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eyangzhang/Downloads/"/>
    </mc:Choice>
  </mc:AlternateContent>
  <bookViews>
    <workbookView xWindow="1140" yWindow="460" windowWidth="32460" windowHeight="20540" tabRatio="500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G9" i="1"/>
  <c r="B9" i="1"/>
  <c r="B5" i="13"/>
  <c r="B4" i="13"/>
  <c r="C1" i="13"/>
  <c r="D1" i="13"/>
  <c r="E1" i="13"/>
  <c r="B6" i="12"/>
  <c r="E5" i="12"/>
  <c r="D5" i="12"/>
  <c r="B5" i="12"/>
  <c r="C2" i="12"/>
  <c r="D2" i="12"/>
  <c r="E2" i="12"/>
  <c r="B6" i="11"/>
  <c r="B5" i="11"/>
  <c r="B4" i="11"/>
  <c r="C1" i="11"/>
  <c r="D1" i="11"/>
  <c r="E1" i="11"/>
  <c r="B11" i="10"/>
  <c r="B10" i="10"/>
  <c r="B9" i="10"/>
  <c r="D8" i="10"/>
  <c r="B8" i="10"/>
  <c r="D7" i="10"/>
  <c r="B7" i="10"/>
  <c r="B6" i="10"/>
  <c r="B5" i="10"/>
  <c r="D4" i="10"/>
  <c r="B4" i="10"/>
  <c r="C1" i="10"/>
  <c r="D1" i="10"/>
  <c r="E1" i="10"/>
  <c r="D4" i="8"/>
  <c r="B4" i="8"/>
  <c r="C1" i="8"/>
  <c r="D1" i="8"/>
  <c r="E1" i="8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12" i="1"/>
  <c r="E11" i="1"/>
  <c r="D11" i="1"/>
  <c r="B11" i="1"/>
  <c r="B10" i="1"/>
  <c r="H9" i="1"/>
  <c r="D9" i="1"/>
  <c r="C6" i="1"/>
  <c r="D6" i="1"/>
  <c r="E6" i="1"/>
  <c r="B2" i="1"/>
  <c r="C1" i="1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8" author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10" authorId="0">
      <text>
        <r>
          <rPr>
            <sz val="10"/>
            <color rgb="FF000000"/>
            <rFont val="Arial"/>
          </rPr>
          <t>dfs or DP, not so easy.
	-LT Dreamy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>
      <text>
        <r>
          <rPr>
            <sz val="10"/>
            <color rgb="FF000000"/>
            <rFont val="Arial"/>
          </rPr>
          <t>https://leetcode.com/problems/alien-dictionary/
269
	-Ni Zhang</t>
        </r>
      </text>
    </comment>
    <comment ref="B17" authorId="0">
      <text>
        <r>
          <rPr>
            <sz val="10"/>
            <color rgb="FF000000"/>
            <rFont val="Arial"/>
          </rPr>
          <t>recommend 310
	-Csa CCandy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6" authorId="0">
      <text>
        <r>
          <rPr>
            <sz val="10"/>
            <color rgb="FF000000"/>
            <rFont val="Arial"/>
          </rPr>
          <t>可以加上1482
	-JUNCHI LIN
_Marked as resolved_
	-Tum Tum
_Re-opened_
	-shiqi wen
_Marked as resolved_
	-Fangkai Ma
_Re-opened_
	-Fangkai Ma</t>
        </r>
      </text>
    </comment>
    <comment ref="F6" authorId="0">
      <text>
        <r>
          <rPr>
            <sz val="10"/>
            <color rgb="FF000000"/>
            <rFont val="Arial"/>
          </rPr>
          <t>410， 774， 1011，1231，1283
	-Ni Zhang</t>
        </r>
      </text>
    </comment>
    <comment ref="L6" authorId="0">
      <text>
        <r>
          <rPr>
            <sz val="10"/>
            <color rgb="FF000000"/>
            <rFont val="Arial"/>
          </rPr>
          <t>https://www.youtube.com/watch?v=qvtYRm4reL4
	-R P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建议加一下prefix sum类型的，523,525,560
	-Csa CCandy</t>
        </r>
      </text>
    </comment>
    <comment ref="B5" authorId="0">
      <text>
        <r>
          <rPr>
            <sz val="10"/>
            <color rgb="FF000000"/>
            <rFont val="Arial"/>
          </rPr>
          <t>Greedy和HashTable两页是不是被误删了呀？求花花回复！谢谢！
	-Mingrui Jia
_Marked as resolved_
	-吴明言
_Re-opened_
	-吴明言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
Delete Columns to Make Sorted
https://leetcode.com/problems/delete-columns-to-make-sorted/
	-Lewis Ben</t>
        </r>
      </text>
    </comment>
    <comment ref="K2" authorId="0">
      <text>
        <r>
          <rPr>
            <sz val="10"/>
            <color rgb="FF000000"/>
            <rFont val="Arial"/>
          </rPr>
          <t>有 greedy的example推荐吗？
	-Chi Zhang
_Marked as resolved_
	-Hello Chii
_Re-opened_
	-Fanrui Zeng
_Marked as resolved_
	-Xinyuan Liu
_Re-opened_
	-JR Wang</t>
        </r>
      </text>
    </comment>
    <comment ref="K3" authorId="0">
      <text>
        <r>
          <rPr>
            <sz val="10"/>
            <color rgb="FF000000"/>
            <rFont val="Arial"/>
          </rPr>
          <t>greedy的题目怎么这么少呢
	-Allen Shen
_Marked as resolved_
	-Xinyuan Liu
_Re-opened_
	-吴明言</t>
        </r>
      </text>
    </comment>
    <comment ref="B5" authorId="0">
      <text>
        <r>
          <rPr>
            <sz val="10"/>
            <color rgb="FF000000"/>
            <rFont val="Arial"/>
          </rPr>
          <t>https://leetcode.com/problems/the-skyline-problem/
	-Anonymous</t>
        </r>
      </text>
    </comment>
    <comment ref="J11" authorId="0">
      <text>
        <r>
          <rPr>
            <sz val="10"/>
            <color rgb="FF000000"/>
            <rFont val="Arial"/>
          </rPr>
          <t>请问为什么题目这么少呢？只有一个题目嘛
	-JR Wang</t>
        </r>
      </text>
    </comment>
    <comment ref="B14" authorId="0">
      <text>
        <r>
          <rPr>
            <sz val="10"/>
            <color rgb="FF000000"/>
            <rFont val="Arial"/>
          </rPr>
          <t>所以只有一道？ for Greedy？
	-Kat Lee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21
	-Anonymous</t>
        </r>
      </text>
    </comment>
    <comment ref="D5" authorId="0">
      <text>
        <r>
          <rPr>
            <sz val="10"/>
            <color rgb="FF000000"/>
            <rFont val="Arial"/>
          </rPr>
          <t>25
	-Yerassyl Baqytnur
_Marked as resolved_
	-Yerassyl Baqytnur
_Re-opened_
	-落花时节又逢君
----
25
	-arya lee
_Marked as resolved_
	-Yerassyl Baqytnur
_Re-opened_
	-落花时节又逢君
_Marked as resolved_
	-Allen Yang
_Re-opened_
	-Gran Guo</t>
        </r>
      </text>
    </comment>
    <comment ref="E6" authorId="0">
      <text>
        <r>
          <rPr>
            <sz val="10"/>
            <color rgb="FF000000"/>
            <rFont val="Arial"/>
          </rPr>
          <t>234
	-Anonymous</t>
        </r>
      </text>
    </comment>
    <comment ref="E7" authorId="0">
      <text>
        <r>
          <rPr>
            <sz val="10"/>
            <color rgb="FF000000"/>
            <rFont val="Arial"/>
          </rPr>
          <t>160
	-Anonymous</t>
        </r>
      </text>
    </comment>
    <comment ref="A11" author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  <comment ref="B12" authorId="0">
      <text>
        <r>
          <rPr>
            <sz val="10"/>
            <color rgb="FF000000"/>
            <rFont val="Arial"/>
          </rPr>
          <t>203
	-Anonymous</t>
        </r>
      </text>
    </comment>
    <comment ref="D12" authorId="0">
      <text>
        <r>
          <rPr>
            <sz val="10"/>
            <color rgb="FF000000"/>
            <rFont val="Arial"/>
          </rPr>
          <t>328
	-Anonymous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I think those are not really recursion problems
	-404 NoneFound</t>
        </r>
      </text>
    </comment>
    <comment ref="L5" authorId="0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L5" authorId="0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sharedStrings.xml><?xml version="1.0" encoding="utf-8"?>
<sst xmlns="http://schemas.openxmlformats.org/spreadsheetml/2006/main" count="271" uniqueCount="82">
  <si>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</si>
  <si>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</si>
  <si>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</si>
  <si>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</si>
  <si>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</si>
  <si>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</si>
  <si>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</si>
  <si>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</si>
  <si>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</si>
  <si>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</si>
  <si>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</si>
  <si>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Trie</t>
  </si>
  <si>
    <t>https://youtu.be/f48wGD-MuQw</t>
  </si>
  <si>
    <t>https://zxi.mytechroad.com/blog/data-structure/leetcode-208-implement-trie-prefix-tree/</t>
  </si>
  <si>
    <t>BIT/Segment Tree</t>
  </si>
  <si>
    <t>https://youtu.be/RGRC46zHB98</t>
  </si>
  <si>
    <t>https://zxi.mytechroad.com/blog/stack/leetcode-901-online-stock-span/</t>
  </si>
  <si>
    <t>monotonic queue</t>
  </si>
  <si>
    <t>★★★★</t>
  </si>
  <si>
    <t>★★</t>
  </si>
  <si>
    <t>Combination</t>
  </si>
  <si>
    <t>Permutation</t>
  </si>
  <si>
    <t>DFS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</si>
  <si>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</si>
  <si>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</si>
  <si>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</si>
  <si>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</si>
  <si>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</si>
  <si>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</si>
  <si>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</si>
  <si>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</si>
  <si>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</si>
  <si>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</si>
  <si>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</si>
  <si>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</si>
  <si>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</si>
  <si>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</si>
  <si>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</si>
  <si>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</si>
  <si>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</si>
  <si>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</si>
  <si>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</si>
  <si>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</si>
  <si>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</si>
  <si>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</si>
  <si>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</si>
  <si>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</si>
  <si>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</si>
  <si>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</si>
  <si>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</si>
  <si>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</si>
  <si>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</si>
  <si>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</si>
  <si>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</si>
  <si>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</si>
  <si>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</si>
  <si>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</si>
  <si>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</si>
  <si>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</si>
  <si>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</si>
  <si>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</si>
  <si>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</si>
  <si>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</si>
  <si>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</si>
  <si>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</si>
  <si>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</si>
  <si>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</si>
  <si>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</si>
  <si>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</si>
  <si>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</si>
  <si>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Skyline Problem</t>
  </si>
  <si>
    <t>Sweep line</t>
  </si>
  <si>
    <t>fast/slow</t>
  </si>
  <si>
    <t>priority_queue</t>
  </si>
  <si>
    <t>insertion sort</t>
  </si>
  <si>
    <t>merge sort O(1) space</t>
  </si>
  <si>
    <t>merge sort</t>
  </si>
  <si>
    <t>Note: Some problems were moved to "Search" category</t>
  </si>
  <si>
    <t>你知道茴香豆的茴有几种写法吗？</t>
  </si>
  <si>
    <t>merge sort / BIT</t>
  </si>
  <si>
    <t>monotonic stack</t>
    <phoneticPr fontId="31" type="noConversion"/>
  </si>
  <si>
    <t xml:space="preserve"> q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</si>
</sst>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sz val="9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2CC"/>
      </patternFill>
    </fill>
    <fill>
      <patternFill patternType="solid">
        <fgColor theme="9"/>
        <bgColor rgb="FFD9EAD3"/>
      </patternFill>
    </fill>
    <fill>
      <patternFill patternType="solid">
        <fgColor theme="9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7" fillId="4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9" fillId="0" borderId="1" xfId="0" applyFont="1" applyBorder="1" applyAlignment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49" fontId="10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1" fillId="5" borderId="0" xfId="0" applyFont="1" applyFill="1" applyAlignment="1">
      <alignment horizontal="right"/>
    </xf>
    <xf numFmtId="49" fontId="12" fillId="5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 wrapText="1"/>
    </xf>
    <xf numFmtId="0" fontId="13" fillId="0" borderId="1" xfId="0" applyFont="1" applyBorder="1" applyAlignment="1"/>
    <xf numFmtId="0" fontId="14" fillId="0" borderId="1" xfId="0" applyFont="1" applyBorder="1" applyAlignment="1">
      <alignment wrapText="1"/>
    </xf>
    <xf numFmtId="0" fontId="16" fillId="4" borderId="1" xfId="0" applyFont="1" applyFill="1" applyBorder="1" applyAlignment="1">
      <alignment horizontal="right"/>
    </xf>
    <xf numFmtId="0" fontId="17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1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20" fillId="0" borderId="1" xfId="0" applyFont="1" applyBorder="1" applyAlignment="1">
      <alignment horizontal="right"/>
    </xf>
    <xf numFmtId="0" fontId="24" fillId="3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0" fontId="28" fillId="4" borderId="1" xfId="0" applyFont="1" applyFill="1" applyBorder="1" applyAlignment="1"/>
    <xf numFmtId="49" fontId="29" fillId="3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/>
    <xf numFmtId="0" fontId="32" fillId="6" borderId="1" xfId="1" applyFill="1" applyBorder="1" applyAlignment="1"/>
    <xf numFmtId="0" fontId="5" fillId="7" borderId="1" xfId="0" applyFont="1" applyFill="1" applyBorder="1" applyAlignment="1">
      <alignment horizontal="right"/>
    </xf>
    <xf numFmtId="0" fontId="6" fillId="7" borderId="0" xfId="0" applyFont="1" applyFill="1" applyAlignment="1">
      <alignment horizontal="right"/>
    </xf>
    <xf numFmtId="49" fontId="7" fillId="8" borderId="1" xfId="0" applyNumberFormat="1" applyFont="1" applyFill="1" applyBorder="1" applyAlignment="1">
      <alignment horizontal="right"/>
    </xf>
    <xf numFmtId="49" fontId="10" fillId="7" borderId="1" xfId="0" applyNumberFormat="1" applyFont="1" applyFill="1" applyBorder="1" applyAlignment="1">
      <alignment horizontal="right"/>
    </xf>
    <xf numFmtId="49" fontId="12" fillId="9" borderId="1" xfId="0" applyNumberFormat="1" applyFont="1" applyFill="1" applyBorder="1" applyAlignment="1">
      <alignment horizontal="right"/>
    </xf>
    <xf numFmtId="0" fontId="14" fillId="6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right"/>
    </xf>
    <xf numFmtId="0" fontId="16" fillId="8" borderId="1" xfId="0" applyFont="1" applyFill="1" applyBorder="1" applyAlignment="1">
      <alignment horizontal="right"/>
    </xf>
    <xf numFmtId="0" fontId="22" fillId="7" borderId="1" xfId="0" applyFont="1" applyFill="1" applyBorder="1" applyAlignment="1">
      <alignment wrapText="1"/>
    </xf>
    <xf numFmtId="0" fontId="23" fillId="8" borderId="1" xfId="0" applyFont="1" applyFill="1" applyBorder="1" applyAlignment="1">
      <alignment wrapText="1"/>
    </xf>
    <xf numFmtId="0" fontId="24" fillId="7" borderId="1" xfId="0" applyFont="1" applyFill="1" applyBorder="1" applyAlignment="1">
      <alignment horizontal="left"/>
    </xf>
    <xf numFmtId="0" fontId="26" fillId="7" borderId="1" xfId="0" applyFont="1" applyFill="1" applyBorder="1" applyAlignment="1"/>
    <xf numFmtId="0" fontId="4" fillId="0" borderId="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3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/>
    </xf>
    <xf numFmtId="0" fontId="15" fillId="6" borderId="5" xfId="0" applyFont="1" applyFill="1" applyBorder="1" applyAlignment="1">
      <alignment vertical="center" wrapText="1"/>
    </xf>
    <xf numFmtId="0" fontId="1" fillId="6" borderId="7" xfId="0" applyFont="1" applyFill="1" applyBorder="1"/>
    <xf numFmtId="0" fontId="1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0" fontId="19" fillId="7" borderId="5" xfId="0" applyFont="1" applyFill="1" applyBorder="1" applyAlignment="1">
      <alignment vertical="center" wrapText="1"/>
    </xf>
    <xf numFmtId="0" fontId="21" fillId="8" borderId="5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4" Type="http://schemas.openxmlformats.org/officeDocument/2006/relationships/hyperlink" Target="https://zxi.mytechroad.com/blog/stack/leetcode-901-online-stock-span/" TargetMode="External"/><Relationship Id="rId1" Type="http://schemas.openxmlformats.org/officeDocument/2006/relationships/hyperlink" Target="https://youtu.be/f48wGD-MuQw" TargetMode="External"/><Relationship Id="rId2" Type="http://schemas.openxmlformats.org/officeDocument/2006/relationships/hyperlink" Target="https://zxi.mytechroad.com/blog/data-structure/leetcode-208-implement-trie-prefix-tre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7"/>
  <sheetViews>
    <sheetView tabSelected="1" workbookViewId="0">
      <selection activeCell="J39" sqref="J39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7.83203125" customWidth="1"/>
  </cols>
  <sheetData>
    <row r="1" spans="1:14" ht="15.75" customHeight="1" x14ac:dyDescent="0.15">
      <c r="A1" s="1"/>
      <c r="B1" s="2" t="s">
        <v>0</v>
      </c>
      <c r="C1" s="77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78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15">
      <c r="A2" s="1"/>
      <c r="B2" s="8" t="str">
        <f>HYPERLINK("https://amzn.to/2GSraGh","Introduction to Algorithms, 3rd Edition")</f>
        <v>Introduction to Algorithms, 3rd Edition</v>
      </c>
      <c r="C2" s="78"/>
      <c r="D2" s="78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15">
      <c r="A3" s="1"/>
      <c r="B3" s="2"/>
      <c r="C3" s="78"/>
      <c r="D3" s="78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15">
      <c r="A4" s="1"/>
      <c r="B4" s="2"/>
      <c r="C4" s="78"/>
      <c r="D4" s="78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1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15">
      <c r="A6" s="1"/>
      <c r="B6" s="2" t="s">
        <v>1</v>
      </c>
      <c r="C6" s="3">
        <f>COUNTIF(B9:B1007,"?*")</f>
        <v>4</v>
      </c>
      <c r="D6" s="3">
        <f>COUNTIF(D9:J1007,"?*")</f>
        <v>7</v>
      </c>
      <c r="E6" s="4">
        <f>C6+D6</f>
        <v>11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15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15">
      <c r="A8" s="10" t="s">
        <v>2</v>
      </c>
      <c r="B8" s="11" t="s">
        <v>3</v>
      </c>
      <c r="C8" s="12" t="s">
        <v>4</v>
      </c>
      <c r="D8" s="79" t="s">
        <v>5</v>
      </c>
      <c r="E8" s="80"/>
      <c r="F8" s="80"/>
      <c r="G8" s="80"/>
      <c r="H8" s="80"/>
      <c r="I8" s="80"/>
      <c r="J8" s="81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15">
      <c r="A9" s="13">
        <v>208</v>
      </c>
      <c r="B9" s="63" t="str">
        <f>HYPERLINK("https://zxi.mytechroad.com/blog/data-structure/leetcode-208-implement-trie-prefix-tree/","Implement Trie (Prefix Tree)")</f>
        <v>Implement Trie (Prefix Tree)</v>
      </c>
      <c r="C9" s="12" t="s">
        <v>10</v>
      </c>
      <c r="D9" s="64" t="str">
        <f>HYPERLINK("https://zxi.mytechroad.com/blog/string/leetcode-648-replace-words/","648")</f>
        <v>648</v>
      </c>
      <c r="E9" s="65" t="str">
        <f>HYPERLINK("https://zxi.mytechroad.com/blog/hashtable/leetcode-676-implement-magic-dictionary/","676")</f>
        <v>676</v>
      </c>
      <c r="F9" s="65" t="str">
        <f>HYPERLINK("https://zxi.mytechroad.com/blog/tree/leetcode-677-map-sum-pairs/","677")</f>
        <v>677</v>
      </c>
      <c r="G9" s="66" t="str">
        <f>HYPERLINK("https://zxi.mytechroad.com/blog/string/leetcode-720-longest-word-in-dictionary/","720")</f>
        <v>720</v>
      </c>
      <c r="H9" s="18" t="str">
        <f>HYPERLINK("https://zxi.mytechroad.com/blog/tree/leetcode-745-prefix-and-suffix-search/","745")</f>
        <v>745</v>
      </c>
      <c r="I9" s="19">
        <v>211</v>
      </c>
      <c r="J9" s="20"/>
      <c r="K9" s="13" t="s">
        <v>11</v>
      </c>
      <c r="L9" s="21" t="s">
        <v>12</v>
      </c>
      <c r="M9" s="14"/>
      <c r="N9" s="21" t="s">
        <v>13</v>
      </c>
    </row>
    <row r="10" spans="1:14" ht="15.75" customHeight="1" x14ac:dyDescent="0.15">
      <c r="A10" s="13">
        <v>307</v>
      </c>
      <c r="B10" s="15" t="str">
        <f>HYPERLINK("https://zxi.mytechroad.com/blog/data-structure/307-range-sum-query-mutable/","Range Sum Query - Mutable")</f>
        <v>Range Sum Query - Mutable</v>
      </c>
      <c r="C10" s="12" t="s">
        <v>10</v>
      </c>
      <c r="D10" s="22"/>
      <c r="E10" s="19"/>
      <c r="F10" s="19"/>
      <c r="G10" s="22"/>
      <c r="H10" s="19"/>
      <c r="I10" s="19"/>
      <c r="J10" s="20"/>
      <c r="K10" s="13" t="s">
        <v>14</v>
      </c>
      <c r="L10" s="23"/>
      <c r="M10" s="23"/>
      <c r="N10" s="23"/>
    </row>
    <row r="11" spans="1:14" ht="15.75" customHeight="1" x14ac:dyDescent="0.15">
      <c r="A11" s="13">
        <v>901</v>
      </c>
      <c r="B11" s="62" t="str">
        <f>HYPERLINK("https://zxi.mytechroad.com/blog/dynamic-programming/leetcode-901-online-stock-span/","Online Stock Span")</f>
        <v>Online Stock Span</v>
      </c>
      <c r="C11" s="12" t="s">
        <v>10</v>
      </c>
      <c r="D11" s="24" t="str">
        <f>HYPERLINK("https://zxi.mytechroad.com/blog/stack/leetcode-907-sum-of-subarray-minimums/","907")</f>
        <v>907</v>
      </c>
      <c r="E11" s="16" t="str">
        <f>HYPERLINK("https://zxi.mytechroad.com/blog/uncategorized/leetcode-weekly-contest-130/","1019")</f>
        <v>1019</v>
      </c>
      <c r="F11" s="19"/>
      <c r="G11" s="22"/>
      <c r="I11" s="19"/>
      <c r="J11" s="20"/>
      <c r="K11" s="13" t="s">
        <v>80</v>
      </c>
      <c r="L11" s="21" t="s">
        <v>15</v>
      </c>
      <c r="M11" s="23"/>
      <c r="N11" s="21" t="s">
        <v>16</v>
      </c>
    </row>
    <row r="12" spans="1:14" ht="15.75" customHeight="1" x14ac:dyDescent="0.15">
      <c r="A12" s="13">
        <v>239</v>
      </c>
      <c r="B12" s="62" t="str">
        <f>HYPERLINK("https://zxi.mytechroad.com/blog/heap/leetcode-239-sliding-window-maximum/","Sliding Window Maximum")</f>
        <v>Sliding Window Maximum</v>
      </c>
      <c r="C12" s="12" t="s">
        <v>10</v>
      </c>
      <c r="D12" s="22"/>
      <c r="E12" s="19"/>
      <c r="F12" s="19"/>
      <c r="G12" s="22"/>
      <c r="H12" s="19"/>
      <c r="I12" s="19"/>
      <c r="J12" s="20"/>
      <c r="K12" s="13" t="s">
        <v>17</v>
      </c>
      <c r="L12" s="23"/>
      <c r="M12" s="23"/>
      <c r="N12" s="23"/>
    </row>
    <row r="13" spans="1:14" ht="15.75" customHeight="1" x14ac:dyDescent="0.15">
      <c r="A13" s="13"/>
      <c r="B13" s="25"/>
      <c r="C13" s="12" t="s">
        <v>10</v>
      </c>
      <c r="D13" s="22"/>
      <c r="E13" s="19"/>
      <c r="F13" s="26"/>
      <c r="G13" s="26"/>
      <c r="H13" s="26"/>
      <c r="I13" s="26"/>
      <c r="J13" s="26"/>
      <c r="K13" s="13"/>
      <c r="L13" s="23"/>
      <c r="M13" s="23"/>
      <c r="N13" s="23"/>
    </row>
    <row r="14" spans="1:14" ht="15.75" customHeight="1" x14ac:dyDescent="0.15">
      <c r="A14" s="13"/>
      <c r="B14" s="25"/>
      <c r="C14" s="12" t="s">
        <v>18</v>
      </c>
      <c r="D14" s="22"/>
      <c r="E14" s="19"/>
      <c r="F14" s="26"/>
      <c r="G14" s="26"/>
      <c r="H14" s="26"/>
      <c r="I14" s="26"/>
      <c r="J14" s="26"/>
      <c r="K14" s="13"/>
      <c r="L14" s="23"/>
      <c r="M14" s="23"/>
      <c r="N14" s="23"/>
    </row>
    <row r="15" spans="1:14" ht="15.75" customHeight="1" x14ac:dyDescent="0.15">
      <c r="A15" s="13"/>
      <c r="B15" s="25"/>
      <c r="C15" s="12" t="s">
        <v>10</v>
      </c>
      <c r="D15" s="19"/>
      <c r="E15" s="22"/>
      <c r="F15" s="20"/>
      <c r="G15" s="26"/>
      <c r="H15" s="26"/>
      <c r="I15" s="26"/>
      <c r="J15" s="26"/>
      <c r="K15" s="13"/>
      <c r="L15" s="23"/>
      <c r="M15" s="23"/>
      <c r="N15" s="23"/>
    </row>
    <row r="16" spans="1:14" ht="15.75" customHeight="1" x14ac:dyDescent="0.15">
      <c r="A16" s="13"/>
      <c r="B16" s="25"/>
      <c r="C16" s="12" t="s">
        <v>10</v>
      </c>
      <c r="D16" s="22"/>
      <c r="E16" s="19"/>
      <c r="F16" s="19"/>
      <c r="G16" s="19"/>
      <c r="H16" s="19"/>
      <c r="I16" s="26"/>
      <c r="J16" s="26"/>
      <c r="K16" s="13"/>
      <c r="L16" s="23"/>
      <c r="M16" s="23"/>
      <c r="N16" s="23"/>
    </row>
    <row r="17" spans="2:14" ht="15.75" customHeight="1" x14ac:dyDescent="0.15">
      <c r="B17" s="2"/>
      <c r="C17" s="3"/>
      <c r="D17" s="27"/>
      <c r="E17" s="4"/>
      <c r="F17" s="4"/>
      <c r="G17" s="4"/>
      <c r="H17" s="4"/>
      <c r="I17" s="4"/>
      <c r="J17" s="4"/>
      <c r="L17" s="28"/>
      <c r="M17" s="28"/>
      <c r="N17" s="28"/>
    </row>
    <row r="18" spans="2:14" ht="15.75" customHeight="1" x14ac:dyDescent="0.15">
      <c r="B18" s="2"/>
      <c r="C18" s="3"/>
      <c r="D18" s="29"/>
      <c r="E18" s="4"/>
      <c r="F18" s="4"/>
      <c r="G18" s="4"/>
      <c r="H18" s="4"/>
      <c r="I18" s="4"/>
      <c r="J18" s="4"/>
      <c r="L18" s="28"/>
      <c r="M18" s="28"/>
      <c r="N18" s="28"/>
    </row>
    <row r="19" spans="2:14" ht="15.75" customHeight="1" x14ac:dyDescent="0.15">
      <c r="B19" s="2"/>
      <c r="C19" s="3"/>
      <c r="D19" s="29"/>
      <c r="E19" s="4"/>
      <c r="F19" s="4"/>
      <c r="G19" s="4"/>
      <c r="H19" s="4"/>
      <c r="I19" s="4"/>
      <c r="J19" s="4"/>
      <c r="L19" s="28"/>
      <c r="M19" s="28"/>
      <c r="N19" s="28"/>
    </row>
    <row r="20" spans="2:14" ht="15.75" customHeight="1" x14ac:dyDescent="0.15">
      <c r="B20" s="2"/>
      <c r="C20" s="3"/>
      <c r="D20" s="30"/>
      <c r="E20" s="4"/>
      <c r="F20" s="4"/>
      <c r="G20" s="4"/>
      <c r="H20" s="4"/>
      <c r="I20" s="4"/>
      <c r="J20" s="4"/>
      <c r="L20" s="28"/>
      <c r="M20" s="28"/>
      <c r="N20" s="28"/>
    </row>
    <row r="21" spans="2:14" ht="15.75" customHeight="1" x14ac:dyDescent="0.15">
      <c r="C21" s="31"/>
      <c r="D21" s="32"/>
      <c r="L21" s="28"/>
      <c r="M21" s="28"/>
      <c r="N21" s="28"/>
    </row>
    <row r="22" spans="2:14" ht="15.75" customHeight="1" x14ac:dyDescent="0.15">
      <c r="C22" s="31"/>
      <c r="D22" s="32"/>
      <c r="L22" s="28"/>
      <c r="M22" s="28"/>
      <c r="N22" s="28"/>
    </row>
    <row r="23" spans="2:14" ht="15.75" customHeight="1" x14ac:dyDescent="0.15">
      <c r="C23" s="31"/>
      <c r="D23" s="32"/>
      <c r="L23" s="28"/>
      <c r="M23" s="28"/>
      <c r="N23" s="28"/>
    </row>
    <row r="24" spans="2:14" ht="15.75" customHeight="1" x14ac:dyDescent="0.15">
      <c r="C24" s="31"/>
      <c r="D24" s="32"/>
      <c r="L24" s="28"/>
      <c r="M24" s="28"/>
      <c r="N24" s="28"/>
    </row>
    <row r="25" spans="2:14" ht="15.75" customHeight="1" x14ac:dyDescent="0.15">
      <c r="C25" s="31"/>
      <c r="D25" s="32"/>
      <c r="L25" s="28"/>
      <c r="M25" s="28"/>
      <c r="N25" s="28"/>
    </row>
    <row r="26" spans="2:14" ht="15.75" customHeight="1" x14ac:dyDescent="0.15">
      <c r="C26" s="31"/>
      <c r="D26" s="32"/>
      <c r="L26" s="28"/>
      <c r="M26" s="28"/>
      <c r="N26" s="28"/>
    </row>
    <row r="27" spans="2:14" ht="15.75" customHeight="1" x14ac:dyDescent="0.15">
      <c r="C27" s="31"/>
      <c r="D27" s="32"/>
      <c r="L27" s="28"/>
      <c r="M27" s="28"/>
      <c r="N27" s="28"/>
    </row>
    <row r="28" spans="2:14" ht="15.75" customHeight="1" x14ac:dyDescent="0.15">
      <c r="C28" s="31"/>
      <c r="D28" s="32"/>
      <c r="L28" s="28"/>
      <c r="M28" s="28"/>
      <c r="N28" s="28"/>
    </row>
    <row r="29" spans="2:14" ht="15.75" customHeight="1" x14ac:dyDescent="0.15">
      <c r="C29" s="31"/>
      <c r="D29" s="32"/>
      <c r="L29" s="28"/>
      <c r="M29" s="28"/>
      <c r="N29" s="28"/>
    </row>
    <row r="30" spans="2:14" ht="15.75" customHeight="1" x14ac:dyDescent="0.15">
      <c r="C30" s="31"/>
      <c r="D30" s="32"/>
      <c r="L30" s="28"/>
      <c r="M30" s="28"/>
      <c r="N30" s="28"/>
    </row>
    <row r="31" spans="2:14" ht="15.75" customHeight="1" x14ac:dyDescent="0.15">
      <c r="C31" s="31"/>
      <c r="D31" s="32"/>
      <c r="L31" s="28"/>
      <c r="M31" s="28"/>
      <c r="N31" s="28"/>
    </row>
    <row r="32" spans="2:14" ht="15.75" customHeight="1" x14ac:dyDescent="0.15">
      <c r="C32" s="31"/>
      <c r="D32" s="32"/>
      <c r="L32" s="28"/>
      <c r="M32" s="28"/>
      <c r="N32" s="28"/>
    </row>
    <row r="33" spans="3:14" ht="15.75" customHeight="1" x14ac:dyDescent="0.15">
      <c r="C33" s="31"/>
      <c r="D33" s="32"/>
      <c r="L33" s="28"/>
      <c r="M33" s="28"/>
      <c r="N33" s="28"/>
    </row>
    <row r="34" spans="3:14" ht="15.75" customHeight="1" x14ac:dyDescent="0.15">
      <c r="C34" s="31"/>
      <c r="D34" s="32"/>
      <c r="L34" s="28"/>
      <c r="M34" s="28"/>
      <c r="N34" s="28"/>
    </row>
    <row r="35" spans="3:14" ht="15.75" customHeight="1" x14ac:dyDescent="0.15">
      <c r="C35" s="31"/>
      <c r="D35" s="32"/>
      <c r="L35" s="28"/>
      <c r="M35" s="28"/>
      <c r="N35" s="28"/>
    </row>
    <row r="36" spans="3:14" ht="15.75" customHeight="1" x14ac:dyDescent="0.15">
      <c r="C36" s="31"/>
      <c r="D36" s="32"/>
      <c r="L36" s="28"/>
      <c r="M36" s="28"/>
      <c r="N36" s="28"/>
    </row>
    <row r="37" spans="3:14" ht="15.75" customHeight="1" x14ac:dyDescent="0.15">
      <c r="C37" s="31"/>
      <c r="D37" s="32"/>
      <c r="L37" s="28"/>
      <c r="M37" s="28"/>
      <c r="N37" s="28"/>
    </row>
    <row r="38" spans="3:14" ht="15.75" customHeight="1" x14ac:dyDescent="0.15">
      <c r="C38" s="31"/>
      <c r="D38" s="32"/>
      <c r="L38" s="28"/>
      <c r="M38" s="28"/>
      <c r="N38" s="28"/>
    </row>
    <row r="39" spans="3:14" ht="15.75" customHeight="1" x14ac:dyDescent="0.15">
      <c r="C39" s="31"/>
      <c r="D39" s="32"/>
      <c r="L39" s="28"/>
      <c r="M39" s="28"/>
      <c r="N39" s="28"/>
    </row>
    <row r="40" spans="3:14" ht="15.75" customHeight="1" x14ac:dyDescent="0.15">
      <c r="C40" s="31"/>
      <c r="D40" s="32"/>
      <c r="L40" s="28"/>
      <c r="M40" s="28"/>
      <c r="N40" s="28"/>
    </row>
    <row r="41" spans="3:14" ht="15.75" customHeight="1" x14ac:dyDescent="0.15">
      <c r="C41" s="31"/>
      <c r="D41" s="32"/>
      <c r="L41" s="28"/>
      <c r="M41" s="28"/>
      <c r="N41" s="28"/>
    </row>
    <row r="42" spans="3:14" ht="15.75" customHeight="1" x14ac:dyDescent="0.15">
      <c r="C42" s="31"/>
      <c r="D42" s="32"/>
      <c r="L42" s="28"/>
      <c r="M42" s="28"/>
      <c r="N42" s="28"/>
    </row>
    <row r="43" spans="3:14" ht="15.75" customHeight="1" x14ac:dyDescent="0.15">
      <c r="C43" s="31"/>
      <c r="D43" s="32"/>
      <c r="L43" s="28"/>
      <c r="M43" s="28"/>
      <c r="N43" s="28"/>
    </row>
    <row r="44" spans="3:14" ht="15.75" customHeight="1" x14ac:dyDescent="0.15">
      <c r="C44" s="31"/>
      <c r="D44" s="32"/>
      <c r="L44" s="28"/>
      <c r="M44" s="28"/>
      <c r="N44" s="28"/>
    </row>
    <row r="45" spans="3:14" ht="15.75" customHeight="1" x14ac:dyDescent="0.15">
      <c r="C45" s="31"/>
      <c r="D45" s="32"/>
      <c r="L45" s="28"/>
      <c r="M45" s="28"/>
      <c r="N45" s="28"/>
    </row>
    <row r="46" spans="3:14" ht="15.75" customHeight="1" x14ac:dyDescent="0.15">
      <c r="C46" s="31"/>
      <c r="D46" s="32"/>
      <c r="L46" s="28"/>
      <c r="M46" s="28"/>
      <c r="N46" s="28"/>
    </row>
    <row r="47" spans="3:14" ht="15.75" customHeight="1" x14ac:dyDescent="0.15">
      <c r="C47" s="31"/>
      <c r="D47" s="32"/>
      <c r="L47" s="28"/>
      <c r="M47" s="28"/>
      <c r="N47" s="28"/>
    </row>
    <row r="48" spans="3:14" ht="15.75" customHeight="1" x14ac:dyDescent="0.15">
      <c r="C48" s="31"/>
      <c r="D48" s="32"/>
      <c r="L48" s="28"/>
      <c r="M48" s="28"/>
      <c r="N48" s="28"/>
    </row>
    <row r="49" spans="3:14" ht="15.75" customHeight="1" x14ac:dyDescent="0.15">
      <c r="C49" s="31"/>
      <c r="D49" s="32"/>
      <c r="L49" s="28"/>
      <c r="M49" s="28"/>
      <c r="N49" s="28"/>
    </row>
    <row r="50" spans="3:14" ht="15.75" customHeight="1" x14ac:dyDescent="0.15">
      <c r="C50" s="31"/>
      <c r="D50" s="32"/>
      <c r="L50" s="28"/>
      <c r="M50" s="28"/>
      <c r="N50" s="28"/>
    </row>
    <row r="51" spans="3:14" ht="15.75" customHeight="1" x14ac:dyDescent="0.15">
      <c r="C51" s="31"/>
      <c r="D51" s="32"/>
      <c r="L51" s="28"/>
      <c r="M51" s="28"/>
      <c r="N51" s="28"/>
    </row>
    <row r="52" spans="3:14" ht="15.75" customHeight="1" x14ac:dyDescent="0.15">
      <c r="C52" s="31"/>
      <c r="D52" s="32"/>
      <c r="L52" s="28"/>
      <c r="M52" s="28"/>
      <c r="N52" s="28"/>
    </row>
    <row r="53" spans="3:14" ht="15.75" customHeight="1" x14ac:dyDescent="0.15">
      <c r="C53" s="31"/>
      <c r="D53" s="32"/>
      <c r="L53" s="28"/>
      <c r="M53" s="28"/>
      <c r="N53" s="28"/>
    </row>
    <row r="54" spans="3:14" ht="15.75" customHeight="1" x14ac:dyDescent="0.15">
      <c r="C54" s="31"/>
      <c r="D54" s="32"/>
      <c r="L54" s="28"/>
      <c r="M54" s="28"/>
      <c r="N54" s="28"/>
    </row>
    <row r="55" spans="3:14" ht="15.75" customHeight="1" x14ac:dyDescent="0.15">
      <c r="C55" s="31"/>
      <c r="D55" s="32"/>
      <c r="L55" s="28"/>
      <c r="M55" s="28"/>
      <c r="N55" s="28"/>
    </row>
    <row r="56" spans="3:14" ht="15.75" customHeight="1" x14ac:dyDescent="0.15">
      <c r="C56" s="31"/>
      <c r="D56" s="32"/>
      <c r="L56" s="28"/>
      <c r="M56" s="28"/>
      <c r="N56" s="28"/>
    </row>
    <row r="57" spans="3:14" ht="15.75" customHeight="1" x14ac:dyDescent="0.15">
      <c r="C57" s="31"/>
      <c r="D57" s="32"/>
      <c r="L57" s="28"/>
      <c r="M57" s="28"/>
      <c r="N57" s="28"/>
    </row>
    <row r="58" spans="3:14" ht="15.75" customHeight="1" x14ac:dyDescent="0.15">
      <c r="C58" s="31"/>
      <c r="D58" s="32"/>
      <c r="L58" s="28"/>
      <c r="M58" s="28"/>
      <c r="N58" s="28"/>
    </row>
    <row r="59" spans="3:14" ht="15.75" customHeight="1" x14ac:dyDescent="0.15">
      <c r="C59" s="31"/>
      <c r="D59" s="32"/>
      <c r="L59" s="28"/>
      <c r="M59" s="28"/>
      <c r="N59" s="28"/>
    </row>
    <row r="60" spans="3:14" ht="15.75" customHeight="1" x14ac:dyDescent="0.15">
      <c r="C60" s="31"/>
      <c r="D60" s="32"/>
      <c r="L60" s="28"/>
      <c r="M60" s="28"/>
      <c r="N60" s="28"/>
    </row>
    <row r="61" spans="3:14" ht="15.75" customHeight="1" x14ac:dyDescent="0.15">
      <c r="C61" s="31"/>
      <c r="D61" s="32"/>
      <c r="L61" s="28"/>
      <c r="M61" s="28"/>
      <c r="N61" s="28"/>
    </row>
    <row r="62" spans="3:14" ht="13" x14ac:dyDescent="0.15">
      <c r="C62" s="31"/>
      <c r="D62" s="32"/>
      <c r="L62" s="28"/>
      <c r="M62" s="28"/>
      <c r="N62" s="28"/>
    </row>
    <row r="63" spans="3:14" ht="13" x14ac:dyDescent="0.15">
      <c r="C63" s="31"/>
      <c r="D63" s="32"/>
      <c r="L63" s="28"/>
      <c r="M63" s="28"/>
      <c r="N63" s="28"/>
    </row>
    <row r="64" spans="3:14" ht="13" x14ac:dyDescent="0.15">
      <c r="C64" s="31"/>
      <c r="D64" s="32"/>
      <c r="L64" s="28"/>
      <c r="M64" s="28"/>
      <c r="N64" s="28"/>
    </row>
    <row r="65" spans="3:14" ht="13" x14ac:dyDescent="0.15">
      <c r="C65" s="31"/>
      <c r="D65" s="32"/>
      <c r="L65" s="28"/>
      <c r="M65" s="28"/>
      <c r="N65" s="28"/>
    </row>
    <row r="66" spans="3:14" ht="13" x14ac:dyDescent="0.15">
      <c r="C66" s="31"/>
      <c r="D66" s="32"/>
      <c r="L66" s="28"/>
      <c r="M66" s="28"/>
      <c r="N66" s="28"/>
    </row>
    <row r="67" spans="3:14" ht="13" x14ac:dyDescent="0.15">
      <c r="C67" s="31"/>
      <c r="D67" s="32"/>
      <c r="L67" s="28"/>
      <c r="M67" s="28"/>
      <c r="N67" s="28"/>
    </row>
    <row r="68" spans="3:14" ht="13" x14ac:dyDescent="0.15">
      <c r="C68" s="31"/>
      <c r="D68" s="32"/>
      <c r="L68" s="28"/>
      <c r="M68" s="28"/>
      <c r="N68" s="28"/>
    </row>
    <row r="69" spans="3:14" ht="13" x14ac:dyDescent="0.15">
      <c r="C69" s="31"/>
      <c r="D69" s="32"/>
      <c r="L69" s="28"/>
      <c r="M69" s="28"/>
      <c r="N69" s="28"/>
    </row>
    <row r="70" spans="3:14" ht="13" x14ac:dyDescent="0.15">
      <c r="C70" s="31"/>
      <c r="D70" s="32"/>
      <c r="L70" s="28"/>
      <c r="M70" s="28"/>
      <c r="N70" s="28"/>
    </row>
    <row r="71" spans="3:14" ht="13" x14ac:dyDescent="0.15">
      <c r="C71" s="31"/>
      <c r="D71" s="32"/>
      <c r="L71" s="28"/>
      <c r="M71" s="28"/>
      <c r="N71" s="28"/>
    </row>
    <row r="72" spans="3:14" ht="13" x14ac:dyDescent="0.15">
      <c r="C72" s="31"/>
      <c r="D72" s="32"/>
      <c r="L72" s="28"/>
      <c r="M72" s="28"/>
      <c r="N72" s="28"/>
    </row>
    <row r="73" spans="3:14" ht="13" x14ac:dyDescent="0.15">
      <c r="C73" s="31"/>
      <c r="D73" s="32"/>
      <c r="L73" s="28"/>
      <c r="M73" s="28"/>
      <c r="N73" s="28"/>
    </row>
    <row r="74" spans="3:14" ht="13" x14ac:dyDescent="0.15">
      <c r="C74" s="31"/>
      <c r="D74" s="32"/>
      <c r="L74" s="28"/>
      <c r="M74" s="28"/>
      <c r="N74" s="28"/>
    </row>
    <row r="75" spans="3:14" ht="13" x14ac:dyDescent="0.15">
      <c r="C75" s="31"/>
      <c r="D75" s="32"/>
      <c r="L75" s="28"/>
      <c r="M75" s="28"/>
      <c r="N75" s="28"/>
    </row>
    <row r="76" spans="3:14" ht="13" x14ac:dyDescent="0.15">
      <c r="C76" s="31"/>
      <c r="D76" s="32"/>
      <c r="L76" s="28"/>
      <c r="M76" s="28"/>
      <c r="N76" s="28"/>
    </row>
    <row r="77" spans="3:14" ht="13" x14ac:dyDescent="0.15">
      <c r="C77" s="31"/>
      <c r="D77" s="32"/>
      <c r="L77" s="28"/>
      <c r="M77" s="28"/>
      <c r="N77" s="28"/>
    </row>
    <row r="78" spans="3:14" ht="13" x14ac:dyDescent="0.15">
      <c r="C78" s="31"/>
      <c r="D78" s="32"/>
      <c r="L78" s="28"/>
      <c r="M78" s="28"/>
      <c r="N78" s="28"/>
    </row>
    <row r="79" spans="3:14" ht="13" x14ac:dyDescent="0.15">
      <c r="C79" s="31"/>
      <c r="D79" s="32"/>
      <c r="L79" s="28"/>
      <c r="M79" s="28"/>
      <c r="N79" s="28"/>
    </row>
    <row r="80" spans="3:14" ht="13" x14ac:dyDescent="0.15">
      <c r="C80" s="31"/>
      <c r="D80" s="32"/>
      <c r="L80" s="28"/>
      <c r="M80" s="28"/>
      <c r="N80" s="28"/>
    </row>
    <row r="81" spans="3:14" ht="13" x14ac:dyDescent="0.15">
      <c r="C81" s="31"/>
      <c r="D81" s="32"/>
      <c r="L81" s="28"/>
      <c r="M81" s="28"/>
      <c r="N81" s="28"/>
    </row>
    <row r="82" spans="3:14" ht="13" x14ac:dyDescent="0.15">
      <c r="C82" s="31"/>
      <c r="D82" s="32"/>
      <c r="L82" s="28"/>
      <c r="M82" s="28"/>
      <c r="N82" s="28"/>
    </row>
    <row r="83" spans="3:14" ht="13" x14ac:dyDescent="0.15">
      <c r="C83" s="31"/>
      <c r="D83" s="32"/>
      <c r="L83" s="28"/>
      <c r="M83" s="28"/>
      <c r="N83" s="28"/>
    </row>
    <row r="84" spans="3:14" ht="13" x14ac:dyDescent="0.15">
      <c r="C84" s="31"/>
      <c r="D84" s="32"/>
      <c r="L84" s="28"/>
      <c r="M84" s="28"/>
      <c r="N84" s="28"/>
    </row>
    <row r="85" spans="3:14" ht="13" x14ac:dyDescent="0.15">
      <c r="C85" s="31"/>
      <c r="D85" s="32"/>
      <c r="L85" s="28"/>
      <c r="M85" s="28"/>
      <c r="N85" s="28"/>
    </row>
    <row r="86" spans="3:14" ht="13" x14ac:dyDescent="0.15">
      <c r="C86" s="31"/>
      <c r="D86" s="32"/>
      <c r="L86" s="28"/>
      <c r="M86" s="28"/>
      <c r="N86" s="28"/>
    </row>
    <row r="87" spans="3:14" ht="13" x14ac:dyDescent="0.15">
      <c r="C87" s="31"/>
      <c r="D87" s="32"/>
      <c r="L87" s="28"/>
      <c r="M87" s="28"/>
      <c r="N87" s="28"/>
    </row>
    <row r="88" spans="3:14" ht="13" x14ac:dyDescent="0.15">
      <c r="C88" s="31"/>
      <c r="D88" s="32"/>
      <c r="L88" s="28"/>
      <c r="M88" s="28"/>
      <c r="N88" s="28"/>
    </row>
    <row r="89" spans="3:14" ht="13" x14ac:dyDescent="0.15">
      <c r="C89" s="31"/>
      <c r="D89" s="32"/>
      <c r="L89" s="28"/>
      <c r="M89" s="28"/>
      <c r="N89" s="28"/>
    </row>
    <row r="90" spans="3:14" ht="13" x14ac:dyDescent="0.15">
      <c r="C90" s="31"/>
      <c r="D90" s="32"/>
      <c r="L90" s="28"/>
      <c r="M90" s="28"/>
      <c r="N90" s="28"/>
    </row>
    <row r="91" spans="3:14" ht="13" x14ac:dyDescent="0.15">
      <c r="C91" s="31"/>
      <c r="D91" s="32"/>
      <c r="L91" s="28"/>
      <c r="M91" s="28"/>
      <c r="N91" s="28"/>
    </row>
    <row r="92" spans="3:14" ht="13" x14ac:dyDescent="0.15">
      <c r="C92" s="31"/>
      <c r="D92" s="32"/>
      <c r="L92" s="28"/>
      <c r="M92" s="28"/>
      <c r="N92" s="28"/>
    </row>
    <row r="93" spans="3:14" ht="13" x14ac:dyDescent="0.15">
      <c r="C93" s="31"/>
      <c r="D93" s="32"/>
      <c r="L93" s="28"/>
      <c r="M93" s="28"/>
      <c r="N93" s="28"/>
    </row>
    <row r="94" spans="3:14" ht="13" x14ac:dyDescent="0.15">
      <c r="C94" s="31"/>
      <c r="D94" s="32"/>
      <c r="L94" s="28"/>
      <c r="M94" s="28"/>
      <c r="N94" s="28"/>
    </row>
    <row r="95" spans="3:14" ht="13" x14ac:dyDescent="0.15">
      <c r="C95" s="31"/>
      <c r="D95" s="32"/>
      <c r="L95" s="28"/>
      <c r="M95" s="28"/>
      <c r="N95" s="28"/>
    </row>
    <row r="96" spans="3:14" ht="13" x14ac:dyDescent="0.15">
      <c r="C96" s="31"/>
      <c r="D96" s="32"/>
      <c r="L96" s="28"/>
      <c r="M96" s="28"/>
      <c r="N96" s="28"/>
    </row>
    <row r="97" spans="3:14" ht="13" x14ac:dyDescent="0.15">
      <c r="C97" s="31"/>
      <c r="D97" s="32"/>
      <c r="L97" s="28"/>
      <c r="M97" s="28"/>
      <c r="N97" s="28"/>
    </row>
    <row r="98" spans="3:14" ht="13" x14ac:dyDescent="0.15">
      <c r="C98" s="31"/>
      <c r="D98" s="32"/>
      <c r="L98" s="28"/>
      <c r="M98" s="28"/>
      <c r="N98" s="28"/>
    </row>
    <row r="99" spans="3:14" ht="13" x14ac:dyDescent="0.15">
      <c r="C99" s="31"/>
      <c r="D99" s="32"/>
      <c r="L99" s="28"/>
      <c r="M99" s="28"/>
      <c r="N99" s="28"/>
    </row>
    <row r="100" spans="3:14" ht="13" x14ac:dyDescent="0.15">
      <c r="C100" s="31"/>
      <c r="D100" s="32"/>
      <c r="L100" s="28"/>
      <c r="M100" s="28"/>
      <c r="N100" s="28"/>
    </row>
    <row r="101" spans="3:14" ht="13" x14ac:dyDescent="0.15">
      <c r="C101" s="31"/>
      <c r="D101" s="32"/>
      <c r="L101" s="28"/>
      <c r="M101" s="28"/>
      <c r="N101" s="28"/>
    </row>
    <row r="102" spans="3:14" ht="13" x14ac:dyDescent="0.15">
      <c r="C102" s="31"/>
      <c r="D102" s="32"/>
      <c r="L102" s="28"/>
      <c r="M102" s="28"/>
      <c r="N102" s="28"/>
    </row>
    <row r="103" spans="3:14" ht="13" x14ac:dyDescent="0.15">
      <c r="C103" s="31"/>
      <c r="D103" s="32"/>
      <c r="L103" s="28"/>
      <c r="M103" s="28"/>
      <c r="N103" s="28"/>
    </row>
    <row r="104" spans="3:14" ht="13" x14ac:dyDescent="0.15">
      <c r="C104" s="31"/>
      <c r="D104" s="32"/>
      <c r="L104" s="28"/>
      <c r="M104" s="28"/>
      <c r="N104" s="28"/>
    </row>
    <row r="105" spans="3:14" ht="13" x14ac:dyDescent="0.15">
      <c r="C105" s="31"/>
      <c r="D105" s="32"/>
      <c r="L105" s="28"/>
      <c r="M105" s="28"/>
      <c r="N105" s="28"/>
    </row>
    <row r="106" spans="3:14" ht="13" x14ac:dyDescent="0.15">
      <c r="C106" s="31"/>
      <c r="D106" s="32"/>
      <c r="L106" s="28"/>
      <c r="M106" s="28"/>
      <c r="N106" s="28"/>
    </row>
    <row r="107" spans="3:14" ht="13" x14ac:dyDescent="0.15">
      <c r="C107" s="31"/>
      <c r="D107" s="32"/>
      <c r="L107" s="28"/>
      <c r="M107" s="28"/>
      <c r="N107" s="28"/>
    </row>
    <row r="108" spans="3:14" ht="13" x14ac:dyDescent="0.15">
      <c r="C108" s="31"/>
      <c r="D108" s="32"/>
      <c r="L108" s="28"/>
      <c r="M108" s="28"/>
      <c r="N108" s="28"/>
    </row>
    <row r="109" spans="3:14" ht="13" x14ac:dyDescent="0.15">
      <c r="C109" s="31"/>
      <c r="D109" s="32"/>
      <c r="L109" s="28"/>
      <c r="M109" s="28"/>
      <c r="N109" s="28"/>
    </row>
    <row r="110" spans="3:14" ht="13" x14ac:dyDescent="0.15">
      <c r="C110" s="31"/>
      <c r="D110" s="32"/>
      <c r="L110" s="28"/>
      <c r="M110" s="28"/>
      <c r="N110" s="28"/>
    </row>
    <row r="111" spans="3:14" ht="13" x14ac:dyDescent="0.15">
      <c r="C111" s="31"/>
      <c r="D111" s="32"/>
      <c r="L111" s="28"/>
      <c r="M111" s="28"/>
      <c r="N111" s="28"/>
    </row>
    <row r="112" spans="3:14" ht="13" x14ac:dyDescent="0.15">
      <c r="C112" s="31"/>
      <c r="D112" s="32"/>
      <c r="L112" s="28"/>
      <c r="M112" s="28"/>
      <c r="N112" s="28"/>
    </row>
    <row r="113" spans="3:14" ht="13" x14ac:dyDescent="0.15">
      <c r="C113" s="31"/>
      <c r="D113" s="32"/>
      <c r="L113" s="28"/>
      <c r="M113" s="28"/>
      <c r="N113" s="28"/>
    </row>
    <row r="114" spans="3:14" ht="13" x14ac:dyDescent="0.15">
      <c r="C114" s="31"/>
      <c r="D114" s="32"/>
      <c r="L114" s="28"/>
      <c r="M114" s="28"/>
      <c r="N114" s="28"/>
    </row>
    <row r="115" spans="3:14" ht="13" x14ac:dyDescent="0.15">
      <c r="C115" s="31"/>
      <c r="D115" s="32"/>
      <c r="L115" s="28"/>
      <c r="M115" s="28"/>
      <c r="N115" s="28"/>
    </row>
    <row r="116" spans="3:14" ht="13" x14ac:dyDescent="0.15">
      <c r="C116" s="31"/>
      <c r="D116" s="32"/>
      <c r="L116" s="28"/>
      <c r="M116" s="28"/>
      <c r="N116" s="28"/>
    </row>
    <row r="117" spans="3:14" ht="13" x14ac:dyDescent="0.15">
      <c r="C117" s="31"/>
      <c r="D117" s="32"/>
      <c r="L117" s="28"/>
      <c r="M117" s="28"/>
      <c r="N117" s="28"/>
    </row>
    <row r="118" spans="3:14" ht="13" x14ac:dyDescent="0.15">
      <c r="C118" s="31"/>
      <c r="D118" s="32"/>
      <c r="L118" s="28"/>
      <c r="M118" s="28"/>
      <c r="N118" s="28"/>
    </row>
    <row r="119" spans="3:14" ht="13" x14ac:dyDescent="0.15">
      <c r="C119" s="31"/>
      <c r="D119" s="32"/>
      <c r="L119" s="28"/>
      <c r="M119" s="28"/>
      <c r="N119" s="28"/>
    </row>
    <row r="120" spans="3:14" ht="13" x14ac:dyDescent="0.15">
      <c r="C120" s="31"/>
      <c r="D120" s="32"/>
      <c r="L120" s="28"/>
      <c r="M120" s="28"/>
      <c r="N120" s="28"/>
    </row>
    <row r="121" spans="3:14" ht="13" x14ac:dyDescent="0.15">
      <c r="C121" s="31"/>
      <c r="D121" s="32"/>
      <c r="L121" s="28"/>
      <c r="M121" s="28"/>
      <c r="N121" s="28"/>
    </row>
    <row r="122" spans="3:14" ht="13" x14ac:dyDescent="0.15">
      <c r="C122" s="31"/>
      <c r="D122" s="32"/>
      <c r="L122" s="28"/>
      <c r="M122" s="28"/>
      <c r="N122" s="28"/>
    </row>
    <row r="123" spans="3:14" ht="13" x14ac:dyDescent="0.15">
      <c r="C123" s="31"/>
      <c r="D123" s="32"/>
      <c r="L123" s="28"/>
      <c r="M123" s="28"/>
      <c r="N123" s="28"/>
    </row>
    <row r="124" spans="3:14" ht="13" x14ac:dyDescent="0.15">
      <c r="C124" s="31"/>
      <c r="D124" s="32"/>
      <c r="L124" s="28"/>
      <c r="M124" s="28"/>
      <c r="N124" s="28"/>
    </row>
    <row r="125" spans="3:14" ht="13" x14ac:dyDescent="0.15">
      <c r="C125" s="31"/>
      <c r="D125" s="32"/>
      <c r="L125" s="28"/>
      <c r="M125" s="28"/>
      <c r="N125" s="28"/>
    </row>
    <row r="126" spans="3:14" ht="13" x14ac:dyDescent="0.15">
      <c r="C126" s="31"/>
      <c r="D126" s="32"/>
      <c r="L126" s="28"/>
      <c r="M126" s="28"/>
      <c r="N126" s="28"/>
    </row>
    <row r="127" spans="3:14" ht="13" x14ac:dyDescent="0.15">
      <c r="C127" s="31"/>
      <c r="D127" s="32"/>
      <c r="L127" s="28"/>
      <c r="M127" s="28"/>
      <c r="N127" s="28"/>
    </row>
    <row r="128" spans="3:14" ht="13" x14ac:dyDescent="0.15">
      <c r="C128" s="31"/>
      <c r="D128" s="32"/>
      <c r="L128" s="28"/>
      <c r="M128" s="28"/>
      <c r="N128" s="28"/>
    </row>
    <row r="129" spans="3:14" ht="13" x14ac:dyDescent="0.15">
      <c r="C129" s="31"/>
      <c r="D129" s="32"/>
      <c r="L129" s="28"/>
      <c r="M129" s="28"/>
      <c r="N129" s="28"/>
    </row>
    <row r="130" spans="3:14" ht="13" x14ac:dyDescent="0.15">
      <c r="C130" s="31"/>
      <c r="D130" s="32"/>
      <c r="L130" s="28"/>
      <c r="M130" s="28"/>
      <c r="N130" s="28"/>
    </row>
    <row r="131" spans="3:14" ht="13" x14ac:dyDescent="0.15">
      <c r="C131" s="31"/>
      <c r="D131" s="32"/>
      <c r="L131" s="28"/>
      <c r="M131" s="28"/>
      <c r="N131" s="28"/>
    </row>
    <row r="132" spans="3:14" ht="13" x14ac:dyDescent="0.15">
      <c r="C132" s="31"/>
      <c r="D132" s="32"/>
      <c r="L132" s="28"/>
      <c r="M132" s="28"/>
      <c r="N132" s="28"/>
    </row>
    <row r="133" spans="3:14" ht="13" x14ac:dyDescent="0.15">
      <c r="C133" s="31"/>
      <c r="D133" s="32"/>
      <c r="L133" s="28"/>
      <c r="M133" s="28"/>
      <c r="N133" s="28"/>
    </row>
    <row r="134" spans="3:14" ht="13" x14ac:dyDescent="0.15">
      <c r="C134" s="31"/>
      <c r="D134" s="32"/>
      <c r="L134" s="28"/>
      <c r="M134" s="28"/>
      <c r="N134" s="28"/>
    </row>
    <row r="135" spans="3:14" ht="13" x14ac:dyDescent="0.15">
      <c r="C135" s="31"/>
      <c r="D135" s="32"/>
      <c r="L135" s="28"/>
      <c r="M135" s="28"/>
      <c r="N135" s="28"/>
    </row>
    <row r="136" spans="3:14" ht="13" x14ac:dyDescent="0.15">
      <c r="C136" s="31"/>
      <c r="D136" s="32"/>
      <c r="L136" s="28"/>
      <c r="M136" s="28"/>
      <c r="N136" s="28"/>
    </row>
    <row r="137" spans="3:14" ht="13" x14ac:dyDescent="0.15">
      <c r="C137" s="31"/>
      <c r="D137" s="32"/>
      <c r="L137" s="28"/>
      <c r="M137" s="28"/>
      <c r="N137" s="28"/>
    </row>
    <row r="138" spans="3:14" ht="13" x14ac:dyDescent="0.15">
      <c r="C138" s="31"/>
      <c r="D138" s="32"/>
      <c r="L138" s="28"/>
      <c r="M138" s="28"/>
      <c r="N138" s="28"/>
    </row>
    <row r="139" spans="3:14" ht="13" x14ac:dyDescent="0.15">
      <c r="C139" s="31"/>
      <c r="D139" s="32"/>
      <c r="L139" s="28"/>
      <c r="M139" s="28"/>
      <c r="N139" s="28"/>
    </row>
    <row r="140" spans="3:14" ht="13" x14ac:dyDescent="0.15">
      <c r="C140" s="31"/>
      <c r="D140" s="32"/>
      <c r="L140" s="28"/>
      <c r="M140" s="28"/>
      <c r="N140" s="28"/>
    </row>
    <row r="141" spans="3:14" ht="13" x14ac:dyDescent="0.15">
      <c r="C141" s="31"/>
      <c r="D141" s="32"/>
      <c r="L141" s="28"/>
      <c r="M141" s="28"/>
      <c r="N141" s="28"/>
    </row>
    <row r="142" spans="3:14" ht="13" x14ac:dyDescent="0.15">
      <c r="C142" s="31"/>
      <c r="D142" s="32"/>
      <c r="L142" s="28"/>
      <c r="M142" s="28"/>
      <c r="N142" s="28"/>
    </row>
    <row r="143" spans="3:14" ht="13" x14ac:dyDescent="0.15">
      <c r="C143" s="31"/>
      <c r="D143" s="32"/>
      <c r="L143" s="28"/>
      <c r="M143" s="28"/>
      <c r="N143" s="28"/>
    </row>
    <row r="144" spans="3:14" ht="13" x14ac:dyDescent="0.15">
      <c r="C144" s="31"/>
      <c r="D144" s="32"/>
      <c r="L144" s="28"/>
      <c r="M144" s="28"/>
      <c r="N144" s="28"/>
    </row>
    <row r="145" spans="3:14" ht="13" x14ac:dyDescent="0.15">
      <c r="C145" s="31"/>
      <c r="D145" s="32"/>
      <c r="L145" s="28"/>
      <c r="M145" s="28"/>
      <c r="N145" s="28"/>
    </row>
    <row r="146" spans="3:14" ht="13" x14ac:dyDescent="0.15">
      <c r="C146" s="31"/>
      <c r="D146" s="32"/>
      <c r="L146" s="28"/>
      <c r="M146" s="28"/>
      <c r="N146" s="28"/>
    </row>
    <row r="147" spans="3:14" ht="13" x14ac:dyDescent="0.15">
      <c r="C147" s="31"/>
      <c r="D147" s="32"/>
      <c r="L147" s="28"/>
      <c r="M147" s="28"/>
      <c r="N147" s="28"/>
    </row>
    <row r="148" spans="3:14" ht="13" x14ac:dyDescent="0.15">
      <c r="C148" s="31"/>
      <c r="D148" s="32"/>
      <c r="L148" s="28"/>
      <c r="M148" s="28"/>
      <c r="N148" s="28"/>
    </row>
    <row r="149" spans="3:14" ht="13" x14ac:dyDescent="0.15">
      <c r="C149" s="31"/>
      <c r="D149" s="32"/>
      <c r="L149" s="28"/>
      <c r="M149" s="28"/>
      <c r="N149" s="28"/>
    </row>
    <row r="150" spans="3:14" ht="13" x14ac:dyDescent="0.15">
      <c r="C150" s="31"/>
      <c r="D150" s="32"/>
      <c r="L150" s="28"/>
      <c r="M150" s="28"/>
      <c r="N150" s="28"/>
    </row>
    <row r="151" spans="3:14" ht="13" x14ac:dyDescent="0.15">
      <c r="C151" s="31"/>
      <c r="D151" s="32"/>
      <c r="L151" s="28"/>
      <c r="M151" s="28"/>
      <c r="N151" s="28"/>
    </row>
    <row r="152" spans="3:14" ht="13" x14ac:dyDescent="0.15">
      <c r="C152" s="31"/>
      <c r="D152" s="32"/>
      <c r="L152" s="28"/>
      <c r="M152" s="28"/>
      <c r="N152" s="28"/>
    </row>
    <row r="153" spans="3:14" ht="13" x14ac:dyDescent="0.15">
      <c r="C153" s="31"/>
      <c r="D153" s="32"/>
      <c r="L153" s="28"/>
      <c r="M153" s="28"/>
      <c r="N153" s="28"/>
    </row>
    <row r="154" spans="3:14" ht="13" x14ac:dyDescent="0.15">
      <c r="C154" s="31"/>
      <c r="D154" s="32"/>
      <c r="L154" s="28"/>
      <c r="M154" s="28"/>
      <c r="N154" s="28"/>
    </row>
    <row r="155" spans="3:14" ht="13" x14ac:dyDescent="0.15">
      <c r="C155" s="31"/>
      <c r="D155" s="32"/>
      <c r="L155" s="28"/>
      <c r="M155" s="28"/>
      <c r="N155" s="28"/>
    </row>
    <row r="156" spans="3:14" ht="13" x14ac:dyDescent="0.15">
      <c r="C156" s="31"/>
      <c r="D156" s="32"/>
      <c r="L156" s="28"/>
      <c r="M156" s="28"/>
      <c r="N156" s="28"/>
    </row>
    <row r="157" spans="3:14" ht="13" x14ac:dyDescent="0.15">
      <c r="C157" s="31"/>
      <c r="D157" s="32"/>
      <c r="L157" s="28"/>
      <c r="M157" s="28"/>
      <c r="N157" s="28"/>
    </row>
    <row r="158" spans="3:14" ht="13" x14ac:dyDescent="0.15">
      <c r="C158" s="31"/>
      <c r="D158" s="32"/>
      <c r="L158" s="28"/>
      <c r="M158" s="28"/>
      <c r="N158" s="28"/>
    </row>
    <row r="159" spans="3:14" ht="13" x14ac:dyDescent="0.15">
      <c r="C159" s="31"/>
      <c r="D159" s="32"/>
      <c r="L159" s="28"/>
      <c r="M159" s="28"/>
      <c r="N159" s="28"/>
    </row>
    <row r="160" spans="3:14" ht="13" x14ac:dyDescent="0.15">
      <c r="C160" s="31"/>
      <c r="D160" s="32"/>
      <c r="L160" s="28"/>
      <c r="M160" s="28"/>
      <c r="N160" s="28"/>
    </row>
    <row r="161" spans="3:14" ht="13" x14ac:dyDescent="0.15">
      <c r="C161" s="31"/>
      <c r="D161" s="32"/>
      <c r="L161" s="28"/>
      <c r="M161" s="28"/>
      <c r="N161" s="28"/>
    </row>
    <row r="162" spans="3:14" ht="13" x14ac:dyDescent="0.15">
      <c r="C162" s="31"/>
      <c r="D162" s="32"/>
      <c r="L162" s="28"/>
      <c r="M162" s="28"/>
      <c r="N162" s="28"/>
    </row>
    <row r="163" spans="3:14" ht="13" x14ac:dyDescent="0.15">
      <c r="C163" s="31"/>
      <c r="D163" s="32"/>
      <c r="L163" s="28"/>
      <c r="M163" s="28"/>
      <c r="N163" s="28"/>
    </row>
    <row r="164" spans="3:14" ht="13" x14ac:dyDescent="0.15">
      <c r="C164" s="31"/>
      <c r="D164" s="32"/>
      <c r="L164" s="28"/>
      <c r="M164" s="28"/>
      <c r="N164" s="28"/>
    </row>
    <row r="165" spans="3:14" ht="13" x14ac:dyDescent="0.15">
      <c r="C165" s="31"/>
      <c r="D165" s="32"/>
      <c r="L165" s="28"/>
      <c r="M165" s="28"/>
      <c r="N165" s="28"/>
    </row>
    <row r="166" spans="3:14" ht="13" x14ac:dyDescent="0.15">
      <c r="C166" s="31"/>
      <c r="D166" s="32"/>
      <c r="L166" s="28"/>
      <c r="M166" s="28"/>
      <c r="N166" s="28"/>
    </row>
    <row r="167" spans="3:14" ht="13" x14ac:dyDescent="0.15">
      <c r="C167" s="31"/>
      <c r="D167" s="32"/>
      <c r="L167" s="28"/>
      <c r="M167" s="28"/>
      <c r="N167" s="28"/>
    </row>
    <row r="168" spans="3:14" ht="13" x14ac:dyDescent="0.15">
      <c r="C168" s="31"/>
      <c r="D168" s="32"/>
      <c r="L168" s="28"/>
      <c r="M168" s="28"/>
      <c r="N168" s="28"/>
    </row>
    <row r="169" spans="3:14" ht="13" x14ac:dyDescent="0.15">
      <c r="C169" s="31"/>
      <c r="D169" s="32"/>
      <c r="L169" s="28"/>
      <c r="M169" s="28"/>
      <c r="N169" s="28"/>
    </row>
    <row r="170" spans="3:14" ht="13" x14ac:dyDescent="0.15">
      <c r="C170" s="31"/>
      <c r="D170" s="32"/>
      <c r="L170" s="28"/>
      <c r="M170" s="28"/>
      <c r="N170" s="28"/>
    </row>
    <row r="171" spans="3:14" ht="13" x14ac:dyDescent="0.15">
      <c r="C171" s="31"/>
      <c r="D171" s="32"/>
      <c r="L171" s="28"/>
      <c r="M171" s="28"/>
      <c r="N171" s="28"/>
    </row>
    <row r="172" spans="3:14" ht="13" x14ac:dyDescent="0.15">
      <c r="C172" s="31"/>
      <c r="D172" s="32"/>
      <c r="L172" s="28"/>
      <c r="M172" s="28"/>
      <c r="N172" s="28"/>
    </row>
    <row r="173" spans="3:14" ht="13" x14ac:dyDescent="0.15">
      <c r="C173" s="31"/>
      <c r="D173" s="32"/>
      <c r="L173" s="28"/>
      <c r="M173" s="28"/>
      <c r="N173" s="28"/>
    </row>
    <row r="174" spans="3:14" ht="13" x14ac:dyDescent="0.15">
      <c r="C174" s="31"/>
      <c r="D174" s="32"/>
      <c r="L174" s="28"/>
      <c r="M174" s="28"/>
      <c r="N174" s="28"/>
    </row>
    <row r="175" spans="3:14" ht="13" x14ac:dyDescent="0.15">
      <c r="C175" s="31"/>
      <c r="D175" s="32"/>
      <c r="L175" s="28"/>
      <c r="M175" s="28"/>
      <c r="N175" s="28"/>
    </row>
    <row r="176" spans="3:14" ht="13" x14ac:dyDescent="0.15">
      <c r="C176" s="31"/>
      <c r="D176" s="32"/>
      <c r="L176" s="28"/>
      <c r="M176" s="28"/>
      <c r="N176" s="28"/>
    </row>
    <row r="177" spans="3:14" ht="13" x14ac:dyDescent="0.15">
      <c r="C177" s="31"/>
      <c r="D177" s="32"/>
      <c r="L177" s="28"/>
      <c r="M177" s="28"/>
      <c r="N177" s="28"/>
    </row>
    <row r="178" spans="3:14" ht="13" x14ac:dyDescent="0.15">
      <c r="C178" s="31"/>
      <c r="D178" s="32"/>
      <c r="L178" s="28"/>
      <c r="M178" s="28"/>
      <c r="N178" s="28"/>
    </row>
    <row r="179" spans="3:14" ht="13" x14ac:dyDescent="0.15">
      <c r="C179" s="31"/>
      <c r="D179" s="32"/>
      <c r="L179" s="28"/>
      <c r="M179" s="28"/>
      <c r="N179" s="28"/>
    </row>
    <row r="180" spans="3:14" ht="13" x14ac:dyDescent="0.15">
      <c r="C180" s="31"/>
      <c r="D180" s="32"/>
      <c r="L180" s="28"/>
      <c r="M180" s="28"/>
      <c r="N180" s="28"/>
    </row>
    <row r="181" spans="3:14" ht="13" x14ac:dyDescent="0.15">
      <c r="C181" s="31"/>
      <c r="D181" s="32"/>
      <c r="L181" s="28"/>
      <c r="M181" s="28"/>
      <c r="N181" s="28"/>
    </row>
    <row r="182" spans="3:14" ht="13" x14ac:dyDescent="0.15">
      <c r="C182" s="31"/>
      <c r="D182" s="32"/>
      <c r="L182" s="28"/>
      <c r="M182" s="28"/>
      <c r="N182" s="28"/>
    </row>
    <row r="183" spans="3:14" ht="13" x14ac:dyDescent="0.15">
      <c r="C183" s="31"/>
      <c r="D183" s="32"/>
      <c r="L183" s="28"/>
      <c r="M183" s="28"/>
      <c r="N183" s="28"/>
    </row>
    <row r="184" spans="3:14" ht="13" x14ac:dyDescent="0.15">
      <c r="C184" s="31"/>
      <c r="D184" s="32"/>
      <c r="L184" s="28"/>
      <c r="M184" s="28"/>
      <c r="N184" s="28"/>
    </row>
    <row r="185" spans="3:14" ht="13" x14ac:dyDescent="0.15">
      <c r="C185" s="31"/>
      <c r="D185" s="32"/>
      <c r="L185" s="28"/>
      <c r="M185" s="28"/>
      <c r="N185" s="28"/>
    </row>
    <row r="186" spans="3:14" ht="13" x14ac:dyDescent="0.15">
      <c r="C186" s="31"/>
      <c r="D186" s="32"/>
      <c r="L186" s="28"/>
      <c r="M186" s="28"/>
      <c r="N186" s="28"/>
    </row>
    <row r="187" spans="3:14" ht="13" x14ac:dyDescent="0.15">
      <c r="C187" s="31"/>
      <c r="D187" s="32"/>
      <c r="L187" s="28"/>
      <c r="M187" s="28"/>
      <c r="N187" s="28"/>
    </row>
    <row r="188" spans="3:14" ht="13" x14ac:dyDescent="0.15">
      <c r="C188" s="31"/>
      <c r="D188" s="32"/>
      <c r="L188" s="28"/>
      <c r="M188" s="28"/>
      <c r="N188" s="28"/>
    </row>
    <row r="189" spans="3:14" ht="13" x14ac:dyDescent="0.15">
      <c r="C189" s="31"/>
      <c r="D189" s="32"/>
      <c r="L189" s="28"/>
      <c r="M189" s="28"/>
      <c r="N189" s="28"/>
    </row>
    <row r="190" spans="3:14" ht="13" x14ac:dyDescent="0.15">
      <c r="C190" s="31"/>
      <c r="D190" s="32"/>
      <c r="L190" s="28"/>
      <c r="M190" s="28"/>
      <c r="N190" s="28"/>
    </row>
    <row r="191" spans="3:14" ht="13" x14ac:dyDescent="0.15">
      <c r="C191" s="31"/>
      <c r="D191" s="32"/>
      <c r="L191" s="28"/>
      <c r="M191" s="28"/>
      <c r="N191" s="28"/>
    </row>
    <row r="192" spans="3:14" ht="13" x14ac:dyDescent="0.15">
      <c r="C192" s="31"/>
      <c r="D192" s="32"/>
      <c r="L192" s="28"/>
      <c r="M192" s="28"/>
      <c r="N192" s="28"/>
    </row>
    <row r="193" spans="3:14" ht="13" x14ac:dyDescent="0.15">
      <c r="C193" s="31"/>
      <c r="D193" s="32"/>
      <c r="L193" s="28"/>
      <c r="M193" s="28"/>
      <c r="N193" s="28"/>
    </row>
    <row r="194" spans="3:14" ht="13" x14ac:dyDescent="0.15">
      <c r="C194" s="31"/>
      <c r="D194" s="32"/>
      <c r="L194" s="28"/>
      <c r="M194" s="28"/>
      <c r="N194" s="28"/>
    </row>
    <row r="195" spans="3:14" ht="13" x14ac:dyDescent="0.15">
      <c r="C195" s="31"/>
      <c r="D195" s="32"/>
      <c r="L195" s="28"/>
      <c r="M195" s="28"/>
      <c r="N195" s="28"/>
    </row>
    <row r="196" spans="3:14" ht="13" x14ac:dyDescent="0.15">
      <c r="C196" s="31"/>
      <c r="D196" s="32"/>
      <c r="L196" s="28"/>
      <c r="M196" s="28"/>
      <c r="N196" s="28"/>
    </row>
    <row r="197" spans="3:14" ht="13" x14ac:dyDescent="0.15">
      <c r="C197" s="31"/>
      <c r="D197" s="32"/>
      <c r="L197" s="28"/>
      <c r="M197" s="28"/>
      <c r="N197" s="28"/>
    </row>
    <row r="198" spans="3:14" ht="13" x14ac:dyDescent="0.15">
      <c r="C198" s="31"/>
      <c r="D198" s="32"/>
      <c r="L198" s="28"/>
      <c r="M198" s="28"/>
      <c r="N198" s="28"/>
    </row>
    <row r="199" spans="3:14" ht="13" x14ac:dyDescent="0.15">
      <c r="C199" s="31"/>
      <c r="D199" s="32"/>
      <c r="L199" s="28"/>
      <c r="M199" s="28"/>
      <c r="N199" s="28"/>
    </row>
    <row r="200" spans="3:14" ht="13" x14ac:dyDescent="0.15">
      <c r="C200" s="31"/>
      <c r="D200" s="32"/>
      <c r="L200" s="28"/>
      <c r="M200" s="28"/>
      <c r="N200" s="28"/>
    </row>
    <row r="201" spans="3:14" ht="13" x14ac:dyDescent="0.15">
      <c r="C201" s="31"/>
      <c r="D201" s="32"/>
      <c r="L201" s="28"/>
      <c r="M201" s="28"/>
      <c r="N201" s="28"/>
    </row>
    <row r="202" spans="3:14" ht="13" x14ac:dyDescent="0.15">
      <c r="C202" s="31"/>
      <c r="D202" s="32"/>
      <c r="L202" s="28"/>
      <c r="M202" s="28"/>
      <c r="N202" s="28"/>
    </row>
    <row r="203" spans="3:14" ht="13" x14ac:dyDescent="0.15">
      <c r="C203" s="31"/>
      <c r="D203" s="32"/>
      <c r="L203" s="28"/>
      <c r="M203" s="28"/>
      <c r="N203" s="28"/>
    </row>
    <row r="204" spans="3:14" ht="13" x14ac:dyDescent="0.15">
      <c r="C204" s="31"/>
      <c r="D204" s="32"/>
      <c r="L204" s="28"/>
      <c r="M204" s="28"/>
      <c r="N204" s="28"/>
    </row>
    <row r="205" spans="3:14" ht="13" x14ac:dyDescent="0.15">
      <c r="C205" s="31"/>
      <c r="D205" s="32"/>
      <c r="L205" s="28"/>
      <c r="M205" s="28"/>
      <c r="N205" s="28"/>
    </row>
    <row r="206" spans="3:14" ht="13" x14ac:dyDescent="0.15">
      <c r="C206" s="31"/>
      <c r="D206" s="32"/>
      <c r="L206" s="28"/>
      <c r="M206" s="28"/>
      <c r="N206" s="28"/>
    </row>
    <row r="207" spans="3:14" ht="13" x14ac:dyDescent="0.15">
      <c r="C207" s="31"/>
      <c r="D207" s="32"/>
      <c r="L207" s="28"/>
      <c r="M207" s="28"/>
      <c r="N207" s="28"/>
    </row>
    <row r="208" spans="3:14" ht="13" x14ac:dyDescent="0.15">
      <c r="C208" s="31"/>
      <c r="D208" s="32"/>
      <c r="L208" s="28"/>
      <c r="M208" s="28"/>
      <c r="N208" s="28"/>
    </row>
    <row r="209" spans="3:14" ht="13" x14ac:dyDescent="0.15">
      <c r="C209" s="31"/>
      <c r="D209" s="32"/>
      <c r="L209" s="28"/>
      <c r="M209" s="28"/>
      <c r="N209" s="28"/>
    </row>
    <row r="210" spans="3:14" ht="13" x14ac:dyDescent="0.15">
      <c r="C210" s="31"/>
      <c r="D210" s="32"/>
      <c r="L210" s="28"/>
      <c r="M210" s="28"/>
      <c r="N210" s="28"/>
    </row>
    <row r="211" spans="3:14" ht="13" x14ac:dyDescent="0.15">
      <c r="C211" s="31"/>
      <c r="D211" s="32"/>
      <c r="L211" s="28"/>
      <c r="M211" s="28"/>
      <c r="N211" s="28"/>
    </row>
    <row r="212" spans="3:14" ht="13" x14ac:dyDescent="0.15">
      <c r="C212" s="31"/>
      <c r="D212" s="32"/>
      <c r="L212" s="28"/>
      <c r="M212" s="28"/>
      <c r="N212" s="28"/>
    </row>
    <row r="213" spans="3:14" ht="13" x14ac:dyDescent="0.15">
      <c r="C213" s="31"/>
      <c r="D213" s="32"/>
      <c r="L213" s="28"/>
      <c r="M213" s="28"/>
      <c r="N213" s="28"/>
    </row>
    <row r="214" spans="3:14" ht="13" x14ac:dyDescent="0.15">
      <c r="C214" s="31"/>
      <c r="D214" s="32"/>
      <c r="L214" s="28"/>
      <c r="M214" s="28"/>
      <c r="N214" s="28"/>
    </row>
    <row r="215" spans="3:14" ht="13" x14ac:dyDescent="0.15">
      <c r="C215" s="31"/>
      <c r="D215" s="32"/>
      <c r="L215" s="28"/>
      <c r="M215" s="28"/>
      <c r="N215" s="28"/>
    </row>
    <row r="216" spans="3:14" ht="13" x14ac:dyDescent="0.15">
      <c r="C216" s="31"/>
      <c r="D216" s="32"/>
      <c r="L216" s="28"/>
      <c r="M216" s="28"/>
      <c r="N216" s="28"/>
    </row>
    <row r="217" spans="3:14" ht="13" x14ac:dyDescent="0.15">
      <c r="C217" s="31"/>
      <c r="D217" s="32"/>
      <c r="L217" s="28"/>
      <c r="M217" s="28"/>
      <c r="N217" s="28"/>
    </row>
    <row r="218" spans="3:14" ht="13" x14ac:dyDescent="0.15">
      <c r="C218" s="31"/>
      <c r="D218" s="32"/>
      <c r="L218" s="28"/>
      <c r="M218" s="28"/>
      <c r="N218" s="28"/>
    </row>
    <row r="219" spans="3:14" ht="13" x14ac:dyDescent="0.15">
      <c r="C219" s="31"/>
      <c r="D219" s="32"/>
      <c r="L219" s="28"/>
      <c r="M219" s="28"/>
      <c r="N219" s="28"/>
    </row>
    <row r="220" spans="3:14" ht="13" x14ac:dyDescent="0.15">
      <c r="C220" s="31"/>
      <c r="D220" s="32"/>
      <c r="L220" s="28"/>
      <c r="M220" s="28"/>
      <c r="N220" s="28"/>
    </row>
    <row r="221" spans="3:14" ht="13" x14ac:dyDescent="0.15">
      <c r="C221" s="31"/>
      <c r="D221" s="32"/>
      <c r="L221" s="28"/>
      <c r="M221" s="28"/>
      <c r="N221" s="28"/>
    </row>
    <row r="222" spans="3:14" ht="13" x14ac:dyDescent="0.15">
      <c r="C222" s="31"/>
      <c r="D222" s="32"/>
      <c r="L222" s="28"/>
      <c r="M222" s="28"/>
      <c r="N222" s="28"/>
    </row>
    <row r="223" spans="3:14" ht="13" x14ac:dyDescent="0.15">
      <c r="C223" s="31"/>
      <c r="D223" s="32"/>
      <c r="L223" s="28"/>
      <c r="M223" s="28"/>
      <c r="N223" s="28"/>
    </row>
    <row r="224" spans="3:14" ht="13" x14ac:dyDescent="0.15">
      <c r="C224" s="31"/>
      <c r="D224" s="32"/>
      <c r="L224" s="28"/>
      <c r="M224" s="28"/>
      <c r="N224" s="28"/>
    </row>
    <row r="225" spans="3:14" ht="13" x14ac:dyDescent="0.15">
      <c r="C225" s="31"/>
      <c r="D225" s="32"/>
      <c r="L225" s="28"/>
      <c r="M225" s="28"/>
      <c r="N225" s="28"/>
    </row>
    <row r="226" spans="3:14" ht="13" x14ac:dyDescent="0.15">
      <c r="C226" s="31"/>
      <c r="D226" s="32"/>
      <c r="L226" s="28"/>
      <c r="M226" s="28"/>
      <c r="N226" s="28"/>
    </row>
    <row r="227" spans="3:14" ht="13" x14ac:dyDescent="0.15">
      <c r="C227" s="31"/>
      <c r="D227" s="32"/>
      <c r="L227" s="28"/>
      <c r="M227" s="28"/>
      <c r="N227" s="28"/>
    </row>
    <row r="228" spans="3:14" ht="13" x14ac:dyDescent="0.15">
      <c r="C228" s="31"/>
      <c r="D228" s="32"/>
      <c r="L228" s="28"/>
      <c r="M228" s="28"/>
      <c r="N228" s="28"/>
    </row>
    <row r="229" spans="3:14" ht="13" x14ac:dyDescent="0.15">
      <c r="C229" s="31"/>
      <c r="D229" s="32"/>
      <c r="L229" s="28"/>
      <c r="M229" s="28"/>
      <c r="N229" s="28"/>
    </row>
    <row r="230" spans="3:14" ht="13" x14ac:dyDescent="0.15">
      <c r="C230" s="31"/>
      <c r="D230" s="32"/>
      <c r="L230" s="28"/>
      <c r="M230" s="28"/>
      <c r="N230" s="28"/>
    </row>
    <row r="231" spans="3:14" ht="13" x14ac:dyDescent="0.15">
      <c r="C231" s="31"/>
      <c r="D231" s="32"/>
      <c r="L231" s="28"/>
      <c r="M231" s="28"/>
      <c r="N231" s="28"/>
    </row>
    <row r="232" spans="3:14" ht="13" x14ac:dyDescent="0.15">
      <c r="C232" s="31"/>
      <c r="D232" s="32"/>
      <c r="L232" s="28"/>
      <c r="M232" s="28"/>
      <c r="N232" s="28"/>
    </row>
    <row r="233" spans="3:14" ht="13" x14ac:dyDescent="0.15">
      <c r="C233" s="31"/>
      <c r="D233" s="32"/>
      <c r="L233" s="28"/>
      <c r="M233" s="28"/>
      <c r="N233" s="28"/>
    </row>
    <row r="234" spans="3:14" ht="13" x14ac:dyDescent="0.15">
      <c r="C234" s="31"/>
      <c r="D234" s="32"/>
      <c r="L234" s="28"/>
      <c r="M234" s="28"/>
      <c r="N234" s="28"/>
    </row>
    <row r="235" spans="3:14" ht="13" x14ac:dyDescent="0.15">
      <c r="C235" s="31"/>
      <c r="D235" s="32"/>
      <c r="L235" s="28"/>
      <c r="M235" s="28"/>
      <c r="N235" s="28"/>
    </row>
    <row r="236" spans="3:14" ht="13" x14ac:dyDescent="0.15">
      <c r="C236" s="31"/>
      <c r="D236" s="32"/>
      <c r="L236" s="28"/>
      <c r="M236" s="28"/>
      <c r="N236" s="28"/>
    </row>
    <row r="237" spans="3:14" ht="13" x14ac:dyDescent="0.15">
      <c r="C237" s="31"/>
      <c r="D237" s="32"/>
      <c r="L237" s="28"/>
      <c r="M237" s="28"/>
      <c r="N237" s="28"/>
    </row>
    <row r="238" spans="3:14" ht="13" x14ac:dyDescent="0.15">
      <c r="C238" s="31"/>
      <c r="D238" s="32"/>
      <c r="L238" s="28"/>
      <c r="M238" s="28"/>
      <c r="N238" s="28"/>
    </row>
    <row r="239" spans="3:14" ht="13" x14ac:dyDescent="0.15">
      <c r="C239" s="31"/>
      <c r="D239" s="32"/>
      <c r="L239" s="28"/>
      <c r="M239" s="28"/>
      <c r="N239" s="28"/>
    </row>
    <row r="240" spans="3:14" ht="13" x14ac:dyDescent="0.15">
      <c r="C240" s="31"/>
      <c r="D240" s="32"/>
      <c r="L240" s="28"/>
      <c r="M240" s="28"/>
      <c r="N240" s="28"/>
    </row>
    <row r="241" spans="3:14" ht="13" x14ac:dyDescent="0.15">
      <c r="C241" s="31"/>
      <c r="D241" s="32"/>
      <c r="L241" s="28"/>
      <c r="M241" s="28"/>
      <c r="N241" s="28"/>
    </row>
    <row r="242" spans="3:14" ht="13" x14ac:dyDescent="0.15">
      <c r="C242" s="31"/>
      <c r="D242" s="32"/>
      <c r="L242" s="28"/>
      <c r="M242" s="28"/>
      <c r="N242" s="28"/>
    </row>
    <row r="243" spans="3:14" ht="13" x14ac:dyDescent="0.15">
      <c r="C243" s="31"/>
      <c r="D243" s="32"/>
      <c r="L243" s="28"/>
      <c r="M243" s="28"/>
      <c r="N243" s="28"/>
    </row>
    <row r="244" spans="3:14" ht="13" x14ac:dyDescent="0.15">
      <c r="C244" s="31"/>
      <c r="D244" s="32"/>
      <c r="L244" s="28"/>
      <c r="M244" s="28"/>
      <c r="N244" s="28"/>
    </row>
    <row r="245" spans="3:14" ht="13" x14ac:dyDescent="0.15">
      <c r="C245" s="31"/>
      <c r="D245" s="32"/>
      <c r="L245" s="28"/>
      <c r="M245" s="28"/>
      <c r="N245" s="28"/>
    </row>
    <row r="246" spans="3:14" ht="13" x14ac:dyDescent="0.15">
      <c r="C246" s="31"/>
      <c r="D246" s="32"/>
      <c r="L246" s="28"/>
      <c r="M246" s="28"/>
      <c r="N246" s="28"/>
    </row>
    <row r="247" spans="3:14" ht="13" x14ac:dyDescent="0.15">
      <c r="C247" s="31"/>
      <c r="D247" s="32"/>
      <c r="L247" s="28"/>
      <c r="M247" s="28"/>
      <c r="N247" s="28"/>
    </row>
    <row r="248" spans="3:14" ht="13" x14ac:dyDescent="0.15">
      <c r="C248" s="31"/>
      <c r="D248" s="32"/>
      <c r="L248" s="28"/>
      <c r="M248" s="28"/>
      <c r="N248" s="28"/>
    </row>
    <row r="249" spans="3:14" ht="13" x14ac:dyDescent="0.15">
      <c r="C249" s="31"/>
      <c r="D249" s="32"/>
      <c r="L249" s="28"/>
      <c r="M249" s="28"/>
      <c r="N249" s="28"/>
    </row>
    <row r="250" spans="3:14" ht="13" x14ac:dyDescent="0.15">
      <c r="C250" s="31"/>
      <c r="D250" s="32"/>
      <c r="L250" s="28"/>
      <c r="M250" s="28"/>
      <c r="N250" s="28"/>
    </row>
    <row r="251" spans="3:14" ht="13" x14ac:dyDescent="0.15">
      <c r="C251" s="31"/>
      <c r="D251" s="32"/>
      <c r="L251" s="28"/>
      <c r="M251" s="28"/>
      <c r="N251" s="28"/>
    </row>
    <row r="252" spans="3:14" ht="13" x14ac:dyDescent="0.15">
      <c r="C252" s="31"/>
      <c r="D252" s="32"/>
      <c r="L252" s="28"/>
      <c r="M252" s="28"/>
      <c r="N252" s="28"/>
    </row>
    <row r="253" spans="3:14" ht="13" x14ac:dyDescent="0.15">
      <c r="C253" s="31"/>
      <c r="D253" s="32"/>
      <c r="L253" s="28"/>
      <c r="M253" s="28"/>
      <c r="N253" s="28"/>
    </row>
    <row r="254" spans="3:14" ht="13" x14ac:dyDescent="0.15">
      <c r="C254" s="31"/>
      <c r="D254" s="32"/>
      <c r="L254" s="28"/>
      <c r="M254" s="28"/>
      <c r="N254" s="28"/>
    </row>
    <row r="255" spans="3:14" ht="13" x14ac:dyDescent="0.15">
      <c r="C255" s="31"/>
      <c r="D255" s="32"/>
      <c r="L255" s="28"/>
      <c r="M255" s="28"/>
      <c r="N255" s="28"/>
    </row>
    <row r="256" spans="3:14" ht="13" x14ac:dyDescent="0.15">
      <c r="C256" s="31"/>
      <c r="D256" s="32"/>
      <c r="L256" s="28"/>
      <c r="M256" s="28"/>
      <c r="N256" s="28"/>
    </row>
    <row r="257" spans="3:14" ht="13" x14ac:dyDescent="0.15">
      <c r="C257" s="31"/>
      <c r="D257" s="32"/>
      <c r="L257" s="28"/>
      <c r="M257" s="28"/>
      <c r="N257" s="28"/>
    </row>
    <row r="258" spans="3:14" ht="13" x14ac:dyDescent="0.15">
      <c r="C258" s="31"/>
      <c r="D258" s="32"/>
      <c r="L258" s="28"/>
      <c r="M258" s="28"/>
      <c r="N258" s="28"/>
    </row>
    <row r="259" spans="3:14" ht="13" x14ac:dyDescent="0.15">
      <c r="C259" s="31"/>
      <c r="D259" s="32"/>
      <c r="L259" s="28"/>
      <c r="M259" s="28"/>
      <c r="N259" s="28"/>
    </row>
    <row r="260" spans="3:14" ht="13" x14ac:dyDescent="0.15">
      <c r="C260" s="31"/>
      <c r="D260" s="32"/>
      <c r="L260" s="28"/>
      <c r="M260" s="28"/>
      <c r="N260" s="28"/>
    </row>
    <row r="261" spans="3:14" ht="13" x14ac:dyDescent="0.15">
      <c r="C261" s="31"/>
      <c r="D261" s="32"/>
      <c r="L261" s="28"/>
      <c r="M261" s="28"/>
      <c r="N261" s="28"/>
    </row>
    <row r="262" spans="3:14" ht="13" x14ac:dyDescent="0.15">
      <c r="C262" s="31"/>
      <c r="D262" s="32"/>
      <c r="L262" s="28"/>
      <c r="M262" s="28"/>
      <c r="N262" s="28"/>
    </row>
    <row r="263" spans="3:14" ht="13" x14ac:dyDescent="0.15">
      <c r="C263" s="31"/>
      <c r="D263" s="32"/>
      <c r="L263" s="28"/>
      <c r="M263" s="28"/>
      <c r="N263" s="28"/>
    </row>
    <row r="264" spans="3:14" ht="13" x14ac:dyDescent="0.15">
      <c r="C264" s="31"/>
      <c r="D264" s="32"/>
      <c r="L264" s="28"/>
      <c r="M264" s="28"/>
      <c r="N264" s="28"/>
    </row>
    <row r="265" spans="3:14" ht="13" x14ac:dyDescent="0.15">
      <c r="C265" s="31"/>
      <c r="D265" s="32"/>
      <c r="L265" s="28"/>
      <c r="M265" s="28"/>
      <c r="N265" s="28"/>
    </row>
    <row r="266" spans="3:14" ht="13" x14ac:dyDescent="0.15">
      <c r="C266" s="31"/>
      <c r="D266" s="32"/>
      <c r="L266" s="28"/>
      <c r="M266" s="28"/>
      <c r="N266" s="28"/>
    </row>
    <row r="267" spans="3:14" ht="13" x14ac:dyDescent="0.15">
      <c r="C267" s="31"/>
      <c r="D267" s="32"/>
      <c r="L267" s="28"/>
      <c r="M267" s="28"/>
      <c r="N267" s="28"/>
    </row>
    <row r="268" spans="3:14" ht="13" x14ac:dyDescent="0.15">
      <c r="C268" s="31"/>
      <c r="D268" s="32"/>
      <c r="L268" s="28"/>
      <c r="M268" s="28"/>
      <c r="N268" s="28"/>
    </row>
    <row r="269" spans="3:14" ht="13" x14ac:dyDescent="0.15">
      <c r="C269" s="31"/>
      <c r="D269" s="32"/>
      <c r="L269" s="28"/>
      <c r="M269" s="28"/>
      <c r="N269" s="28"/>
    </row>
    <row r="270" spans="3:14" ht="13" x14ac:dyDescent="0.15">
      <c r="C270" s="31"/>
      <c r="D270" s="32"/>
      <c r="L270" s="28"/>
      <c r="M270" s="28"/>
      <c r="N270" s="28"/>
    </row>
    <row r="271" spans="3:14" ht="13" x14ac:dyDescent="0.15">
      <c r="C271" s="31"/>
      <c r="D271" s="32"/>
      <c r="L271" s="28"/>
      <c r="M271" s="28"/>
      <c r="N271" s="28"/>
    </row>
    <row r="272" spans="3:14" ht="13" x14ac:dyDescent="0.15">
      <c r="C272" s="31"/>
      <c r="D272" s="32"/>
      <c r="L272" s="28"/>
      <c r="M272" s="28"/>
      <c r="N272" s="28"/>
    </row>
    <row r="273" spans="3:14" ht="13" x14ac:dyDescent="0.15">
      <c r="C273" s="31"/>
      <c r="D273" s="32"/>
      <c r="L273" s="28"/>
      <c r="M273" s="28"/>
      <c r="N273" s="28"/>
    </row>
    <row r="274" spans="3:14" ht="13" x14ac:dyDescent="0.15">
      <c r="C274" s="31"/>
      <c r="D274" s="32"/>
      <c r="L274" s="28"/>
      <c r="M274" s="28"/>
      <c r="N274" s="28"/>
    </row>
    <row r="275" spans="3:14" ht="13" x14ac:dyDescent="0.15">
      <c r="C275" s="31"/>
      <c r="D275" s="32"/>
      <c r="L275" s="28"/>
      <c r="M275" s="28"/>
      <c r="N275" s="28"/>
    </row>
    <row r="276" spans="3:14" ht="13" x14ac:dyDescent="0.15">
      <c r="C276" s="31"/>
      <c r="D276" s="32"/>
      <c r="L276" s="28"/>
      <c r="M276" s="28"/>
      <c r="N276" s="28"/>
    </row>
    <row r="277" spans="3:14" ht="13" x14ac:dyDescent="0.15">
      <c r="C277" s="31"/>
      <c r="D277" s="32"/>
      <c r="L277" s="28"/>
      <c r="M277" s="28"/>
      <c r="N277" s="28"/>
    </row>
    <row r="278" spans="3:14" ht="13" x14ac:dyDescent="0.15">
      <c r="C278" s="31"/>
      <c r="D278" s="32"/>
      <c r="L278" s="28"/>
      <c r="M278" s="28"/>
      <c r="N278" s="28"/>
    </row>
    <row r="279" spans="3:14" ht="13" x14ac:dyDescent="0.15">
      <c r="C279" s="31"/>
      <c r="D279" s="32"/>
      <c r="L279" s="28"/>
      <c r="M279" s="28"/>
      <c r="N279" s="28"/>
    </row>
    <row r="280" spans="3:14" ht="13" x14ac:dyDescent="0.15">
      <c r="C280" s="31"/>
      <c r="D280" s="32"/>
      <c r="L280" s="28"/>
      <c r="M280" s="28"/>
      <c r="N280" s="28"/>
    </row>
    <row r="281" spans="3:14" ht="13" x14ac:dyDescent="0.15">
      <c r="C281" s="31"/>
      <c r="D281" s="32"/>
      <c r="L281" s="28"/>
      <c r="M281" s="28"/>
      <c r="N281" s="28"/>
    </row>
    <row r="282" spans="3:14" ht="13" x14ac:dyDescent="0.15">
      <c r="C282" s="31"/>
      <c r="D282" s="32"/>
      <c r="L282" s="28"/>
      <c r="M282" s="28"/>
      <c r="N282" s="28"/>
    </row>
    <row r="283" spans="3:14" ht="13" x14ac:dyDescent="0.15">
      <c r="C283" s="31"/>
      <c r="D283" s="32"/>
      <c r="L283" s="28"/>
      <c r="M283" s="28"/>
      <c r="N283" s="28"/>
    </row>
    <row r="284" spans="3:14" ht="13" x14ac:dyDescent="0.15">
      <c r="C284" s="31"/>
      <c r="D284" s="32"/>
      <c r="L284" s="28"/>
      <c r="M284" s="28"/>
      <c r="N284" s="28"/>
    </row>
    <row r="285" spans="3:14" ht="13" x14ac:dyDescent="0.15">
      <c r="C285" s="31"/>
      <c r="D285" s="32"/>
      <c r="L285" s="28"/>
      <c r="M285" s="28"/>
      <c r="N285" s="28"/>
    </row>
    <row r="286" spans="3:14" ht="13" x14ac:dyDescent="0.15">
      <c r="C286" s="31"/>
      <c r="D286" s="32"/>
      <c r="L286" s="28"/>
      <c r="M286" s="28"/>
      <c r="N286" s="28"/>
    </row>
    <row r="287" spans="3:14" ht="13" x14ac:dyDescent="0.15">
      <c r="C287" s="31"/>
      <c r="D287" s="32"/>
      <c r="L287" s="28"/>
      <c r="M287" s="28"/>
      <c r="N287" s="28"/>
    </row>
    <row r="288" spans="3:14" ht="13" x14ac:dyDescent="0.15">
      <c r="C288" s="31"/>
      <c r="D288" s="32"/>
      <c r="L288" s="28"/>
      <c r="M288" s="28"/>
      <c r="N288" s="28"/>
    </row>
    <row r="289" spans="3:14" ht="13" x14ac:dyDescent="0.15">
      <c r="C289" s="31"/>
      <c r="D289" s="32"/>
      <c r="L289" s="28"/>
      <c r="M289" s="28"/>
      <c r="N289" s="28"/>
    </row>
    <row r="290" spans="3:14" ht="13" x14ac:dyDescent="0.15">
      <c r="C290" s="31"/>
      <c r="D290" s="32"/>
      <c r="L290" s="28"/>
      <c r="M290" s="28"/>
      <c r="N290" s="28"/>
    </row>
    <row r="291" spans="3:14" ht="13" x14ac:dyDescent="0.15">
      <c r="C291" s="31"/>
      <c r="D291" s="32"/>
      <c r="L291" s="28"/>
      <c r="M291" s="28"/>
      <c r="N291" s="28"/>
    </row>
    <row r="292" spans="3:14" ht="13" x14ac:dyDescent="0.15">
      <c r="C292" s="31"/>
      <c r="D292" s="32"/>
      <c r="L292" s="28"/>
      <c r="M292" s="28"/>
      <c r="N292" s="28"/>
    </row>
    <row r="293" spans="3:14" ht="13" x14ac:dyDescent="0.15">
      <c r="C293" s="31"/>
      <c r="D293" s="32"/>
      <c r="L293" s="28"/>
      <c r="M293" s="28"/>
      <c r="N293" s="28"/>
    </row>
    <row r="294" spans="3:14" ht="13" x14ac:dyDescent="0.15">
      <c r="C294" s="31"/>
      <c r="D294" s="32"/>
      <c r="L294" s="28"/>
      <c r="M294" s="28"/>
      <c r="N294" s="28"/>
    </row>
    <row r="295" spans="3:14" ht="13" x14ac:dyDescent="0.15">
      <c r="C295" s="31"/>
      <c r="D295" s="32"/>
      <c r="L295" s="28"/>
      <c r="M295" s="28"/>
      <c r="N295" s="28"/>
    </row>
    <row r="296" spans="3:14" ht="13" x14ac:dyDescent="0.15">
      <c r="C296" s="31"/>
      <c r="D296" s="32"/>
      <c r="L296" s="28"/>
      <c r="M296" s="28"/>
      <c r="N296" s="28"/>
    </row>
    <row r="297" spans="3:14" ht="13" x14ac:dyDescent="0.15">
      <c r="C297" s="31"/>
      <c r="D297" s="32"/>
      <c r="L297" s="28"/>
      <c r="M297" s="28"/>
      <c r="N297" s="28"/>
    </row>
    <row r="298" spans="3:14" ht="13" x14ac:dyDescent="0.15">
      <c r="C298" s="31"/>
      <c r="D298" s="32"/>
      <c r="L298" s="28"/>
      <c r="M298" s="28"/>
      <c r="N298" s="28"/>
    </row>
    <row r="299" spans="3:14" ht="13" x14ac:dyDescent="0.15">
      <c r="C299" s="31"/>
      <c r="D299" s="32"/>
      <c r="L299" s="28"/>
      <c r="M299" s="28"/>
      <c r="N299" s="28"/>
    </row>
    <row r="300" spans="3:14" ht="13" x14ac:dyDescent="0.15">
      <c r="C300" s="31"/>
      <c r="D300" s="32"/>
      <c r="L300" s="28"/>
      <c r="M300" s="28"/>
      <c r="N300" s="28"/>
    </row>
    <row r="301" spans="3:14" ht="13" x14ac:dyDescent="0.15">
      <c r="C301" s="31"/>
      <c r="D301" s="32"/>
      <c r="L301" s="28"/>
      <c r="M301" s="28"/>
      <c r="N301" s="28"/>
    </row>
    <row r="302" spans="3:14" ht="13" x14ac:dyDescent="0.15">
      <c r="C302" s="31"/>
      <c r="D302" s="32"/>
      <c r="L302" s="28"/>
      <c r="M302" s="28"/>
      <c r="N302" s="28"/>
    </row>
    <row r="303" spans="3:14" ht="13" x14ac:dyDescent="0.15">
      <c r="C303" s="31"/>
      <c r="D303" s="32"/>
      <c r="L303" s="28"/>
      <c r="M303" s="28"/>
      <c r="N303" s="28"/>
    </row>
    <row r="304" spans="3:14" ht="13" x14ac:dyDescent="0.15">
      <c r="C304" s="31"/>
      <c r="D304" s="32"/>
      <c r="L304" s="28"/>
      <c r="M304" s="28"/>
      <c r="N304" s="28"/>
    </row>
    <row r="305" spans="3:14" ht="13" x14ac:dyDescent="0.15">
      <c r="C305" s="31"/>
      <c r="D305" s="32"/>
      <c r="L305" s="28"/>
      <c r="M305" s="28"/>
      <c r="N305" s="28"/>
    </row>
    <row r="306" spans="3:14" ht="13" x14ac:dyDescent="0.15">
      <c r="C306" s="31"/>
      <c r="D306" s="32"/>
      <c r="L306" s="28"/>
      <c r="M306" s="28"/>
      <c r="N306" s="28"/>
    </row>
    <row r="307" spans="3:14" ht="13" x14ac:dyDescent="0.15">
      <c r="C307" s="31"/>
      <c r="D307" s="32"/>
      <c r="L307" s="28"/>
      <c r="M307" s="28"/>
      <c r="N307" s="28"/>
    </row>
    <row r="308" spans="3:14" ht="13" x14ac:dyDescent="0.15">
      <c r="C308" s="31"/>
      <c r="D308" s="32"/>
      <c r="L308" s="28"/>
      <c r="M308" s="28"/>
      <c r="N308" s="28"/>
    </row>
    <row r="309" spans="3:14" ht="13" x14ac:dyDescent="0.15">
      <c r="C309" s="31"/>
      <c r="D309" s="32"/>
      <c r="L309" s="28"/>
      <c r="M309" s="28"/>
      <c r="N309" s="28"/>
    </row>
    <row r="310" spans="3:14" ht="13" x14ac:dyDescent="0.15">
      <c r="C310" s="31"/>
      <c r="D310" s="32"/>
      <c r="L310" s="28"/>
      <c r="M310" s="28"/>
      <c r="N310" s="28"/>
    </row>
    <row r="311" spans="3:14" ht="13" x14ac:dyDescent="0.15">
      <c r="C311" s="31"/>
      <c r="D311" s="32"/>
      <c r="L311" s="28"/>
      <c r="M311" s="28"/>
      <c r="N311" s="28"/>
    </row>
    <row r="312" spans="3:14" ht="13" x14ac:dyDescent="0.15">
      <c r="C312" s="31"/>
      <c r="D312" s="32"/>
      <c r="L312" s="28"/>
      <c r="M312" s="28"/>
      <c r="N312" s="28"/>
    </row>
    <row r="313" spans="3:14" ht="13" x14ac:dyDescent="0.15">
      <c r="C313" s="31"/>
      <c r="D313" s="32"/>
      <c r="L313" s="28"/>
      <c r="M313" s="28"/>
      <c r="N313" s="28"/>
    </row>
    <row r="314" spans="3:14" ht="13" x14ac:dyDescent="0.15">
      <c r="C314" s="31"/>
      <c r="D314" s="32"/>
      <c r="L314" s="28"/>
      <c r="M314" s="28"/>
      <c r="N314" s="28"/>
    </row>
    <row r="315" spans="3:14" ht="13" x14ac:dyDescent="0.15">
      <c r="C315" s="31"/>
      <c r="D315" s="32"/>
      <c r="L315" s="28"/>
      <c r="M315" s="28"/>
      <c r="N315" s="28"/>
    </row>
    <row r="316" spans="3:14" ht="13" x14ac:dyDescent="0.15">
      <c r="C316" s="31"/>
      <c r="D316" s="32"/>
      <c r="L316" s="28"/>
      <c r="M316" s="28"/>
      <c r="N316" s="28"/>
    </row>
    <row r="317" spans="3:14" ht="13" x14ac:dyDescent="0.15">
      <c r="C317" s="31"/>
      <c r="D317" s="32"/>
      <c r="L317" s="28"/>
      <c r="M317" s="28"/>
      <c r="N317" s="28"/>
    </row>
    <row r="318" spans="3:14" ht="13" x14ac:dyDescent="0.15">
      <c r="C318" s="31"/>
      <c r="D318" s="32"/>
      <c r="L318" s="28"/>
      <c r="M318" s="28"/>
      <c r="N318" s="28"/>
    </row>
    <row r="319" spans="3:14" ht="13" x14ac:dyDescent="0.15">
      <c r="C319" s="31"/>
      <c r="D319" s="32"/>
      <c r="L319" s="28"/>
      <c r="M319" s="28"/>
      <c r="N319" s="28"/>
    </row>
    <row r="320" spans="3:14" ht="13" x14ac:dyDescent="0.15">
      <c r="C320" s="31"/>
      <c r="D320" s="32"/>
      <c r="L320" s="28"/>
      <c r="M320" s="28"/>
      <c r="N320" s="28"/>
    </row>
    <row r="321" spans="3:14" ht="13" x14ac:dyDescent="0.15">
      <c r="C321" s="31"/>
      <c r="D321" s="32"/>
      <c r="L321" s="28"/>
      <c r="M321" s="28"/>
      <c r="N321" s="28"/>
    </row>
    <row r="322" spans="3:14" ht="13" x14ac:dyDescent="0.15">
      <c r="C322" s="31"/>
      <c r="D322" s="32"/>
      <c r="L322" s="28"/>
      <c r="M322" s="28"/>
      <c r="N322" s="28"/>
    </row>
    <row r="323" spans="3:14" ht="13" x14ac:dyDescent="0.15">
      <c r="C323" s="31"/>
      <c r="D323" s="32"/>
      <c r="L323" s="28"/>
      <c r="M323" s="28"/>
      <c r="N323" s="28"/>
    </row>
    <row r="324" spans="3:14" ht="13" x14ac:dyDescent="0.15">
      <c r="C324" s="31"/>
      <c r="D324" s="32"/>
      <c r="L324" s="28"/>
      <c r="M324" s="28"/>
      <c r="N324" s="28"/>
    </row>
    <row r="325" spans="3:14" ht="13" x14ac:dyDescent="0.15">
      <c r="C325" s="31"/>
      <c r="D325" s="32"/>
      <c r="L325" s="28"/>
      <c r="M325" s="28"/>
      <c r="N325" s="28"/>
    </row>
    <row r="326" spans="3:14" ht="13" x14ac:dyDescent="0.15">
      <c r="C326" s="31"/>
      <c r="D326" s="32"/>
      <c r="L326" s="28"/>
      <c r="M326" s="28"/>
      <c r="N326" s="28"/>
    </row>
    <row r="327" spans="3:14" ht="13" x14ac:dyDescent="0.15">
      <c r="C327" s="31"/>
      <c r="D327" s="32"/>
      <c r="L327" s="28"/>
      <c r="M327" s="28"/>
      <c r="N327" s="28"/>
    </row>
    <row r="328" spans="3:14" ht="13" x14ac:dyDescent="0.15">
      <c r="C328" s="31"/>
      <c r="D328" s="32"/>
      <c r="L328" s="28"/>
      <c r="M328" s="28"/>
      <c r="N328" s="28"/>
    </row>
    <row r="329" spans="3:14" ht="13" x14ac:dyDescent="0.15">
      <c r="C329" s="31"/>
      <c r="D329" s="32"/>
      <c r="L329" s="28"/>
      <c r="M329" s="28"/>
      <c r="N329" s="28"/>
    </row>
    <row r="330" spans="3:14" ht="13" x14ac:dyDescent="0.15">
      <c r="C330" s="31"/>
      <c r="D330" s="32"/>
      <c r="L330" s="28"/>
      <c r="M330" s="28"/>
      <c r="N330" s="28"/>
    </row>
    <row r="331" spans="3:14" ht="13" x14ac:dyDescent="0.15">
      <c r="C331" s="31"/>
      <c r="D331" s="32"/>
      <c r="L331" s="28"/>
      <c r="M331" s="28"/>
      <c r="N331" s="28"/>
    </row>
    <row r="332" spans="3:14" ht="13" x14ac:dyDescent="0.15">
      <c r="C332" s="31"/>
      <c r="D332" s="32"/>
      <c r="L332" s="28"/>
      <c r="M332" s="28"/>
      <c r="N332" s="28"/>
    </row>
    <row r="333" spans="3:14" ht="13" x14ac:dyDescent="0.15">
      <c r="C333" s="31"/>
      <c r="D333" s="32"/>
      <c r="L333" s="28"/>
      <c r="M333" s="28"/>
      <c r="N333" s="28"/>
    </row>
    <row r="334" spans="3:14" ht="13" x14ac:dyDescent="0.15">
      <c r="C334" s="31"/>
      <c r="D334" s="32"/>
      <c r="L334" s="28"/>
      <c r="M334" s="28"/>
      <c r="N334" s="28"/>
    </row>
    <row r="335" spans="3:14" ht="13" x14ac:dyDescent="0.15">
      <c r="C335" s="31"/>
      <c r="D335" s="32"/>
      <c r="L335" s="28"/>
      <c r="M335" s="28"/>
      <c r="N335" s="28"/>
    </row>
    <row r="336" spans="3:14" ht="13" x14ac:dyDescent="0.15">
      <c r="C336" s="31"/>
      <c r="D336" s="32"/>
      <c r="L336" s="28"/>
      <c r="M336" s="28"/>
      <c r="N336" s="28"/>
    </row>
    <row r="337" spans="3:14" ht="13" x14ac:dyDescent="0.15">
      <c r="C337" s="31"/>
      <c r="D337" s="32"/>
      <c r="L337" s="28"/>
      <c r="M337" s="28"/>
      <c r="N337" s="28"/>
    </row>
    <row r="338" spans="3:14" ht="13" x14ac:dyDescent="0.15">
      <c r="C338" s="31"/>
      <c r="D338" s="32"/>
      <c r="L338" s="28"/>
      <c r="M338" s="28"/>
      <c r="N338" s="28"/>
    </row>
    <row r="339" spans="3:14" ht="13" x14ac:dyDescent="0.15">
      <c r="C339" s="31"/>
      <c r="D339" s="32"/>
      <c r="L339" s="28"/>
      <c r="M339" s="28"/>
      <c r="N339" s="28"/>
    </row>
    <row r="340" spans="3:14" ht="13" x14ac:dyDescent="0.15">
      <c r="C340" s="31"/>
      <c r="D340" s="32"/>
      <c r="L340" s="28"/>
      <c r="M340" s="28"/>
      <c r="N340" s="28"/>
    </row>
    <row r="341" spans="3:14" ht="13" x14ac:dyDescent="0.15">
      <c r="C341" s="31"/>
      <c r="D341" s="32"/>
      <c r="L341" s="28"/>
      <c r="M341" s="28"/>
      <c r="N341" s="28"/>
    </row>
    <row r="342" spans="3:14" ht="13" x14ac:dyDescent="0.15">
      <c r="C342" s="31"/>
      <c r="D342" s="32"/>
      <c r="L342" s="28"/>
      <c r="M342" s="28"/>
      <c r="N342" s="28"/>
    </row>
    <row r="343" spans="3:14" ht="13" x14ac:dyDescent="0.15">
      <c r="C343" s="31"/>
      <c r="D343" s="32"/>
      <c r="L343" s="28"/>
      <c r="M343" s="28"/>
      <c r="N343" s="28"/>
    </row>
    <row r="344" spans="3:14" ht="13" x14ac:dyDescent="0.15">
      <c r="C344" s="31"/>
      <c r="D344" s="32"/>
      <c r="L344" s="28"/>
      <c r="M344" s="28"/>
      <c r="N344" s="28"/>
    </row>
    <row r="345" spans="3:14" ht="13" x14ac:dyDescent="0.15">
      <c r="C345" s="31"/>
      <c r="D345" s="32"/>
      <c r="L345" s="28"/>
      <c r="M345" s="28"/>
      <c r="N345" s="28"/>
    </row>
    <row r="346" spans="3:14" ht="13" x14ac:dyDescent="0.15">
      <c r="C346" s="31"/>
      <c r="D346" s="32"/>
      <c r="L346" s="28"/>
      <c r="M346" s="28"/>
      <c r="N346" s="28"/>
    </row>
    <row r="347" spans="3:14" ht="13" x14ac:dyDescent="0.15">
      <c r="C347" s="31"/>
      <c r="D347" s="32"/>
      <c r="L347" s="28"/>
      <c r="M347" s="28"/>
      <c r="N347" s="28"/>
    </row>
    <row r="348" spans="3:14" ht="13" x14ac:dyDescent="0.15">
      <c r="C348" s="31"/>
      <c r="D348" s="32"/>
      <c r="L348" s="28"/>
      <c r="M348" s="28"/>
      <c r="N348" s="28"/>
    </row>
    <row r="349" spans="3:14" ht="13" x14ac:dyDescent="0.15">
      <c r="C349" s="31"/>
      <c r="D349" s="32"/>
      <c r="L349" s="28"/>
      <c r="M349" s="28"/>
      <c r="N349" s="28"/>
    </row>
    <row r="350" spans="3:14" ht="13" x14ac:dyDescent="0.15">
      <c r="C350" s="31"/>
      <c r="D350" s="32"/>
      <c r="L350" s="28"/>
      <c r="M350" s="28"/>
      <c r="N350" s="28"/>
    </row>
    <row r="351" spans="3:14" ht="13" x14ac:dyDescent="0.15">
      <c r="C351" s="31"/>
      <c r="D351" s="32"/>
      <c r="L351" s="28"/>
      <c r="M351" s="28"/>
      <c r="N351" s="28"/>
    </row>
    <row r="352" spans="3:14" ht="13" x14ac:dyDescent="0.15">
      <c r="C352" s="31"/>
      <c r="D352" s="32"/>
      <c r="L352" s="28"/>
      <c r="M352" s="28"/>
      <c r="N352" s="28"/>
    </row>
    <row r="353" spans="3:14" ht="13" x14ac:dyDescent="0.15">
      <c r="C353" s="31"/>
      <c r="D353" s="32"/>
      <c r="L353" s="28"/>
      <c r="M353" s="28"/>
      <c r="N353" s="28"/>
    </row>
    <row r="354" spans="3:14" ht="13" x14ac:dyDescent="0.15">
      <c r="C354" s="31"/>
      <c r="D354" s="32"/>
      <c r="L354" s="28"/>
      <c r="M354" s="28"/>
      <c r="N354" s="28"/>
    </row>
    <row r="355" spans="3:14" ht="13" x14ac:dyDescent="0.15">
      <c r="C355" s="31"/>
      <c r="D355" s="32"/>
      <c r="L355" s="28"/>
      <c r="M355" s="28"/>
      <c r="N355" s="28"/>
    </row>
    <row r="356" spans="3:14" ht="13" x14ac:dyDescent="0.15">
      <c r="C356" s="31"/>
      <c r="D356" s="32"/>
      <c r="L356" s="28"/>
      <c r="M356" s="28"/>
      <c r="N356" s="28"/>
    </row>
    <row r="357" spans="3:14" ht="13" x14ac:dyDescent="0.15">
      <c r="C357" s="31"/>
      <c r="D357" s="32"/>
      <c r="L357" s="28"/>
      <c r="M357" s="28"/>
      <c r="N357" s="28"/>
    </row>
    <row r="358" spans="3:14" ht="13" x14ac:dyDescent="0.15">
      <c r="C358" s="31"/>
      <c r="D358" s="32"/>
      <c r="L358" s="28"/>
      <c r="M358" s="28"/>
      <c r="N358" s="28"/>
    </row>
    <row r="359" spans="3:14" ht="13" x14ac:dyDescent="0.15">
      <c r="C359" s="31"/>
      <c r="D359" s="32"/>
      <c r="L359" s="28"/>
      <c r="M359" s="28"/>
      <c r="N359" s="28"/>
    </row>
    <row r="360" spans="3:14" ht="13" x14ac:dyDescent="0.15">
      <c r="C360" s="31"/>
      <c r="D360" s="32"/>
      <c r="L360" s="28"/>
      <c r="M360" s="28"/>
      <c r="N360" s="28"/>
    </row>
    <row r="361" spans="3:14" ht="13" x14ac:dyDescent="0.15">
      <c r="C361" s="31"/>
      <c r="D361" s="32"/>
      <c r="L361" s="28"/>
      <c r="M361" s="28"/>
      <c r="N361" s="28"/>
    </row>
    <row r="362" spans="3:14" ht="13" x14ac:dyDescent="0.15">
      <c r="C362" s="31"/>
      <c r="D362" s="32"/>
      <c r="L362" s="28"/>
      <c r="M362" s="28"/>
      <c r="N362" s="28"/>
    </row>
    <row r="363" spans="3:14" ht="13" x14ac:dyDescent="0.15">
      <c r="C363" s="31"/>
      <c r="D363" s="32"/>
      <c r="L363" s="28"/>
      <c r="M363" s="28"/>
      <c r="N363" s="28"/>
    </row>
    <row r="364" spans="3:14" ht="13" x14ac:dyDescent="0.15">
      <c r="C364" s="31"/>
      <c r="D364" s="32"/>
      <c r="L364" s="28"/>
      <c r="M364" s="28"/>
      <c r="N364" s="28"/>
    </row>
    <row r="365" spans="3:14" ht="13" x14ac:dyDescent="0.15">
      <c r="C365" s="31"/>
      <c r="D365" s="32"/>
      <c r="L365" s="28"/>
      <c r="M365" s="28"/>
      <c r="N365" s="28"/>
    </row>
    <row r="366" spans="3:14" ht="13" x14ac:dyDescent="0.15">
      <c r="C366" s="31"/>
      <c r="D366" s="32"/>
      <c r="L366" s="28"/>
      <c r="M366" s="28"/>
      <c r="N366" s="28"/>
    </row>
    <row r="367" spans="3:14" ht="13" x14ac:dyDescent="0.15">
      <c r="C367" s="31"/>
      <c r="D367" s="32"/>
      <c r="L367" s="28"/>
      <c r="M367" s="28"/>
      <c r="N367" s="28"/>
    </row>
    <row r="368" spans="3:14" ht="13" x14ac:dyDescent="0.15">
      <c r="C368" s="31"/>
      <c r="D368" s="32"/>
      <c r="L368" s="28"/>
      <c r="M368" s="28"/>
      <c r="N368" s="28"/>
    </row>
    <row r="369" spans="3:14" ht="13" x14ac:dyDescent="0.15">
      <c r="C369" s="31"/>
      <c r="D369" s="32"/>
      <c r="L369" s="28"/>
      <c r="M369" s="28"/>
      <c r="N369" s="28"/>
    </row>
    <row r="370" spans="3:14" ht="13" x14ac:dyDescent="0.15">
      <c r="C370" s="31"/>
      <c r="D370" s="32"/>
      <c r="L370" s="28"/>
      <c r="M370" s="28"/>
      <c r="N370" s="28"/>
    </row>
    <row r="371" spans="3:14" ht="13" x14ac:dyDescent="0.15">
      <c r="C371" s="31"/>
      <c r="D371" s="32"/>
      <c r="L371" s="28"/>
      <c r="M371" s="28"/>
      <c r="N371" s="28"/>
    </row>
    <row r="372" spans="3:14" ht="13" x14ac:dyDescent="0.15">
      <c r="C372" s="31"/>
      <c r="D372" s="32"/>
      <c r="L372" s="28"/>
      <c r="M372" s="28"/>
      <c r="N372" s="28"/>
    </row>
    <row r="373" spans="3:14" ht="13" x14ac:dyDescent="0.15">
      <c r="C373" s="31"/>
      <c r="D373" s="32"/>
      <c r="L373" s="28"/>
      <c r="M373" s="28"/>
      <c r="N373" s="28"/>
    </row>
    <row r="374" spans="3:14" ht="13" x14ac:dyDescent="0.15">
      <c r="C374" s="31"/>
      <c r="D374" s="32"/>
      <c r="L374" s="28"/>
      <c r="M374" s="28"/>
      <c r="N374" s="28"/>
    </row>
    <row r="375" spans="3:14" ht="13" x14ac:dyDescent="0.15">
      <c r="C375" s="31"/>
      <c r="D375" s="32"/>
      <c r="L375" s="28"/>
      <c r="M375" s="28"/>
      <c r="N375" s="28"/>
    </row>
    <row r="376" spans="3:14" ht="13" x14ac:dyDescent="0.15">
      <c r="C376" s="31"/>
      <c r="D376" s="32"/>
      <c r="L376" s="28"/>
      <c r="M376" s="28"/>
      <c r="N376" s="28"/>
    </row>
    <row r="377" spans="3:14" ht="13" x14ac:dyDescent="0.15">
      <c r="C377" s="31"/>
      <c r="D377" s="32"/>
      <c r="L377" s="28"/>
      <c r="M377" s="28"/>
      <c r="N377" s="28"/>
    </row>
    <row r="378" spans="3:14" ht="13" x14ac:dyDescent="0.15">
      <c r="C378" s="31"/>
      <c r="D378" s="32"/>
      <c r="L378" s="28"/>
      <c r="M378" s="28"/>
      <c r="N378" s="28"/>
    </row>
    <row r="379" spans="3:14" ht="13" x14ac:dyDescent="0.15">
      <c r="C379" s="31"/>
      <c r="D379" s="32"/>
      <c r="L379" s="28"/>
      <c r="M379" s="28"/>
      <c r="N379" s="28"/>
    </row>
    <row r="380" spans="3:14" ht="13" x14ac:dyDescent="0.15">
      <c r="C380" s="31"/>
      <c r="D380" s="32"/>
      <c r="L380" s="28"/>
      <c r="M380" s="28"/>
      <c r="N380" s="28"/>
    </row>
    <row r="381" spans="3:14" ht="13" x14ac:dyDescent="0.15">
      <c r="C381" s="31"/>
      <c r="D381" s="32"/>
      <c r="L381" s="28"/>
      <c r="M381" s="28"/>
      <c r="N381" s="28"/>
    </row>
    <row r="382" spans="3:14" ht="13" x14ac:dyDescent="0.15">
      <c r="C382" s="31"/>
      <c r="D382" s="32"/>
      <c r="L382" s="28"/>
      <c r="M382" s="28"/>
      <c r="N382" s="28"/>
    </row>
    <row r="383" spans="3:14" ht="13" x14ac:dyDescent="0.15">
      <c r="C383" s="31"/>
      <c r="D383" s="32"/>
      <c r="L383" s="28"/>
      <c r="M383" s="28"/>
      <c r="N383" s="28"/>
    </row>
    <row r="384" spans="3:14" ht="13" x14ac:dyDescent="0.15">
      <c r="C384" s="31"/>
      <c r="D384" s="32"/>
      <c r="L384" s="28"/>
      <c r="M384" s="28"/>
      <c r="N384" s="28"/>
    </row>
    <row r="385" spans="3:14" ht="13" x14ac:dyDescent="0.15">
      <c r="C385" s="31"/>
      <c r="D385" s="32"/>
      <c r="L385" s="28"/>
      <c r="M385" s="28"/>
      <c r="N385" s="28"/>
    </row>
    <row r="386" spans="3:14" ht="13" x14ac:dyDescent="0.15">
      <c r="C386" s="31"/>
      <c r="D386" s="32"/>
      <c r="L386" s="28"/>
      <c r="M386" s="28"/>
      <c r="N386" s="28"/>
    </row>
    <row r="387" spans="3:14" ht="13" x14ac:dyDescent="0.15">
      <c r="C387" s="31"/>
      <c r="D387" s="32"/>
      <c r="L387" s="28"/>
      <c r="M387" s="28"/>
      <c r="N387" s="28"/>
    </row>
    <row r="388" spans="3:14" ht="13" x14ac:dyDescent="0.15">
      <c r="C388" s="31"/>
      <c r="D388" s="32"/>
      <c r="L388" s="28"/>
      <c r="M388" s="28"/>
      <c r="N388" s="28"/>
    </row>
    <row r="389" spans="3:14" ht="13" x14ac:dyDescent="0.15">
      <c r="C389" s="31"/>
      <c r="D389" s="32"/>
      <c r="L389" s="28"/>
      <c r="M389" s="28"/>
      <c r="N389" s="28"/>
    </row>
    <row r="390" spans="3:14" ht="13" x14ac:dyDescent="0.15">
      <c r="C390" s="31"/>
      <c r="D390" s="32"/>
      <c r="L390" s="28"/>
      <c r="M390" s="28"/>
      <c r="N390" s="28"/>
    </row>
    <row r="391" spans="3:14" ht="13" x14ac:dyDescent="0.15">
      <c r="C391" s="31"/>
      <c r="D391" s="32"/>
      <c r="L391" s="28"/>
      <c r="M391" s="28"/>
      <c r="N391" s="28"/>
    </row>
    <row r="392" spans="3:14" ht="13" x14ac:dyDescent="0.15">
      <c r="C392" s="31"/>
      <c r="D392" s="32"/>
      <c r="L392" s="28"/>
      <c r="M392" s="28"/>
      <c r="N392" s="28"/>
    </row>
    <row r="393" spans="3:14" ht="13" x14ac:dyDescent="0.15">
      <c r="C393" s="31"/>
      <c r="D393" s="32"/>
      <c r="L393" s="28"/>
      <c r="M393" s="28"/>
      <c r="N393" s="28"/>
    </row>
    <row r="394" spans="3:14" ht="13" x14ac:dyDescent="0.15">
      <c r="C394" s="31"/>
      <c r="D394" s="32"/>
      <c r="L394" s="28"/>
      <c r="M394" s="28"/>
      <c r="N394" s="28"/>
    </row>
    <row r="395" spans="3:14" ht="13" x14ac:dyDescent="0.15">
      <c r="C395" s="31"/>
      <c r="D395" s="32"/>
      <c r="L395" s="28"/>
      <c r="M395" s="28"/>
      <c r="N395" s="28"/>
    </row>
    <row r="396" spans="3:14" ht="13" x14ac:dyDescent="0.15">
      <c r="C396" s="31"/>
      <c r="D396" s="32"/>
      <c r="L396" s="28"/>
      <c r="M396" s="28"/>
      <c r="N396" s="28"/>
    </row>
    <row r="397" spans="3:14" ht="13" x14ac:dyDescent="0.15">
      <c r="C397" s="31"/>
      <c r="D397" s="32"/>
      <c r="L397" s="28"/>
      <c r="M397" s="28"/>
      <c r="N397" s="28"/>
    </row>
    <row r="398" spans="3:14" ht="13" x14ac:dyDescent="0.15">
      <c r="C398" s="31"/>
      <c r="D398" s="32"/>
      <c r="L398" s="28"/>
      <c r="M398" s="28"/>
      <c r="N398" s="28"/>
    </row>
    <row r="399" spans="3:14" ht="13" x14ac:dyDescent="0.15">
      <c r="C399" s="31"/>
      <c r="D399" s="32"/>
      <c r="L399" s="28"/>
      <c r="M399" s="28"/>
      <c r="N399" s="28"/>
    </row>
    <row r="400" spans="3:14" ht="13" x14ac:dyDescent="0.15">
      <c r="C400" s="31"/>
      <c r="D400" s="32"/>
      <c r="L400" s="28"/>
      <c r="M400" s="28"/>
      <c r="N400" s="28"/>
    </row>
    <row r="401" spans="3:14" ht="13" x14ac:dyDescent="0.15">
      <c r="C401" s="31"/>
      <c r="D401" s="32"/>
      <c r="L401" s="28"/>
      <c r="M401" s="28"/>
      <c r="N401" s="28"/>
    </row>
    <row r="402" spans="3:14" ht="13" x14ac:dyDescent="0.15">
      <c r="C402" s="31"/>
      <c r="D402" s="32"/>
      <c r="L402" s="28"/>
      <c r="M402" s="28"/>
      <c r="N402" s="28"/>
    </row>
    <row r="403" spans="3:14" ht="13" x14ac:dyDescent="0.15">
      <c r="C403" s="31"/>
      <c r="D403" s="32"/>
      <c r="L403" s="28"/>
      <c r="M403" s="28"/>
      <c r="N403" s="28"/>
    </row>
    <row r="404" spans="3:14" ht="13" x14ac:dyDescent="0.15">
      <c r="C404" s="31"/>
      <c r="D404" s="32"/>
      <c r="L404" s="28"/>
      <c r="M404" s="28"/>
      <c r="N404" s="28"/>
    </row>
    <row r="405" spans="3:14" ht="13" x14ac:dyDescent="0.15">
      <c r="C405" s="31"/>
      <c r="D405" s="32"/>
      <c r="L405" s="28"/>
      <c r="M405" s="28"/>
      <c r="N405" s="28"/>
    </row>
    <row r="406" spans="3:14" ht="13" x14ac:dyDescent="0.15">
      <c r="C406" s="31"/>
      <c r="D406" s="32"/>
      <c r="L406" s="28"/>
      <c r="M406" s="28"/>
      <c r="N406" s="28"/>
    </row>
    <row r="407" spans="3:14" ht="13" x14ac:dyDescent="0.15">
      <c r="C407" s="31"/>
      <c r="D407" s="32"/>
      <c r="L407" s="28"/>
      <c r="M407" s="28"/>
      <c r="N407" s="28"/>
    </row>
    <row r="408" spans="3:14" ht="13" x14ac:dyDescent="0.15">
      <c r="C408" s="31"/>
      <c r="D408" s="32"/>
      <c r="L408" s="28"/>
      <c r="M408" s="28"/>
      <c r="N408" s="28"/>
    </row>
    <row r="409" spans="3:14" ht="13" x14ac:dyDescent="0.15">
      <c r="C409" s="31"/>
      <c r="D409" s="32"/>
      <c r="L409" s="28"/>
      <c r="M409" s="28"/>
      <c r="N409" s="28"/>
    </row>
    <row r="410" spans="3:14" ht="13" x14ac:dyDescent="0.15">
      <c r="C410" s="31"/>
      <c r="D410" s="32"/>
      <c r="L410" s="28"/>
      <c r="M410" s="28"/>
      <c r="N410" s="28"/>
    </row>
    <row r="411" spans="3:14" ht="13" x14ac:dyDescent="0.15">
      <c r="C411" s="31"/>
      <c r="D411" s="32"/>
      <c r="L411" s="28"/>
      <c r="M411" s="28"/>
      <c r="N411" s="28"/>
    </row>
    <row r="412" spans="3:14" ht="13" x14ac:dyDescent="0.15">
      <c r="C412" s="31"/>
      <c r="D412" s="32"/>
      <c r="L412" s="28"/>
      <c r="M412" s="28"/>
      <c r="N412" s="28"/>
    </row>
    <row r="413" spans="3:14" ht="13" x14ac:dyDescent="0.15">
      <c r="C413" s="31"/>
      <c r="D413" s="32"/>
      <c r="L413" s="28"/>
      <c r="M413" s="28"/>
      <c r="N413" s="28"/>
    </row>
    <row r="414" spans="3:14" ht="13" x14ac:dyDescent="0.15">
      <c r="C414" s="31"/>
      <c r="D414" s="32"/>
      <c r="L414" s="28"/>
      <c r="M414" s="28"/>
      <c r="N414" s="28"/>
    </row>
    <row r="415" spans="3:14" ht="13" x14ac:dyDescent="0.15">
      <c r="C415" s="31"/>
      <c r="D415" s="32"/>
      <c r="L415" s="28"/>
      <c r="M415" s="28"/>
      <c r="N415" s="28"/>
    </row>
    <row r="416" spans="3:14" ht="13" x14ac:dyDescent="0.15">
      <c r="C416" s="31"/>
      <c r="D416" s="32"/>
      <c r="L416" s="28"/>
      <c r="M416" s="28"/>
      <c r="N416" s="28"/>
    </row>
    <row r="417" spans="3:14" ht="13" x14ac:dyDescent="0.15">
      <c r="C417" s="31"/>
      <c r="D417" s="32"/>
      <c r="L417" s="28"/>
      <c r="M417" s="28"/>
      <c r="N417" s="28"/>
    </row>
    <row r="418" spans="3:14" ht="13" x14ac:dyDescent="0.15">
      <c r="C418" s="31"/>
      <c r="D418" s="32"/>
      <c r="L418" s="28"/>
      <c r="M418" s="28"/>
      <c r="N418" s="28"/>
    </row>
    <row r="419" spans="3:14" ht="13" x14ac:dyDescent="0.15">
      <c r="C419" s="31"/>
      <c r="D419" s="32"/>
      <c r="L419" s="28"/>
      <c r="M419" s="28"/>
      <c r="N419" s="28"/>
    </row>
    <row r="420" spans="3:14" ht="13" x14ac:dyDescent="0.15">
      <c r="C420" s="31"/>
      <c r="D420" s="32"/>
      <c r="L420" s="28"/>
      <c r="M420" s="28"/>
      <c r="N420" s="28"/>
    </row>
    <row r="421" spans="3:14" ht="13" x14ac:dyDescent="0.15">
      <c r="C421" s="31"/>
      <c r="D421" s="32"/>
      <c r="L421" s="28"/>
      <c r="M421" s="28"/>
      <c r="N421" s="28"/>
    </row>
    <row r="422" spans="3:14" ht="13" x14ac:dyDescent="0.15">
      <c r="C422" s="31"/>
      <c r="D422" s="32"/>
      <c r="L422" s="28"/>
      <c r="M422" s="28"/>
      <c r="N422" s="28"/>
    </row>
    <row r="423" spans="3:14" ht="13" x14ac:dyDescent="0.15">
      <c r="C423" s="31"/>
      <c r="D423" s="32"/>
      <c r="L423" s="28"/>
      <c r="M423" s="28"/>
      <c r="N423" s="28"/>
    </row>
    <row r="424" spans="3:14" ht="13" x14ac:dyDescent="0.15">
      <c r="C424" s="31"/>
      <c r="D424" s="32"/>
      <c r="L424" s="28"/>
      <c r="M424" s="28"/>
      <c r="N424" s="28"/>
    </row>
    <row r="425" spans="3:14" ht="13" x14ac:dyDescent="0.15">
      <c r="C425" s="31"/>
      <c r="D425" s="32"/>
      <c r="L425" s="28"/>
      <c r="M425" s="28"/>
      <c r="N425" s="28"/>
    </row>
    <row r="426" spans="3:14" ht="13" x14ac:dyDescent="0.15">
      <c r="C426" s="31"/>
      <c r="D426" s="32"/>
      <c r="L426" s="28"/>
      <c r="M426" s="28"/>
      <c r="N426" s="28"/>
    </row>
    <row r="427" spans="3:14" ht="13" x14ac:dyDescent="0.15">
      <c r="C427" s="31"/>
      <c r="D427" s="32"/>
      <c r="L427" s="28"/>
      <c r="M427" s="28"/>
      <c r="N427" s="28"/>
    </row>
    <row r="428" spans="3:14" ht="13" x14ac:dyDescent="0.15">
      <c r="C428" s="31"/>
      <c r="D428" s="32"/>
      <c r="L428" s="28"/>
      <c r="M428" s="28"/>
      <c r="N428" s="28"/>
    </row>
    <row r="429" spans="3:14" ht="13" x14ac:dyDescent="0.15">
      <c r="C429" s="31"/>
      <c r="D429" s="32"/>
      <c r="L429" s="28"/>
      <c r="M429" s="28"/>
      <c r="N429" s="28"/>
    </row>
    <row r="430" spans="3:14" ht="13" x14ac:dyDescent="0.15">
      <c r="C430" s="31"/>
      <c r="D430" s="32"/>
      <c r="L430" s="28"/>
      <c r="M430" s="28"/>
      <c r="N430" s="28"/>
    </row>
    <row r="431" spans="3:14" ht="13" x14ac:dyDescent="0.15">
      <c r="C431" s="31"/>
      <c r="D431" s="32"/>
      <c r="L431" s="28"/>
      <c r="M431" s="28"/>
      <c r="N431" s="28"/>
    </row>
    <row r="432" spans="3:14" ht="13" x14ac:dyDescent="0.15">
      <c r="C432" s="31"/>
      <c r="D432" s="32"/>
      <c r="L432" s="28"/>
      <c r="M432" s="28"/>
      <c r="N432" s="28"/>
    </row>
    <row r="433" spans="3:14" ht="13" x14ac:dyDescent="0.15">
      <c r="C433" s="31"/>
      <c r="D433" s="32"/>
      <c r="L433" s="28"/>
      <c r="M433" s="28"/>
      <c r="N433" s="28"/>
    </row>
    <row r="434" spans="3:14" ht="13" x14ac:dyDescent="0.15">
      <c r="C434" s="31"/>
      <c r="D434" s="32"/>
      <c r="L434" s="28"/>
      <c r="M434" s="28"/>
      <c r="N434" s="28"/>
    </row>
    <row r="435" spans="3:14" ht="13" x14ac:dyDescent="0.15">
      <c r="C435" s="31"/>
      <c r="D435" s="32"/>
      <c r="L435" s="28"/>
      <c r="M435" s="28"/>
      <c r="N435" s="28"/>
    </row>
    <row r="436" spans="3:14" ht="13" x14ac:dyDescent="0.15">
      <c r="C436" s="31"/>
      <c r="D436" s="32"/>
      <c r="L436" s="28"/>
      <c r="M436" s="28"/>
      <c r="N436" s="28"/>
    </row>
    <row r="437" spans="3:14" ht="13" x14ac:dyDescent="0.15">
      <c r="C437" s="31"/>
      <c r="D437" s="32"/>
      <c r="L437" s="28"/>
      <c r="M437" s="28"/>
      <c r="N437" s="28"/>
    </row>
    <row r="438" spans="3:14" ht="13" x14ac:dyDescent="0.15">
      <c r="C438" s="31"/>
      <c r="D438" s="32"/>
      <c r="L438" s="28"/>
      <c r="M438" s="28"/>
      <c r="N438" s="28"/>
    </row>
    <row r="439" spans="3:14" ht="13" x14ac:dyDescent="0.15">
      <c r="C439" s="31"/>
      <c r="D439" s="32"/>
      <c r="L439" s="28"/>
      <c r="M439" s="28"/>
      <c r="N439" s="28"/>
    </row>
    <row r="440" spans="3:14" ht="13" x14ac:dyDescent="0.15">
      <c r="C440" s="31"/>
      <c r="D440" s="32"/>
      <c r="L440" s="28"/>
      <c r="M440" s="28"/>
      <c r="N440" s="28"/>
    </row>
    <row r="441" spans="3:14" ht="13" x14ac:dyDescent="0.15">
      <c r="C441" s="31"/>
      <c r="D441" s="32"/>
      <c r="L441" s="28"/>
      <c r="M441" s="28"/>
      <c r="N441" s="28"/>
    </row>
    <row r="442" spans="3:14" ht="13" x14ac:dyDescent="0.15">
      <c r="C442" s="31"/>
      <c r="D442" s="32"/>
      <c r="L442" s="28"/>
      <c r="M442" s="28"/>
      <c r="N442" s="28"/>
    </row>
    <row r="443" spans="3:14" ht="13" x14ac:dyDescent="0.15">
      <c r="C443" s="31"/>
      <c r="D443" s="32"/>
      <c r="L443" s="28"/>
      <c r="M443" s="28"/>
      <c r="N443" s="28"/>
    </row>
    <row r="444" spans="3:14" ht="13" x14ac:dyDescent="0.15">
      <c r="C444" s="31"/>
      <c r="D444" s="32"/>
      <c r="L444" s="28"/>
      <c r="M444" s="28"/>
      <c r="N444" s="28"/>
    </row>
    <row r="445" spans="3:14" ht="13" x14ac:dyDescent="0.15">
      <c r="C445" s="31"/>
      <c r="D445" s="32"/>
      <c r="L445" s="28"/>
      <c r="M445" s="28"/>
      <c r="N445" s="28"/>
    </row>
    <row r="446" spans="3:14" ht="13" x14ac:dyDescent="0.15">
      <c r="C446" s="31"/>
      <c r="D446" s="32"/>
      <c r="L446" s="28"/>
      <c r="M446" s="28"/>
      <c r="N446" s="28"/>
    </row>
    <row r="447" spans="3:14" ht="13" x14ac:dyDescent="0.15">
      <c r="C447" s="31"/>
      <c r="D447" s="32"/>
      <c r="L447" s="28"/>
      <c r="M447" s="28"/>
      <c r="N447" s="28"/>
    </row>
    <row r="448" spans="3:14" ht="13" x14ac:dyDescent="0.15">
      <c r="C448" s="31"/>
      <c r="D448" s="32"/>
      <c r="L448" s="28"/>
      <c r="M448" s="28"/>
      <c r="N448" s="28"/>
    </row>
    <row r="449" spans="3:14" ht="13" x14ac:dyDescent="0.15">
      <c r="C449" s="31"/>
      <c r="D449" s="32"/>
      <c r="L449" s="28"/>
      <c r="M449" s="28"/>
      <c r="N449" s="28"/>
    </row>
    <row r="450" spans="3:14" ht="13" x14ac:dyDescent="0.15">
      <c r="C450" s="31"/>
      <c r="D450" s="32"/>
      <c r="L450" s="28"/>
      <c r="M450" s="28"/>
      <c r="N450" s="28"/>
    </row>
    <row r="451" spans="3:14" ht="13" x14ac:dyDescent="0.15">
      <c r="C451" s="31"/>
      <c r="D451" s="32"/>
      <c r="L451" s="28"/>
      <c r="M451" s="28"/>
      <c r="N451" s="28"/>
    </row>
    <row r="452" spans="3:14" ht="13" x14ac:dyDescent="0.15">
      <c r="C452" s="31"/>
      <c r="D452" s="32"/>
      <c r="L452" s="28"/>
      <c r="M452" s="28"/>
      <c r="N452" s="28"/>
    </row>
    <row r="453" spans="3:14" ht="13" x14ac:dyDescent="0.15">
      <c r="C453" s="31"/>
      <c r="D453" s="32"/>
      <c r="L453" s="28"/>
      <c r="M453" s="28"/>
      <c r="N453" s="28"/>
    </row>
    <row r="454" spans="3:14" ht="13" x14ac:dyDescent="0.15">
      <c r="C454" s="31"/>
      <c r="D454" s="32"/>
      <c r="L454" s="28"/>
      <c r="M454" s="28"/>
      <c r="N454" s="28"/>
    </row>
    <row r="455" spans="3:14" ht="13" x14ac:dyDescent="0.15">
      <c r="C455" s="31"/>
      <c r="D455" s="32"/>
      <c r="L455" s="28"/>
      <c r="M455" s="28"/>
      <c r="N455" s="28"/>
    </row>
    <row r="456" spans="3:14" ht="13" x14ac:dyDescent="0.15">
      <c r="C456" s="31"/>
      <c r="D456" s="32"/>
      <c r="L456" s="28"/>
      <c r="M456" s="28"/>
      <c r="N456" s="28"/>
    </row>
    <row r="457" spans="3:14" ht="13" x14ac:dyDescent="0.15">
      <c r="C457" s="31"/>
      <c r="D457" s="32"/>
      <c r="L457" s="28"/>
      <c r="M457" s="28"/>
      <c r="N457" s="28"/>
    </row>
    <row r="458" spans="3:14" ht="13" x14ac:dyDescent="0.15">
      <c r="C458" s="31"/>
      <c r="D458" s="32"/>
      <c r="L458" s="28"/>
      <c r="M458" s="28"/>
      <c r="N458" s="28"/>
    </row>
    <row r="459" spans="3:14" ht="13" x14ac:dyDescent="0.15">
      <c r="C459" s="31"/>
      <c r="D459" s="32"/>
      <c r="L459" s="28"/>
      <c r="M459" s="28"/>
      <c r="N459" s="28"/>
    </row>
    <row r="460" spans="3:14" ht="13" x14ac:dyDescent="0.15">
      <c r="C460" s="31"/>
      <c r="D460" s="32"/>
      <c r="L460" s="28"/>
      <c r="M460" s="28"/>
      <c r="N460" s="28"/>
    </row>
    <row r="461" spans="3:14" ht="13" x14ac:dyDescent="0.15">
      <c r="C461" s="31"/>
      <c r="D461" s="32"/>
      <c r="L461" s="28"/>
      <c r="M461" s="28"/>
      <c r="N461" s="28"/>
    </row>
    <row r="462" spans="3:14" ht="13" x14ac:dyDescent="0.15">
      <c r="C462" s="31"/>
      <c r="D462" s="32"/>
      <c r="L462" s="28"/>
      <c r="M462" s="28"/>
      <c r="N462" s="28"/>
    </row>
    <row r="463" spans="3:14" ht="13" x14ac:dyDescent="0.15">
      <c r="C463" s="31"/>
      <c r="D463" s="32"/>
      <c r="L463" s="28"/>
      <c r="M463" s="28"/>
      <c r="N463" s="28"/>
    </row>
    <row r="464" spans="3:14" ht="13" x14ac:dyDescent="0.15">
      <c r="C464" s="31"/>
      <c r="D464" s="32"/>
      <c r="L464" s="28"/>
      <c r="M464" s="28"/>
      <c r="N464" s="28"/>
    </row>
    <row r="465" spans="3:14" ht="13" x14ac:dyDescent="0.15">
      <c r="C465" s="31"/>
      <c r="D465" s="32"/>
      <c r="L465" s="28"/>
      <c r="M465" s="28"/>
      <c r="N465" s="28"/>
    </row>
    <row r="466" spans="3:14" ht="13" x14ac:dyDescent="0.15">
      <c r="C466" s="31"/>
      <c r="D466" s="32"/>
      <c r="L466" s="28"/>
      <c r="M466" s="28"/>
      <c r="N466" s="28"/>
    </row>
    <row r="467" spans="3:14" ht="13" x14ac:dyDescent="0.15">
      <c r="C467" s="31"/>
      <c r="D467" s="32"/>
      <c r="L467" s="28"/>
      <c r="M467" s="28"/>
      <c r="N467" s="28"/>
    </row>
    <row r="468" spans="3:14" ht="13" x14ac:dyDescent="0.15">
      <c r="C468" s="31"/>
      <c r="D468" s="32"/>
      <c r="L468" s="28"/>
      <c r="M468" s="28"/>
      <c r="N468" s="28"/>
    </row>
    <row r="469" spans="3:14" ht="13" x14ac:dyDescent="0.15">
      <c r="C469" s="31"/>
      <c r="D469" s="32"/>
      <c r="L469" s="28"/>
      <c r="M469" s="28"/>
      <c r="N469" s="28"/>
    </row>
    <row r="470" spans="3:14" ht="13" x14ac:dyDescent="0.15">
      <c r="C470" s="31"/>
      <c r="D470" s="32"/>
      <c r="L470" s="28"/>
      <c r="M470" s="28"/>
      <c r="N470" s="28"/>
    </row>
    <row r="471" spans="3:14" ht="13" x14ac:dyDescent="0.15">
      <c r="C471" s="31"/>
      <c r="D471" s="32"/>
      <c r="L471" s="28"/>
      <c r="M471" s="28"/>
      <c r="N471" s="28"/>
    </row>
    <row r="472" spans="3:14" ht="13" x14ac:dyDescent="0.15">
      <c r="C472" s="31"/>
      <c r="D472" s="32"/>
      <c r="L472" s="28"/>
      <c r="M472" s="28"/>
      <c r="N472" s="28"/>
    </row>
    <row r="473" spans="3:14" ht="13" x14ac:dyDescent="0.15">
      <c r="C473" s="31"/>
      <c r="D473" s="32"/>
      <c r="L473" s="28"/>
      <c r="M473" s="28"/>
      <c r="N473" s="28"/>
    </row>
    <row r="474" spans="3:14" ht="13" x14ac:dyDescent="0.15">
      <c r="C474" s="31"/>
      <c r="D474" s="32"/>
      <c r="L474" s="28"/>
      <c r="M474" s="28"/>
      <c r="N474" s="28"/>
    </row>
    <row r="475" spans="3:14" ht="13" x14ac:dyDescent="0.15">
      <c r="C475" s="31"/>
      <c r="D475" s="32"/>
      <c r="L475" s="28"/>
      <c r="M475" s="28"/>
      <c r="N475" s="28"/>
    </row>
    <row r="476" spans="3:14" ht="13" x14ac:dyDescent="0.15">
      <c r="C476" s="31"/>
      <c r="D476" s="32"/>
      <c r="L476" s="28"/>
      <c r="M476" s="28"/>
      <c r="N476" s="28"/>
    </row>
    <row r="477" spans="3:14" ht="13" x14ac:dyDescent="0.15">
      <c r="C477" s="31"/>
      <c r="D477" s="32"/>
      <c r="L477" s="28"/>
      <c r="M477" s="28"/>
      <c r="N477" s="28"/>
    </row>
    <row r="478" spans="3:14" ht="13" x14ac:dyDescent="0.15">
      <c r="C478" s="31"/>
      <c r="D478" s="32"/>
      <c r="L478" s="28"/>
      <c r="M478" s="28"/>
      <c r="N478" s="28"/>
    </row>
    <row r="479" spans="3:14" ht="13" x14ac:dyDescent="0.15">
      <c r="C479" s="31"/>
      <c r="D479" s="32"/>
      <c r="L479" s="28"/>
      <c r="M479" s="28"/>
      <c r="N479" s="28"/>
    </row>
    <row r="480" spans="3:14" ht="13" x14ac:dyDescent="0.15">
      <c r="C480" s="31"/>
      <c r="D480" s="32"/>
      <c r="L480" s="28"/>
      <c r="M480" s="28"/>
      <c r="N480" s="28"/>
    </row>
    <row r="481" spans="3:14" ht="13" x14ac:dyDescent="0.15">
      <c r="C481" s="31"/>
      <c r="D481" s="32"/>
      <c r="L481" s="28"/>
      <c r="M481" s="28"/>
      <c r="N481" s="28"/>
    </row>
    <row r="482" spans="3:14" ht="13" x14ac:dyDescent="0.15">
      <c r="C482" s="31"/>
      <c r="D482" s="32"/>
      <c r="L482" s="28"/>
      <c r="M482" s="28"/>
      <c r="N482" s="28"/>
    </row>
    <row r="483" spans="3:14" ht="13" x14ac:dyDescent="0.15">
      <c r="C483" s="31"/>
      <c r="D483" s="32"/>
      <c r="L483" s="28"/>
      <c r="M483" s="28"/>
      <c r="N483" s="28"/>
    </row>
    <row r="484" spans="3:14" ht="13" x14ac:dyDescent="0.15">
      <c r="C484" s="31"/>
      <c r="D484" s="32"/>
      <c r="L484" s="28"/>
      <c r="M484" s="28"/>
      <c r="N484" s="28"/>
    </row>
    <row r="485" spans="3:14" ht="13" x14ac:dyDescent="0.15">
      <c r="C485" s="31"/>
      <c r="D485" s="32"/>
      <c r="L485" s="28"/>
      <c r="M485" s="28"/>
      <c r="N485" s="28"/>
    </row>
    <row r="486" spans="3:14" ht="13" x14ac:dyDescent="0.15">
      <c r="C486" s="31"/>
      <c r="D486" s="32"/>
      <c r="L486" s="28"/>
      <c r="M486" s="28"/>
      <c r="N486" s="28"/>
    </row>
    <row r="487" spans="3:14" ht="13" x14ac:dyDescent="0.15">
      <c r="C487" s="31"/>
      <c r="D487" s="32"/>
      <c r="L487" s="28"/>
      <c r="M487" s="28"/>
      <c r="N487" s="28"/>
    </row>
    <row r="488" spans="3:14" ht="13" x14ac:dyDescent="0.15">
      <c r="C488" s="31"/>
      <c r="D488" s="32"/>
      <c r="L488" s="28"/>
      <c r="M488" s="28"/>
      <c r="N488" s="28"/>
    </row>
    <row r="489" spans="3:14" ht="13" x14ac:dyDescent="0.15">
      <c r="C489" s="31"/>
      <c r="D489" s="32"/>
      <c r="L489" s="28"/>
      <c r="M489" s="28"/>
      <c r="N489" s="28"/>
    </row>
    <row r="490" spans="3:14" ht="13" x14ac:dyDescent="0.15">
      <c r="C490" s="31"/>
      <c r="D490" s="32"/>
      <c r="L490" s="28"/>
      <c r="M490" s="28"/>
      <c r="N490" s="28"/>
    </row>
    <row r="491" spans="3:14" ht="13" x14ac:dyDescent="0.15">
      <c r="C491" s="31"/>
      <c r="D491" s="32"/>
      <c r="L491" s="28"/>
      <c r="M491" s="28"/>
      <c r="N491" s="28"/>
    </row>
    <row r="492" spans="3:14" ht="13" x14ac:dyDescent="0.15">
      <c r="C492" s="31"/>
      <c r="D492" s="32"/>
      <c r="L492" s="28"/>
      <c r="M492" s="28"/>
      <c r="N492" s="28"/>
    </row>
    <row r="493" spans="3:14" ht="13" x14ac:dyDescent="0.15">
      <c r="C493" s="31"/>
      <c r="D493" s="32"/>
      <c r="L493" s="28"/>
      <c r="M493" s="28"/>
      <c r="N493" s="28"/>
    </row>
    <row r="494" spans="3:14" ht="13" x14ac:dyDescent="0.15">
      <c r="C494" s="31"/>
      <c r="D494" s="32"/>
      <c r="L494" s="28"/>
      <c r="M494" s="28"/>
      <c r="N494" s="28"/>
    </row>
    <row r="495" spans="3:14" ht="13" x14ac:dyDescent="0.15">
      <c r="C495" s="31"/>
      <c r="D495" s="32"/>
      <c r="L495" s="28"/>
      <c r="M495" s="28"/>
      <c r="N495" s="28"/>
    </row>
    <row r="496" spans="3:14" ht="13" x14ac:dyDescent="0.15">
      <c r="C496" s="31"/>
      <c r="D496" s="32"/>
      <c r="L496" s="28"/>
      <c r="M496" s="28"/>
      <c r="N496" s="28"/>
    </row>
    <row r="497" spans="3:14" ht="13" x14ac:dyDescent="0.15">
      <c r="C497" s="31"/>
      <c r="D497" s="32"/>
      <c r="L497" s="28"/>
      <c r="M497" s="28"/>
      <c r="N497" s="28"/>
    </row>
    <row r="498" spans="3:14" ht="13" x14ac:dyDescent="0.15">
      <c r="C498" s="31"/>
      <c r="D498" s="32"/>
      <c r="L498" s="28"/>
      <c r="M498" s="28"/>
      <c r="N498" s="28"/>
    </row>
    <row r="499" spans="3:14" ht="13" x14ac:dyDescent="0.15">
      <c r="C499" s="31"/>
      <c r="D499" s="32"/>
      <c r="L499" s="28"/>
      <c r="M499" s="28"/>
      <c r="N499" s="28"/>
    </row>
    <row r="500" spans="3:14" ht="13" x14ac:dyDescent="0.15">
      <c r="C500" s="31"/>
      <c r="D500" s="32"/>
      <c r="L500" s="28"/>
      <c r="M500" s="28"/>
      <c r="N500" s="28"/>
    </row>
    <row r="501" spans="3:14" ht="13" x14ac:dyDescent="0.15">
      <c r="C501" s="31"/>
      <c r="D501" s="32"/>
      <c r="L501" s="28"/>
      <c r="M501" s="28"/>
      <c r="N501" s="28"/>
    </row>
    <row r="502" spans="3:14" ht="13" x14ac:dyDescent="0.15">
      <c r="C502" s="31"/>
      <c r="D502" s="32"/>
      <c r="L502" s="28"/>
      <c r="M502" s="28"/>
      <c r="N502" s="28"/>
    </row>
    <row r="503" spans="3:14" ht="13" x14ac:dyDescent="0.15">
      <c r="C503" s="31"/>
      <c r="D503" s="32"/>
      <c r="L503" s="28"/>
      <c r="M503" s="28"/>
      <c r="N503" s="28"/>
    </row>
    <row r="504" spans="3:14" ht="13" x14ac:dyDescent="0.15">
      <c r="C504" s="31"/>
      <c r="D504" s="32"/>
      <c r="L504" s="28"/>
      <c r="M504" s="28"/>
      <c r="N504" s="28"/>
    </row>
    <row r="505" spans="3:14" ht="13" x14ac:dyDescent="0.15">
      <c r="C505" s="31"/>
      <c r="D505" s="32"/>
      <c r="L505" s="28"/>
      <c r="M505" s="28"/>
      <c r="N505" s="28"/>
    </row>
    <row r="506" spans="3:14" ht="13" x14ac:dyDescent="0.15">
      <c r="C506" s="31"/>
      <c r="D506" s="32"/>
      <c r="L506" s="28"/>
      <c r="M506" s="28"/>
      <c r="N506" s="28"/>
    </row>
    <row r="507" spans="3:14" ht="13" x14ac:dyDescent="0.15">
      <c r="C507" s="31"/>
      <c r="D507" s="32"/>
      <c r="L507" s="28"/>
      <c r="M507" s="28"/>
      <c r="N507" s="28"/>
    </row>
    <row r="508" spans="3:14" ht="13" x14ac:dyDescent="0.15">
      <c r="C508" s="31"/>
      <c r="D508" s="32"/>
      <c r="L508" s="28"/>
      <c r="M508" s="28"/>
      <c r="N508" s="28"/>
    </row>
    <row r="509" spans="3:14" ht="13" x14ac:dyDescent="0.15">
      <c r="C509" s="31"/>
      <c r="D509" s="32"/>
      <c r="L509" s="28"/>
      <c r="M509" s="28"/>
      <c r="N509" s="28"/>
    </row>
    <row r="510" spans="3:14" ht="13" x14ac:dyDescent="0.15">
      <c r="C510" s="31"/>
      <c r="D510" s="32"/>
      <c r="L510" s="28"/>
      <c r="M510" s="28"/>
      <c r="N510" s="28"/>
    </row>
    <row r="511" spans="3:14" ht="13" x14ac:dyDescent="0.15">
      <c r="C511" s="31"/>
      <c r="D511" s="32"/>
      <c r="L511" s="28"/>
      <c r="M511" s="28"/>
      <c r="N511" s="28"/>
    </row>
    <row r="512" spans="3:14" ht="13" x14ac:dyDescent="0.15">
      <c r="C512" s="31"/>
      <c r="D512" s="32"/>
      <c r="L512" s="28"/>
      <c r="M512" s="28"/>
      <c r="N512" s="28"/>
    </row>
    <row r="513" spans="3:14" ht="13" x14ac:dyDescent="0.15">
      <c r="C513" s="31"/>
      <c r="D513" s="32"/>
      <c r="L513" s="28"/>
      <c r="M513" s="28"/>
      <c r="N513" s="28"/>
    </row>
    <row r="514" spans="3:14" ht="13" x14ac:dyDescent="0.15">
      <c r="C514" s="31"/>
      <c r="D514" s="32"/>
      <c r="L514" s="28"/>
      <c r="M514" s="28"/>
      <c r="N514" s="28"/>
    </row>
    <row r="515" spans="3:14" ht="13" x14ac:dyDescent="0.15">
      <c r="C515" s="31"/>
      <c r="D515" s="32"/>
      <c r="L515" s="28"/>
      <c r="M515" s="28"/>
      <c r="N515" s="28"/>
    </row>
    <row r="516" spans="3:14" ht="13" x14ac:dyDescent="0.15">
      <c r="C516" s="31"/>
      <c r="D516" s="32"/>
      <c r="L516" s="28"/>
      <c r="M516" s="28"/>
      <c r="N516" s="28"/>
    </row>
    <row r="517" spans="3:14" ht="13" x14ac:dyDescent="0.15">
      <c r="C517" s="31"/>
      <c r="D517" s="32"/>
      <c r="L517" s="28"/>
      <c r="M517" s="28"/>
      <c r="N517" s="28"/>
    </row>
    <row r="518" spans="3:14" ht="13" x14ac:dyDescent="0.15">
      <c r="C518" s="31"/>
      <c r="D518" s="32"/>
      <c r="L518" s="28"/>
      <c r="M518" s="28"/>
      <c r="N518" s="28"/>
    </row>
    <row r="519" spans="3:14" ht="13" x14ac:dyDescent="0.15">
      <c r="C519" s="31"/>
      <c r="D519" s="32"/>
      <c r="L519" s="28"/>
      <c r="M519" s="28"/>
      <c r="N519" s="28"/>
    </row>
    <row r="520" spans="3:14" ht="13" x14ac:dyDescent="0.15">
      <c r="C520" s="31"/>
      <c r="D520" s="32"/>
      <c r="L520" s="28"/>
      <c r="M520" s="28"/>
      <c r="N520" s="28"/>
    </row>
    <row r="521" spans="3:14" ht="13" x14ac:dyDescent="0.15">
      <c r="C521" s="31"/>
      <c r="D521" s="32"/>
      <c r="L521" s="28"/>
      <c r="M521" s="28"/>
      <c r="N521" s="28"/>
    </row>
    <row r="522" spans="3:14" ht="13" x14ac:dyDescent="0.15">
      <c r="C522" s="31"/>
      <c r="D522" s="32"/>
      <c r="L522" s="28"/>
      <c r="M522" s="28"/>
      <c r="N522" s="28"/>
    </row>
    <row r="523" spans="3:14" ht="13" x14ac:dyDescent="0.15">
      <c r="C523" s="31"/>
      <c r="D523" s="32"/>
      <c r="L523" s="28"/>
      <c r="M523" s="28"/>
      <c r="N523" s="28"/>
    </row>
    <row r="524" spans="3:14" ht="13" x14ac:dyDescent="0.15">
      <c r="C524" s="31"/>
      <c r="D524" s="32"/>
      <c r="L524" s="28"/>
      <c r="M524" s="28"/>
      <c r="N524" s="28"/>
    </row>
    <row r="525" spans="3:14" ht="13" x14ac:dyDescent="0.15">
      <c r="C525" s="31"/>
      <c r="D525" s="32"/>
      <c r="L525" s="28"/>
      <c r="M525" s="28"/>
      <c r="N525" s="28"/>
    </row>
    <row r="526" spans="3:14" ht="13" x14ac:dyDescent="0.15">
      <c r="C526" s="31"/>
      <c r="D526" s="32"/>
      <c r="L526" s="28"/>
      <c r="M526" s="28"/>
      <c r="N526" s="28"/>
    </row>
    <row r="527" spans="3:14" ht="13" x14ac:dyDescent="0.15">
      <c r="C527" s="31"/>
      <c r="D527" s="32"/>
      <c r="L527" s="28"/>
      <c r="M527" s="28"/>
      <c r="N527" s="28"/>
    </row>
    <row r="528" spans="3:14" ht="13" x14ac:dyDescent="0.15">
      <c r="C528" s="31"/>
      <c r="D528" s="32"/>
      <c r="L528" s="28"/>
      <c r="M528" s="28"/>
      <c r="N528" s="28"/>
    </row>
    <row r="529" spans="3:14" ht="13" x14ac:dyDescent="0.15">
      <c r="C529" s="31"/>
      <c r="D529" s="32"/>
      <c r="L529" s="28"/>
      <c r="M529" s="28"/>
      <c r="N529" s="28"/>
    </row>
    <row r="530" spans="3:14" ht="13" x14ac:dyDescent="0.15">
      <c r="C530" s="31"/>
      <c r="D530" s="32"/>
      <c r="L530" s="28"/>
      <c r="M530" s="28"/>
      <c r="N530" s="28"/>
    </row>
    <row r="531" spans="3:14" ht="13" x14ac:dyDescent="0.15">
      <c r="C531" s="31"/>
      <c r="D531" s="32"/>
      <c r="L531" s="28"/>
      <c r="M531" s="28"/>
      <c r="N531" s="28"/>
    </row>
    <row r="532" spans="3:14" ht="13" x14ac:dyDescent="0.15">
      <c r="C532" s="31"/>
      <c r="D532" s="32"/>
      <c r="L532" s="28"/>
      <c r="M532" s="28"/>
      <c r="N532" s="28"/>
    </row>
    <row r="533" spans="3:14" ht="13" x14ac:dyDescent="0.15">
      <c r="C533" s="31"/>
      <c r="D533" s="32"/>
      <c r="L533" s="28"/>
      <c r="M533" s="28"/>
      <c r="N533" s="28"/>
    </row>
    <row r="534" spans="3:14" ht="13" x14ac:dyDescent="0.15">
      <c r="C534" s="31"/>
      <c r="D534" s="32"/>
      <c r="L534" s="28"/>
      <c r="M534" s="28"/>
      <c r="N534" s="28"/>
    </row>
    <row r="535" spans="3:14" ht="13" x14ac:dyDescent="0.15">
      <c r="C535" s="31"/>
      <c r="D535" s="32"/>
      <c r="L535" s="28"/>
      <c r="M535" s="28"/>
      <c r="N535" s="28"/>
    </row>
    <row r="536" spans="3:14" ht="13" x14ac:dyDescent="0.15">
      <c r="C536" s="31"/>
      <c r="D536" s="32"/>
      <c r="L536" s="28"/>
      <c r="M536" s="28"/>
      <c r="N536" s="28"/>
    </row>
    <row r="537" spans="3:14" ht="13" x14ac:dyDescent="0.15">
      <c r="C537" s="31"/>
      <c r="D537" s="32"/>
      <c r="L537" s="28"/>
      <c r="M537" s="28"/>
      <c r="N537" s="28"/>
    </row>
    <row r="538" spans="3:14" ht="13" x14ac:dyDescent="0.15">
      <c r="C538" s="31"/>
      <c r="D538" s="32"/>
      <c r="L538" s="28"/>
      <c r="M538" s="28"/>
      <c r="N538" s="28"/>
    </row>
    <row r="539" spans="3:14" ht="13" x14ac:dyDescent="0.15">
      <c r="C539" s="31"/>
      <c r="D539" s="32"/>
      <c r="L539" s="28"/>
      <c r="M539" s="28"/>
      <c r="N539" s="28"/>
    </row>
    <row r="540" spans="3:14" ht="13" x14ac:dyDescent="0.15">
      <c r="C540" s="31"/>
      <c r="D540" s="32"/>
      <c r="L540" s="28"/>
      <c r="M540" s="28"/>
      <c r="N540" s="28"/>
    </row>
    <row r="541" spans="3:14" ht="13" x14ac:dyDescent="0.15">
      <c r="C541" s="31"/>
      <c r="D541" s="32"/>
      <c r="L541" s="28"/>
      <c r="M541" s="28"/>
      <c r="N541" s="28"/>
    </row>
    <row r="542" spans="3:14" ht="13" x14ac:dyDescent="0.15">
      <c r="C542" s="31"/>
      <c r="D542" s="32"/>
      <c r="L542" s="28"/>
      <c r="M542" s="28"/>
      <c r="N542" s="28"/>
    </row>
    <row r="543" spans="3:14" ht="13" x14ac:dyDescent="0.15">
      <c r="C543" s="31"/>
      <c r="D543" s="32"/>
      <c r="L543" s="28"/>
      <c r="M543" s="28"/>
      <c r="N543" s="28"/>
    </row>
    <row r="544" spans="3:14" ht="13" x14ac:dyDescent="0.15">
      <c r="C544" s="31"/>
      <c r="D544" s="32"/>
      <c r="L544" s="28"/>
      <c r="M544" s="28"/>
      <c r="N544" s="28"/>
    </row>
    <row r="545" spans="3:14" ht="13" x14ac:dyDescent="0.15">
      <c r="C545" s="31"/>
      <c r="D545" s="32"/>
      <c r="L545" s="28"/>
      <c r="M545" s="28"/>
      <c r="N545" s="28"/>
    </row>
    <row r="546" spans="3:14" ht="13" x14ac:dyDescent="0.15">
      <c r="C546" s="31"/>
      <c r="D546" s="32"/>
      <c r="L546" s="28"/>
      <c r="M546" s="28"/>
      <c r="N546" s="28"/>
    </row>
    <row r="547" spans="3:14" ht="13" x14ac:dyDescent="0.15">
      <c r="C547" s="31"/>
      <c r="D547" s="32"/>
      <c r="L547" s="28"/>
      <c r="M547" s="28"/>
      <c r="N547" s="28"/>
    </row>
    <row r="548" spans="3:14" ht="13" x14ac:dyDescent="0.15">
      <c r="C548" s="31"/>
      <c r="D548" s="32"/>
      <c r="L548" s="28"/>
      <c r="M548" s="28"/>
      <c r="N548" s="28"/>
    </row>
    <row r="549" spans="3:14" ht="13" x14ac:dyDescent="0.15">
      <c r="C549" s="31"/>
      <c r="D549" s="32"/>
      <c r="L549" s="28"/>
      <c r="M549" s="28"/>
      <c r="N549" s="28"/>
    </row>
    <row r="550" spans="3:14" ht="13" x14ac:dyDescent="0.15">
      <c r="C550" s="31"/>
      <c r="D550" s="32"/>
      <c r="L550" s="28"/>
      <c r="M550" s="28"/>
      <c r="N550" s="28"/>
    </row>
    <row r="551" spans="3:14" ht="13" x14ac:dyDescent="0.15">
      <c r="C551" s="31"/>
      <c r="D551" s="32"/>
      <c r="L551" s="28"/>
      <c r="M551" s="28"/>
      <c r="N551" s="28"/>
    </row>
    <row r="552" spans="3:14" ht="13" x14ac:dyDescent="0.15">
      <c r="C552" s="31"/>
      <c r="D552" s="32"/>
      <c r="L552" s="28"/>
      <c r="M552" s="28"/>
      <c r="N552" s="28"/>
    </row>
    <row r="553" spans="3:14" ht="13" x14ac:dyDescent="0.15">
      <c r="C553" s="31"/>
      <c r="D553" s="32"/>
      <c r="L553" s="28"/>
      <c r="M553" s="28"/>
      <c r="N553" s="28"/>
    </row>
    <row r="554" spans="3:14" ht="13" x14ac:dyDescent="0.15">
      <c r="C554" s="31"/>
      <c r="D554" s="32"/>
      <c r="L554" s="28"/>
      <c r="M554" s="28"/>
      <c r="N554" s="28"/>
    </row>
    <row r="555" spans="3:14" ht="13" x14ac:dyDescent="0.15">
      <c r="C555" s="31"/>
      <c r="D555" s="32"/>
      <c r="L555" s="28"/>
      <c r="M555" s="28"/>
      <c r="N555" s="28"/>
    </row>
    <row r="556" spans="3:14" ht="13" x14ac:dyDescent="0.15">
      <c r="C556" s="31"/>
      <c r="D556" s="32"/>
      <c r="L556" s="28"/>
      <c r="M556" s="28"/>
      <c r="N556" s="28"/>
    </row>
    <row r="557" spans="3:14" ht="13" x14ac:dyDescent="0.15">
      <c r="C557" s="31"/>
      <c r="D557" s="32"/>
      <c r="L557" s="28"/>
      <c r="M557" s="28"/>
      <c r="N557" s="28"/>
    </row>
    <row r="558" spans="3:14" ht="13" x14ac:dyDescent="0.15">
      <c r="C558" s="31"/>
      <c r="D558" s="32"/>
      <c r="L558" s="28"/>
      <c r="M558" s="28"/>
      <c r="N558" s="28"/>
    </row>
    <row r="559" spans="3:14" ht="13" x14ac:dyDescent="0.15">
      <c r="C559" s="31"/>
      <c r="D559" s="32"/>
      <c r="L559" s="28"/>
      <c r="M559" s="28"/>
      <c r="N559" s="28"/>
    </row>
    <row r="560" spans="3:14" ht="13" x14ac:dyDescent="0.15">
      <c r="C560" s="31"/>
      <c r="D560" s="32"/>
      <c r="L560" s="28"/>
      <c r="M560" s="28"/>
      <c r="N560" s="28"/>
    </row>
    <row r="561" spans="3:14" ht="13" x14ac:dyDescent="0.15">
      <c r="C561" s="31"/>
      <c r="D561" s="32"/>
      <c r="L561" s="28"/>
      <c r="M561" s="28"/>
      <c r="N561" s="28"/>
    </row>
    <row r="562" spans="3:14" ht="13" x14ac:dyDescent="0.15">
      <c r="C562" s="31"/>
      <c r="D562" s="32"/>
      <c r="L562" s="28"/>
      <c r="M562" s="28"/>
      <c r="N562" s="28"/>
    </row>
    <row r="563" spans="3:14" ht="13" x14ac:dyDescent="0.15">
      <c r="C563" s="31"/>
      <c r="D563" s="32"/>
      <c r="L563" s="28"/>
      <c r="M563" s="28"/>
      <c r="N563" s="28"/>
    </row>
    <row r="564" spans="3:14" ht="13" x14ac:dyDescent="0.15">
      <c r="C564" s="31"/>
      <c r="D564" s="32"/>
      <c r="L564" s="28"/>
      <c r="M564" s="28"/>
      <c r="N564" s="28"/>
    </row>
    <row r="565" spans="3:14" ht="13" x14ac:dyDescent="0.15">
      <c r="C565" s="31"/>
      <c r="D565" s="32"/>
      <c r="L565" s="28"/>
      <c r="M565" s="28"/>
      <c r="N565" s="28"/>
    </row>
    <row r="566" spans="3:14" ht="13" x14ac:dyDescent="0.15">
      <c r="C566" s="31"/>
      <c r="D566" s="32"/>
      <c r="L566" s="28"/>
      <c r="M566" s="28"/>
      <c r="N566" s="28"/>
    </row>
    <row r="567" spans="3:14" ht="13" x14ac:dyDescent="0.15">
      <c r="C567" s="31"/>
      <c r="D567" s="32"/>
      <c r="L567" s="28"/>
      <c r="M567" s="28"/>
      <c r="N567" s="28"/>
    </row>
    <row r="568" spans="3:14" ht="13" x14ac:dyDescent="0.15">
      <c r="C568" s="31"/>
      <c r="D568" s="32"/>
      <c r="L568" s="28"/>
      <c r="M568" s="28"/>
      <c r="N568" s="28"/>
    </row>
    <row r="569" spans="3:14" ht="13" x14ac:dyDescent="0.15">
      <c r="C569" s="31"/>
      <c r="D569" s="32"/>
      <c r="L569" s="28"/>
      <c r="M569" s="28"/>
      <c r="N569" s="28"/>
    </row>
    <row r="570" spans="3:14" ht="13" x14ac:dyDescent="0.15">
      <c r="C570" s="31"/>
      <c r="D570" s="32"/>
      <c r="L570" s="28"/>
      <c r="M570" s="28"/>
      <c r="N570" s="28"/>
    </row>
    <row r="571" spans="3:14" ht="13" x14ac:dyDescent="0.15">
      <c r="C571" s="31"/>
      <c r="D571" s="32"/>
      <c r="L571" s="28"/>
      <c r="M571" s="28"/>
      <c r="N571" s="28"/>
    </row>
    <row r="572" spans="3:14" ht="13" x14ac:dyDescent="0.15">
      <c r="C572" s="31"/>
      <c r="D572" s="32"/>
      <c r="L572" s="28"/>
      <c r="M572" s="28"/>
      <c r="N572" s="28"/>
    </row>
    <row r="573" spans="3:14" ht="13" x14ac:dyDescent="0.15">
      <c r="C573" s="31"/>
      <c r="D573" s="32"/>
      <c r="L573" s="28"/>
      <c r="M573" s="28"/>
      <c r="N573" s="28"/>
    </row>
    <row r="574" spans="3:14" ht="13" x14ac:dyDescent="0.15">
      <c r="C574" s="31"/>
      <c r="D574" s="32"/>
      <c r="L574" s="28"/>
      <c r="M574" s="28"/>
      <c r="N574" s="28"/>
    </row>
    <row r="575" spans="3:14" ht="13" x14ac:dyDescent="0.15">
      <c r="C575" s="31"/>
      <c r="D575" s="32"/>
      <c r="L575" s="28"/>
      <c r="M575" s="28"/>
      <c r="N575" s="28"/>
    </row>
    <row r="576" spans="3:14" ht="13" x14ac:dyDescent="0.15">
      <c r="C576" s="31"/>
      <c r="D576" s="32"/>
      <c r="L576" s="28"/>
      <c r="M576" s="28"/>
      <c r="N576" s="28"/>
    </row>
    <row r="577" spans="3:14" ht="13" x14ac:dyDescent="0.15">
      <c r="C577" s="31"/>
      <c r="D577" s="32"/>
      <c r="L577" s="28"/>
      <c r="M577" s="28"/>
      <c r="N577" s="28"/>
    </row>
    <row r="578" spans="3:14" ht="13" x14ac:dyDescent="0.15">
      <c r="C578" s="31"/>
      <c r="D578" s="32"/>
      <c r="L578" s="28"/>
      <c r="M578" s="28"/>
      <c r="N578" s="28"/>
    </row>
    <row r="579" spans="3:14" ht="13" x14ac:dyDescent="0.15">
      <c r="C579" s="31"/>
      <c r="D579" s="32"/>
      <c r="L579" s="28"/>
      <c r="M579" s="28"/>
      <c r="N579" s="28"/>
    </row>
    <row r="580" spans="3:14" ht="13" x14ac:dyDescent="0.15">
      <c r="C580" s="31"/>
      <c r="D580" s="32"/>
      <c r="L580" s="28"/>
      <c r="M580" s="28"/>
      <c r="N580" s="28"/>
    </row>
    <row r="581" spans="3:14" ht="13" x14ac:dyDescent="0.15">
      <c r="C581" s="31"/>
      <c r="D581" s="32"/>
      <c r="L581" s="28"/>
      <c r="M581" s="28"/>
      <c r="N581" s="28"/>
    </row>
    <row r="582" spans="3:14" ht="13" x14ac:dyDescent="0.15">
      <c r="C582" s="31"/>
      <c r="D582" s="32"/>
      <c r="L582" s="28"/>
      <c r="M582" s="28"/>
      <c r="N582" s="28"/>
    </row>
    <row r="583" spans="3:14" ht="13" x14ac:dyDescent="0.15">
      <c r="C583" s="31"/>
      <c r="D583" s="32"/>
      <c r="L583" s="28"/>
      <c r="M583" s="28"/>
      <c r="N583" s="28"/>
    </row>
    <row r="584" spans="3:14" ht="13" x14ac:dyDescent="0.15">
      <c r="C584" s="31"/>
      <c r="D584" s="32"/>
      <c r="L584" s="28"/>
      <c r="M584" s="28"/>
      <c r="N584" s="28"/>
    </row>
    <row r="585" spans="3:14" ht="13" x14ac:dyDescent="0.15">
      <c r="C585" s="31"/>
      <c r="D585" s="32"/>
      <c r="L585" s="28"/>
      <c r="M585" s="28"/>
      <c r="N585" s="28"/>
    </row>
    <row r="586" spans="3:14" ht="13" x14ac:dyDescent="0.15">
      <c r="C586" s="31"/>
      <c r="D586" s="32"/>
      <c r="L586" s="28"/>
      <c r="M586" s="28"/>
      <c r="N586" s="28"/>
    </row>
    <row r="587" spans="3:14" ht="13" x14ac:dyDescent="0.15">
      <c r="C587" s="31"/>
      <c r="D587" s="32"/>
      <c r="L587" s="28"/>
      <c r="M587" s="28"/>
      <c r="N587" s="28"/>
    </row>
    <row r="588" spans="3:14" ht="13" x14ac:dyDescent="0.15">
      <c r="C588" s="31"/>
      <c r="D588" s="32"/>
      <c r="L588" s="28"/>
      <c r="M588" s="28"/>
      <c r="N588" s="28"/>
    </row>
    <row r="589" spans="3:14" ht="13" x14ac:dyDescent="0.15">
      <c r="C589" s="31"/>
      <c r="D589" s="32"/>
      <c r="L589" s="28"/>
      <c r="M589" s="28"/>
      <c r="N589" s="28"/>
    </row>
    <row r="590" spans="3:14" ht="13" x14ac:dyDescent="0.15">
      <c r="C590" s="31"/>
      <c r="D590" s="32"/>
      <c r="L590" s="28"/>
      <c r="M590" s="28"/>
      <c r="N590" s="28"/>
    </row>
    <row r="591" spans="3:14" ht="13" x14ac:dyDescent="0.15">
      <c r="C591" s="31"/>
      <c r="D591" s="32"/>
      <c r="L591" s="28"/>
      <c r="M591" s="28"/>
      <c r="N591" s="28"/>
    </row>
    <row r="592" spans="3:14" ht="13" x14ac:dyDescent="0.15">
      <c r="C592" s="31"/>
      <c r="D592" s="32"/>
      <c r="L592" s="28"/>
      <c r="M592" s="28"/>
      <c r="N592" s="28"/>
    </row>
    <row r="593" spans="3:14" ht="13" x14ac:dyDescent="0.15">
      <c r="C593" s="31"/>
      <c r="D593" s="32"/>
      <c r="L593" s="28"/>
      <c r="M593" s="28"/>
      <c r="N593" s="28"/>
    </row>
    <row r="594" spans="3:14" ht="13" x14ac:dyDescent="0.15">
      <c r="C594" s="31"/>
      <c r="D594" s="32"/>
      <c r="L594" s="28"/>
      <c r="M594" s="28"/>
      <c r="N594" s="28"/>
    </row>
    <row r="595" spans="3:14" ht="13" x14ac:dyDescent="0.15">
      <c r="C595" s="31"/>
      <c r="D595" s="32"/>
      <c r="L595" s="28"/>
      <c r="M595" s="28"/>
      <c r="N595" s="28"/>
    </row>
    <row r="596" spans="3:14" ht="13" x14ac:dyDescent="0.15">
      <c r="C596" s="31"/>
      <c r="D596" s="32"/>
      <c r="L596" s="28"/>
      <c r="M596" s="28"/>
      <c r="N596" s="28"/>
    </row>
    <row r="597" spans="3:14" ht="13" x14ac:dyDescent="0.15">
      <c r="C597" s="31"/>
      <c r="D597" s="32"/>
      <c r="L597" s="28"/>
      <c r="M597" s="28"/>
      <c r="N597" s="28"/>
    </row>
    <row r="598" spans="3:14" ht="13" x14ac:dyDescent="0.15">
      <c r="C598" s="31"/>
      <c r="D598" s="32"/>
      <c r="L598" s="28"/>
      <c r="M598" s="28"/>
      <c r="N598" s="28"/>
    </row>
    <row r="599" spans="3:14" ht="13" x14ac:dyDescent="0.15">
      <c r="C599" s="31"/>
      <c r="D599" s="32"/>
      <c r="L599" s="28"/>
      <c r="M599" s="28"/>
      <c r="N599" s="28"/>
    </row>
    <row r="600" spans="3:14" ht="13" x14ac:dyDescent="0.15">
      <c r="C600" s="31"/>
      <c r="D600" s="32"/>
      <c r="L600" s="28"/>
      <c r="M600" s="28"/>
      <c r="N600" s="28"/>
    </row>
    <row r="601" spans="3:14" ht="13" x14ac:dyDescent="0.15">
      <c r="C601" s="31"/>
      <c r="D601" s="32"/>
      <c r="L601" s="28"/>
      <c r="M601" s="28"/>
      <c r="N601" s="28"/>
    </row>
    <row r="602" spans="3:14" ht="13" x14ac:dyDescent="0.15">
      <c r="C602" s="31"/>
      <c r="D602" s="32"/>
      <c r="L602" s="28"/>
      <c r="M602" s="28"/>
      <c r="N602" s="28"/>
    </row>
    <row r="603" spans="3:14" ht="13" x14ac:dyDescent="0.15">
      <c r="C603" s="31"/>
      <c r="D603" s="32"/>
      <c r="L603" s="28"/>
      <c r="M603" s="28"/>
      <c r="N603" s="28"/>
    </row>
    <row r="604" spans="3:14" ht="13" x14ac:dyDescent="0.15">
      <c r="C604" s="31"/>
      <c r="D604" s="32"/>
      <c r="L604" s="28"/>
      <c r="M604" s="28"/>
      <c r="N604" s="28"/>
    </row>
    <row r="605" spans="3:14" ht="13" x14ac:dyDescent="0.15">
      <c r="C605" s="31"/>
      <c r="D605" s="32"/>
      <c r="L605" s="28"/>
      <c r="M605" s="28"/>
      <c r="N605" s="28"/>
    </row>
    <row r="606" spans="3:14" ht="13" x14ac:dyDescent="0.15">
      <c r="C606" s="31"/>
      <c r="D606" s="32"/>
      <c r="L606" s="28"/>
      <c r="M606" s="28"/>
      <c r="N606" s="28"/>
    </row>
    <row r="607" spans="3:14" ht="13" x14ac:dyDescent="0.15">
      <c r="C607" s="31"/>
      <c r="D607" s="32"/>
      <c r="L607" s="28"/>
      <c r="M607" s="28"/>
      <c r="N607" s="28"/>
    </row>
    <row r="608" spans="3:14" ht="13" x14ac:dyDescent="0.15">
      <c r="C608" s="31"/>
      <c r="D608" s="32"/>
      <c r="L608" s="28"/>
      <c r="M608" s="28"/>
      <c r="N608" s="28"/>
    </row>
    <row r="609" spans="3:14" ht="13" x14ac:dyDescent="0.15">
      <c r="C609" s="31"/>
      <c r="D609" s="32"/>
      <c r="L609" s="28"/>
      <c r="M609" s="28"/>
      <c r="N609" s="28"/>
    </row>
    <row r="610" spans="3:14" ht="13" x14ac:dyDescent="0.15">
      <c r="C610" s="31"/>
      <c r="D610" s="32"/>
      <c r="L610" s="28"/>
      <c r="M610" s="28"/>
      <c r="N610" s="28"/>
    </row>
    <row r="611" spans="3:14" ht="13" x14ac:dyDescent="0.15">
      <c r="C611" s="31"/>
      <c r="D611" s="32"/>
      <c r="L611" s="28"/>
      <c r="M611" s="28"/>
      <c r="N611" s="28"/>
    </row>
    <row r="612" spans="3:14" ht="13" x14ac:dyDescent="0.15">
      <c r="C612" s="31"/>
      <c r="D612" s="32"/>
      <c r="L612" s="28"/>
      <c r="M612" s="28"/>
      <c r="N612" s="28"/>
    </row>
    <row r="613" spans="3:14" ht="13" x14ac:dyDescent="0.15">
      <c r="C613" s="31"/>
      <c r="D613" s="32"/>
      <c r="L613" s="28"/>
      <c r="M613" s="28"/>
      <c r="N613" s="28"/>
    </row>
    <row r="614" spans="3:14" ht="13" x14ac:dyDescent="0.15">
      <c r="C614" s="31"/>
      <c r="D614" s="32"/>
      <c r="L614" s="28"/>
      <c r="M614" s="28"/>
      <c r="N614" s="28"/>
    </row>
    <row r="615" spans="3:14" ht="13" x14ac:dyDescent="0.15">
      <c r="C615" s="31"/>
      <c r="D615" s="32"/>
      <c r="L615" s="28"/>
      <c r="M615" s="28"/>
      <c r="N615" s="28"/>
    </row>
    <row r="616" spans="3:14" ht="13" x14ac:dyDescent="0.15">
      <c r="C616" s="31"/>
      <c r="D616" s="32"/>
      <c r="L616" s="28"/>
      <c r="M616" s="28"/>
      <c r="N616" s="28"/>
    </row>
    <row r="617" spans="3:14" ht="13" x14ac:dyDescent="0.15">
      <c r="C617" s="31"/>
      <c r="D617" s="32"/>
      <c r="L617" s="28"/>
      <c r="M617" s="28"/>
      <c r="N617" s="28"/>
    </row>
    <row r="618" spans="3:14" ht="13" x14ac:dyDescent="0.15">
      <c r="C618" s="31"/>
      <c r="D618" s="32"/>
      <c r="L618" s="28"/>
      <c r="M618" s="28"/>
      <c r="N618" s="28"/>
    </row>
    <row r="619" spans="3:14" ht="13" x14ac:dyDescent="0.15">
      <c r="C619" s="31"/>
      <c r="D619" s="32"/>
      <c r="L619" s="28"/>
      <c r="M619" s="28"/>
      <c r="N619" s="28"/>
    </row>
    <row r="620" spans="3:14" ht="13" x14ac:dyDescent="0.15">
      <c r="C620" s="31"/>
      <c r="D620" s="32"/>
      <c r="L620" s="28"/>
      <c r="M620" s="28"/>
      <c r="N620" s="28"/>
    </row>
    <row r="621" spans="3:14" ht="13" x14ac:dyDescent="0.15">
      <c r="C621" s="31"/>
      <c r="D621" s="32"/>
      <c r="L621" s="28"/>
      <c r="M621" s="28"/>
      <c r="N621" s="28"/>
    </row>
    <row r="622" spans="3:14" ht="13" x14ac:dyDescent="0.15">
      <c r="C622" s="31"/>
      <c r="D622" s="32"/>
      <c r="L622" s="28"/>
      <c r="M622" s="28"/>
      <c r="N622" s="28"/>
    </row>
    <row r="623" spans="3:14" ht="13" x14ac:dyDescent="0.15">
      <c r="C623" s="31"/>
      <c r="D623" s="32"/>
      <c r="L623" s="28"/>
      <c r="M623" s="28"/>
      <c r="N623" s="28"/>
    </row>
    <row r="624" spans="3:14" ht="13" x14ac:dyDescent="0.15">
      <c r="C624" s="31"/>
      <c r="D624" s="32"/>
      <c r="L624" s="28"/>
      <c r="M624" s="28"/>
      <c r="N624" s="28"/>
    </row>
    <row r="625" spans="3:14" ht="13" x14ac:dyDescent="0.15">
      <c r="C625" s="31"/>
      <c r="D625" s="32"/>
      <c r="L625" s="28"/>
      <c r="M625" s="28"/>
      <c r="N625" s="28"/>
    </row>
    <row r="626" spans="3:14" ht="13" x14ac:dyDescent="0.15">
      <c r="C626" s="31"/>
      <c r="D626" s="32"/>
      <c r="L626" s="28"/>
      <c r="M626" s="28"/>
      <c r="N626" s="28"/>
    </row>
    <row r="627" spans="3:14" ht="13" x14ac:dyDescent="0.15">
      <c r="C627" s="31"/>
      <c r="D627" s="32"/>
      <c r="L627" s="28"/>
      <c r="M627" s="28"/>
      <c r="N627" s="28"/>
    </row>
    <row r="628" spans="3:14" ht="13" x14ac:dyDescent="0.15">
      <c r="C628" s="31"/>
      <c r="D628" s="32"/>
      <c r="L628" s="28"/>
      <c r="M628" s="28"/>
      <c r="N628" s="28"/>
    </row>
    <row r="629" spans="3:14" ht="13" x14ac:dyDescent="0.15">
      <c r="C629" s="31"/>
      <c r="D629" s="32"/>
      <c r="L629" s="28"/>
      <c r="M629" s="28"/>
      <c r="N629" s="28"/>
    </row>
    <row r="630" spans="3:14" ht="13" x14ac:dyDescent="0.15">
      <c r="C630" s="31"/>
      <c r="D630" s="32"/>
      <c r="L630" s="28"/>
      <c r="M630" s="28"/>
      <c r="N630" s="28"/>
    </row>
    <row r="631" spans="3:14" ht="13" x14ac:dyDescent="0.15">
      <c r="C631" s="31"/>
      <c r="D631" s="32"/>
      <c r="L631" s="28"/>
      <c r="M631" s="28"/>
      <c r="N631" s="28"/>
    </row>
    <row r="632" spans="3:14" ht="13" x14ac:dyDescent="0.15">
      <c r="C632" s="31"/>
      <c r="D632" s="32"/>
      <c r="L632" s="28"/>
      <c r="M632" s="28"/>
      <c r="N632" s="28"/>
    </row>
    <row r="633" spans="3:14" ht="13" x14ac:dyDescent="0.15">
      <c r="C633" s="31"/>
      <c r="D633" s="32"/>
      <c r="L633" s="28"/>
      <c r="M633" s="28"/>
      <c r="N633" s="28"/>
    </row>
    <row r="634" spans="3:14" ht="13" x14ac:dyDescent="0.15">
      <c r="C634" s="31"/>
      <c r="D634" s="32"/>
      <c r="L634" s="28"/>
      <c r="M634" s="28"/>
      <c r="N634" s="28"/>
    </row>
    <row r="635" spans="3:14" ht="13" x14ac:dyDescent="0.15">
      <c r="C635" s="31"/>
      <c r="D635" s="32"/>
      <c r="L635" s="28"/>
      <c r="M635" s="28"/>
      <c r="N635" s="28"/>
    </row>
    <row r="636" spans="3:14" ht="13" x14ac:dyDescent="0.15">
      <c r="C636" s="31"/>
      <c r="D636" s="32"/>
      <c r="L636" s="28"/>
      <c r="M636" s="28"/>
      <c r="N636" s="28"/>
    </row>
    <row r="637" spans="3:14" ht="13" x14ac:dyDescent="0.15">
      <c r="C637" s="31"/>
      <c r="D637" s="32"/>
      <c r="L637" s="28"/>
      <c r="M637" s="28"/>
      <c r="N637" s="28"/>
    </row>
    <row r="638" spans="3:14" ht="13" x14ac:dyDescent="0.15">
      <c r="C638" s="31"/>
      <c r="D638" s="32"/>
      <c r="L638" s="28"/>
      <c r="M638" s="28"/>
      <c r="N638" s="28"/>
    </row>
    <row r="639" spans="3:14" ht="13" x14ac:dyDescent="0.15">
      <c r="C639" s="31"/>
      <c r="D639" s="32"/>
      <c r="L639" s="28"/>
      <c r="M639" s="28"/>
      <c r="N639" s="28"/>
    </row>
    <row r="640" spans="3:14" ht="13" x14ac:dyDescent="0.15">
      <c r="C640" s="31"/>
      <c r="D640" s="32"/>
      <c r="L640" s="28"/>
      <c r="M640" s="28"/>
      <c r="N640" s="28"/>
    </row>
    <row r="641" spans="3:14" ht="13" x14ac:dyDescent="0.15">
      <c r="C641" s="31"/>
      <c r="D641" s="32"/>
      <c r="L641" s="28"/>
      <c r="M641" s="28"/>
      <c r="N641" s="28"/>
    </row>
    <row r="642" spans="3:14" ht="13" x14ac:dyDescent="0.15">
      <c r="C642" s="31"/>
      <c r="D642" s="32"/>
      <c r="L642" s="28"/>
      <c r="M642" s="28"/>
      <c r="N642" s="28"/>
    </row>
    <row r="643" spans="3:14" ht="13" x14ac:dyDescent="0.15">
      <c r="C643" s="31"/>
      <c r="D643" s="32"/>
      <c r="L643" s="28"/>
      <c r="M643" s="28"/>
      <c r="N643" s="28"/>
    </row>
    <row r="644" spans="3:14" ht="13" x14ac:dyDescent="0.15">
      <c r="C644" s="31"/>
      <c r="D644" s="32"/>
      <c r="L644" s="28"/>
      <c r="M644" s="28"/>
      <c r="N644" s="28"/>
    </row>
    <row r="645" spans="3:14" ht="13" x14ac:dyDescent="0.15">
      <c r="C645" s="31"/>
      <c r="D645" s="32"/>
      <c r="L645" s="28"/>
      <c r="M645" s="28"/>
      <c r="N645" s="28"/>
    </row>
    <row r="646" spans="3:14" ht="13" x14ac:dyDescent="0.15">
      <c r="C646" s="31"/>
      <c r="D646" s="32"/>
      <c r="L646" s="28"/>
      <c r="M646" s="28"/>
      <c r="N646" s="28"/>
    </row>
    <row r="647" spans="3:14" ht="13" x14ac:dyDescent="0.15">
      <c r="C647" s="31"/>
      <c r="D647" s="32"/>
      <c r="L647" s="28"/>
      <c r="M647" s="28"/>
      <c r="N647" s="28"/>
    </row>
    <row r="648" spans="3:14" ht="13" x14ac:dyDescent="0.15">
      <c r="C648" s="31"/>
      <c r="D648" s="32"/>
      <c r="L648" s="28"/>
      <c r="M648" s="28"/>
      <c r="N648" s="28"/>
    </row>
    <row r="649" spans="3:14" ht="13" x14ac:dyDescent="0.15">
      <c r="C649" s="31"/>
      <c r="D649" s="32"/>
      <c r="L649" s="28"/>
      <c r="M649" s="28"/>
      <c r="N649" s="28"/>
    </row>
    <row r="650" spans="3:14" ht="13" x14ac:dyDescent="0.15">
      <c r="C650" s="31"/>
      <c r="D650" s="32"/>
      <c r="L650" s="28"/>
      <c r="M650" s="28"/>
      <c r="N650" s="28"/>
    </row>
    <row r="651" spans="3:14" ht="13" x14ac:dyDescent="0.15">
      <c r="C651" s="31"/>
      <c r="D651" s="32"/>
      <c r="L651" s="28"/>
      <c r="M651" s="28"/>
      <c r="N651" s="28"/>
    </row>
    <row r="652" spans="3:14" ht="13" x14ac:dyDescent="0.15">
      <c r="C652" s="31"/>
      <c r="D652" s="32"/>
      <c r="L652" s="28"/>
      <c r="M652" s="28"/>
      <c r="N652" s="28"/>
    </row>
    <row r="653" spans="3:14" ht="13" x14ac:dyDescent="0.15">
      <c r="C653" s="31"/>
      <c r="D653" s="32"/>
      <c r="L653" s="28"/>
      <c r="M653" s="28"/>
      <c r="N653" s="28"/>
    </row>
    <row r="654" spans="3:14" ht="13" x14ac:dyDescent="0.15">
      <c r="C654" s="31"/>
      <c r="D654" s="32"/>
      <c r="L654" s="28"/>
      <c r="M654" s="28"/>
      <c r="N654" s="28"/>
    </row>
    <row r="655" spans="3:14" ht="13" x14ac:dyDescent="0.15">
      <c r="C655" s="31"/>
      <c r="D655" s="32"/>
      <c r="L655" s="28"/>
      <c r="M655" s="28"/>
      <c r="N655" s="28"/>
    </row>
    <row r="656" spans="3:14" ht="13" x14ac:dyDescent="0.15">
      <c r="C656" s="31"/>
      <c r="D656" s="32"/>
      <c r="L656" s="28"/>
      <c r="M656" s="28"/>
      <c r="N656" s="28"/>
    </row>
    <row r="657" spans="3:14" ht="13" x14ac:dyDescent="0.15">
      <c r="C657" s="31"/>
      <c r="D657" s="32"/>
      <c r="L657" s="28"/>
      <c r="M657" s="28"/>
      <c r="N657" s="28"/>
    </row>
    <row r="658" spans="3:14" ht="13" x14ac:dyDescent="0.15">
      <c r="C658" s="31"/>
      <c r="D658" s="32"/>
      <c r="L658" s="28"/>
      <c r="M658" s="28"/>
      <c r="N658" s="28"/>
    </row>
    <row r="659" spans="3:14" ht="13" x14ac:dyDescent="0.15">
      <c r="C659" s="31"/>
      <c r="D659" s="32"/>
      <c r="L659" s="28"/>
      <c r="M659" s="28"/>
      <c r="N659" s="28"/>
    </row>
    <row r="660" spans="3:14" ht="13" x14ac:dyDescent="0.15">
      <c r="C660" s="31"/>
      <c r="D660" s="32"/>
      <c r="L660" s="28"/>
      <c r="M660" s="28"/>
      <c r="N660" s="28"/>
    </row>
    <row r="661" spans="3:14" ht="13" x14ac:dyDescent="0.15">
      <c r="C661" s="31"/>
      <c r="D661" s="32"/>
      <c r="L661" s="28"/>
      <c r="M661" s="28"/>
      <c r="N661" s="28"/>
    </row>
    <row r="662" spans="3:14" ht="13" x14ac:dyDescent="0.15">
      <c r="C662" s="31"/>
      <c r="D662" s="32"/>
      <c r="L662" s="28"/>
      <c r="M662" s="28"/>
      <c r="N662" s="28"/>
    </row>
    <row r="663" spans="3:14" ht="13" x14ac:dyDescent="0.15">
      <c r="C663" s="31"/>
      <c r="D663" s="32"/>
      <c r="L663" s="28"/>
      <c r="M663" s="28"/>
      <c r="N663" s="28"/>
    </row>
    <row r="664" spans="3:14" ht="13" x14ac:dyDescent="0.15">
      <c r="C664" s="31"/>
      <c r="D664" s="32"/>
      <c r="L664" s="28"/>
      <c r="M664" s="28"/>
      <c r="N664" s="28"/>
    </row>
    <row r="665" spans="3:14" ht="13" x14ac:dyDescent="0.15">
      <c r="C665" s="31"/>
      <c r="D665" s="32"/>
      <c r="L665" s="28"/>
      <c r="M665" s="28"/>
      <c r="N665" s="28"/>
    </row>
    <row r="666" spans="3:14" ht="13" x14ac:dyDescent="0.15">
      <c r="C666" s="31"/>
      <c r="D666" s="32"/>
      <c r="L666" s="28"/>
      <c r="M666" s="28"/>
      <c r="N666" s="28"/>
    </row>
    <row r="667" spans="3:14" ht="13" x14ac:dyDescent="0.15">
      <c r="C667" s="31"/>
      <c r="D667" s="32"/>
      <c r="L667" s="28"/>
      <c r="M667" s="28"/>
      <c r="N667" s="28"/>
    </row>
    <row r="668" spans="3:14" ht="13" x14ac:dyDescent="0.15">
      <c r="C668" s="31"/>
      <c r="D668" s="32"/>
      <c r="L668" s="28"/>
      <c r="M668" s="28"/>
      <c r="N668" s="28"/>
    </row>
    <row r="669" spans="3:14" ht="13" x14ac:dyDescent="0.15">
      <c r="C669" s="31"/>
      <c r="D669" s="32"/>
      <c r="L669" s="28"/>
      <c r="M669" s="28"/>
      <c r="N669" s="28"/>
    </row>
    <row r="670" spans="3:14" ht="13" x14ac:dyDescent="0.15">
      <c r="C670" s="31"/>
      <c r="D670" s="32"/>
      <c r="L670" s="28"/>
      <c r="M670" s="28"/>
      <c r="N670" s="28"/>
    </row>
    <row r="671" spans="3:14" ht="13" x14ac:dyDescent="0.15">
      <c r="C671" s="31"/>
      <c r="D671" s="32"/>
      <c r="L671" s="28"/>
      <c r="M671" s="28"/>
      <c r="N671" s="28"/>
    </row>
    <row r="672" spans="3:14" ht="13" x14ac:dyDescent="0.15">
      <c r="C672" s="31"/>
      <c r="D672" s="32"/>
      <c r="L672" s="28"/>
      <c r="M672" s="28"/>
      <c r="N672" s="28"/>
    </row>
    <row r="673" spans="3:14" ht="13" x14ac:dyDescent="0.15">
      <c r="C673" s="31"/>
      <c r="D673" s="32"/>
      <c r="L673" s="28"/>
      <c r="M673" s="28"/>
      <c r="N673" s="28"/>
    </row>
    <row r="674" spans="3:14" ht="13" x14ac:dyDescent="0.15">
      <c r="C674" s="31"/>
      <c r="D674" s="32"/>
      <c r="L674" s="28"/>
      <c r="M674" s="28"/>
      <c r="N674" s="28"/>
    </row>
    <row r="675" spans="3:14" ht="13" x14ac:dyDescent="0.15">
      <c r="C675" s="31"/>
      <c r="D675" s="32"/>
      <c r="L675" s="28"/>
      <c r="M675" s="28"/>
      <c r="N675" s="28"/>
    </row>
    <row r="676" spans="3:14" ht="13" x14ac:dyDescent="0.15">
      <c r="C676" s="31"/>
      <c r="D676" s="32"/>
      <c r="L676" s="28"/>
      <c r="M676" s="28"/>
      <c r="N676" s="28"/>
    </row>
    <row r="677" spans="3:14" ht="13" x14ac:dyDescent="0.15">
      <c r="C677" s="31"/>
      <c r="D677" s="32"/>
      <c r="L677" s="28"/>
      <c r="M677" s="28"/>
      <c r="N677" s="28"/>
    </row>
    <row r="678" spans="3:14" ht="13" x14ac:dyDescent="0.15">
      <c r="C678" s="31"/>
      <c r="D678" s="32"/>
      <c r="L678" s="28"/>
      <c r="M678" s="28"/>
      <c r="N678" s="28"/>
    </row>
    <row r="679" spans="3:14" ht="13" x14ac:dyDescent="0.15">
      <c r="C679" s="31"/>
      <c r="D679" s="32"/>
      <c r="L679" s="28"/>
      <c r="M679" s="28"/>
      <c r="N679" s="28"/>
    </row>
    <row r="680" spans="3:14" ht="13" x14ac:dyDescent="0.15">
      <c r="C680" s="31"/>
      <c r="D680" s="32"/>
      <c r="L680" s="28"/>
      <c r="M680" s="28"/>
      <c r="N680" s="28"/>
    </row>
    <row r="681" spans="3:14" ht="13" x14ac:dyDescent="0.15">
      <c r="C681" s="31"/>
      <c r="D681" s="32"/>
      <c r="L681" s="28"/>
      <c r="M681" s="28"/>
      <c r="N681" s="28"/>
    </row>
    <row r="682" spans="3:14" ht="13" x14ac:dyDescent="0.15">
      <c r="C682" s="31"/>
      <c r="D682" s="32"/>
      <c r="L682" s="28"/>
      <c r="M682" s="28"/>
      <c r="N682" s="28"/>
    </row>
    <row r="683" spans="3:14" ht="13" x14ac:dyDescent="0.15">
      <c r="C683" s="31"/>
      <c r="D683" s="32"/>
      <c r="L683" s="28"/>
      <c r="M683" s="28"/>
      <c r="N683" s="28"/>
    </row>
    <row r="684" spans="3:14" ht="13" x14ac:dyDescent="0.15">
      <c r="C684" s="31"/>
      <c r="D684" s="32"/>
      <c r="L684" s="28"/>
      <c r="M684" s="28"/>
      <c r="N684" s="28"/>
    </row>
    <row r="685" spans="3:14" ht="13" x14ac:dyDescent="0.15">
      <c r="C685" s="31"/>
      <c r="D685" s="32"/>
      <c r="L685" s="28"/>
      <c r="M685" s="28"/>
      <c r="N685" s="28"/>
    </row>
    <row r="686" spans="3:14" ht="13" x14ac:dyDescent="0.15">
      <c r="C686" s="31"/>
      <c r="D686" s="32"/>
      <c r="L686" s="28"/>
      <c r="M686" s="28"/>
      <c r="N686" s="28"/>
    </row>
    <row r="687" spans="3:14" ht="13" x14ac:dyDescent="0.15">
      <c r="C687" s="31"/>
      <c r="D687" s="32"/>
      <c r="L687" s="28"/>
      <c r="M687" s="28"/>
      <c r="N687" s="28"/>
    </row>
    <row r="688" spans="3:14" ht="13" x14ac:dyDescent="0.15">
      <c r="C688" s="31"/>
      <c r="D688" s="32"/>
      <c r="L688" s="28"/>
      <c r="M688" s="28"/>
      <c r="N688" s="28"/>
    </row>
    <row r="689" spans="3:14" ht="13" x14ac:dyDescent="0.15">
      <c r="C689" s="31"/>
      <c r="D689" s="32"/>
      <c r="L689" s="28"/>
      <c r="M689" s="28"/>
      <c r="N689" s="28"/>
    </row>
    <row r="690" spans="3:14" ht="13" x14ac:dyDescent="0.15">
      <c r="C690" s="31"/>
      <c r="D690" s="32"/>
      <c r="L690" s="28"/>
      <c r="M690" s="28"/>
      <c r="N690" s="28"/>
    </row>
    <row r="691" spans="3:14" ht="13" x14ac:dyDescent="0.15">
      <c r="C691" s="31"/>
      <c r="D691" s="32"/>
      <c r="L691" s="28"/>
      <c r="M691" s="28"/>
      <c r="N691" s="28"/>
    </row>
    <row r="692" spans="3:14" ht="13" x14ac:dyDescent="0.15">
      <c r="C692" s="31"/>
      <c r="D692" s="32"/>
      <c r="L692" s="28"/>
      <c r="M692" s="28"/>
      <c r="N692" s="28"/>
    </row>
    <row r="693" spans="3:14" ht="13" x14ac:dyDescent="0.15">
      <c r="C693" s="31"/>
      <c r="D693" s="32"/>
      <c r="L693" s="28"/>
      <c r="M693" s="28"/>
      <c r="N693" s="28"/>
    </row>
    <row r="694" spans="3:14" ht="13" x14ac:dyDescent="0.15">
      <c r="C694" s="31"/>
      <c r="D694" s="32"/>
      <c r="L694" s="28"/>
      <c r="M694" s="28"/>
      <c r="N694" s="28"/>
    </row>
    <row r="695" spans="3:14" ht="13" x14ac:dyDescent="0.15">
      <c r="C695" s="31"/>
      <c r="D695" s="32"/>
      <c r="L695" s="28"/>
      <c r="M695" s="28"/>
      <c r="N695" s="28"/>
    </row>
    <row r="696" spans="3:14" ht="13" x14ac:dyDescent="0.15">
      <c r="C696" s="31"/>
      <c r="D696" s="32"/>
      <c r="L696" s="28"/>
      <c r="M696" s="28"/>
      <c r="N696" s="28"/>
    </row>
    <row r="697" spans="3:14" ht="13" x14ac:dyDescent="0.15">
      <c r="C697" s="31"/>
      <c r="D697" s="32"/>
      <c r="L697" s="28"/>
      <c r="M697" s="28"/>
      <c r="N697" s="28"/>
    </row>
    <row r="698" spans="3:14" ht="13" x14ac:dyDescent="0.15">
      <c r="C698" s="31"/>
      <c r="D698" s="32"/>
      <c r="L698" s="28"/>
      <c r="M698" s="28"/>
      <c r="N698" s="28"/>
    </row>
    <row r="699" spans="3:14" ht="13" x14ac:dyDescent="0.15">
      <c r="C699" s="31"/>
      <c r="D699" s="32"/>
      <c r="L699" s="28"/>
      <c r="M699" s="28"/>
      <c r="N699" s="28"/>
    </row>
    <row r="700" spans="3:14" ht="13" x14ac:dyDescent="0.15">
      <c r="C700" s="31"/>
      <c r="D700" s="32"/>
      <c r="L700" s="28"/>
      <c r="M700" s="28"/>
      <c r="N700" s="28"/>
    </row>
    <row r="701" spans="3:14" ht="13" x14ac:dyDescent="0.15">
      <c r="C701" s="31"/>
      <c r="D701" s="32"/>
      <c r="L701" s="28"/>
      <c r="M701" s="28"/>
      <c r="N701" s="28"/>
    </row>
    <row r="702" spans="3:14" ht="13" x14ac:dyDescent="0.15">
      <c r="C702" s="31"/>
      <c r="D702" s="32"/>
      <c r="L702" s="28"/>
      <c r="M702" s="28"/>
      <c r="N702" s="28"/>
    </row>
    <row r="703" spans="3:14" ht="13" x14ac:dyDescent="0.15">
      <c r="C703" s="31"/>
      <c r="D703" s="32"/>
      <c r="L703" s="28"/>
      <c r="M703" s="28"/>
      <c r="N703" s="28"/>
    </row>
    <row r="704" spans="3:14" ht="13" x14ac:dyDescent="0.15">
      <c r="C704" s="31"/>
      <c r="D704" s="32"/>
      <c r="L704" s="28"/>
      <c r="M704" s="28"/>
      <c r="N704" s="28"/>
    </row>
    <row r="705" spans="3:14" ht="13" x14ac:dyDescent="0.15">
      <c r="C705" s="31"/>
      <c r="D705" s="32"/>
      <c r="L705" s="28"/>
      <c r="M705" s="28"/>
      <c r="N705" s="28"/>
    </row>
    <row r="706" spans="3:14" ht="13" x14ac:dyDescent="0.15">
      <c r="C706" s="31"/>
      <c r="D706" s="32"/>
      <c r="L706" s="28"/>
      <c r="M706" s="28"/>
      <c r="N706" s="28"/>
    </row>
    <row r="707" spans="3:14" ht="13" x14ac:dyDescent="0.15">
      <c r="C707" s="31"/>
      <c r="D707" s="32"/>
      <c r="L707" s="28"/>
      <c r="M707" s="28"/>
      <c r="N707" s="28"/>
    </row>
    <row r="708" spans="3:14" ht="13" x14ac:dyDescent="0.15">
      <c r="C708" s="31"/>
      <c r="D708" s="32"/>
      <c r="L708" s="28"/>
      <c r="M708" s="28"/>
      <c r="N708" s="28"/>
    </row>
    <row r="709" spans="3:14" ht="13" x14ac:dyDescent="0.15">
      <c r="C709" s="31"/>
      <c r="D709" s="32"/>
      <c r="L709" s="28"/>
      <c r="M709" s="28"/>
      <c r="N709" s="28"/>
    </row>
    <row r="710" spans="3:14" ht="13" x14ac:dyDescent="0.15">
      <c r="C710" s="31"/>
      <c r="D710" s="32"/>
      <c r="L710" s="28"/>
      <c r="M710" s="28"/>
      <c r="N710" s="28"/>
    </row>
    <row r="711" spans="3:14" ht="13" x14ac:dyDescent="0.15">
      <c r="C711" s="31"/>
      <c r="D711" s="32"/>
      <c r="L711" s="28"/>
      <c r="M711" s="28"/>
      <c r="N711" s="28"/>
    </row>
    <row r="712" spans="3:14" ht="13" x14ac:dyDescent="0.15">
      <c r="C712" s="31"/>
      <c r="D712" s="32"/>
      <c r="L712" s="28"/>
      <c r="M712" s="28"/>
      <c r="N712" s="28"/>
    </row>
    <row r="713" spans="3:14" ht="13" x14ac:dyDescent="0.15">
      <c r="C713" s="31"/>
      <c r="D713" s="32"/>
      <c r="L713" s="28"/>
      <c r="M713" s="28"/>
      <c r="N713" s="28"/>
    </row>
    <row r="714" spans="3:14" ht="13" x14ac:dyDescent="0.15">
      <c r="C714" s="31"/>
      <c r="D714" s="32"/>
      <c r="L714" s="28"/>
      <c r="M714" s="28"/>
      <c r="N714" s="28"/>
    </row>
    <row r="715" spans="3:14" ht="13" x14ac:dyDescent="0.15">
      <c r="C715" s="31"/>
      <c r="D715" s="32"/>
      <c r="L715" s="28"/>
      <c r="M715" s="28"/>
      <c r="N715" s="28"/>
    </row>
    <row r="716" spans="3:14" ht="13" x14ac:dyDescent="0.15">
      <c r="C716" s="31"/>
      <c r="D716" s="32"/>
      <c r="L716" s="28"/>
      <c r="M716" s="28"/>
      <c r="N716" s="28"/>
    </row>
    <row r="717" spans="3:14" ht="13" x14ac:dyDescent="0.15">
      <c r="C717" s="31"/>
      <c r="D717" s="32"/>
      <c r="L717" s="28"/>
      <c r="M717" s="28"/>
      <c r="N717" s="28"/>
    </row>
    <row r="718" spans="3:14" ht="13" x14ac:dyDescent="0.15">
      <c r="C718" s="31"/>
      <c r="D718" s="32"/>
      <c r="L718" s="28"/>
      <c r="M718" s="28"/>
      <c r="N718" s="28"/>
    </row>
    <row r="719" spans="3:14" ht="13" x14ac:dyDescent="0.15">
      <c r="C719" s="31"/>
      <c r="D719" s="32"/>
      <c r="L719" s="28"/>
      <c r="M719" s="28"/>
      <c r="N719" s="28"/>
    </row>
    <row r="720" spans="3:14" ht="13" x14ac:dyDescent="0.15">
      <c r="C720" s="31"/>
      <c r="D720" s="32"/>
      <c r="L720" s="28"/>
      <c r="M720" s="28"/>
      <c r="N720" s="28"/>
    </row>
    <row r="721" spans="3:14" ht="13" x14ac:dyDescent="0.15">
      <c r="C721" s="31"/>
      <c r="D721" s="32"/>
      <c r="L721" s="28"/>
      <c r="M721" s="28"/>
      <c r="N721" s="28"/>
    </row>
    <row r="722" spans="3:14" ht="13" x14ac:dyDescent="0.15">
      <c r="C722" s="31"/>
      <c r="D722" s="32"/>
      <c r="L722" s="28"/>
      <c r="M722" s="28"/>
      <c r="N722" s="28"/>
    </row>
    <row r="723" spans="3:14" ht="13" x14ac:dyDescent="0.15">
      <c r="C723" s="31"/>
      <c r="D723" s="32"/>
      <c r="L723" s="28"/>
      <c r="M723" s="28"/>
      <c r="N723" s="28"/>
    </row>
    <row r="724" spans="3:14" ht="13" x14ac:dyDescent="0.15">
      <c r="C724" s="31"/>
      <c r="D724" s="32"/>
      <c r="L724" s="28"/>
      <c r="M724" s="28"/>
      <c r="N724" s="28"/>
    </row>
    <row r="725" spans="3:14" ht="13" x14ac:dyDescent="0.15">
      <c r="C725" s="31"/>
      <c r="D725" s="32"/>
      <c r="L725" s="28"/>
      <c r="M725" s="28"/>
      <c r="N725" s="28"/>
    </row>
    <row r="726" spans="3:14" ht="13" x14ac:dyDescent="0.15">
      <c r="C726" s="31"/>
      <c r="D726" s="32"/>
      <c r="L726" s="28"/>
      <c r="M726" s="28"/>
      <c r="N726" s="28"/>
    </row>
    <row r="727" spans="3:14" ht="13" x14ac:dyDescent="0.15">
      <c r="C727" s="31"/>
      <c r="D727" s="32"/>
      <c r="L727" s="28"/>
      <c r="M727" s="28"/>
      <c r="N727" s="28"/>
    </row>
    <row r="728" spans="3:14" ht="13" x14ac:dyDescent="0.15">
      <c r="C728" s="31"/>
      <c r="D728" s="32"/>
      <c r="L728" s="28"/>
      <c r="M728" s="28"/>
      <c r="N728" s="28"/>
    </row>
    <row r="729" spans="3:14" ht="13" x14ac:dyDescent="0.15">
      <c r="C729" s="31"/>
      <c r="D729" s="32"/>
      <c r="L729" s="28"/>
      <c r="M729" s="28"/>
      <c r="N729" s="28"/>
    </row>
    <row r="730" spans="3:14" ht="13" x14ac:dyDescent="0.15">
      <c r="C730" s="31"/>
      <c r="D730" s="32"/>
      <c r="L730" s="28"/>
      <c r="M730" s="28"/>
      <c r="N730" s="28"/>
    </row>
    <row r="731" spans="3:14" ht="13" x14ac:dyDescent="0.15">
      <c r="C731" s="31"/>
      <c r="D731" s="32"/>
      <c r="L731" s="28"/>
      <c r="M731" s="28"/>
      <c r="N731" s="28"/>
    </row>
    <row r="732" spans="3:14" ht="13" x14ac:dyDescent="0.15">
      <c r="C732" s="31"/>
      <c r="D732" s="32"/>
      <c r="L732" s="28"/>
      <c r="M732" s="28"/>
      <c r="N732" s="28"/>
    </row>
    <row r="733" spans="3:14" ht="13" x14ac:dyDescent="0.15">
      <c r="C733" s="31"/>
      <c r="D733" s="32"/>
      <c r="L733" s="28"/>
      <c r="M733" s="28"/>
      <c r="N733" s="28"/>
    </row>
    <row r="734" spans="3:14" ht="13" x14ac:dyDescent="0.15">
      <c r="C734" s="31"/>
      <c r="D734" s="32"/>
      <c r="L734" s="28"/>
      <c r="M734" s="28"/>
      <c r="N734" s="28"/>
    </row>
    <row r="735" spans="3:14" ht="13" x14ac:dyDescent="0.15">
      <c r="C735" s="31"/>
      <c r="D735" s="32"/>
      <c r="L735" s="28"/>
      <c r="M735" s="28"/>
      <c r="N735" s="28"/>
    </row>
    <row r="736" spans="3:14" ht="13" x14ac:dyDescent="0.15">
      <c r="C736" s="31"/>
      <c r="D736" s="32"/>
      <c r="L736" s="28"/>
      <c r="M736" s="28"/>
      <c r="N736" s="28"/>
    </row>
    <row r="737" spans="3:14" ht="13" x14ac:dyDescent="0.15">
      <c r="C737" s="31"/>
      <c r="D737" s="32"/>
      <c r="L737" s="28"/>
      <c r="M737" s="28"/>
      <c r="N737" s="28"/>
    </row>
    <row r="738" spans="3:14" ht="13" x14ac:dyDescent="0.15">
      <c r="C738" s="31"/>
      <c r="D738" s="32"/>
      <c r="L738" s="28"/>
      <c r="M738" s="28"/>
      <c r="N738" s="28"/>
    </row>
    <row r="739" spans="3:14" ht="13" x14ac:dyDescent="0.15">
      <c r="C739" s="31"/>
      <c r="D739" s="32"/>
      <c r="L739" s="28"/>
      <c r="M739" s="28"/>
      <c r="N739" s="28"/>
    </row>
    <row r="740" spans="3:14" ht="13" x14ac:dyDescent="0.15">
      <c r="C740" s="31"/>
      <c r="D740" s="32"/>
      <c r="L740" s="28"/>
      <c r="M740" s="28"/>
      <c r="N740" s="28"/>
    </row>
    <row r="741" spans="3:14" ht="13" x14ac:dyDescent="0.15">
      <c r="C741" s="31"/>
      <c r="D741" s="32"/>
      <c r="L741" s="28"/>
      <c r="M741" s="28"/>
      <c r="N741" s="28"/>
    </row>
    <row r="742" spans="3:14" ht="13" x14ac:dyDescent="0.15">
      <c r="C742" s="31"/>
      <c r="D742" s="32"/>
      <c r="L742" s="28"/>
      <c r="M742" s="28"/>
      <c r="N742" s="28"/>
    </row>
    <row r="743" spans="3:14" ht="13" x14ac:dyDescent="0.15">
      <c r="C743" s="31"/>
      <c r="D743" s="32"/>
      <c r="L743" s="28"/>
      <c r="M743" s="28"/>
      <c r="N743" s="28"/>
    </row>
    <row r="744" spans="3:14" ht="13" x14ac:dyDescent="0.15">
      <c r="C744" s="31"/>
      <c r="D744" s="32"/>
      <c r="L744" s="28"/>
      <c r="M744" s="28"/>
      <c r="N744" s="28"/>
    </row>
    <row r="745" spans="3:14" ht="13" x14ac:dyDescent="0.15">
      <c r="C745" s="31"/>
      <c r="D745" s="32"/>
      <c r="L745" s="28"/>
      <c r="M745" s="28"/>
      <c r="N745" s="28"/>
    </row>
    <row r="746" spans="3:14" ht="13" x14ac:dyDescent="0.15">
      <c r="C746" s="31"/>
      <c r="D746" s="32"/>
      <c r="L746" s="28"/>
      <c r="M746" s="28"/>
      <c r="N746" s="28"/>
    </row>
    <row r="747" spans="3:14" ht="13" x14ac:dyDescent="0.15">
      <c r="C747" s="31"/>
      <c r="D747" s="32"/>
      <c r="L747" s="28"/>
      <c r="M747" s="28"/>
      <c r="N747" s="28"/>
    </row>
    <row r="748" spans="3:14" ht="13" x14ac:dyDescent="0.15">
      <c r="C748" s="31"/>
      <c r="D748" s="32"/>
      <c r="L748" s="28"/>
      <c r="M748" s="28"/>
      <c r="N748" s="28"/>
    </row>
    <row r="749" spans="3:14" ht="13" x14ac:dyDescent="0.15">
      <c r="C749" s="31"/>
      <c r="D749" s="32"/>
      <c r="L749" s="28"/>
      <c r="M749" s="28"/>
      <c r="N749" s="28"/>
    </row>
    <row r="750" spans="3:14" ht="13" x14ac:dyDescent="0.15">
      <c r="C750" s="31"/>
      <c r="D750" s="32"/>
      <c r="L750" s="28"/>
      <c r="M750" s="28"/>
      <c r="N750" s="28"/>
    </row>
    <row r="751" spans="3:14" ht="13" x14ac:dyDescent="0.15">
      <c r="C751" s="31"/>
      <c r="D751" s="32"/>
      <c r="L751" s="28"/>
      <c r="M751" s="28"/>
      <c r="N751" s="28"/>
    </row>
    <row r="752" spans="3:14" ht="13" x14ac:dyDescent="0.15">
      <c r="C752" s="31"/>
      <c r="D752" s="32"/>
      <c r="L752" s="28"/>
      <c r="M752" s="28"/>
      <c r="N752" s="28"/>
    </row>
    <row r="753" spans="3:14" ht="13" x14ac:dyDescent="0.15">
      <c r="C753" s="31"/>
      <c r="D753" s="32"/>
      <c r="L753" s="28"/>
      <c r="M753" s="28"/>
      <c r="N753" s="28"/>
    </row>
    <row r="754" spans="3:14" ht="13" x14ac:dyDescent="0.15">
      <c r="C754" s="31"/>
      <c r="D754" s="32"/>
      <c r="L754" s="28"/>
      <c r="M754" s="28"/>
      <c r="N754" s="28"/>
    </row>
    <row r="755" spans="3:14" ht="13" x14ac:dyDescent="0.15">
      <c r="C755" s="31"/>
      <c r="D755" s="32"/>
      <c r="L755" s="28"/>
      <c r="M755" s="28"/>
      <c r="N755" s="28"/>
    </row>
    <row r="756" spans="3:14" ht="13" x14ac:dyDescent="0.15">
      <c r="C756" s="31"/>
      <c r="D756" s="32"/>
      <c r="L756" s="28"/>
      <c r="M756" s="28"/>
      <c r="N756" s="28"/>
    </row>
    <row r="757" spans="3:14" ht="13" x14ac:dyDescent="0.15">
      <c r="C757" s="31"/>
      <c r="D757" s="32"/>
      <c r="L757" s="28"/>
      <c r="M757" s="28"/>
      <c r="N757" s="28"/>
    </row>
    <row r="758" spans="3:14" ht="13" x14ac:dyDescent="0.15">
      <c r="C758" s="31"/>
      <c r="D758" s="32"/>
      <c r="L758" s="28"/>
      <c r="M758" s="28"/>
      <c r="N758" s="28"/>
    </row>
    <row r="759" spans="3:14" ht="13" x14ac:dyDescent="0.15">
      <c r="C759" s="31"/>
      <c r="D759" s="32"/>
      <c r="L759" s="28"/>
      <c r="M759" s="28"/>
      <c r="N759" s="28"/>
    </row>
    <row r="760" spans="3:14" ht="13" x14ac:dyDescent="0.15">
      <c r="C760" s="31"/>
      <c r="D760" s="32"/>
      <c r="L760" s="28"/>
      <c r="M760" s="28"/>
      <c r="N760" s="28"/>
    </row>
    <row r="761" spans="3:14" ht="13" x14ac:dyDescent="0.15">
      <c r="C761" s="31"/>
      <c r="D761" s="32"/>
      <c r="L761" s="28"/>
      <c r="M761" s="28"/>
      <c r="N761" s="28"/>
    </row>
    <row r="762" spans="3:14" ht="13" x14ac:dyDescent="0.15">
      <c r="C762" s="31"/>
      <c r="D762" s="32"/>
      <c r="L762" s="28"/>
      <c r="M762" s="28"/>
      <c r="N762" s="28"/>
    </row>
    <row r="763" spans="3:14" ht="13" x14ac:dyDescent="0.15">
      <c r="C763" s="31"/>
      <c r="D763" s="32"/>
      <c r="L763" s="28"/>
      <c r="M763" s="28"/>
      <c r="N763" s="28"/>
    </row>
    <row r="764" spans="3:14" ht="13" x14ac:dyDescent="0.15">
      <c r="C764" s="31"/>
      <c r="D764" s="32"/>
      <c r="L764" s="28"/>
      <c r="M764" s="28"/>
      <c r="N764" s="28"/>
    </row>
    <row r="765" spans="3:14" ht="13" x14ac:dyDescent="0.15">
      <c r="C765" s="31"/>
      <c r="D765" s="32"/>
      <c r="L765" s="28"/>
      <c r="M765" s="28"/>
      <c r="N765" s="28"/>
    </row>
    <row r="766" spans="3:14" ht="13" x14ac:dyDescent="0.15">
      <c r="C766" s="31"/>
      <c r="D766" s="32"/>
      <c r="L766" s="28"/>
      <c r="M766" s="28"/>
      <c r="N766" s="28"/>
    </row>
    <row r="767" spans="3:14" ht="13" x14ac:dyDescent="0.15">
      <c r="C767" s="31"/>
      <c r="D767" s="32"/>
      <c r="L767" s="28"/>
      <c r="M767" s="28"/>
      <c r="N767" s="28"/>
    </row>
    <row r="768" spans="3:14" ht="13" x14ac:dyDescent="0.15">
      <c r="C768" s="31"/>
      <c r="D768" s="32"/>
      <c r="L768" s="28"/>
      <c r="M768" s="28"/>
      <c r="N768" s="28"/>
    </row>
    <row r="769" spans="3:14" ht="13" x14ac:dyDescent="0.15">
      <c r="C769" s="31"/>
      <c r="D769" s="32"/>
      <c r="L769" s="28"/>
      <c r="M769" s="28"/>
      <c r="N769" s="28"/>
    </row>
    <row r="770" spans="3:14" ht="13" x14ac:dyDescent="0.15">
      <c r="C770" s="31"/>
      <c r="D770" s="32"/>
      <c r="L770" s="28"/>
      <c r="M770" s="28"/>
      <c r="N770" s="28"/>
    </row>
    <row r="771" spans="3:14" ht="13" x14ac:dyDescent="0.15">
      <c r="C771" s="31"/>
      <c r="D771" s="32"/>
      <c r="L771" s="28"/>
      <c r="M771" s="28"/>
      <c r="N771" s="28"/>
    </row>
    <row r="772" spans="3:14" ht="13" x14ac:dyDescent="0.15">
      <c r="C772" s="31"/>
      <c r="D772" s="32"/>
      <c r="L772" s="28"/>
      <c r="M772" s="28"/>
      <c r="N772" s="28"/>
    </row>
    <row r="773" spans="3:14" ht="13" x14ac:dyDescent="0.15">
      <c r="C773" s="31"/>
      <c r="D773" s="32"/>
      <c r="L773" s="28"/>
      <c r="M773" s="28"/>
      <c r="N773" s="28"/>
    </row>
    <row r="774" spans="3:14" ht="13" x14ac:dyDescent="0.15">
      <c r="C774" s="31"/>
      <c r="D774" s="32"/>
      <c r="L774" s="28"/>
      <c r="M774" s="28"/>
      <c r="N774" s="28"/>
    </row>
    <row r="775" spans="3:14" ht="13" x14ac:dyDescent="0.15">
      <c r="C775" s="31"/>
      <c r="D775" s="32"/>
      <c r="L775" s="28"/>
      <c r="M775" s="28"/>
      <c r="N775" s="28"/>
    </row>
    <row r="776" spans="3:14" ht="13" x14ac:dyDescent="0.15">
      <c r="C776" s="31"/>
      <c r="D776" s="32"/>
      <c r="L776" s="28"/>
      <c r="M776" s="28"/>
      <c r="N776" s="28"/>
    </row>
    <row r="777" spans="3:14" ht="13" x14ac:dyDescent="0.15">
      <c r="C777" s="31"/>
      <c r="D777" s="32"/>
      <c r="L777" s="28"/>
      <c r="M777" s="28"/>
      <c r="N777" s="28"/>
    </row>
    <row r="778" spans="3:14" ht="13" x14ac:dyDescent="0.15">
      <c r="C778" s="31"/>
      <c r="D778" s="32"/>
      <c r="L778" s="28"/>
      <c r="M778" s="28"/>
      <c r="N778" s="28"/>
    </row>
    <row r="779" spans="3:14" ht="13" x14ac:dyDescent="0.15">
      <c r="C779" s="31"/>
      <c r="D779" s="32"/>
      <c r="L779" s="28"/>
      <c r="M779" s="28"/>
      <c r="N779" s="28"/>
    </row>
    <row r="780" spans="3:14" ht="13" x14ac:dyDescent="0.15">
      <c r="C780" s="31"/>
      <c r="D780" s="32"/>
      <c r="L780" s="28"/>
      <c r="M780" s="28"/>
      <c r="N780" s="28"/>
    </row>
    <row r="781" spans="3:14" ht="13" x14ac:dyDescent="0.15">
      <c r="C781" s="31"/>
      <c r="D781" s="32"/>
      <c r="L781" s="28"/>
      <c r="M781" s="28"/>
      <c r="N781" s="28"/>
    </row>
    <row r="782" spans="3:14" ht="13" x14ac:dyDescent="0.15">
      <c r="C782" s="31"/>
      <c r="D782" s="32"/>
      <c r="L782" s="28"/>
      <c r="M782" s="28"/>
      <c r="N782" s="28"/>
    </row>
    <row r="783" spans="3:14" ht="13" x14ac:dyDescent="0.15">
      <c r="C783" s="31"/>
      <c r="D783" s="32"/>
      <c r="L783" s="28"/>
      <c r="M783" s="28"/>
      <c r="N783" s="28"/>
    </row>
    <row r="784" spans="3:14" ht="13" x14ac:dyDescent="0.15">
      <c r="C784" s="31"/>
      <c r="D784" s="32"/>
      <c r="L784" s="28"/>
      <c r="M784" s="28"/>
      <c r="N784" s="28"/>
    </row>
    <row r="785" spans="3:14" ht="13" x14ac:dyDescent="0.15">
      <c r="C785" s="31"/>
      <c r="D785" s="32"/>
      <c r="L785" s="28"/>
      <c r="M785" s="28"/>
      <c r="N785" s="28"/>
    </row>
    <row r="786" spans="3:14" ht="13" x14ac:dyDescent="0.15">
      <c r="C786" s="31"/>
      <c r="D786" s="32"/>
      <c r="L786" s="28"/>
      <c r="M786" s="28"/>
      <c r="N786" s="28"/>
    </row>
    <row r="787" spans="3:14" ht="13" x14ac:dyDescent="0.15">
      <c r="C787" s="31"/>
      <c r="D787" s="32"/>
      <c r="L787" s="28"/>
      <c r="M787" s="28"/>
      <c r="N787" s="28"/>
    </row>
    <row r="788" spans="3:14" ht="13" x14ac:dyDescent="0.15">
      <c r="C788" s="31"/>
      <c r="D788" s="32"/>
      <c r="L788" s="28"/>
      <c r="M788" s="28"/>
      <c r="N788" s="28"/>
    </row>
    <row r="789" spans="3:14" ht="13" x14ac:dyDescent="0.15">
      <c r="C789" s="31"/>
      <c r="D789" s="32"/>
      <c r="L789" s="28"/>
      <c r="M789" s="28"/>
      <c r="N789" s="28"/>
    </row>
    <row r="790" spans="3:14" ht="13" x14ac:dyDescent="0.15">
      <c r="C790" s="31"/>
      <c r="D790" s="32"/>
      <c r="L790" s="28"/>
      <c r="M790" s="28"/>
      <c r="N790" s="28"/>
    </row>
    <row r="791" spans="3:14" ht="13" x14ac:dyDescent="0.15">
      <c r="C791" s="31"/>
      <c r="D791" s="32"/>
      <c r="L791" s="28"/>
      <c r="M791" s="28"/>
      <c r="N791" s="28"/>
    </row>
    <row r="792" spans="3:14" ht="13" x14ac:dyDescent="0.15">
      <c r="C792" s="31"/>
      <c r="D792" s="32"/>
      <c r="L792" s="28"/>
      <c r="M792" s="28"/>
      <c r="N792" s="28"/>
    </row>
    <row r="793" spans="3:14" ht="13" x14ac:dyDescent="0.15">
      <c r="C793" s="31"/>
      <c r="D793" s="32"/>
      <c r="L793" s="28"/>
      <c r="M793" s="28"/>
      <c r="N793" s="28"/>
    </row>
    <row r="794" spans="3:14" ht="13" x14ac:dyDescent="0.15">
      <c r="C794" s="31"/>
      <c r="D794" s="32"/>
      <c r="L794" s="28"/>
      <c r="M794" s="28"/>
      <c r="N794" s="28"/>
    </row>
    <row r="795" spans="3:14" ht="13" x14ac:dyDescent="0.15">
      <c r="C795" s="31"/>
      <c r="D795" s="32"/>
      <c r="L795" s="28"/>
      <c r="M795" s="28"/>
      <c r="N795" s="28"/>
    </row>
    <row r="796" spans="3:14" ht="13" x14ac:dyDescent="0.15">
      <c r="C796" s="31"/>
      <c r="D796" s="32"/>
      <c r="L796" s="28"/>
      <c r="M796" s="28"/>
      <c r="N796" s="28"/>
    </row>
    <row r="797" spans="3:14" ht="13" x14ac:dyDescent="0.15">
      <c r="C797" s="31"/>
      <c r="D797" s="32"/>
      <c r="L797" s="28"/>
      <c r="M797" s="28"/>
      <c r="N797" s="28"/>
    </row>
    <row r="798" spans="3:14" ht="13" x14ac:dyDescent="0.15">
      <c r="C798" s="31"/>
      <c r="D798" s="32"/>
      <c r="L798" s="28"/>
      <c r="M798" s="28"/>
      <c r="N798" s="28"/>
    </row>
    <row r="799" spans="3:14" ht="13" x14ac:dyDescent="0.15">
      <c r="C799" s="31"/>
      <c r="D799" s="32"/>
      <c r="L799" s="28"/>
      <c r="M799" s="28"/>
      <c r="N799" s="28"/>
    </row>
    <row r="800" spans="3:14" ht="13" x14ac:dyDescent="0.15">
      <c r="C800" s="31"/>
      <c r="D800" s="32"/>
      <c r="L800" s="28"/>
      <c r="M800" s="28"/>
      <c r="N800" s="28"/>
    </row>
    <row r="801" spans="3:14" ht="13" x14ac:dyDescent="0.15">
      <c r="C801" s="31"/>
      <c r="D801" s="32"/>
      <c r="L801" s="28"/>
      <c r="M801" s="28"/>
      <c r="N801" s="28"/>
    </row>
    <row r="802" spans="3:14" ht="13" x14ac:dyDescent="0.15">
      <c r="C802" s="31"/>
      <c r="D802" s="32"/>
      <c r="L802" s="28"/>
      <c r="M802" s="28"/>
      <c r="N802" s="28"/>
    </row>
    <row r="803" spans="3:14" ht="13" x14ac:dyDescent="0.15">
      <c r="C803" s="31"/>
      <c r="D803" s="32"/>
      <c r="L803" s="28"/>
      <c r="M803" s="28"/>
      <c r="N803" s="28"/>
    </row>
    <row r="804" spans="3:14" ht="13" x14ac:dyDescent="0.15">
      <c r="C804" s="31"/>
      <c r="D804" s="32"/>
      <c r="L804" s="28"/>
      <c r="M804" s="28"/>
      <c r="N804" s="28"/>
    </row>
    <row r="805" spans="3:14" ht="13" x14ac:dyDescent="0.15">
      <c r="C805" s="31"/>
      <c r="D805" s="32"/>
      <c r="L805" s="28"/>
      <c r="M805" s="28"/>
      <c r="N805" s="28"/>
    </row>
    <row r="806" spans="3:14" ht="13" x14ac:dyDescent="0.15">
      <c r="C806" s="31"/>
      <c r="D806" s="32"/>
      <c r="L806" s="28"/>
      <c r="M806" s="28"/>
      <c r="N806" s="28"/>
    </row>
    <row r="807" spans="3:14" ht="13" x14ac:dyDescent="0.15">
      <c r="C807" s="31"/>
      <c r="D807" s="32"/>
      <c r="L807" s="28"/>
      <c r="M807" s="28"/>
      <c r="N807" s="28"/>
    </row>
    <row r="808" spans="3:14" ht="13" x14ac:dyDescent="0.15">
      <c r="C808" s="31"/>
      <c r="D808" s="32"/>
      <c r="L808" s="28"/>
      <c r="M808" s="28"/>
      <c r="N808" s="28"/>
    </row>
    <row r="809" spans="3:14" ht="13" x14ac:dyDescent="0.15">
      <c r="C809" s="31"/>
      <c r="D809" s="32"/>
      <c r="L809" s="28"/>
      <c r="M809" s="28"/>
      <c r="N809" s="28"/>
    </row>
    <row r="810" spans="3:14" ht="13" x14ac:dyDescent="0.15">
      <c r="C810" s="31"/>
      <c r="D810" s="32"/>
      <c r="L810" s="28"/>
      <c r="M810" s="28"/>
      <c r="N810" s="28"/>
    </row>
    <row r="811" spans="3:14" ht="13" x14ac:dyDescent="0.15">
      <c r="C811" s="31"/>
      <c r="D811" s="32"/>
      <c r="L811" s="28"/>
      <c r="M811" s="28"/>
      <c r="N811" s="28"/>
    </row>
    <row r="812" spans="3:14" ht="13" x14ac:dyDescent="0.15">
      <c r="C812" s="31"/>
      <c r="D812" s="32"/>
      <c r="L812" s="28"/>
      <c r="M812" s="28"/>
      <c r="N812" s="28"/>
    </row>
    <row r="813" spans="3:14" ht="13" x14ac:dyDescent="0.15">
      <c r="C813" s="31"/>
      <c r="D813" s="32"/>
      <c r="L813" s="28"/>
      <c r="M813" s="28"/>
      <c r="N813" s="28"/>
    </row>
    <row r="814" spans="3:14" ht="13" x14ac:dyDescent="0.15">
      <c r="C814" s="31"/>
      <c r="D814" s="32"/>
      <c r="L814" s="28"/>
      <c r="M814" s="28"/>
      <c r="N814" s="28"/>
    </row>
    <row r="815" spans="3:14" ht="13" x14ac:dyDescent="0.15">
      <c r="C815" s="31"/>
      <c r="D815" s="32"/>
      <c r="L815" s="28"/>
      <c r="M815" s="28"/>
      <c r="N815" s="28"/>
    </row>
    <row r="816" spans="3:14" ht="13" x14ac:dyDescent="0.15">
      <c r="C816" s="31"/>
      <c r="D816" s="32"/>
      <c r="L816" s="28"/>
      <c r="M816" s="28"/>
      <c r="N816" s="28"/>
    </row>
    <row r="817" spans="3:14" ht="13" x14ac:dyDescent="0.15">
      <c r="C817" s="31"/>
      <c r="D817" s="32"/>
      <c r="L817" s="28"/>
      <c r="M817" s="28"/>
      <c r="N817" s="28"/>
    </row>
    <row r="818" spans="3:14" ht="13" x14ac:dyDescent="0.15">
      <c r="C818" s="31"/>
      <c r="D818" s="32"/>
      <c r="L818" s="28"/>
      <c r="M818" s="28"/>
      <c r="N818" s="28"/>
    </row>
    <row r="819" spans="3:14" ht="13" x14ac:dyDescent="0.15">
      <c r="C819" s="31"/>
      <c r="D819" s="32"/>
      <c r="L819" s="28"/>
      <c r="M819" s="28"/>
      <c r="N819" s="28"/>
    </row>
    <row r="820" spans="3:14" ht="13" x14ac:dyDescent="0.15">
      <c r="C820" s="31"/>
      <c r="D820" s="32"/>
      <c r="L820" s="28"/>
      <c r="M820" s="28"/>
      <c r="N820" s="28"/>
    </row>
    <row r="821" spans="3:14" ht="13" x14ac:dyDescent="0.15">
      <c r="C821" s="31"/>
      <c r="D821" s="32"/>
      <c r="L821" s="28"/>
      <c r="M821" s="28"/>
      <c r="N821" s="28"/>
    </row>
    <row r="822" spans="3:14" ht="13" x14ac:dyDescent="0.15">
      <c r="C822" s="31"/>
      <c r="D822" s="32"/>
      <c r="L822" s="28"/>
      <c r="M822" s="28"/>
      <c r="N822" s="28"/>
    </row>
    <row r="823" spans="3:14" ht="13" x14ac:dyDescent="0.15">
      <c r="C823" s="31"/>
      <c r="D823" s="32"/>
      <c r="L823" s="28"/>
      <c r="M823" s="28"/>
      <c r="N823" s="28"/>
    </row>
    <row r="824" spans="3:14" ht="13" x14ac:dyDescent="0.15">
      <c r="C824" s="31"/>
      <c r="D824" s="32"/>
      <c r="L824" s="28"/>
      <c r="M824" s="28"/>
      <c r="N824" s="28"/>
    </row>
    <row r="825" spans="3:14" ht="13" x14ac:dyDescent="0.15">
      <c r="C825" s="31"/>
      <c r="D825" s="32"/>
      <c r="L825" s="28"/>
      <c r="M825" s="28"/>
      <c r="N825" s="28"/>
    </row>
    <row r="826" spans="3:14" ht="13" x14ac:dyDescent="0.15">
      <c r="C826" s="31"/>
      <c r="D826" s="32"/>
      <c r="L826" s="28"/>
      <c r="M826" s="28"/>
      <c r="N826" s="28"/>
    </row>
    <row r="827" spans="3:14" ht="13" x14ac:dyDescent="0.15">
      <c r="C827" s="31"/>
      <c r="D827" s="32"/>
      <c r="L827" s="28"/>
      <c r="M827" s="28"/>
      <c r="N827" s="28"/>
    </row>
    <row r="828" spans="3:14" ht="13" x14ac:dyDescent="0.15">
      <c r="C828" s="31"/>
      <c r="D828" s="32"/>
      <c r="L828" s="28"/>
      <c r="M828" s="28"/>
      <c r="N828" s="28"/>
    </row>
    <row r="829" spans="3:14" ht="13" x14ac:dyDescent="0.15">
      <c r="C829" s="31"/>
      <c r="D829" s="32"/>
      <c r="L829" s="28"/>
      <c r="M829" s="28"/>
      <c r="N829" s="28"/>
    </row>
    <row r="830" spans="3:14" ht="13" x14ac:dyDescent="0.15">
      <c r="C830" s="31"/>
      <c r="D830" s="32"/>
      <c r="L830" s="28"/>
      <c r="M830" s="28"/>
      <c r="N830" s="28"/>
    </row>
    <row r="831" spans="3:14" ht="13" x14ac:dyDescent="0.15">
      <c r="C831" s="31"/>
      <c r="D831" s="32"/>
      <c r="L831" s="28"/>
      <c r="M831" s="28"/>
      <c r="N831" s="28"/>
    </row>
    <row r="832" spans="3:14" ht="13" x14ac:dyDescent="0.15">
      <c r="C832" s="31"/>
      <c r="D832" s="32"/>
      <c r="L832" s="28"/>
      <c r="M832" s="28"/>
      <c r="N832" s="28"/>
    </row>
    <row r="833" spans="3:14" ht="13" x14ac:dyDescent="0.15">
      <c r="C833" s="31"/>
      <c r="D833" s="32"/>
      <c r="L833" s="28"/>
      <c r="M833" s="28"/>
      <c r="N833" s="28"/>
    </row>
    <row r="834" spans="3:14" ht="13" x14ac:dyDescent="0.15">
      <c r="C834" s="31"/>
      <c r="D834" s="32"/>
      <c r="L834" s="28"/>
      <c r="M834" s="28"/>
      <c r="N834" s="28"/>
    </row>
    <row r="835" spans="3:14" ht="13" x14ac:dyDescent="0.15">
      <c r="C835" s="31"/>
      <c r="D835" s="32"/>
      <c r="L835" s="28"/>
      <c r="M835" s="28"/>
      <c r="N835" s="28"/>
    </row>
    <row r="836" spans="3:14" ht="13" x14ac:dyDescent="0.15">
      <c r="C836" s="31"/>
      <c r="D836" s="32"/>
      <c r="L836" s="28"/>
      <c r="M836" s="28"/>
      <c r="N836" s="28"/>
    </row>
    <row r="837" spans="3:14" ht="13" x14ac:dyDescent="0.15">
      <c r="C837" s="31"/>
      <c r="D837" s="32"/>
      <c r="L837" s="28"/>
      <c r="M837" s="28"/>
      <c r="N837" s="28"/>
    </row>
    <row r="838" spans="3:14" ht="13" x14ac:dyDescent="0.15">
      <c r="C838" s="31"/>
      <c r="D838" s="32"/>
      <c r="L838" s="28"/>
      <c r="M838" s="28"/>
      <c r="N838" s="28"/>
    </row>
    <row r="839" spans="3:14" ht="13" x14ac:dyDescent="0.15">
      <c r="C839" s="31"/>
      <c r="D839" s="32"/>
      <c r="L839" s="28"/>
      <c r="M839" s="28"/>
      <c r="N839" s="28"/>
    </row>
    <row r="840" spans="3:14" ht="13" x14ac:dyDescent="0.15">
      <c r="C840" s="31"/>
      <c r="D840" s="32"/>
      <c r="L840" s="28"/>
      <c r="M840" s="28"/>
      <c r="N840" s="28"/>
    </row>
    <row r="841" spans="3:14" ht="13" x14ac:dyDescent="0.15">
      <c r="C841" s="31"/>
      <c r="D841" s="32"/>
      <c r="L841" s="28"/>
      <c r="M841" s="28"/>
      <c r="N841" s="28"/>
    </row>
    <row r="842" spans="3:14" ht="13" x14ac:dyDescent="0.15">
      <c r="C842" s="31"/>
      <c r="D842" s="32"/>
      <c r="L842" s="28"/>
      <c r="M842" s="28"/>
      <c r="N842" s="28"/>
    </row>
    <row r="843" spans="3:14" ht="13" x14ac:dyDescent="0.15">
      <c r="C843" s="31"/>
      <c r="D843" s="32"/>
      <c r="L843" s="28"/>
      <c r="M843" s="28"/>
      <c r="N843" s="28"/>
    </row>
    <row r="844" spans="3:14" ht="13" x14ac:dyDescent="0.15">
      <c r="C844" s="31"/>
      <c r="D844" s="32"/>
      <c r="L844" s="28"/>
      <c r="M844" s="28"/>
      <c r="N844" s="28"/>
    </row>
    <row r="845" spans="3:14" ht="13" x14ac:dyDescent="0.15">
      <c r="C845" s="31"/>
      <c r="D845" s="32"/>
      <c r="L845" s="28"/>
      <c r="M845" s="28"/>
      <c r="N845" s="28"/>
    </row>
    <row r="846" spans="3:14" ht="13" x14ac:dyDescent="0.15">
      <c r="C846" s="31"/>
      <c r="D846" s="32"/>
      <c r="L846" s="28"/>
      <c r="M846" s="28"/>
      <c r="N846" s="28"/>
    </row>
    <row r="847" spans="3:14" ht="13" x14ac:dyDescent="0.15">
      <c r="C847" s="31"/>
      <c r="D847" s="32"/>
      <c r="L847" s="28"/>
      <c r="M847" s="28"/>
      <c r="N847" s="28"/>
    </row>
    <row r="848" spans="3:14" ht="13" x14ac:dyDescent="0.15">
      <c r="C848" s="31"/>
      <c r="D848" s="32"/>
      <c r="L848" s="28"/>
      <c r="M848" s="28"/>
      <c r="N848" s="28"/>
    </row>
    <row r="849" spans="3:14" ht="13" x14ac:dyDescent="0.15">
      <c r="C849" s="31"/>
      <c r="D849" s="32"/>
      <c r="L849" s="28"/>
      <c r="M849" s="28"/>
      <c r="N849" s="28"/>
    </row>
    <row r="850" spans="3:14" ht="13" x14ac:dyDescent="0.15">
      <c r="C850" s="31"/>
      <c r="D850" s="32"/>
      <c r="L850" s="28"/>
      <c r="M850" s="28"/>
      <c r="N850" s="28"/>
    </row>
    <row r="851" spans="3:14" ht="13" x14ac:dyDescent="0.15">
      <c r="C851" s="31"/>
      <c r="D851" s="32"/>
      <c r="L851" s="28"/>
      <c r="M851" s="28"/>
      <c r="N851" s="28"/>
    </row>
    <row r="852" spans="3:14" ht="13" x14ac:dyDescent="0.15">
      <c r="C852" s="31"/>
      <c r="D852" s="32"/>
      <c r="L852" s="28"/>
      <c r="M852" s="28"/>
      <c r="N852" s="28"/>
    </row>
    <row r="853" spans="3:14" ht="13" x14ac:dyDescent="0.15">
      <c r="C853" s="31"/>
      <c r="D853" s="32"/>
      <c r="L853" s="28"/>
      <c r="M853" s="28"/>
      <c r="N853" s="28"/>
    </row>
    <row r="854" spans="3:14" ht="13" x14ac:dyDescent="0.15">
      <c r="C854" s="31"/>
      <c r="D854" s="32"/>
      <c r="L854" s="28"/>
      <c r="M854" s="28"/>
      <c r="N854" s="28"/>
    </row>
    <row r="855" spans="3:14" ht="13" x14ac:dyDescent="0.15">
      <c r="C855" s="31"/>
      <c r="D855" s="32"/>
      <c r="L855" s="28"/>
      <c r="M855" s="28"/>
      <c r="N855" s="28"/>
    </row>
    <row r="856" spans="3:14" ht="13" x14ac:dyDescent="0.15">
      <c r="C856" s="31"/>
      <c r="D856" s="32"/>
      <c r="L856" s="28"/>
      <c r="M856" s="28"/>
      <c r="N856" s="28"/>
    </row>
    <row r="857" spans="3:14" ht="13" x14ac:dyDescent="0.15">
      <c r="C857" s="31"/>
      <c r="D857" s="32"/>
      <c r="L857" s="28"/>
      <c r="M857" s="28"/>
      <c r="N857" s="28"/>
    </row>
    <row r="858" spans="3:14" ht="13" x14ac:dyDescent="0.15">
      <c r="C858" s="31"/>
      <c r="D858" s="32"/>
      <c r="L858" s="28"/>
      <c r="M858" s="28"/>
      <c r="N858" s="28"/>
    </row>
    <row r="859" spans="3:14" ht="13" x14ac:dyDescent="0.15">
      <c r="C859" s="31"/>
      <c r="D859" s="32"/>
      <c r="L859" s="28"/>
      <c r="M859" s="28"/>
      <c r="N859" s="28"/>
    </row>
    <row r="860" spans="3:14" ht="13" x14ac:dyDescent="0.15">
      <c r="C860" s="31"/>
      <c r="D860" s="32"/>
      <c r="L860" s="28"/>
      <c r="M860" s="28"/>
      <c r="N860" s="28"/>
    </row>
    <row r="861" spans="3:14" ht="13" x14ac:dyDescent="0.15">
      <c r="C861" s="31"/>
      <c r="D861" s="32"/>
      <c r="L861" s="28"/>
      <c r="M861" s="28"/>
      <c r="N861" s="28"/>
    </row>
    <row r="862" spans="3:14" ht="13" x14ac:dyDescent="0.15">
      <c r="C862" s="31"/>
      <c r="D862" s="32"/>
      <c r="L862" s="28"/>
      <c r="M862" s="28"/>
      <c r="N862" s="28"/>
    </row>
    <row r="863" spans="3:14" ht="13" x14ac:dyDescent="0.15">
      <c r="C863" s="31"/>
      <c r="D863" s="32"/>
      <c r="L863" s="28"/>
      <c r="M863" s="28"/>
      <c r="N863" s="28"/>
    </row>
    <row r="864" spans="3:14" ht="13" x14ac:dyDescent="0.15">
      <c r="C864" s="31"/>
      <c r="D864" s="32"/>
      <c r="L864" s="28"/>
      <c r="M864" s="28"/>
      <c r="N864" s="28"/>
    </row>
    <row r="865" spans="3:14" ht="13" x14ac:dyDescent="0.15">
      <c r="C865" s="31"/>
      <c r="D865" s="32"/>
      <c r="L865" s="28"/>
      <c r="M865" s="28"/>
      <c r="N865" s="28"/>
    </row>
    <row r="866" spans="3:14" ht="13" x14ac:dyDescent="0.15">
      <c r="C866" s="31"/>
      <c r="D866" s="32"/>
      <c r="L866" s="28"/>
      <c r="M866" s="28"/>
      <c r="N866" s="28"/>
    </row>
    <row r="867" spans="3:14" ht="13" x14ac:dyDescent="0.15">
      <c r="C867" s="31"/>
      <c r="D867" s="32"/>
      <c r="L867" s="28"/>
      <c r="M867" s="28"/>
      <c r="N867" s="28"/>
    </row>
    <row r="868" spans="3:14" ht="13" x14ac:dyDescent="0.15">
      <c r="C868" s="31"/>
      <c r="D868" s="32"/>
      <c r="L868" s="28"/>
      <c r="M868" s="28"/>
      <c r="N868" s="28"/>
    </row>
    <row r="869" spans="3:14" ht="13" x14ac:dyDescent="0.15">
      <c r="C869" s="31"/>
      <c r="D869" s="32"/>
      <c r="L869" s="28"/>
      <c r="M869" s="28"/>
      <c r="N869" s="28"/>
    </row>
    <row r="870" spans="3:14" ht="13" x14ac:dyDescent="0.15">
      <c r="C870" s="31"/>
      <c r="D870" s="32"/>
      <c r="L870" s="28"/>
      <c r="M870" s="28"/>
      <c r="N870" s="28"/>
    </row>
    <row r="871" spans="3:14" ht="13" x14ac:dyDescent="0.15">
      <c r="C871" s="31"/>
      <c r="D871" s="32"/>
      <c r="L871" s="28"/>
      <c r="M871" s="28"/>
      <c r="N871" s="28"/>
    </row>
    <row r="872" spans="3:14" ht="13" x14ac:dyDescent="0.15">
      <c r="C872" s="31"/>
      <c r="D872" s="32"/>
      <c r="L872" s="28"/>
      <c r="M872" s="28"/>
      <c r="N872" s="28"/>
    </row>
    <row r="873" spans="3:14" ht="13" x14ac:dyDescent="0.15">
      <c r="C873" s="31"/>
      <c r="D873" s="32"/>
      <c r="L873" s="28"/>
      <c r="M873" s="28"/>
      <c r="N873" s="28"/>
    </row>
    <row r="874" spans="3:14" ht="13" x14ac:dyDescent="0.15">
      <c r="C874" s="31"/>
      <c r="D874" s="32"/>
      <c r="L874" s="28"/>
      <c r="M874" s="28"/>
      <c r="N874" s="28"/>
    </row>
    <row r="875" spans="3:14" ht="13" x14ac:dyDescent="0.15">
      <c r="C875" s="31"/>
      <c r="D875" s="32"/>
      <c r="L875" s="28"/>
      <c r="M875" s="28"/>
      <c r="N875" s="28"/>
    </row>
    <row r="876" spans="3:14" ht="13" x14ac:dyDescent="0.15">
      <c r="C876" s="31"/>
      <c r="D876" s="32"/>
      <c r="L876" s="28"/>
      <c r="M876" s="28"/>
      <c r="N876" s="28"/>
    </row>
    <row r="877" spans="3:14" ht="13" x14ac:dyDescent="0.15">
      <c r="C877" s="31"/>
      <c r="D877" s="32"/>
      <c r="L877" s="28"/>
      <c r="M877" s="28"/>
      <c r="N877" s="28"/>
    </row>
    <row r="878" spans="3:14" ht="13" x14ac:dyDescent="0.15">
      <c r="C878" s="31"/>
      <c r="D878" s="32"/>
      <c r="L878" s="28"/>
      <c r="M878" s="28"/>
      <c r="N878" s="28"/>
    </row>
    <row r="879" spans="3:14" ht="13" x14ac:dyDescent="0.15">
      <c r="C879" s="31"/>
      <c r="D879" s="32"/>
      <c r="L879" s="28"/>
      <c r="M879" s="28"/>
      <c r="N879" s="28"/>
    </row>
    <row r="880" spans="3:14" ht="13" x14ac:dyDescent="0.15">
      <c r="C880" s="31"/>
      <c r="D880" s="32"/>
      <c r="L880" s="28"/>
      <c r="M880" s="28"/>
      <c r="N880" s="28"/>
    </row>
    <row r="881" spans="3:14" ht="13" x14ac:dyDescent="0.15">
      <c r="C881" s="31"/>
      <c r="D881" s="32"/>
      <c r="L881" s="28"/>
      <c r="M881" s="28"/>
      <c r="N881" s="28"/>
    </row>
    <row r="882" spans="3:14" ht="13" x14ac:dyDescent="0.15">
      <c r="C882" s="31"/>
      <c r="D882" s="32"/>
      <c r="L882" s="28"/>
      <c r="M882" s="28"/>
      <c r="N882" s="28"/>
    </row>
    <row r="883" spans="3:14" ht="13" x14ac:dyDescent="0.15">
      <c r="C883" s="31"/>
      <c r="D883" s="32"/>
      <c r="L883" s="28"/>
      <c r="M883" s="28"/>
      <c r="N883" s="28"/>
    </row>
    <row r="884" spans="3:14" ht="13" x14ac:dyDescent="0.15">
      <c r="C884" s="31"/>
      <c r="D884" s="32"/>
      <c r="L884" s="28"/>
      <c r="M884" s="28"/>
      <c r="N884" s="28"/>
    </row>
    <row r="885" spans="3:14" ht="13" x14ac:dyDescent="0.15">
      <c r="C885" s="31"/>
      <c r="D885" s="32"/>
      <c r="L885" s="28"/>
      <c r="M885" s="28"/>
      <c r="N885" s="28"/>
    </row>
    <row r="886" spans="3:14" ht="13" x14ac:dyDescent="0.15">
      <c r="C886" s="31"/>
      <c r="D886" s="32"/>
      <c r="L886" s="28"/>
      <c r="M886" s="28"/>
      <c r="N886" s="28"/>
    </row>
    <row r="887" spans="3:14" ht="13" x14ac:dyDescent="0.15">
      <c r="C887" s="31"/>
      <c r="D887" s="32"/>
      <c r="L887" s="28"/>
      <c r="M887" s="28"/>
      <c r="N887" s="28"/>
    </row>
    <row r="888" spans="3:14" ht="13" x14ac:dyDescent="0.15">
      <c r="C888" s="31"/>
      <c r="D888" s="32"/>
      <c r="L888" s="28"/>
      <c r="M888" s="28"/>
      <c r="N888" s="28"/>
    </row>
    <row r="889" spans="3:14" ht="13" x14ac:dyDescent="0.15">
      <c r="C889" s="31"/>
      <c r="D889" s="32"/>
      <c r="L889" s="28"/>
      <c r="M889" s="28"/>
      <c r="N889" s="28"/>
    </row>
    <row r="890" spans="3:14" ht="13" x14ac:dyDescent="0.15">
      <c r="C890" s="31"/>
      <c r="D890" s="32"/>
      <c r="L890" s="28"/>
      <c r="M890" s="28"/>
      <c r="N890" s="28"/>
    </row>
    <row r="891" spans="3:14" ht="13" x14ac:dyDescent="0.15">
      <c r="C891" s="31"/>
      <c r="D891" s="32"/>
      <c r="L891" s="28"/>
      <c r="M891" s="28"/>
      <c r="N891" s="28"/>
    </row>
    <row r="892" spans="3:14" ht="13" x14ac:dyDescent="0.15">
      <c r="C892" s="31"/>
      <c r="D892" s="32"/>
      <c r="L892" s="28"/>
      <c r="M892" s="28"/>
      <c r="N892" s="28"/>
    </row>
    <row r="893" spans="3:14" ht="13" x14ac:dyDescent="0.15">
      <c r="C893" s="31"/>
      <c r="D893" s="32"/>
      <c r="L893" s="28"/>
      <c r="M893" s="28"/>
      <c r="N893" s="28"/>
    </row>
    <row r="894" spans="3:14" ht="13" x14ac:dyDescent="0.15">
      <c r="C894" s="31"/>
      <c r="D894" s="32"/>
      <c r="L894" s="28"/>
      <c r="M894" s="28"/>
      <c r="N894" s="28"/>
    </row>
    <row r="895" spans="3:14" ht="13" x14ac:dyDescent="0.15">
      <c r="C895" s="31"/>
      <c r="D895" s="32"/>
      <c r="L895" s="28"/>
      <c r="M895" s="28"/>
      <c r="N895" s="28"/>
    </row>
    <row r="896" spans="3:14" ht="13" x14ac:dyDescent="0.15">
      <c r="C896" s="31"/>
      <c r="D896" s="32"/>
      <c r="L896" s="28"/>
      <c r="M896" s="28"/>
      <c r="N896" s="28"/>
    </row>
    <row r="897" spans="3:14" ht="13" x14ac:dyDescent="0.15">
      <c r="C897" s="31"/>
      <c r="D897" s="32"/>
      <c r="L897" s="28"/>
      <c r="M897" s="28"/>
      <c r="N897" s="28"/>
    </row>
    <row r="898" spans="3:14" ht="13" x14ac:dyDescent="0.15">
      <c r="C898" s="31"/>
      <c r="D898" s="32"/>
      <c r="L898" s="28"/>
      <c r="M898" s="28"/>
      <c r="N898" s="28"/>
    </row>
    <row r="899" spans="3:14" ht="13" x14ac:dyDescent="0.15">
      <c r="C899" s="31"/>
      <c r="D899" s="32"/>
      <c r="L899" s="28"/>
      <c r="M899" s="28"/>
      <c r="N899" s="28"/>
    </row>
    <row r="900" spans="3:14" ht="13" x14ac:dyDescent="0.15">
      <c r="C900" s="31"/>
      <c r="D900" s="32"/>
      <c r="L900" s="28"/>
      <c r="M900" s="28"/>
      <c r="N900" s="28"/>
    </row>
    <row r="901" spans="3:14" ht="13" x14ac:dyDescent="0.15">
      <c r="C901" s="31"/>
      <c r="D901" s="32"/>
      <c r="L901" s="28"/>
      <c r="M901" s="28"/>
      <c r="N901" s="28"/>
    </row>
    <row r="902" spans="3:14" ht="13" x14ac:dyDescent="0.15">
      <c r="C902" s="31"/>
      <c r="D902" s="32"/>
      <c r="L902" s="28"/>
      <c r="M902" s="28"/>
      <c r="N902" s="28"/>
    </row>
    <row r="903" spans="3:14" ht="13" x14ac:dyDescent="0.15">
      <c r="C903" s="31"/>
      <c r="D903" s="32"/>
      <c r="L903" s="28"/>
      <c r="M903" s="28"/>
      <c r="N903" s="28"/>
    </row>
    <row r="904" spans="3:14" ht="13" x14ac:dyDescent="0.15">
      <c r="C904" s="31"/>
      <c r="D904" s="32"/>
      <c r="L904" s="28"/>
      <c r="M904" s="28"/>
      <c r="N904" s="28"/>
    </row>
    <row r="905" spans="3:14" ht="13" x14ac:dyDescent="0.15">
      <c r="C905" s="31"/>
      <c r="D905" s="32"/>
      <c r="L905" s="28"/>
      <c r="M905" s="28"/>
      <c r="N905" s="28"/>
    </row>
    <row r="906" spans="3:14" ht="13" x14ac:dyDescent="0.15">
      <c r="C906" s="31"/>
      <c r="D906" s="32"/>
      <c r="L906" s="28"/>
      <c r="M906" s="28"/>
      <c r="N906" s="28"/>
    </row>
    <row r="907" spans="3:14" ht="13" x14ac:dyDescent="0.15">
      <c r="C907" s="31"/>
      <c r="D907" s="32"/>
      <c r="L907" s="28"/>
      <c r="M907" s="28"/>
      <c r="N907" s="28"/>
    </row>
    <row r="908" spans="3:14" ht="13" x14ac:dyDescent="0.15">
      <c r="C908" s="31"/>
      <c r="D908" s="32"/>
      <c r="L908" s="28"/>
      <c r="M908" s="28"/>
      <c r="N908" s="28"/>
    </row>
    <row r="909" spans="3:14" ht="13" x14ac:dyDescent="0.15">
      <c r="C909" s="31"/>
      <c r="D909" s="32"/>
      <c r="L909" s="28"/>
      <c r="M909" s="28"/>
      <c r="N909" s="28"/>
    </row>
    <row r="910" spans="3:14" ht="13" x14ac:dyDescent="0.15">
      <c r="C910" s="31"/>
      <c r="D910" s="32"/>
      <c r="L910" s="28"/>
      <c r="M910" s="28"/>
      <c r="N910" s="28"/>
    </row>
    <row r="911" spans="3:14" ht="13" x14ac:dyDescent="0.15">
      <c r="C911" s="31"/>
      <c r="D911" s="32"/>
      <c r="L911" s="28"/>
      <c r="M911" s="28"/>
      <c r="N911" s="28"/>
    </row>
    <row r="912" spans="3:14" ht="13" x14ac:dyDescent="0.15">
      <c r="C912" s="31"/>
      <c r="D912" s="32"/>
      <c r="L912" s="28"/>
      <c r="M912" s="28"/>
      <c r="N912" s="28"/>
    </row>
    <row r="913" spans="3:14" ht="13" x14ac:dyDescent="0.15">
      <c r="C913" s="31"/>
      <c r="D913" s="32"/>
      <c r="L913" s="28"/>
      <c r="M913" s="28"/>
      <c r="N913" s="28"/>
    </row>
    <row r="914" spans="3:14" ht="13" x14ac:dyDescent="0.15">
      <c r="C914" s="31"/>
      <c r="D914" s="32"/>
      <c r="L914" s="28"/>
      <c r="M914" s="28"/>
      <c r="N914" s="28"/>
    </row>
    <row r="915" spans="3:14" ht="13" x14ac:dyDescent="0.15">
      <c r="C915" s="31"/>
      <c r="D915" s="32"/>
      <c r="L915" s="28"/>
      <c r="M915" s="28"/>
      <c r="N915" s="28"/>
    </row>
    <row r="916" spans="3:14" ht="13" x14ac:dyDescent="0.15">
      <c r="C916" s="31"/>
      <c r="D916" s="32"/>
      <c r="L916" s="28"/>
      <c r="M916" s="28"/>
      <c r="N916" s="28"/>
    </row>
    <row r="917" spans="3:14" ht="13" x14ac:dyDescent="0.15">
      <c r="C917" s="31"/>
      <c r="D917" s="32"/>
      <c r="L917" s="28"/>
      <c r="M917" s="28"/>
      <c r="N917" s="28"/>
    </row>
    <row r="918" spans="3:14" ht="13" x14ac:dyDescent="0.15">
      <c r="C918" s="31"/>
      <c r="D918" s="32"/>
      <c r="L918" s="28"/>
      <c r="M918" s="28"/>
      <c r="N918" s="28"/>
    </row>
    <row r="919" spans="3:14" ht="13" x14ac:dyDescent="0.15">
      <c r="C919" s="31"/>
      <c r="D919" s="32"/>
      <c r="L919" s="28"/>
      <c r="M919" s="28"/>
      <c r="N919" s="28"/>
    </row>
    <row r="920" spans="3:14" ht="13" x14ac:dyDescent="0.15">
      <c r="C920" s="31"/>
      <c r="D920" s="32"/>
      <c r="L920" s="28"/>
      <c r="M920" s="28"/>
      <c r="N920" s="28"/>
    </row>
    <row r="921" spans="3:14" ht="13" x14ac:dyDescent="0.15">
      <c r="C921" s="31"/>
      <c r="D921" s="32"/>
      <c r="L921" s="28"/>
      <c r="M921" s="28"/>
      <c r="N921" s="28"/>
    </row>
    <row r="922" spans="3:14" ht="13" x14ac:dyDescent="0.15">
      <c r="C922" s="31"/>
      <c r="D922" s="32"/>
      <c r="L922" s="28"/>
      <c r="M922" s="28"/>
      <c r="N922" s="28"/>
    </row>
    <row r="923" spans="3:14" ht="13" x14ac:dyDescent="0.15">
      <c r="C923" s="31"/>
      <c r="D923" s="32"/>
      <c r="L923" s="28"/>
      <c r="M923" s="28"/>
      <c r="N923" s="28"/>
    </row>
    <row r="924" spans="3:14" ht="13" x14ac:dyDescent="0.15">
      <c r="C924" s="31"/>
      <c r="D924" s="32"/>
      <c r="L924" s="28"/>
      <c r="M924" s="28"/>
      <c r="N924" s="28"/>
    </row>
    <row r="925" spans="3:14" ht="13" x14ac:dyDescent="0.15">
      <c r="C925" s="31"/>
      <c r="D925" s="32"/>
      <c r="L925" s="28"/>
      <c r="M925" s="28"/>
      <c r="N925" s="28"/>
    </row>
    <row r="926" spans="3:14" ht="13" x14ac:dyDescent="0.15">
      <c r="C926" s="31"/>
      <c r="D926" s="32"/>
      <c r="L926" s="28"/>
      <c r="M926" s="28"/>
      <c r="N926" s="28"/>
    </row>
    <row r="927" spans="3:14" ht="13" x14ac:dyDescent="0.15">
      <c r="C927" s="31"/>
      <c r="D927" s="32"/>
      <c r="L927" s="28"/>
      <c r="M927" s="28"/>
      <c r="N927" s="28"/>
    </row>
    <row r="928" spans="3:14" ht="13" x14ac:dyDescent="0.15">
      <c r="C928" s="31"/>
      <c r="D928" s="32"/>
      <c r="L928" s="28"/>
      <c r="M928" s="28"/>
      <c r="N928" s="28"/>
    </row>
    <row r="929" spans="3:14" ht="13" x14ac:dyDescent="0.15">
      <c r="C929" s="31"/>
      <c r="D929" s="32"/>
      <c r="L929" s="28"/>
      <c r="M929" s="28"/>
      <c r="N929" s="28"/>
    </row>
    <row r="930" spans="3:14" ht="13" x14ac:dyDescent="0.15">
      <c r="C930" s="31"/>
      <c r="D930" s="32"/>
      <c r="L930" s="28"/>
      <c r="M930" s="28"/>
      <c r="N930" s="28"/>
    </row>
    <row r="931" spans="3:14" ht="13" x14ac:dyDescent="0.15">
      <c r="C931" s="31"/>
      <c r="D931" s="32"/>
      <c r="L931" s="28"/>
      <c r="M931" s="28"/>
      <c r="N931" s="28"/>
    </row>
    <row r="932" spans="3:14" ht="13" x14ac:dyDescent="0.15">
      <c r="C932" s="31"/>
      <c r="D932" s="32"/>
      <c r="L932" s="28"/>
      <c r="M932" s="28"/>
      <c r="N932" s="28"/>
    </row>
    <row r="933" spans="3:14" ht="13" x14ac:dyDescent="0.15">
      <c r="C933" s="31"/>
      <c r="D933" s="32"/>
      <c r="L933" s="28"/>
      <c r="M933" s="28"/>
      <c r="N933" s="28"/>
    </row>
    <row r="934" spans="3:14" ht="13" x14ac:dyDescent="0.15">
      <c r="C934" s="31"/>
      <c r="D934" s="32"/>
      <c r="L934" s="28"/>
      <c r="M934" s="28"/>
      <c r="N934" s="28"/>
    </row>
    <row r="935" spans="3:14" ht="13" x14ac:dyDescent="0.15">
      <c r="C935" s="31"/>
      <c r="D935" s="32"/>
      <c r="L935" s="28"/>
      <c r="M935" s="28"/>
      <c r="N935" s="28"/>
    </row>
    <row r="936" spans="3:14" ht="13" x14ac:dyDescent="0.15">
      <c r="C936" s="31"/>
      <c r="D936" s="32"/>
      <c r="L936" s="28"/>
      <c r="M936" s="28"/>
      <c r="N936" s="28"/>
    </row>
    <row r="937" spans="3:14" ht="13" x14ac:dyDescent="0.15">
      <c r="C937" s="31"/>
      <c r="D937" s="32"/>
      <c r="L937" s="28"/>
      <c r="M937" s="28"/>
      <c r="N937" s="28"/>
    </row>
    <row r="938" spans="3:14" ht="13" x14ac:dyDescent="0.15">
      <c r="C938" s="31"/>
      <c r="D938" s="32"/>
      <c r="L938" s="28"/>
      <c r="M938" s="28"/>
      <c r="N938" s="28"/>
    </row>
    <row r="939" spans="3:14" ht="13" x14ac:dyDescent="0.15">
      <c r="C939" s="31"/>
      <c r="D939" s="32"/>
      <c r="L939" s="28"/>
      <c r="M939" s="28"/>
      <c r="N939" s="28"/>
    </row>
    <row r="940" spans="3:14" ht="13" x14ac:dyDescent="0.15">
      <c r="C940" s="31"/>
      <c r="D940" s="32"/>
      <c r="L940" s="28"/>
      <c r="M940" s="28"/>
      <c r="N940" s="28"/>
    </row>
    <row r="941" spans="3:14" ht="13" x14ac:dyDescent="0.15">
      <c r="C941" s="31"/>
      <c r="D941" s="32"/>
      <c r="L941" s="28"/>
      <c r="M941" s="28"/>
      <c r="N941" s="28"/>
    </row>
    <row r="942" spans="3:14" ht="13" x14ac:dyDescent="0.15">
      <c r="C942" s="31"/>
      <c r="D942" s="32"/>
      <c r="L942" s="28"/>
      <c r="M942" s="28"/>
      <c r="N942" s="28"/>
    </row>
    <row r="943" spans="3:14" ht="13" x14ac:dyDescent="0.15">
      <c r="C943" s="31"/>
      <c r="D943" s="32"/>
      <c r="L943" s="28"/>
      <c r="M943" s="28"/>
      <c r="N943" s="28"/>
    </row>
    <row r="944" spans="3:14" ht="13" x14ac:dyDescent="0.15">
      <c r="C944" s="31"/>
      <c r="D944" s="32"/>
      <c r="L944" s="28"/>
      <c r="M944" s="28"/>
      <c r="N944" s="28"/>
    </row>
    <row r="945" spans="3:14" ht="13" x14ac:dyDescent="0.15">
      <c r="C945" s="31"/>
      <c r="D945" s="32"/>
      <c r="L945" s="28"/>
      <c r="M945" s="28"/>
      <c r="N945" s="28"/>
    </row>
    <row r="946" spans="3:14" ht="13" x14ac:dyDescent="0.15">
      <c r="C946" s="31"/>
      <c r="D946" s="32"/>
      <c r="L946" s="28"/>
      <c r="M946" s="28"/>
      <c r="N946" s="28"/>
    </row>
    <row r="947" spans="3:14" ht="13" x14ac:dyDescent="0.15">
      <c r="C947" s="31"/>
      <c r="D947" s="32"/>
      <c r="L947" s="28"/>
      <c r="M947" s="28"/>
      <c r="N947" s="28"/>
    </row>
    <row r="948" spans="3:14" ht="13" x14ac:dyDescent="0.15">
      <c r="C948" s="31"/>
      <c r="D948" s="32"/>
      <c r="L948" s="28"/>
      <c r="M948" s="28"/>
      <c r="N948" s="28"/>
    </row>
    <row r="949" spans="3:14" ht="13" x14ac:dyDescent="0.15">
      <c r="C949" s="31"/>
      <c r="D949" s="32"/>
      <c r="L949" s="28"/>
      <c r="M949" s="28"/>
      <c r="N949" s="28"/>
    </row>
    <row r="950" spans="3:14" ht="13" x14ac:dyDescent="0.15">
      <c r="C950" s="31"/>
      <c r="D950" s="32"/>
      <c r="L950" s="28"/>
      <c r="M950" s="28"/>
      <c r="N950" s="28"/>
    </row>
    <row r="951" spans="3:14" ht="13" x14ac:dyDescent="0.15">
      <c r="C951" s="31"/>
      <c r="D951" s="32"/>
      <c r="L951" s="28"/>
      <c r="M951" s="28"/>
      <c r="N951" s="28"/>
    </row>
    <row r="952" spans="3:14" ht="13" x14ac:dyDescent="0.15">
      <c r="C952" s="31"/>
      <c r="D952" s="32"/>
      <c r="L952" s="28"/>
      <c r="M952" s="28"/>
      <c r="N952" s="28"/>
    </row>
    <row r="953" spans="3:14" ht="13" x14ac:dyDescent="0.15">
      <c r="C953" s="31"/>
      <c r="D953" s="32"/>
      <c r="L953" s="28"/>
      <c r="M953" s="28"/>
      <c r="N953" s="28"/>
    </row>
    <row r="954" spans="3:14" ht="13" x14ac:dyDescent="0.15">
      <c r="C954" s="31"/>
      <c r="D954" s="32"/>
      <c r="L954" s="28"/>
      <c r="M954" s="28"/>
      <c r="N954" s="28"/>
    </row>
    <row r="955" spans="3:14" ht="13" x14ac:dyDescent="0.15">
      <c r="C955" s="31"/>
      <c r="D955" s="32"/>
      <c r="L955" s="28"/>
      <c r="M955" s="28"/>
      <c r="N955" s="28"/>
    </row>
    <row r="956" spans="3:14" ht="13" x14ac:dyDescent="0.15">
      <c r="C956" s="31"/>
      <c r="D956" s="32"/>
      <c r="L956" s="28"/>
      <c r="M956" s="28"/>
      <c r="N956" s="28"/>
    </row>
    <row r="957" spans="3:14" ht="13" x14ac:dyDescent="0.15">
      <c r="C957" s="31"/>
      <c r="D957" s="32"/>
      <c r="L957" s="28"/>
      <c r="M957" s="28"/>
      <c r="N957" s="28"/>
    </row>
    <row r="958" spans="3:14" ht="13" x14ac:dyDescent="0.15">
      <c r="C958" s="31"/>
      <c r="D958" s="32"/>
      <c r="L958" s="28"/>
      <c r="M958" s="28"/>
      <c r="N958" s="28"/>
    </row>
    <row r="959" spans="3:14" ht="13" x14ac:dyDescent="0.15">
      <c r="C959" s="31"/>
      <c r="D959" s="32"/>
      <c r="L959" s="28"/>
      <c r="M959" s="28"/>
      <c r="N959" s="28"/>
    </row>
    <row r="960" spans="3:14" ht="13" x14ac:dyDescent="0.15">
      <c r="C960" s="31"/>
      <c r="D960" s="32"/>
      <c r="L960" s="28"/>
      <c r="M960" s="28"/>
      <c r="N960" s="28"/>
    </row>
    <row r="961" spans="3:14" ht="13" x14ac:dyDescent="0.15">
      <c r="C961" s="31"/>
      <c r="D961" s="32"/>
      <c r="L961" s="28"/>
      <c r="M961" s="28"/>
      <c r="N961" s="28"/>
    </row>
    <row r="962" spans="3:14" ht="13" x14ac:dyDescent="0.15">
      <c r="C962" s="31"/>
      <c r="D962" s="32"/>
      <c r="L962" s="28"/>
      <c r="M962" s="28"/>
      <c r="N962" s="28"/>
    </row>
    <row r="963" spans="3:14" ht="13" x14ac:dyDescent="0.15">
      <c r="C963" s="31"/>
      <c r="D963" s="32"/>
      <c r="L963" s="28"/>
      <c r="M963" s="28"/>
      <c r="N963" s="28"/>
    </row>
    <row r="964" spans="3:14" ht="13" x14ac:dyDescent="0.15">
      <c r="C964" s="31"/>
      <c r="D964" s="32"/>
      <c r="L964" s="28"/>
      <c r="M964" s="28"/>
      <c r="N964" s="28"/>
    </row>
    <row r="965" spans="3:14" ht="13" x14ac:dyDescent="0.15">
      <c r="C965" s="31"/>
      <c r="D965" s="32"/>
      <c r="L965" s="28"/>
      <c r="M965" s="28"/>
      <c r="N965" s="28"/>
    </row>
    <row r="966" spans="3:14" ht="13" x14ac:dyDescent="0.15">
      <c r="C966" s="31"/>
      <c r="D966" s="32"/>
      <c r="L966" s="28"/>
      <c r="M966" s="28"/>
      <c r="N966" s="28"/>
    </row>
    <row r="967" spans="3:14" ht="13" x14ac:dyDescent="0.15">
      <c r="C967" s="31"/>
      <c r="D967" s="32"/>
      <c r="L967" s="28"/>
      <c r="M967" s="28"/>
      <c r="N967" s="28"/>
    </row>
    <row r="968" spans="3:14" ht="13" x14ac:dyDescent="0.15">
      <c r="C968" s="31"/>
      <c r="D968" s="32"/>
      <c r="L968" s="28"/>
      <c r="M968" s="28"/>
      <c r="N968" s="28"/>
    </row>
    <row r="969" spans="3:14" ht="13" x14ac:dyDescent="0.15">
      <c r="C969" s="31"/>
      <c r="D969" s="32"/>
      <c r="L969" s="28"/>
      <c r="M969" s="28"/>
      <c r="N969" s="28"/>
    </row>
    <row r="970" spans="3:14" ht="13" x14ac:dyDescent="0.15">
      <c r="C970" s="31"/>
      <c r="D970" s="32"/>
      <c r="L970" s="28"/>
      <c r="M970" s="28"/>
      <c r="N970" s="28"/>
    </row>
    <row r="971" spans="3:14" ht="13" x14ac:dyDescent="0.15">
      <c r="C971" s="31"/>
      <c r="D971" s="32"/>
      <c r="L971" s="28"/>
      <c r="M971" s="28"/>
      <c r="N971" s="28"/>
    </row>
    <row r="972" spans="3:14" ht="13" x14ac:dyDescent="0.15">
      <c r="C972" s="31"/>
      <c r="D972" s="32"/>
      <c r="L972" s="28"/>
      <c r="M972" s="28"/>
      <c r="N972" s="28"/>
    </row>
    <row r="973" spans="3:14" ht="13" x14ac:dyDescent="0.15">
      <c r="C973" s="31"/>
      <c r="D973" s="32"/>
      <c r="L973" s="28"/>
      <c r="M973" s="28"/>
      <c r="N973" s="28"/>
    </row>
    <row r="974" spans="3:14" ht="13" x14ac:dyDescent="0.15">
      <c r="C974" s="31"/>
      <c r="D974" s="32"/>
      <c r="L974" s="28"/>
      <c r="M974" s="28"/>
      <c r="N974" s="28"/>
    </row>
    <row r="975" spans="3:14" ht="13" x14ac:dyDescent="0.15">
      <c r="C975" s="31"/>
      <c r="D975" s="32"/>
      <c r="L975" s="28"/>
      <c r="M975" s="28"/>
      <c r="N975" s="28"/>
    </row>
    <row r="976" spans="3:14" ht="13" x14ac:dyDescent="0.15">
      <c r="C976" s="31"/>
      <c r="D976" s="32"/>
      <c r="L976" s="28"/>
      <c r="M976" s="28"/>
      <c r="N976" s="28"/>
    </row>
    <row r="977" spans="3:14" ht="13" x14ac:dyDescent="0.15">
      <c r="C977" s="31"/>
      <c r="D977" s="32"/>
      <c r="L977" s="28"/>
      <c r="M977" s="28"/>
      <c r="N977" s="28"/>
    </row>
    <row r="978" spans="3:14" ht="13" x14ac:dyDescent="0.15">
      <c r="C978" s="31"/>
      <c r="D978" s="32"/>
      <c r="L978" s="28"/>
      <c r="M978" s="28"/>
      <c r="N978" s="28"/>
    </row>
    <row r="979" spans="3:14" ht="13" x14ac:dyDescent="0.15">
      <c r="C979" s="31"/>
      <c r="D979" s="32"/>
      <c r="L979" s="28"/>
      <c r="M979" s="28"/>
      <c r="N979" s="28"/>
    </row>
    <row r="980" spans="3:14" ht="13" x14ac:dyDescent="0.15">
      <c r="C980" s="31"/>
      <c r="D980" s="32"/>
      <c r="L980" s="28"/>
      <c r="M980" s="28"/>
      <c r="N980" s="28"/>
    </row>
    <row r="981" spans="3:14" ht="13" x14ac:dyDescent="0.15">
      <c r="C981" s="31"/>
      <c r="D981" s="32"/>
      <c r="L981" s="28"/>
      <c r="M981" s="28"/>
      <c r="N981" s="28"/>
    </row>
    <row r="982" spans="3:14" ht="13" x14ac:dyDescent="0.15">
      <c r="C982" s="31"/>
      <c r="D982" s="32"/>
      <c r="L982" s="28"/>
      <c r="M982" s="28"/>
      <c r="N982" s="28"/>
    </row>
    <row r="983" spans="3:14" ht="13" x14ac:dyDescent="0.15">
      <c r="C983" s="31"/>
      <c r="D983" s="32"/>
      <c r="L983" s="28"/>
      <c r="M983" s="28"/>
      <c r="N983" s="28"/>
    </row>
    <row r="984" spans="3:14" ht="13" x14ac:dyDescent="0.15">
      <c r="C984" s="31"/>
      <c r="D984" s="32"/>
      <c r="L984" s="28"/>
      <c r="M984" s="28"/>
      <c r="N984" s="28"/>
    </row>
    <row r="985" spans="3:14" ht="13" x14ac:dyDescent="0.15">
      <c r="C985" s="31"/>
      <c r="D985" s="32"/>
      <c r="L985" s="28"/>
      <c r="M985" s="28"/>
      <c r="N985" s="28"/>
    </row>
    <row r="986" spans="3:14" ht="13" x14ac:dyDescent="0.15">
      <c r="C986" s="31"/>
      <c r="D986" s="32"/>
      <c r="L986" s="28"/>
      <c r="M986" s="28"/>
      <c r="N986" s="28"/>
    </row>
    <row r="987" spans="3:14" ht="13" x14ac:dyDescent="0.15">
      <c r="C987" s="31"/>
      <c r="D987" s="32"/>
      <c r="L987" s="28"/>
      <c r="M987" s="28"/>
      <c r="N987" s="28"/>
    </row>
    <row r="988" spans="3:14" ht="13" x14ac:dyDescent="0.15">
      <c r="C988" s="31"/>
      <c r="D988" s="32"/>
      <c r="L988" s="28"/>
      <c r="M988" s="28"/>
      <c r="N988" s="28"/>
    </row>
    <row r="989" spans="3:14" ht="13" x14ac:dyDescent="0.15">
      <c r="C989" s="31"/>
      <c r="D989" s="32"/>
      <c r="L989" s="28"/>
      <c r="M989" s="28"/>
      <c r="N989" s="28"/>
    </row>
    <row r="990" spans="3:14" ht="13" x14ac:dyDescent="0.15">
      <c r="C990" s="31"/>
      <c r="D990" s="32"/>
      <c r="L990" s="28"/>
      <c r="M990" s="28"/>
      <c r="N990" s="28"/>
    </row>
    <row r="991" spans="3:14" ht="13" x14ac:dyDescent="0.15">
      <c r="C991" s="31"/>
      <c r="D991" s="32"/>
      <c r="L991" s="28"/>
      <c r="M991" s="28"/>
      <c r="N991" s="28"/>
    </row>
    <row r="992" spans="3:14" ht="13" x14ac:dyDescent="0.15">
      <c r="C992" s="31"/>
      <c r="D992" s="32"/>
      <c r="L992" s="28"/>
      <c r="M992" s="28"/>
      <c r="N992" s="28"/>
    </row>
    <row r="993" spans="3:14" ht="13" x14ac:dyDescent="0.15">
      <c r="C993" s="31"/>
      <c r="D993" s="32"/>
      <c r="L993" s="28"/>
      <c r="M993" s="28"/>
      <c r="N993" s="28"/>
    </row>
    <row r="994" spans="3:14" ht="13" x14ac:dyDescent="0.15">
      <c r="C994" s="31"/>
      <c r="D994" s="32"/>
      <c r="L994" s="28"/>
      <c r="M994" s="28"/>
      <c r="N994" s="28"/>
    </row>
    <row r="995" spans="3:14" ht="13" x14ac:dyDescent="0.15">
      <c r="C995" s="31"/>
      <c r="D995" s="32"/>
      <c r="L995" s="28"/>
      <c r="M995" s="28"/>
      <c r="N995" s="28"/>
    </row>
    <row r="996" spans="3:14" ht="13" x14ac:dyDescent="0.15">
      <c r="C996" s="31"/>
      <c r="D996" s="32"/>
      <c r="L996" s="28"/>
      <c r="M996" s="28"/>
      <c r="N996" s="28"/>
    </row>
    <row r="997" spans="3:14" ht="13" x14ac:dyDescent="0.15">
      <c r="C997" s="31"/>
      <c r="D997" s="32"/>
      <c r="L997" s="28"/>
      <c r="M997" s="28"/>
      <c r="N997" s="28"/>
    </row>
    <row r="998" spans="3:14" ht="13" x14ac:dyDescent="0.15">
      <c r="C998" s="31"/>
      <c r="D998" s="32"/>
      <c r="L998" s="28"/>
      <c r="M998" s="28"/>
      <c r="N998" s="28"/>
    </row>
    <row r="999" spans="3:14" ht="13" x14ac:dyDescent="0.15">
      <c r="C999" s="31"/>
      <c r="D999" s="32"/>
      <c r="L999" s="28"/>
      <c r="M999" s="28"/>
      <c r="N999" s="28"/>
    </row>
    <row r="1000" spans="3:14" ht="13" x14ac:dyDescent="0.15">
      <c r="C1000" s="31"/>
      <c r="D1000" s="32"/>
      <c r="L1000" s="28"/>
      <c r="M1000" s="28"/>
      <c r="N1000" s="28"/>
    </row>
    <row r="1001" spans="3:14" ht="13" x14ac:dyDescent="0.15">
      <c r="C1001" s="31"/>
      <c r="D1001" s="32"/>
      <c r="L1001" s="28"/>
      <c r="M1001" s="28"/>
      <c r="N1001" s="28"/>
    </row>
    <row r="1002" spans="3:14" ht="13" x14ac:dyDescent="0.15">
      <c r="C1002" s="31"/>
      <c r="D1002" s="32"/>
      <c r="L1002" s="28"/>
      <c r="M1002" s="28"/>
      <c r="N1002" s="28"/>
    </row>
    <row r="1003" spans="3:14" ht="13" x14ac:dyDescent="0.15">
      <c r="C1003" s="31"/>
      <c r="D1003" s="32"/>
      <c r="L1003" s="28"/>
      <c r="M1003" s="28"/>
      <c r="N1003" s="28"/>
    </row>
    <row r="1004" spans="3:14" ht="13" x14ac:dyDescent="0.15">
      <c r="C1004" s="31"/>
      <c r="D1004" s="32"/>
      <c r="L1004" s="28"/>
      <c r="M1004" s="28"/>
      <c r="N1004" s="28"/>
    </row>
    <row r="1005" spans="3:14" ht="13" x14ac:dyDescent="0.15">
      <c r="C1005" s="31"/>
      <c r="D1005" s="32"/>
      <c r="L1005" s="28"/>
      <c r="M1005" s="28"/>
      <c r="N1005" s="28"/>
    </row>
    <row r="1006" spans="3:14" ht="13" x14ac:dyDescent="0.15">
      <c r="C1006" s="31"/>
      <c r="D1006" s="32"/>
      <c r="L1006" s="28"/>
      <c r="M1006" s="28"/>
      <c r="N1006" s="28"/>
    </row>
    <row r="1007" spans="3:14" ht="13" x14ac:dyDescent="0.15">
      <c r="C1007" s="31"/>
      <c r="D1007" s="32"/>
      <c r="L1007" s="28"/>
      <c r="M1007" s="28"/>
      <c r="N1007" s="28"/>
    </row>
  </sheetData>
  <mergeCells count="2">
    <mergeCell ref="C1:D4"/>
    <mergeCell ref="D8:J8"/>
  </mergeCells>
  <phoneticPr fontId="31" type="noConversion"/>
  <hyperlinks>
    <hyperlink ref="L9" r:id="rId1"/>
    <hyperlink ref="N9" r:id="rId2"/>
    <hyperlink ref="L11" r:id="rId3"/>
    <hyperlink ref="N11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1"/>
  <sheetViews>
    <sheetView topLeftCell="A4" workbookViewId="0">
      <selection activeCell="E20" sqref="E20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 x14ac:dyDescent="0.15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79" t="s">
        <v>5</v>
      </c>
      <c r="E3" s="80"/>
      <c r="F3" s="80"/>
      <c r="G3" s="80"/>
      <c r="H3" s="80"/>
      <c r="I3" s="80"/>
      <c r="J3" s="81"/>
      <c r="K3" s="13" t="s">
        <v>6</v>
      </c>
    </row>
    <row r="4" spans="1:14" ht="15.75" customHeight="1" x14ac:dyDescent="0.15">
      <c r="A4" s="13">
        <v>2</v>
      </c>
      <c r="B4" s="62" t="str">
        <f>HYPERLINK("https://leetcode.com/problems/add-two-numbers/","Add Two Numbers")</f>
        <v>Add Two Numbers</v>
      </c>
      <c r="C4" s="12" t="s">
        <v>19</v>
      </c>
      <c r="D4" s="24" t="str">
        <f>HYPERLINK("https://leetcode.com/problems/add-two-numbers-ii/","445")</f>
        <v>445</v>
      </c>
      <c r="E4" s="19"/>
      <c r="F4" s="26"/>
      <c r="G4" s="26"/>
      <c r="H4" s="26"/>
      <c r="I4" s="26"/>
      <c r="J4" s="26"/>
      <c r="K4" s="20"/>
    </row>
    <row r="5" spans="1:14" ht="15.75" customHeight="1" x14ac:dyDescent="0.15">
      <c r="A5" s="13">
        <v>24</v>
      </c>
      <c r="B5" s="62" t="str">
        <f>HYPERLINK("https://leetcode.com/problems/swap-nodes-in-pairs/","Swap Nodes in Pairs")</f>
        <v>Swap Nodes in Pairs</v>
      </c>
      <c r="C5" s="12" t="s">
        <v>19</v>
      </c>
      <c r="D5" s="22"/>
      <c r="E5" s="19"/>
      <c r="F5" s="19"/>
      <c r="G5" s="22"/>
      <c r="H5" s="19"/>
      <c r="I5" s="19"/>
      <c r="J5" s="20"/>
      <c r="K5" s="20"/>
    </row>
    <row r="6" spans="1:14" ht="15.75" customHeight="1" x14ac:dyDescent="0.15">
      <c r="A6" s="13">
        <v>206</v>
      </c>
      <c r="B6" s="15" t="str">
        <f>HYPERLINK("https://leetcode.com/problems/reverse-linked-list/","Reverse Linked List")</f>
        <v>Reverse Linked List</v>
      </c>
      <c r="C6" s="12" t="s">
        <v>19</v>
      </c>
      <c r="D6" s="22"/>
      <c r="E6" s="19"/>
      <c r="F6" s="19"/>
      <c r="G6" s="19"/>
      <c r="H6" s="26"/>
      <c r="I6" s="26"/>
      <c r="J6" s="26"/>
      <c r="K6" s="20"/>
    </row>
    <row r="7" spans="1:14" ht="15.75" customHeight="1" x14ac:dyDescent="0.15">
      <c r="A7" s="13">
        <v>141</v>
      </c>
      <c r="B7" s="15" t="str">
        <f>HYPERLINK("https://leetcode.com/problems/linked-list-cycle/","Linked List Cycle")</f>
        <v>Linked List Cycle</v>
      </c>
      <c r="C7" s="12" t="s">
        <v>19</v>
      </c>
      <c r="D7" s="24" t="str">
        <f>HYPERLINK("https://leetcode.com/problems/linked-list-cycle-ii","142")</f>
        <v>142</v>
      </c>
      <c r="E7" s="19"/>
      <c r="F7" s="20"/>
      <c r="G7" s="26"/>
      <c r="H7" s="26"/>
      <c r="I7" s="26"/>
      <c r="J7" s="26"/>
      <c r="K7" s="13" t="s">
        <v>72</v>
      </c>
    </row>
    <row r="8" spans="1:14" ht="15.75" customHeight="1" x14ac:dyDescent="0.15">
      <c r="A8" s="13">
        <v>23</v>
      </c>
      <c r="B8" s="76" t="str">
        <f>HYPERLINK("https://leetcode.com/problems/merge-k-sorted-lists/","Merge k Sorted Lists")</f>
        <v>Merge k Sorted Lists</v>
      </c>
      <c r="C8" s="12" t="s">
        <v>10</v>
      </c>
      <c r="D8" s="17" t="str">
        <f>HYPERLINK("https://leetcode.com/problems/merge-two-sorted-lists/","21")</f>
        <v>21</v>
      </c>
      <c r="E8" s="26"/>
      <c r="F8" s="26"/>
      <c r="G8" s="26"/>
      <c r="H8" s="26"/>
      <c r="I8" s="26"/>
      <c r="J8" s="26"/>
      <c r="K8" s="13" t="s">
        <v>73</v>
      </c>
    </row>
    <row r="9" spans="1:14" ht="15.75" customHeight="1" x14ac:dyDescent="0.15">
      <c r="A9" s="13">
        <v>147</v>
      </c>
      <c r="B9" s="15" t="str">
        <f>HYPERLINK("https://leetcode.com/problems/insertion-sort-list/","Insertion Sort List")</f>
        <v>Insertion Sort List</v>
      </c>
      <c r="C9" s="12" t="s">
        <v>10</v>
      </c>
      <c r="D9" s="42"/>
      <c r="E9" s="26"/>
      <c r="F9" s="26"/>
      <c r="G9" s="26"/>
      <c r="H9" s="26"/>
      <c r="I9" s="26"/>
      <c r="J9" s="26"/>
      <c r="K9" s="13" t="s">
        <v>74</v>
      </c>
    </row>
    <row r="10" spans="1:14" ht="15.75" customHeight="1" x14ac:dyDescent="0.15">
      <c r="A10" s="13">
        <v>148</v>
      </c>
      <c r="B10" s="15" t="str">
        <f>HYPERLINK("https://leetcode.com/problems/sort-list/","Sort List")</f>
        <v>Sort List</v>
      </c>
      <c r="C10" s="12" t="s">
        <v>18</v>
      </c>
      <c r="D10" s="42"/>
      <c r="E10" s="26"/>
      <c r="F10" s="26"/>
      <c r="G10" s="26"/>
      <c r="H10" s="26"/>
      <c r="I10" s="26"/>
      <c r="J10" s="26"/>
      <c r="K10" s="13" t="s">
        <v>75</v>
      </c>
    </row>
    <row r="11" spans="1:14" ht="15.75" customHeight="1" x14ac:dyDescent="0.15">
      <c r="A11" s="13">
        <v>707</v>
      </c>
      <c r="B11" s="15" t="str">
        <f>HYPERLINK("https://leetcode.com/problems/design-linked-list","Design Linked List")</f>
        <v>Design Linked List</v>
      </c>
      <c r="C11" s="12" t="s">
        <v>18</v>
      </c>
      <c r="D11" s="42"/>
      <c r="E11" s="26"/>
      <c r="F11" s="26"/>
      <c r="G11" s="26"/>
      <c r="H11" s="26"/>
      <c r="I11" s="26"/>
      <c r="J11" s="26"/>
      <c r="K11" s="20"/>
    </row>
    <row r="12" spans="1:14" ht="15.75" customHeight="1" x14ac:dyDescent="0.15">
      <c r="B12" s="2"/>
      <c r="C12" s="3"/>
      <c r="D12" s="29"/>
      <c r="E12" s="4"/>
      <c r="F12" s="4"/>
      <c r="G12" s="4"/>
      <c r="H12" s="4"/>
      <c r="I12" s="4"/>
      <c r="J12" s="4"/>
    </row>
    <row r="13" spans="1:14" ht="15.75" customHeight="1" x14ac:dyDescent="0.15">
      <c r="B13" s="2"/>
      <c r="C13" s="3"/>
      <c r="D13" s="29"/>
      <c r="E13" s="4"/>
      <c r="F13" s="4"/>
      <c r="G13" s="4"/>
      <c r="H13" s="4"/>
      <c r="I13" s="4"/>
      <c r="J13" s="4"/>
    </row>
    <row r="14" spans="1:14" ht="15.75" customHeight="1" x14ac:dyDescent="0.15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15">
      <c r="C15" s="31"/>
      <c r="D15" s="32"/>
    </row>
    <row r="16" spans="1:14" ht="15.75" customHeight="1" x14ac:dyDescent="0.15">
      <c r="C16" s="31"/>
      <c r="D16" s="32"/>
    </row>
    <row r="17" spans="3:4" ht="15.75" customHeight="1" x14ac:dyDescent="0.15">
      <c r="C17" s="31"/>
      <c r="D17" s="32"/>
    </row>
    <row r="18" spans="3:4" ht="15.75" customHeight="1" x14ac:dyDescent="0.15">
      <c r="C18" s="31"/>
      <c r="D18" s="32"/>
    </row>
    <row r="19" spans="3:4" ht="15.75" customHeight="1" x14ac:dyDescent="0.15">
      <c r="C19" s="31"/>
      <c r="D19" s="32"/>
    </row>
    <row r="20" spans="3:4" ht="15.75" customHeight="1" x14ac:dyDescent="0.15">
      <c r="C20" s="31"/>
      <c r="D20" s="32"/>
    </row>
    <row r="21" spans="3:4" ht="15.75" customHeight="1" x14ac:dyDescent="0.15">
      <c r="C21" s="31"/>
      <c r="D21" s="32"/>
    </row>
    <row r="22" spans="3:4" ht="15.75" customHeight="1" x14ac:dyDescent="0.15">
      <c r="C22" s="31"/>
      <c r="D22" s="32"/>
    </row>
    <row r="23" spans="3:4" ht="15.75" customHeight="1" x14ac:dyDescent="0.15">
      <c r="C23" s="31"/>
      <c r="D23" s="32"/>
    </row>
    <row r="24" spans="3:4" ht="15.75" customHeight="1" x14ac:dyDescent="0.15">
      <c r="C24" s="31"/>
      <c r="D24" s="32"/>
    </row>
    <row r="25" spans="3:4" ht="15.75" customHeight="1" x14ac:dyDescent="0.15">
      <c r="C25" s="31"/>
      <c r="D25" s="32"/>
    </row>
    <row r="26" spans="3:4" ht="15.75" customHeight="1" x14ac:dyDescent="0.15">
      <c r="C26" s="31"/>
      <c r="D26" s="32"/>
    </row>
    <row r="27" spans="3:4" ht="15.75" customHeight="1" x14ac:dyDescent="0.15">
      <c r="C27" s="31"/>
      <c r="D27" s="32"/>
    </row>
    <row r="28" spans="3:4" ht="15.75" customHeight="1" x14ac:dyDescent="0.15">
      <c r="C28" s="31"/>
      <c r="D28" s="32"/>
    </row>
    <row r="29" spans="3:4" ht="15.75" customHeight="1" x14ac:dyDescent="0.15">
      <c r="C29" s="31"/>
      <c r="D29" s="32"/>
    </row>
    <row r="30" spans="3:4" ht="15.75" customHeight="1" x14ac:dyDescent="0.15">
      <c r="C30" s="31"/>
      <c r="D30" s="32"/>
    </row>
    <row r="31" spans="3:4" ht="15.75" customHeight="1" x14ac:dyDescent="0.15">
      <c r="C31" s="31"/>
      <c r="D31" s="32"/>
    </row>
    <row r="32" spans="3:4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</sheetData>
  <mergeCells count="1">
    <mergeCell ref="D3:J3"/>
  </mergeCells>
  <phoneticPr fontId="3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1"/>
  <sheetViews>
    <sheetView workbookViewId="0">
      <selection activeCell="M36" sqref="M36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1" ht="15.75" customHeight="1" x14ac:dyDescent="0.15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 spans="1:11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 spans="1:11" ht="15.75" customHeight="1" x14ac:dyDescent="0.15">
      <c r="A3" s="10" t="s">
        <v>2</v>
      </c>
      <c r="B3" s="11" t="s">
        <v>3</v>
      </c>
      <c r="C3" s="12" t="s">
        <v>4</v>
      </c>
      <c r="D3" s="79" t="s">
        <v>5</v>
      </c>
      <c r="E3" s="80"/>
      <c r="F3" s="80"/>
      <c r="G3" s="80"/>
      <c r="H3" s="80"/>
      <c r="I3" s="80"/>
      <c r="J3" s="81"/>
      <c r="K3" s="13" t="s">
        <v>6</v>
      </c>
    </row>
    <row r="4" spans="1:11" ht="15.75" customHeight="1" x14ac:dyDescent="0.15">
      <c r="A4" s="13">
        <v>11</v>
      </c>
      <c r="B4" s="62" t="str">
        <f>HYPERLINK("https://leetcode.com/problems/container-with-most-water/","Container With Most Water")</f>
        <v>Container With Most Water</v>
      </c>
      <c r="C4" s="12" t="s">
        <v>19</v>
      </c>
      <c r="D4" s="47"/>
      <c r="E4" s="19"/>
      <c r="F4" s="26"/>
      <c r="G4" s="26"/>
      <c r="H4" s="26"/>
      <c r="I4" s="26"/>
      <c r="J4" s="26"/>
      <c r="K4" s="20"/>
    </row>
    <row r="5" spans="1:11" ht="15.75" customHeight="1" x14ac:dyDescent="0.15">
      <c r="A5" s="13">
        <v>167</v>
      </c>
      <c r="B5" s="62" t="str">
        <f>HYPERLINK("https://leetcode.com/problems/two-sum-ii-input-array-is-sorted","Two Sum II - Input array is sorted")</f>
        <v>Two Sum II - Input array is sorted</v>
      </c>
      <c r="C5" s="12" t="s">
        <v>19</v>
      </c>
      <c r="D5" s="22"/>
      <c r="E5" s="19"/>
      <c r="F5" s="19"/>
      <c r="G5" s="22"/>
      <c r="H5" s="19"/>
      <c r="I5" s="19"/>
      <c r="J5" s="20"/>
      <c r="K5" s="20"/>
    </row>
    <row r="6" spans="1:11" ht="15.75" customHeight="1" x14ac:dyDescent="0.15">
      <c r="A6" s="13">
        <v>977</v>
      </c>
      <c r="B6" s="62" t="str">
        <f>HYPERLINK("https://leetcode.com/problems/squares-of-a-sorted-array","Squares of a Sorted Array")</f>
        <v>Squares of a Sorted Array</v>
      </c>
      <c r="C6" s="12" t="s">
        <v>19</v>
      </c>
      <c r="D6" s="22"/>
      <c r="E6" s="19"/>
      <c r="F6" s="19"/>
      <c r="G6" s="19"/>
      <c r="H6" s="26"/>
      <c r="I6" s="26"/>
      <c r="J6" s="26"/>
      <c r="K6" s="13" t="s">
        <v>76</v>
      </c>
    </row>
    <row r="7" spans="1:11" ht="15.75" customHeight="1" x14ac:dyDescent="0.15">
      <c r="A7" s="13"/>
      <c r="B7" s="25"/>
      <c r="C7" s="12"/>
      <c r="D7" s="47"/>
      <c r="E7" s="19"/>
      <c r="F7" s="20"/>
      <c r="G7" s="26"/>
      <c r="H7" s="26"/>
      <c r="I7" s="26"/>
      <c r="J7" s="26"/>
      <c r="K7" s="13"/>
    </row>
    <row r="8" spans="1:11" ht="15.75" customHeight="1" x14ac:dyDescent="0.15">
      <c r="A8" s="13"/>
      <c r="B8" s="25"/>
      <c r="C8" s="12"/>
      <c r="D8" s="60"/>
      <c r="E8" s="26"/>
      <c r="F8" s="26"/>
      <c r="G8" s="26"/>
      <c r="H8" s="26"/>
      <c r="I8" s="26"/>
      <c r="J8" s="26"/>
      <c r="K8" s="13"/>
    </row>
    <row r="9" spans="1:11" ht="15.75" customHeight="1" x14ac:dyDescent="0.15">
      <c r="A9" s="13"/>
      <c r="B9" s="25"/>
      <c r="C9" s="12"/>
      <c r="D9" s="42"/>
      <c r="E9" s="26"/>
      <c r="F9" s="26"/>
      <c r="G9" s="26"/>
      <c r="H9" s="26"/>
      <c r="I9" s="26"/>
      <c r="J9" s="26"/>
      <c r="K9" s="13"/>
    </row>
    <row r="10" spans="1:11" ht="15.75" customHeight="1" x14ac:dyDescent="0.15">
      <c r="A10" s="13"/>
      <c r="B10" s="25"/>
      <c r="C10" s="12"/>
      <c r="D10" s="42"/>
      <c r="E10" s="26"/>
      <c r="F10" s="26"/>
      <c r="G10" s="26"/>
      <c r="H10" s="26"/>
      <c r="I10" s="26"/>
      <c r="J10" s="26"/>
      <c r="K10" s="13"/>
    </row>
    <row r="11" spans="1:11" ht="15.75" customHeight="1" x14ac:dyDescent="0.15">
      <c r="A11" s="13"/>
      <c r="B11" s="25"/>
      <c r="C11" s="12"/>
      <c r="D11" s="42"/>
      <c r="E11" s="26"/>
      <c r="F11" s="26"/>
      <c r="G11" s="26"/>
      <c r="H11" s="26"/>
      <c r="I11" s="26"/>
      <c r="J11" s="26"/>
      <c r="K11" s="20"/>
    </row>
    <row r="12" spans="1:11" ht="15.75" customHeight="1" x14ac:dyDescent="0.15">
      <c r="B12" s="2"/>
      <c r="C12" s="3"/>
      <c r="D12" s="29"/>
      <c r="E12" s="4"/>
      <c r="F12" s="4"/>
      <c r="G12" s="4"/>
      <c r="H12" s="4"/>
      <c r="I12" s="4"/>
      <c r="J12" s="4"/>
    </row>
    <row r="13" spans="1:11" ht="15.75" customHeight="1" x14ac:dyDescent="0.15">
      <c r="B13" s="2"/>
      <c r="C13" s="3"/>
      <c r="D13" s="29"/>
      <c r="E13" s="4"/>
      <c r="F13" s="4"/>
      <c r="G13" s="4"/>
      <c r="H13" s="4"/>
      <c r="I13" s="4"/>
      <c r="J13" s="4"/>
    </row>
    <row r="14" spans="1:11" ht="15.75" customHeight="1" x14ac:dyDescent="0.15">
      <c r="B14" s="2"/>
      <c r="C14" s="3"/>
      <c r="D14" s="30"/>
      <c r="E14" s="4"/>
      <c r="F14" s="4"/>
      <c r="G14" s="4"/>
      <c r="H14" s="4"/>
      <c r="I14" s="4"/>
      <c r="J14" s="4"/>
    </row>
    <row r="15" spans="1:11" ht="15.75" customHeight="1" x14ac:dyDescent="0.15">
      <c r="C15" s="31"/>
      <c r="D15" s="32"/>
    </row>
    <row r="16" spans="1:11" ht="15.75" customHeight="1" x14ac:dyDescent="0.15">
      <c r="C16" s="31"/>
      <c r="D16" s="32"/>
    </row>
    <row r="17" spans="3:4" ht="15.75" customHeight="1" x14ac:dyDescent="0.15">
      <c r="C17" s="31"/>
      <c r="D17" s="32"/>
    </row>
    <row r="18" spans="3:4" ht="15.75" customHeight="1" x14ac:dyDescent="0.15">
      <c r="C18" s="31"/>
      <c r="D18" s="32"/>
    </row>
    <row r="19" spans="3:4" ht="15.75" customHeight="1" x14ac:dyDescent="0.15">
      <c r="C19" s="31"/>
      <c r="D19" s="32"/>
    </row>
    <row r="20" spans="3:4" ht="15.75" customHeight="1" x14ac:dyDescent="0.15">
      <c r="C20" s="31"/>
      <c r="D20" s="32"/>
    </row>
    <row r="21" spans="3:4" ht="15.75" customHeight="1" x14ac:dyDescent="0.15">
      <c r="C21" s="31"/>
      <c r="D21" s="32"/>
    </row>
    <row r="22" spans="3:4" ht="15.75" customHeight="1" x14ac:dyDescent="0.15">
      <c r="C22" s="31"/>
      <c r="D22" s="32"/>
    </row>
    <row r="23" spans="3:4" ht="15.75" customHeight="1" x14ac:dyDescent="0.15">
      <c r="C23" s="31"/>
      <c r="D23" s="32"/>
    </row>
    <row r="24" spans="3:4" ht="15.75" customHeight="1" x14ac:dyDescent="0.15">
      <c r="C24" s="31"/>
      <c r="D24" s="32"/>
    </row>
    <row r="25" spans="3:4" ht="15.75" customHeight="1" x14ac:dyDescent="0.15">
      <c r="C25" s="31"/>
      <c r="D25" s="32"/>
    </row>
    <row r="26" spans="3:4" ht="15.75" customHeight="1" x14ac:dyDescent="0.15">
      <c r="C26" s="31"/>
      <c r="D26" s="32"/>
    </row>
    <row r="27" spans="3:4" ht="15.75" customHeight="1" x14ac:dyDescent="0.15">
      <c r="C27" s="31"/>
      <c r="D27" s="32"/>
    </row>
    <row r="28" spans="3:4" ht="15.75" customHeight="1" x14ac:dyDescent="0.15">
      <c r="C28" s="31"/>
      <c r="D28" s="32"/>
    </row>
    <row r="29" spans="3:4" ht="15.75" customHeight="1" x14ac:dyDescent="0.15">
      <c r="C29" s="31"/>
      <c r="D29" s="32"/>
    </row>
    <row r="30" spans="3:4" ht="15.75" customHeight="1" x14ac:dyDescent="0.15">
      <c r="C30" s="31"/>
      <c r="D30" s="32"/>
    </row>
    <row r="31" spans="3:4" ht="15.75" customHeight="1" x14ac:dyDescent="0.15">
      <c r="C31" s="31"/>
      <c r="D31" s="32"/>
    </row>
    <row r="32" spans="3:4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</sheetData>
  <mergeCells count="1">
    <mergeCell ref="D3:J3"/>
  </mergeCells>
  <phoneticPr fontId="3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005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2" ht="18" x14ac:dyDescent="0.2">
      <c r="A1" s="94" t="s">
        <v>77</v>
      </c>
      <c r="B1" s="78"/>
      <c r="C1" s="78"/>
      <c r="D1" s="78"/>
      <c r="E1" s="78"/>
      <c r="F1" s="78"/>
      <c r="G1" s="78"/>
      <c r="H1" s="78"/>
      <c r="I1" s="78"/>
      <c r="J1" s="78"/>
      <c r="K1" s="6"/>
    </row>
    <row r="2" spans="1:12" ht="15.75" customHeight="1" x14ac:dyDescent="0.15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</row>
    <row r="3" spans="1:12" ht="15.75" customHeight="1" x14ac:dyDescent="0.15">
      <c r="A3" s="1"/>
      <c r="B3" s="9"/>
      <c r="C3" s="3"/>
      <c r="D3" s="5"/>
      <c r="E3" s="5"/>
      <c r="F3" s="5"/>
      <c r="G3" s="5"/>
      <c r="H3" s="5"/>
      <c r="I3" s="5"/>
      <c r="J3" s="5"/>
      <c r="K3" s="6"/>
    </row>
    <row r="4" spans="1:12" ht="15.75" customHeight="1" x14ac:dyDescent="0.15">
      <c r="A4" s="10" t="s">
        <v>2</v>
      </c>
      <c r="B4" s="11" t="s">
        <v>3</v>
      </c>
      <c r="C4" s="12" t="s">
        <v>4</v>
      </c>
      <c r="D4" s="79" t="s">
        <v>5</v>
      </c>
      <c r="E4" s="80"/>
      <c r="F4" s="80"/>
      <c r="G4" s="80"/>
      <c r="H4" s="80"/>
      <c r="I4" s="80"/>
      <c r="J4" s="81"/>
      <c r="K4" s="13" t="s">
        <v>6</v>
      </c>
    </row>
    <row r="5" spans="1:12" ht="15.75" customHeight="1" x14ac:dyDescent="0.15">
      <c r="A5" s="13">
        <v>726</v>
      </c>
      <c r="B5" s="15" t="str">
        <f>HYPERLINK("https://leetcode.com/problems/number-of-atoms","Number of Atoms")</f>
        <v>Number of Atoms</v>
      </c>
      <c r="C5" s="12" t="s">
        <v>10</v>
      </c>
      <c r="D5" s="34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6"/>
      <c r="G5" s="26"/>
      <c r="H5" s="26"/>
      <c r="I5" s="26"/>
      <c r="J5" s="26"/>
      <c r="K5" s="20"/>
    </row>
    <row r="6" spans="1:12" ht="15.75" customHeight="1" x14ac:dyDescent="0.15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10</v>
      </c>
      <c r="D6" s="19"/>
      <c r="E6" s="22"/>
      <c r="F6" s="19"/>
      <c r="G6" s="19"/>
      <c r="H6" s="19"/>
      <c r="I6" s="19"/>
      <c r="J6" s="20"/>
      <c r="K6" s="20"/>
    </row>
    <row r="7" spans="1:12" ht="15.75" customHeight="1" x14ac:dyDescent="0.15">
      <c r="A7" s="20"/>
      <c r="B7" s="25"/>
      <c r="C7" s="12"/>
      <c r="D7" s="22"/>
      <c r="E7" s="19"/>
      <c r="F7" s="19"/>
      <c r="G7" s="22"/>
      <c r="H7" s="19"/>
      <c r="I7" s="19"/>
      <c r="J7" s="20"/>
      <c r="K7" s="20"/>
    </row>
    <row r="8" spans="1:12" ht="15.75" customHeight="1" x14ac:dyDescent="0.15">
      <c r="A8" s="20"/>
      <c r="B8" s="25"/>
      <c r="C8" s="12"/>
      <c r="D8" s="22"/>
      <c r="E8" s="19"/>
      <c r="F8" s="19"/>
      <c r="G8" s="22"/>
      <c r="H8" s="19"/>
      <c r="I8" s="19"/>
      <c r="J8" s="20"/>
      <c r="K8" s="20"/>
    </row>
    <row r="9" spans="1:12" ht="15.75" customHeight="1" x14ac:dyDescent="0.15">
      <c r="A9" s="20"/>
      <c r="B9" s="25"/>
      <c r="C9" s="12"/>
      <c r="D9" s="22"/>
      <c r="E9" s="19"/>
      <c r="F9" s="19"/>
      <c r="G9" s="20"/>
      <c r="H9" s="26"/>
      <c r="I9" s="26"/>
      <c r="J9" s="26"/>
      <c r="K9" s="20"/>
    </row>
    <row r="10" spans="1:12" ht="15.75" customHeight="1" x14ac:dyDescent="0.15">
      <c r="A10" s="20"/>
      <c r="B10" s="25"/>
      <c r="C10" s="12"/>
      <c r="D10" s="22"/>
      <c r="E10" s="19"/>
      <c r="F10" s="20"/>
      <c r="G10" s="26"/>
      <c r="H10" s="26"/>
      <c r="I10" s="26"/>
      <c r="J10" s="26"/>
      <c r="K10" s="11"/>
    </row>
    <row r="11" spans="1:12" ht="15.75" customHeight="1" x14ac:dyDescent="0.15">
      <c r="A11" s="20"/>
      <c r="B11" s="25"/>
      <c r="C11" s="12"/>
      <c r="D11" s="22"/>
      <c r="E11" s="26"/>
      <c r="F11" s="26"/>
      <c r="G11" s="26"/>
      <c r="H11" s="26"/>
      <c r="I11" s="26"/>
      <c r="J11" s="26"/>
      <c r="K11" s="20"/>
    </row>
    <row r="12" spans="1:12" ht="15.75" customHeight="1" x14ac:dyDescent="0.15">
      <c r="A12" s="20"/>
      <c r="B12" s="25"/>
      <c r="C12" s="12"/>
      <c r="D12" s="42"/>
      <c r="E12" s="26"/>
      <c r="F12" s="26"/>
      <c r="G12" s="26"/>
      <c r="H12" s="26"/>
      <c r="I12" s="26"/>
      <c r="J12" s="26"/>
      <c r="K12" s="20"/>
    </row>
    <row r="13" spans="1:12" ht="15.75" customHeight="1" x14ac:dyDescent="0.15">
      <c r="A13" s="20"/>
      <c r="B13" s="25"/>
      <c r="C13" s="12"/>
      <c r="D13" s="19"/>
      <c r="E13" s="19"/>
      <c r="F13" s="19"/>
      <c r="G13" s="20"/>
      <c r="H13" s="20"/>
      <c r="I13" s="26"/>
      <c r="J13" s="26"/>
      <c r="K13" s="20"/>
    </row>
    <row r="14" spans="1:12" ht="15.75" customHeight="1" x14ac:dyDescent="0.15">
      <c r="A14" s="20"/>
      <c r="B14" s="25"/>
      <c r="C14" s="12"/>
      <c r="D14" s="42"/>
      <c r="E14" s="26"/>
      <c r="F14" s="26"/>
      <c r="G14" s="26"/>
      <c r="H14" s="26"/>
      <c r="I14" s="26"/>
      <c r="J14" s="26"/>
      <c r="K14" s="20"/>
    </row>
    <row r="15" spans="1:12" ht="15.75" customHeight="1" x14ac:dyDescent="0.15">
      <c r="B15" s="2"/>
      <c r="C15" s="3"/>
      <c r="D15" s="27"/>
      <c r="E15" s="4"/>
      <c r="F15" s="4"/>
      <c r="G15" s="4"/>
      <c r="H15" s="4"/>
      <c r="I15" s="4"/>
      <c r="J15" s="4"/>
    </row>
    <row r="16" spans="1:12" ht="15.75" customHeight="1" x14ac:dyDescent="0.15">
      <c r="B16" s="2"/>
      <c r="C16" s="3"/>
      <c r="D16" s="29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29"/>
      <c r="E17" s="4"/>
      <c r="F17" s="4"/>
      <c r="G17" s="4"/>
      <c r="H17" s="4"/>
      <c r="I17" s="4"/>
      <c r="J17" s="4"/>
    </row>
    <row r="18" spans="2:10" ht="15.75" customHeight="1" x14ac:dyDescent="0.15">
      <c r="B18" s="2"/>
      <c r="C18" s="3"/>
      <c r="D18" s="30"/>
      <c r="E18" s="4"/>
      <c r="F18" s="4"/>
      <c r="G18" s="4"/>
      <c r="H18" s="4"/>
      <c r="I18" s="4"/>
      <c r="J18" s="4"/>
    </row>
    <row r="19" spans="2:10" ht="15.75" customHeight="1" x14ac:dyDescent="0.15">
      <c r="C19" s="31"/>
      <c r="D19" s="32"/>
    </row>
    <row r="20" spans="2:10" ht="15.75" customHeight="1" x14ac:dyDescent="0.15">
      <c r="C20" s="31"/>
      <c r="D20" s="32"/>
    </row>
    <row r="21" spans="2:10" ht="15.75" customHeight="1" x14ac:dyDescent="0.15">
      <c r="C21" s="31"/>
      <c r="D21" s="32"/>
    </row>
    <row r="22" spans="2:10" ht="15.75" customHeight="1" x14ac:dyDescent="0.15">
      <c r="C22" s="31"/>
      <c r="D22" s="32"/>
    </row>
    <row r="23" spans="2:10" ht="15.75" customHeight="1" x14ac:dyDescent="0.15">
      <c r="C23" s="31"/>
      <c r="D23" s="32"/>
    </row>
    <row r="24" spans="2:10" ht="15.75" customHeight="1" x14ac:dyDescent="0.15">
      <c r="C24" s="31"/>
      <c r="D24" s="32"/>
    </row>
    <row r="25" spans="2:10" ht="15.75" customHeight="1" x14ac:dyDescent="0.15">
      <c r="C25" s="31"/>
      <c r="D25" s="32"/>
    </row>
    <row r="26" spans="2:10" ht="15.75" customHeight="1" x14ac:dyDescent="0.15">
      <c r="C26" s="31"/>
      <c r="D26" s="32"/>
    </row>
    <row r="27" spans="2:10" ht="15.75" customHeight="1" x14ac:dyDescent="0.15">
      <c r="C27" s="31"/>
      <c r="D27" s="32"/>
    </row>
    <row r="28" spans="2:10" ht="15.75" customHeight="1" x14ac:dyDescent="0.15">
      <c r="C28" s="31"/>
      <c r="D28" s="32"/>
    </row>
    <row r="29" spans="2:10" ht="15.75" customHeight="1" x14ac:dyDescent="0.15">
      <c r="C29" s="31"/>
      <c r="D29" s="32"/>
    </row>
    <row r="30" spans="2:10" ht="15.75" customHeight="1" x14ac:dyDescent="0.15">
      <c r="C30" s="31"/>
      <c r="D30" s="32"/>
    </row>
    <row r="31" spans="2:10" ht="15.75" customHeight="1" x14ac:dyDescent="0.15">
      <c r="C31" s="31"/>
      <c r="D31" s="32"/>
    </row>
    <row r="32" spans="2:10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  <row r="1002" spans="3:4" ht="13" x14ac:dyDescent="0.15">
      <c r="C1002" s="31"/>
      <c r="D1002" s="32"/>
    </row>
    <row r="1003" spans="3:4" ht="13" x14ac:dyDescent="0.15">
      <c r="C1003" s="31"/>
      <c r="D1003" s="32"/>
    </row>
    <row r="1004" spans="3:4" ht="13" x14ac:dyDescent="0.15">
      <c r="C1004" s="31"/>
      <c r="D1004" s="32"/>
    </row>
    <row r="1005" spans="3:4" ht="13" x14ac:dyDescent="0.15">
      <c r="C1005" s="31"/>
      <c r="D1005" s="32"/>
    </row>
  </sheetData>
  <mergeCells count="2">
    <mergeCell ref="A1:J1"/>
    <mergeCell ref="D4:J4"/>
  </mergeCells>
  <phoneticPr fontId="3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004"/>
  <sheetViews>
    <sheetView workbookViewId="0">
      <selection activeCell="B4" sqref="B4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2" ht="15.75" customHeight="1" x14ac:dyDescent="0.15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 spans="1:12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 spans="1:12" ht="15.75" customHeight="1" x14ac:dyDescent="0.15">
      <c r="A3" s="10" t="s">
        <v>2</v>
      </c>
      <c r="B3" s="11" t="s">
        <v>3</v>
      </c>
      <c r="C3" s="12" t="s">
        <v>4</v>
      </c>
      <c r="D3" s="79" t="s">
        <v>5</v>
      </c>
      <c r="E3" s="80"/>
      <c r="F3" s="80"/>
      <c r="G3" s="80"/>
      <c r="H3" s="80"/>
      <c r="I3" s="80"/>
      <c r="J3" s="81"/>
      <c r="K3" s="13" t="s">
        <v>6</v>
      </c>
    </row>
    <row r="4" spans="1:12" ht="15.75" customHeight="1" x14ac:dyDescent="0.15">
      <c r="A4" s="13">
        <v>169</v>
      </c>
      <c r="B4" s="62" t="str">
        <f>HYPERLINK("https://leetcode.com/problems/majority-element","Majority Element")</f>
        <v>Majority Element</v>
      </c>
      <c r="C4" s="12" t="s">
        <v>19</v>
      </c>
      <c r="D4" s="61"/>
      <c r="E4" s="19"/>
      <c r="F4" s="26"/>
      <c r="G4" s="26"/>
      <c r="H4" s="26"/>
      <c r="I4" s="26"/>
      <c r="J4" s="26"/>
      <c r="K4" s="13" t="s">
        <v>78</v>
      </c>
    </row>
    <row r="5" spans="1:12" ht="15.75" customHeight="1" x14ac:dyDescent="0.15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18</v>
      </c>
      <c r="D5" s="19"/>
      <c r="E5" s="22"/>
      <c r="F5" s="19"/>
      <c r="G5" s="19"/>
      <c r="H5" s="19"/>
      <c r="I5" s="19"/>
      <c r="J5" s="20"/>
      <c r="K5" s="13" t="s">
        <v>79</v>
      </c>
    </row>
    <row r="6" spans="1:12" ht="15.75" customHeight="1" x14ac:dyDescent="0.15">
      <c r="A6" s="20"/>
      <c r="B6" s="25"/>
      <c r="C6" s="12"/>
      <c r="D6" s="22"/>
      <c r="E6" s="19"/>
      <c r="F6" s="19"/>
      <c r="G6" s="22"/>
      <c r="H6" s="19"/>
      <c r="I6" s="19"/>
      <c r="J6" s="20"/>
      <c r="K6" s="20"/>
    </row>
    <row r="7" spans="1:12" ht="15.75" customHeight="1" x14ac:dyDescent="0.15">
      <c r="A7" s="20"/>
      <c r="B7" s="25"/>
      <c r="C7" s="12"/>
      <c r="D7" s="22"/>
      <c r="E7" s="19"/>
      <c r="F7" s="19"/>
      <c r="G7" s="22"/>
      <c r="H7" s="19"/>
      <c r="I7" s="19"/>
      <c r="J7" s="20"/>
      <c r="K7" s="20"/>
    </row>
    <row r="8" spans="1:12" ht="15.75" customHeight="1" x14ac:dyDescent="0.15">
      <c r="A8" s="20"/>
      <c r="B8" s="25"/>
      <c r="C8" s="12"/>
      <c r="D8" s="22"/>
      <c r="E8" s="19"/>
      <c r="F8" s="19"/>
      <c r="G8" s="20"/>
      <c r="H8" s="26"/>
      <c r="I8" s="26"/>
      <c r="J8" s="26"/>
      <c r="K8" s="20"/>
    </row>
    <row r="9" spans="1:12" ht="15.75" customHeight="1" x14ac:dyDescent="0.15">
      <c r="A9" s="20"/>
      <c r="B9" s="25"/>
      <c r="C9" s="12"/>
      <c r="D9" s="22"/>
      <c r="E9" s="19"/>
      <c r="F9" s="20"/>
      <c r="G9" s="26"/>
      <c r="H9" s="26"/>
      <c r="I9" s="26"/>
      <c r="J9" s="26"/>
      <c r="K9" s="11"/>
    </row>
    <row r="10" spans="1:12" ht="15.75" customHeight="1" x14ac:dyDescent="0.15">
      <c r="A10" s="20"/>
      <c r="B10" s="25"/>
      <c r="C10" s="12"/>
      <c r="D10" s="22"/>
      <c r="E10" s="26"/>
      <c r="F10" s="26"/>
      <c r="G10" s="26"/>
      <c r="H10" s="26"/>
      <c r="I10" s="26"/>
      <c r="J10" s="26"/>
      <c r="K10" s="20"/>
    </row>
    <row r="11" spans="1:12" ht="15.75" customHeight="1" x14ac:dyDescent="0.15">
      <c r="A11" s="20"/>
      <c r="B11" s="25"/>
      <c r="C11" s="12"/>
      <c r="D11" s="42"/>
      <c r="E11" s="26"/>
      <c r="F11" s="26"/>
      <c r="G11" s="26"/>
      <c r="H11" s="26"/>
      <c r="I11" s="26"/>
      <c r="J11" s="26"/>
      <c r="K11" s="20"/>
    </row>
    <row r="12" spans="1:12" ht="15.75" customHeight="1" x14ac:dyDescent="0.15">
      <c r="A12" s="20"/>
      <c r="B12" s="25"/>
      <c r="C12" s="12"/>
      <c r="D12" s="19"/>
      <c r="E12" s="19"/>
      <c r="F12" s="19"/>
      <c r="G12" s="20"/>
      <c r="H12" s="20"/>
      <c r="I12" s="26"/>
      <c r="J12" s="26"/>
      <c r="K12" s="20"/>
    </row>
    <row r="13" spans="1:12" ht="15.75" customHeight="1" x14ac:dyDescent="0.15">
      <c r="A13" s="20"/>
      <c r="B13" s="25"/>
      <c r="C13" s="12"/>
      <c r="D13" s="42"/>
      <c r="E13" s="26"/>
      <c r="F13" s="26"/>
      <c r="G13" s="26"/>
      <c r="H13" s="26"/>
      <c r="I13" s="26"/>
      <c r="J13" s="26"/>
      <c r="K13" s="20"/>
    </row>
    <row r="14" spans="1:12" ht="15.75" customHeight="1" x14ac:dyDescent="0.15">
      <c r="B14" s="2"/>
      <c r="C14" s="3"/>
      <c r="D14" s="27"/>
      <c r="E14" s="4"/>
      <c r="F14" s="4"/>
      <c r="G14" s="4"/>
      <c r="H14" s="4"/>
      <c r="I14" s="4"/>
      <c r="J14" s="4"/>
    </row>
    <row r="15" spans="1:12" ht="15.75" customHeight="1" x14ac:dyDescent="0.15">
      <c r="B15" s="2"/>
      <c r="C15" s="3"/>
      <c r="D15" s="29"/>
      <c r="E15" s="4"/>
      <c r="F15" s="4"/>
      <c r="G15" s="4"/>
      <c r="H15" s="4"/>
      <c r="I15" s="4"/>
      <c r="J15" s="4"/>
    </row>
    <row r="16" spans="1:12" ht="15.75" customHeight="1" x14ac:dyDescent="0.15">
      <c r="B16" s="2"/>
      <c r="C16" s="3"/>
      <c r="D16" s="29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30"/>
      <c r="E17" s="4"/>
      <c r="F17" s="4"/>
      <c r="G17" s="4"/>
      <c r="H17" s="4"/>
      <c r="I17" s="4"/>
      <c r="J17" s="4"/>
    </row>
    <row r="18" spans="2:10" ht="15.75" customHeight="1" x14ac:dyDescent="0.15">
      <c r="C18" s="31"/>
      <c r="D18" s="32"/>
    </row>
    <row r="19" spans="2:10" ht="15.75" customHeight="1" x14ac:dyDescent="0.15">
      <c r="C19" s="31"/>
      <c r="D19" s="32"/>
    </row>
    <row r="20" spans="2:10" ht="15.75" customHeight="1" x14ac:dyDescent="0.15">
      <c r="C20" s="31"/>
      <c r="D20" s="32"/>
    </row>
    <row r="21" spans="2:10" ht="15.75" customHeight="1" x14ac:dyDescent="0.15">
      <c r="C21" s="31"/>
      <c r="D21" s="32"/>
    </row>
    <row r="22" spans="2:10" ht="15.75" customHeight="1" x14ac:dyDescent="0.15">
      <c r="C22" s="31"/>
      <c r="D22" s="32"/>
    </row>
    <row r="23" spans="2:10" ht="15.75" customHeight="1" x14ac:dyDescent="0.15">
      <c r="C23" s="31"/>
      <c r="D23" s="32"/>
    </row>
    <row r="24" spans="2:10" ht="15.75" customHeight="1" x14ac:dyDescent="0.15">
      <c r="C24" s="31"/>
      <c r="D24" s="32"/>
    </row>
    <row r="25" spans="2:10" ht="15.75" customHeight="1" x14ac:dyDescent="0.15">
      <c r="C25" s="31"/>
      <c r="D25" s="32"/>
    </row>
    <row r="26" spans="2:10" ht="15.75" customHeight="1" x14ac:dyDescent="0.15">
      <c r="C26" s="31"/>
      <c r="D26" s="32"/>
    </row>
    <row r="27" spans="2:10" ht="15.75" customHeight="1" x14ac:dyDescent="0.15">
      <c r="C27" s="31"/>
      <c r="D27" s="32"/>
    </row>
    <row r="28" spans="2:10" ht="15.75" customHeight="1" x14ac:dyDescent="0.15">
      <c r="C28" s="31"/>
      <c r="D28" s="32"/>
    </row>
    <row r="29" spans="2:10" ht="15.75" customHeight="1" x14ac:dyDescent="0.15">
      <c r="C29" s="31"/>
      <c r="D29" s="32"/>
    </row>
    <row r="30" spans="2:10" ht="15.75" customHeight="1" x14ac:dyDescent="0.15">
      <c r="C30" s="31"/>
      <c r="D30" s="32"/>
    </row>
    <row r="31" spans="2:10" ht="15.75" customHeight="1" x14ac:dyDescent="0.15">
      <c r="C31" s="31"/>
      <c r="D31" s="32"/>
    </row>
    <row r="32" spans="2:10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  <row r="1002" spans="3:4" ht="13" x14ac:dyDescent="0.15">
      <c r="C1002" s="31"/>
      <c r="D1002" s="32"/>
    </row>
    <row r="1003" spans="3:4" ht="13" x14ac:dyDescent="0.15">
      <c r="C1003" s="31"/>
      <c r="D1003" s="32"/>
    </row>
    <row r="1004" spans="3:4" ht="13" x14ac:dyDescent="0.15">
      <c r="C1004" s="31"/>
      <c r="D1004" s="32"/>
    </row>
  </sheetData>
  <mergeCells count="1">
    <mergeCell ref="D3:J3"/>
  </mergeCells>
  <phoneticPr fontId="3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workbookViewId="0">
      <selection activeCell="F18" sqref="F18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1.5" customWidth="1"/>
  </cols>
  <sheetData>
    <row r="1" spans="1:11" ht="15.75" customHeight="1" x14ac:dyDescent="0.15">
      <c r="A1" s="10" t="s">
        <v>2</v>
      </c>
      <c r="B1" s="11" t="s">
        <v>3</v>
      </c>
      <c r="C1" s="12" t="s">
        <v>4</v>
      </c>
      <c r="D1" s="79" t="s">
        <v>5</v>
      </c>
      <c r="E1" s="80"/>
      <c r="F1" s="80"/>
      <c r="G1" s="80"/>
      <c r="H1" s="80"/>
      <c r="I1" s="80"/>
      <c r="J1" s="81"/>
      <c r="K1" s="13" t="s">
        <v>6</v>
      </c>
    </row>
    <row r="2" spans="1:11" ht="15.75" customHeight="1" x14ac:dyDescent="0.15">
      <c r="A2" s="13">
        <v>17</v>
      </c>
      <c r="B2" s="62" t="str">
        <f>HYPERLINK("https://zxi.mytechroad.com/blog/searching/leetcode-17-letter-combinations-of-a-phone-number/","Letter Combinations of a Phone Number")</f>
        <v>Letter Combinations of a Phone Number</v>
      </c>
      <c r="C2" s="12" t="s">
        <v>19</v>
      </c>
      <c r="D2" s="64" t="str">
        <f>HYPERLINK("https://zxi.mytechroad.com/blog/searching/leetcode-39-combination-sum/","39")</f>
        <v>39</v>
      </c>
      <c r="E2" s="67" t="str">
        <f>HYPERLINK("https://zxi.mytechroad.com/blog/searching/leetcode-40-combination-sum-ii/","40")</f>
        <v>40</v>
      </c>
      <c r="F2" s="64" t="str">
        <f>HYPERLINK("https://zxi.mytechroad.com/blog/searching/leetcode-77-combinations/","77")</f>
        <v>77</v>
      </c>
      <c r="G2" s="64" t="str">
        <f>HYPERLINK("https://zxi.mytechroad.com/blog/searching/leetcode-78-subsets/","78")</f>
        <v>78</v>
      </c>
      <c r="H2" s="64" t="str">
        <f>HYPERLINK("https://zxi.mytechroad.com/blog/searching/leetcode-90-subsets-ii/","90")</f>
        <v>90</v>
      </c>
      <c r="I2" s="64" t="str">
        <f>HYPERLINK("https://zxi.mytechroad.com/blog/searching/leetcode-216-combination-sum-iii/","216")</f>
        <v>216</v>
      </c>
      <c r="J2" s="20"/>
      <c r="K2" s="13" t="s">
        <v>20</v>
      </c>
    </row>
    <row r="3" spans="1:11" ht="15.75" customHeight="1" x14ac:dyDescent="0.15">
      <c r="A3" s="13">
        <v>46</v>
      </c>
      <c r="B3" s="62" t="str">
        <f>HYPERLINK("https://zxi.mytechroad.com/blog/searching/leetcode-46-permutations/","Permutations")</f>
        <v>Permutations</v>
      </c>
      <c r="C3" s="12" t="s">
        <v>19</v>
      </c>
      <c r="D3" s="67" t="str">
        <f>HYPERLINK("https://zxi.mytechroad.com/blog/searching/leetcode-47-permutations-ii/","47")</f>
        <v>47</v>
      </c>
      <c r="E3" s="64" t="str">
        <f>HYPERLINK("https://zxi.mytechroad.com/blog/searching/leetcode-784-letter-case-permutation/","784")</f>
        <v>784</v>
      </c>
      <c r="F3" s="33" t="str">
        <f>HYPERLINK("https://zxi.mytechroad.com/blog/searching/leetcode-943-find-the-shortest-superstring/","943")</f>
        <v>943</v>
      </c>
      <c r="G3" s="18" t="str">
        <f>HYPERLINK("https://zxi.mytechroad.com/blog/searching/leetcode-996-number-of-squareful-arrays/","996")</f>
        <v>996</v>
      </c>
      <c r="H3" s="19"/>
      <c r="I3" s="19"/>
      <c r="J3" s="20"/>
      <c r="K3" s="13" t="s">
        <v>21</v>
      </c>
    </row>
    <row r="4" spans="1:11" ht="15.75" customHeight="1" x14ac:dyDescent="0.15">
      <c r="A4" s="13">
        <v>22</v>
      </c>
      <c r="B4" s="62" t="str">
        <f>HYPERLINK("https://zxi.mytechroad.com/blog/searching/leetcode-22-generate-parentheses/","Generate Parentheses")</f>
        <v>Generate Parentheses</v>
      </c>
      <c r="C4" s="12" t="s">
        <v>10</v>
      </c>
      <c r="D4" s="34" t="str">
        <f>HYPERLINK("https://zxi.mytechroad.com/blog/searching/leetcode-301-remove-invalid-parentheses/","301")</f>
        <v>301</v>
      </c>
      <c r="E4" s="19"/>
      <c r="F4" s="19"/>
      <c r="G4" s="22"/>
      <c r="H4" s="19"/>
      <c r="I4" s="19"/>
      <c r="J4" s="20"/>
      <c r="K4" s="13" t="s">
        <v>22</v>
      </c>
    </row>
    <row r="5" spans="1:11" ht="15.75" customHeight="1" x14ac:dyDescent="0.15">
      <c r="A5" s="13">
        <v>37</v>
      </c>
      <c r="B5" s="62" t="str">
        <f>HYPERLINK("https://zxi.mytechroad.com/blog/searching/leetcode-37-sudoku-solver/","Sudoku Solver")</f>
        <v>Sudoku Solver</v>
      </c>
      <c r="C5" s="12" t="s">
        <v>10</v>
      </c>
      <c r="D5" s="67" t="str">
        <f>HYPERLINK("https://zxi.mytechroad.com/blog/searching/leetcode-51-n-queens/","51")</f>
        <v>51</v>
      </c>
      <c r="E5" s="68" t="str">
        <f>HYPERLINK("https://zxi.mytechroad.com/blog/searching/leetcode-52-n-queens-ii/","52")</f>
        <v>52</v>
      </c>
      <c r="F5" s="19"/>
      <c r="G5" s="22"/>
      <c r="H5" s="19"/>
      <c r="I5" s="19"/>
      <c r="J5" s="20"/>
      <c r="K5" s="13" t="s">
        <v>22</v>
      </c>
    </row>
    <row r="6" spans="1:11" ht="15.75" customHeight="1" x14ac:dyDescent="0.15">
      <c r="A6" s="13">
        <v>79</v>
      </c>
      <c r="B6" s="62" t="str">
        <f>HYPERLINK("https://zxi.mytechroad.com/blog/leetcode/leetcode-79-word-search/","Word Search")</f>
        <v>Word Search</v>
      </c>
      <c r="C6" s="12" t="s">
        <v>10</v>
      </c>
      <c r="D6" s="34" t="str">
        <f>HYPERLINK("https://zxi.mytechroad.com/blog/searching/leetcode-212-word-search-ii/","212")</f>
        <v>212</v>
      </c>
      <c r="E6" s="19"/>
      <c r="F6" s="26"/>
      <c r="G6" s="26"/>
      <c r="H6" s="26"/>
      <c r="I6" s="26"/>
      <c r="J6" s="26"/>
      <c r="K6" s="13" t="s">
        <v>22</v>
      </c>
    </row>
    <row r="7" spans="1:11" ht="15.75" customHeight="1" x14ac:dyDescent="0.15">
      <c r="A7" s="13">
        <v>127</v>
      </c>
      <c r="B7" s="15" t="str">
        <f>HYPERLINK("https://zxi.mytechroad.com/blog/searching/127-word-ladder/","Word Ladder")</f>
        <v>Word Ladder</v>
      </c>
      <c r="C7" s="12" t="s">
        <v>18</v>
      </c>
      <c r="D7" s="34" t="str">
        <f>HYPERLINK("https://zxi.mytechroad.com/blog/searching/leetcode-126-word-ladder-ii/","126")</f>
        <v>126</v>
      </c>
      <c r="E7" s="16" t="str">
        <f>HYPERLINK("https://zxi.mytechroad.com/blog/searching/leetcode-752-open-the-lock/","752")</f>
        <v>752</v>
      </c>
      <c r="F7" s="34" t="str">
        <f>HYPERLINK("https://zxi.mytechroad.com/blog/searching/leetcode-818-race-car/","818")</f>
        <v>818</v>
      </c>
      <c r="G7" s="26"/>
      <c r="H7" s="26"/>
      <c r="I7" s="26"/>
      <c r="J7" s="26"/>
      <c r="K7" s="13" t="s">
        <v>23</v>
      </c>
    </row>
    <row r="8" spans="1:11" ht="15.75" customHeight="1" x14ac:dyDescent="0.15">
      <c r="A8" s="13">
        <v>542</v>
      </c>
      <c r="B8" s="62" t="str">
        <f>HYPERLINK("https://zxi.mytechroad.com/blog/dynamic-programming/leetcode-542-01-matrix/","01 Matrix")</f>
        <v>01 Matrix</v>
      </c>
      <c r="C8" s="12" t="s">
        <v>10</v>
      </c>
      <c r="D8" s="18" t="str">
        <f>HYPERLINK("https://zxi.mytechroad.com/blog/searching/leetcode-675-cut-off-trees-for-golf-event/","675")</f>
        <v>675</v>
      </c>
      <c r="E8" s="24" t="str">
        <f>HYPERLINK("https://zxi.mytechroad.com/blog/graph/leetcode-934-shortest-bridge/","934")</f>
        <v>934</v>
      </c>
      <c r="F8" s="20"/>
      <c r="G8" s="26"/>
      <c r="H8" s="26"/>
      <c r="I8" s="26"/>
      <c r="J8" s="26"/>
      <c r="K8" s="13" t="s">
        <v>23</v>
      </c>
    </row>
    <row r="9" spans="1:11" ht="15.75" customHeight="1" x14ac:dyDescent="0.15">
      <c r="A9" s="13">
        <v>698</v>
      </c>
      <c r="B9" s="15" t="str">
        <f>HYPERLINK("https://zxi.mytechroad.com/blog/searching/leetcode-698-partition-to-k-equal-sum-subsets/","Partition to K Equal Sum Subsets")</f>
        <v>Partition to K Equal Sum Subsets</v>
      </c>
      <c r="C9" s="12" t="s">
        <v>10</v>
      </c>
      <c r="D9" s="24" t="str">
        <f>HYPERLINK("https://zxi.mytechroad.com/blog/searching/leetcode-93-restore-ip-addresses/","93")</f>
        <v>93</v>
      </c>
      <c r="E9" s="16" t="str">
        <f>HYPERLINK("https://zxi.mytechroad.com/blog/searching/leetcode-131-palindrome-partitioning/","131")</f>
        <v>131</v>
      </c>
      <c r="F9" s="16" t="str">
        <f>HYPERLINK("https://zxi.mytechroad.com/blog/leetcode/leetcode-241-different-ways-to-add-parentheses/","241")</f>
        <v>241</v>
      </c>
      <c r="G9" s="18" t="str">
        <f>HYPERLINK("https://zxi.mytechroad.com/blog/searching/leetcode-282-expression-add-operators/","282")</f>
        <v>282</v>
      </c>
      <c r="H9" s="16" t="str">
        <f>HYPERLINK("https://zxi.mytechroad.com/blog/searching/leetcode-842-split-array-into-fibonacci-sequence/","842")</f>
        <v>842</v>
      </c>
      <c r="I9" s="26"/>
      <c r="J9" s="26"/>
      <c r="K9" s="13" t="s">
        <v>24</v>
      </c>
    </row>
    <row r="10" spans="1:11" ht="15.75" customHeight="1" x14ac:dyDescent="0.15">
      <c r="B10" s="2"/>
      <c r="C10" s="3"/>
      <c r="D10" s="27"/>
      <c r="E10" s="4"/>
      <c r="F10" s="4"/>
      <c r="G10" s="4"/>
      <c r="H10" s="4"/>
      <c r="I10" s="4"/>
      <c r="J10" s="4"/>
    </row>
    <row r="11" spans="1:11" ht="15.75" customHeight="1" x14ac:dyDescent="0.15">
      <c r="B11" s="2"/>
      <c r="C11" s="3"/>
      <c r="D11" s="29"/>
      <c r="E11" s="4"/>
      <c r="F11" s="4"/>
      <c r="G11" s="4"/>
      <c r="H11" s="4"/>
      <c r="I11" s="4"/>
      <c r="J11" s="4"/>
    </row>
    <row r="12" spans="1:11" ht="15.75" customHeight="1" x14ac:dyDescent="0.15">
      <c r="B12" s="2"/>
      <c r="C12" s="3"/>
      <c r="D12" s="29"/>
      <c r="E12" s="4"/>
      <c r="F12" s="4"/>
      <c r="G12" s="4"/>
      <c r="H12" s="4"/>
      <c r="I12" s="4"/>
      <c r="J12" s="4"/>
    </row>
    <row r="13" spans="1:11" ht="15.75" customHeight="1" x14ac:dyDescent="0.15">
      <c r="B13" s="2"/>
      <c r="C13" s="3"/>
      <c r="D13" s="30"/>
      <c r="E13" s="4"/>
      <c r="F13" s="4"/>
      <c r="G13" s="4"/>
      <c r="H13" s="4"/>
      <c r="I13" s="4"/>
      <c r="J13" s="4"/>
    </row>
    <row r="14" spans="1:11" ht="15.75" customHeight="1" x14ac:dyDescent="0.15">
      <c r="C14" s="31"/>
      <c r="D14" s="32"/>
    </row>
    <row r="15" spans="1:11" ht="15.75" customHeight="1" x14ac:dyDescent="0.15">
      <c r="C15" s="31"/>
      <c r="D15" s="32"/>
    </row>
    <row r="16" spans="1:11" ht="15.75" customHeight="1" x14ac:dyDescent="0.15">
      <c r="C16" s="31"/>
      <c r="D16" s="32"/>
    </row>
    <row r="17" spans="3:4" ht="15.75" customHeight="1" x14ac:dyDescent="0.15">
      <c r="C17" s="31"/>
      <c r="D17" s="32"/>
    </row>
    <row r="18" spans="3:4" ht="15.75" customHeight="1" x14ac:dyDescent="0.15">
      <c r="C18" s="31"/>
      <c r="D18" s="32"/>
    </row>
    <row r="19" spans="3:4" ht="15.75" customHeight="1" x14ac:dyDescent="0.15">
      <c r="C19" s="31"/>
      <c r="D19" s="32"/>
    </row>
    <row r="20" spans="3:4" ht="15.75" customHeight="1" x14ac:dyDescent="0.15">
      <c r="C20" s="31"/>
      <c r="D20" s="32"/>
    </row>
    <row r="21" spans="3:4" ht="15.75" customHeight="1" x14ac:dyDescent="0.15">
      <c r="C21" s="31"/>
      <c r="D21" s="32"/>
    </row>
    <row r="22" spans="3:4" ht="15.75" customHeight="1" x14ac:dyDescent="0.15">
      <c r="C22" s="31"/>
      <c r="D22" s="32"/>
    </row>
    <row r="23" spans="3:4" ht="15.75" customHeight="1" x14ac:dyDescent="0.15">
      <c r="C23" s="31"/>
      <c r="D23" s="32"/>
    </row>
    <row r="24" spans="3:4" ht="15.75" customHeight="1" x14ac:dyDescent="0.15">
      <c r="C24" s="31"/>
      <c r="D24" s="32"/>
    </row>
    <row r="25" spans="3:4" ht="15.75" customHeight="1" x14ac:dyDescent="0.15">
      <c r="C25" s="31"/>
      <c r="D25" s="32"/>
    </row>
    <row r="26" spans="3:4" ht="15.75" customHeight="1" x14ac:dyDescent="0.15">
      <c r="C26" s="31"/>
      <c r="D26" s="32"/>
    </row>
    <row r="27" spans="3:4" ht="15.75" customHeight="1" x14ac:dyDescent="0.15">
      <c r="C27" s="31"/>
      <c r="D27" s="32"/>
    </row>
    <row r="28" spans="3:4" ht="15.75" customHeight="1" x14ac:dyDescent="0.15">
      <c r="C28" s="31"/>
      <c r="D28" s="32"/>
    </row>
    <row r="29" spans="3:4" ht="15.75" customHeight="1" x14ac:dyDescent="0.15">
      <c r="C29" s="31"/>
      <c r="D29" s="32"/>
    </row>
    <row r="30" spans="3:4" ht="15.75" customHeight="1" x14ac:dyDescent="0.15">
      <c r="C30" s="31"/>
      <c r="D30" s="32"/>
    </row>
    <row r="31" spans="3:4" ht="15.75" customHeight="1" x14ac:dyDescent="0.15">
      <c r="C31" s="31"/>
      <c r="D31" s="32"/>
    </row>
    <row r="32" spans="3:4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</sheetData>
  <mergeCells count="1">
    <mergeCell ref="D1:J1"/>
  </mergeCells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13"/>
  <sheetViews>
    <sheetView zoomScale="120" zoomScaleNormal="120" workbookViewId="0">
      <selection activeCell="F8" sqref="F8"/>
    </sheetView>
  </sheetViews>
  <sheetFormatPr baseColWidth="10" defaultColWidth="14.5" defaultRowHeight="15.75" customHeight="1" x14ac:dyDescent="0.15"/>
  <cols>
    <col min="1" max="1" width="5.33203125" customWidth="1"/>
    <col min="2" max="2" width="26.83203125" customWidth="1"/>
    <col min="3" max="3" width="10.5" customWidth="1"/>
    <col min="4" max="8" width="7.33203125" customWidth="1"/>
    <col min="9" max="9" width="28.33203125" customWidth="1"/>
  </cols>
  <sheetData>
    <row r="1" spans="1:9" ht="15.75" customHeight="1" x14ac:dyDescent="0.15">
      <c r="A1" s="10" t="s">
        <v>2</v>
      </c>
      <c r="B1" s="35" t="s">
        <v>3</v>
      </c>
      <c r="C1" s="12" t="s">
        <v>4</v>
      </c>
      <c r="D1" s="79" t="s">
        <v>5</v>
      </c>
      <c r="E1" s="80"/>
      <c r="F1" s="80"/>
      <c r="G1" s="80"/>
      <c r="H1" s="81"/>
      <c r="I1" s="36" t="s">
        <v>6</v>
      </c>
    </row>
    <row r="2" spans="1:9" ht="15.75" customHeight="1" x14ac:dyDescent="0.15">
      <c r="A2" s="13">
        <v>70</v>
      </c>
      <c r="B2" s="69" t="str">
        <f>HYPERLINK("https://zxi.mytechroad.com/blog/dynamic-programming/leetcode-70-climbing-stairs/","Climbing Stairs")</f>
        <v>Climbing Stairs</v>
      </c>
      <c r="C2" s="12" t="s">
        <v>25</v>
      </c>
      <c r="D2" s="66" t="str">
        <f>HYPERLINK("https://zxi.mytechroad.com/blog/dynamic-programming/leetcode-746-min-cost-climbing-stairs/","746")</f>
        <v>746</v>
      </c>
      <c r="E2" s="66" t="str">
        <f>HYPERLINK("https://zxi.mytechroad.com/blog/dynamic-programming/leetcode-1137-n-th-tribonacci-number/","1137")</f>
        <v>1137</v>
      </c>
      <c r="F2" s="26"/>
      <c r="G2" s="26"/>
      <c r="H2" s="26"/>
      <c r="I2" s="82" t="s">
        <v>26</v>
      </c>
    </row>
    <row r="3" spans="1:9" ht="15.75" customHeight="1" x14ac:dyDescent="0.15">
      <c r="A3" s="13">
        <v>303</v>
      </c>
      <c r="B3" s="69" t="str">
        <f>HYPERLINK("https://zxi.mytechroad.com/blog/dynamic-programming/leetcode-303-range-sum-query-immutable/","Range Sum Query - Immutable")</f>
        <v>Range Sum Query - Immutable</v>
      </c>
      <c r="C3" s="12" t="s">
        <v>25</v>
      </c>
      <c r="D3" s="67" t="str">
        <f>HYPERLINK("https://zxi.mytechroad.com/blog/dynamic-programming/leetcode-1218-longest-arithmetic-subsequence-of-given-difference/","1218")</f>
        <v>1218</v>
      </c>
      <c r="E3" s="19"/>
      <c r="F3" s="19"/>
      <c r="G3" s="22"/>
      <c r="H3" s="19"/>
      <c r="I3" s="83"/>
    </row>
    <row r="4" spans="1:9" ht="15.75" customHeight="1" x14ac:dyDescent="0.15">
      <c r="A4" s="13">
        <v>53</v>
      </c>
      <c r="B4" s="69" t="str">
        <f>HYPERLINK("https://zxi.mytechroad.com/blog/dynamic-programming/leetcode-53-maximum-subarray/","Maximum Subarray")</f>
        <v>Maximum Subarray</v>
      </c>
      <c r="C4" s="12" t="s">
        <v>19</v>
      </c>
      <c r="D4" s="66" t="str">
        <f>HYPERLINK("https://zxi.mytechroad.com/blog/dynamic-programming/leetcode-121-best-time-to-buy-and-sell-stock/","121")</f>
        <v>121</v>
      </c>
      <c r="E4" s="19"/>
      <c r="F4" s="19"/>
      <c r="G4" s="22"/>
      <c r="H4" s="19"/>
      <c r="I4" s="84"/>
    </row>
    <row r="5" spans="1:9" ht="15.75" customHeight="1" x14ac:dyDescent="0.15">
      <c r="A5" s="85">
        <v>62</v>
      </c>
      <c r="B5" s="86" t="str">
        <f>HYPERLINK("https://zxi.mytechroad.com/blog/dynamic-programming/leetcode-62-unique-paths/","Unique Paths")</f>
        <v>Unique Paths</v>
      </c>
      <c r="C5" s="88" t="s">
        <v>19</v>
      </c>
      <c r="D5" s="67" t="str">
        <f>HYPERLINK("https://zxi.mytechroad.com/blog/dynamic-programming/leetcode-63-unique-paths-ii/","63")</f>
        <v>63</v>
      </c>
      <c r="E5" s="64" t="str">
        <f>HYPERLINK("https://zxi.mytechroad.com/blog/dynamic-programming/leetcode-64-minimum-path-sum/","64")</f>
        <v>64</v>
      </c>
      <c r="F5" s="67" t="str">
        <f>HYPERLINK("https://zxi.mytechroad.com/blog/dynamic-programming/leetcode-120-triangle/","120")</f>
        <v>120</v>
      </c>
      <c r="G5" s="18" t="str">
        <f>HYPERLINK("https://zxi.mytechroad.com/blog/dynamic-programming/leetcode-174-dungeon-game/","174")</f>
        <v>174</v>
      </c>
      <c r="H5" s="18" t="str">
        <f>HYPERLINK("https://zxi.mytechroad.com/blog/dynamic-programming/leetcode-931-minimum-falling-path-sum/","931")</f>
        <v>931</v>
      </c>
      <c r="I5" s="82" t="s">
        <v>27</v>
      </c>
    </row>
    <row r="6" spans="1:9" ht="15.75" customHeight="1" x14ac:dyDescent="0.15">
      <c r="A6" s="84"/>
      <c r="B6" s="87"/>
      <c r="C6" s="84"/>
      <c r="D6" s="18" t="str">
        <f>HYPERLINK("https://zxi.mytechroad.com/blog/searching/leetcode-1210-minimum-moves-to-reach-target-with-rotations/","1210")</f>
        <v>1210</v>
      </c>
      <c r="E6" s="19"/>
      <c r="F6" s="22"/>
      <c r="G6" s="19"/>
      <c r="H6" s="19"/>
      <c r="I6" s="83"/>
    </row>
    <row r="7" spans="1:9" ht="15.75" customHeight="1" x14ac:dyDescent="0.15">
      <c r="A7" s="13">
        <v>85</v>
      </c>
      <c r="B7" s="69" t="str">
        <f>HYPERLINK("https://zxi.mytechroad.com/blog/dynamic-programming/leetcode-85-maximal-rectangle/","Maximal Rectangle")</f>
        <v>Maximal Rectangle</v>
      </c>
      <c r="C7" s="12" t="s">
        <v>10</v>
      </c>
      <c r="D7" s="67" t="str">
        <f>HYPERLINK("https://zxi.mytechroad.com/blog/dynamic-programming/leetcode-304-range-sum-query-2d-immutable/","221")</f>
        <v>221</v>
      </c>
      <c r="E7" s="71" t="str">
        <f>HYPERLINK("https://leetcode.com/problems/range-sum-query-2d-immutable","304")</f>
        <v>304</v>
      </c>
      <c r="F7" s="64" t="str">
        <f>HYPERLINK("https://zxi.mytechroad.com/blog/dynamic-programming/leetcode-1277-count-square-submatrices-with-all-ones/","1277")</f>
        <v>1277</v>
      </c>
      <c r="G7" s="26"/>
      <c r="H7" s="26"/>
      <c r="I7" s="84"/>
    </row>
    <row r="8" spans="1:9" ht="15.75" customHeight="1" x14ac:dyDescent="0.15">
      <c r="A8" s="13">
        <v>198</v>
      </c>
      <c r="B8" s="69" t="str">
        <f>HYPERLINK("https://zxi.mytechroad.com/blog/dynamic-programming/leetcode-198-house-robber/","House Robber")</f>
        <v>House Robber</v>
      </c>
      <c r="C8" s="12" t="s">
        <v>10</v>
      </c>
      <c r="D8" s="67" t="str">
        <f>HYPERLINK("https://leetcode.com/problems/house-robber-ii/","213")</f>
        <v>213</v>
      </c>
      <c r="E8" s="16" t="str">
        <f>HYPERLINK("https://zxi.mytechroad.com/blog/dynamic-programming/leetcode-309-best-time-to-buy-and-sell-stock-with-cooldown/","309")</f>
        <v>309</v>
      </c>
      <c r="F8" s="16" t="str">
        <f>HYPERLINK("https://zxi.mytechroad.com/blog/dynamic-programming/leetcode-740-delete-and-earn/","740")</f>
        <v>740</v>
      </c>
      <c r="G8" s="16" t="str">
        <f>HYPERLINK("https://zxi.mytechroad.com/blog/dynamic-programming/leetcode-790-domino-and-tromino-tiling/","790")</f>
        <v>790</v>
      </c>
      <c r="H8" s="16" t="str">
        <f>HYPERLINK("https://zxi.mytechroad.com/blog/dynamic-programming/leetcode-801-minimum-swaps-to-make-sequences-increasing/","801")</f>
        <v>801</v>
      </c>
      <c r="I8" s="36" t="s">
        <v>28</v>
      </c>
    </row>
    <row r="9" spans="1:9" ht="15.75" customHeight="1" x14ac:dyDescent="0.15">
      <c r="A9" s="13">
        <v>279</v>
      </c>
      <c r="B9" s="39" t="str">
        <f>HYPERLINK("https://zxi.mytechroad.com/blog/dynamic-programming/leetcode-279-perfect-squares/","Perfect Squares")</f>
        <v>Perfect Squares</v>
      </c>
      <c r="C9" s="12" t="s">
        <v>10</v>
      </c>
      <c r="D9" s="20"/>
      <c r="E9" s="20"/>
      <c r="F9" s="26"/>
      <c r="G9" s="26"/>
      <c r="H9" s="26"/>
      <c r="I9" s="36" t="s">
        <v>29</v>
      </c>
    </row>
    <row r="10" spans="1:9" ht="15.75" customHeight="1" x14ac:dyDescent="0.15">
      <c r="A10" s="13">
        <v>139</v>
      </c>
      <c r="B10" s="37" t="str">
        <f>HYPERLINK("https://zxi.mytechroad.com/blog/leetcode/leetcode-139-word-break/","Word Break")</f>
        <v>Word Break</v>
      </c>
      <c r="C10" s="12" t="s">
        <v>10</v>
      </c>
      <c r="D10" s="34" t="str">
        <f>HYPERLINK("https://zxi.mytechroad.com/blog/leetcode/leetcode-140-word-break-ii/","140")</f>
        <v>140</v>
      </c>
      <c r="E10" s="18" t="str">
        <f>HYPERLINK("https://zxi.mytechroad.com/blog/searching/leetcode-818-race-car/","818")</f>
        <v>818</v>
      </c>
      <c r="F10" s="26"/>
      <c r="G10" s="26"/>
      <c r="H10" s="26"/>
      <c r="I10" s="82" t="s">
        <v>30</v>
      </c>
    </row>
    <row r="11" spans="1:9" ht="15.75" customHeight="1" x14ac:dyDescent="0.15">
      <c r="A11" s="13">
        <v>300</v>
      </c>
      <c r="B11" s="37" t="str">
        <f>HYPERLINK("https://zxi.mytechroad.com/blog/dynamic-programming/leetcode-300-longest-increasing-subsequence/","Longest Increasing Subsequence")</f>
        <v>Longest Increasing Subsequence</v>
      </c>
      <c r="C11" s="12" t="s">
        <v>10</v>
      </c>
      <c r="D11" s="16" t="str">
        <f>HYPERLINK("https://zxi.mytechroad.com/blog/dynamic-programming/leetcode-673-number-of-longest-increasing-subsequence/","673")</f>
        <v>673</v>
      </c>
      <c r="E11" s="16" t="str">
        <f>HYPERLINK("https://zxi.mytechroad.com/blog/leetcode/leetcode-weekly-contest-137/","1048")</f>
        <v>1048</v>
      </c>
      <c r="F11" s="19"/>
      <c r="G11" s="26"/>
      <c r="H11" s="26"/>
      <c r="I11" s="83"/>
    </row>
    <row r="12" spans="1:9" ht="15.75" customHeight="1" x14ac:dyDescent="0.15">
      <c r="A12" s="13">
        <v>96</v>
      </c>
      <c r="B12" s="37" t="str">
        <f>HYPERLINK("https://zxi.mytechroad.com/blog/dynamic-programming/leetcode-96-unique-binary-search-trees/","Unique Binary Search Trees")</f>
        <v>Unique Binary Search Trees</v>
      </c>
      <c r="C12" s="12" t="s">
        <v>10</v>
      </c>
      <c r="D12" s="19"/>
      <c r="E12" s="19"/>
      <c r="F12" s="19"/>
      <c r="G12" s="19"/>
      <c r="H12" s="19"/>
      <c r="I12" s="84"/>
    </row>
    <row r="13" spans="1:9" ht="15.75" customHeight="1" x14ac:dyDescent="0.15">
      <c r="A13" s="13">
        <v>1105</v>
      </c>
      <c r="B13" s="37" t="str">
        <f>HYPERLINK("https://zxi.mytechroad.com/blog/dynamic-programming/leetcode-1105-filling-bookcase-shelves/","Filling Bookcase Shelves")</f>
        <v>Filling Bookcase Shelves</v>
      </c>
      <c r="C13" s="12" t="s">
        <v>10</v>
      </c>
      <c r="D13" s="19"/>
      <c r="E13" s="19"/>
      <c r="F13" s="19"/>
      <c r="G13" s="19"/>
      <c r="H13" s="19"/>
      <c r="I13" s="40" t="s">
        <v>31</v>
      </c>
    </row>
    <row r="14" spans="1:9" ht="15.75" customHeight="1" x14ac:dyDescent="0.15">
      <c r="A14" s="13">
        <v>131</v>
      </c>
      <c r="B14" s="37" t="str">
        <f>HYPERLINK("https://zxi.mytechroad.com/blog/searching/leetcode-131-palindrome-partitioning/","Palindrome Partitioning")</f>
        <v>Palindrome Partitioning</v>
      </c>
      <c r="C14" s="12" t="s">
        <v>10</v>
      </c>
      <c r="D14" s="16" t="str">
        <f>HYPERLINK("https://zxi.mytechroad.com/blog/dynamic-programming/leetcode-89-gray-code/","89")</f>
        <v>89</v>
      </c>
      <c r="E14" s="10"/>
      <c r="F14" s="26"/>
      <c r="G14" s="26"/>
      <c r="H14" s="26"/>
      <c r="I14" s="36" t="s">
        <v>32</v>
      </c>
    </row>
    <row r="15" spans="1:9" ht="15.75" customHeight="1" x14ac:dyDescent="0.15">
      <c r="A15" s="85">
        <v>72</v>
      </c>
      <c r="B15" s="89" t="str">
        <f>HYPERLINK("https://zxi.mytechroad.com/blog/dynamic-programming/leetcode-72-edit-distance/","Edit Distance")</f>
        <v>Edit Distance</v>
      </c>
      <c r="C15" s="88" t="s">
        <v>10</v>
      </c>
      <c r="D15" s="18" t="str">
        <f>HYPERLINK("https://zxi.mytechroad.com/blog/searching/leetcode-10-regular-expression-matching/","10")</f>
        <v>10</v>
      </c>
      <c r="E15" s="18" t="str">
        <f>HYPERLINK("https://leetcode.com/problems/wildcard-matching/","44")</f>
        <v>44</v>
      </c>
      <c r="F15" s="18" t="str">
        <f>HYPERLINK("https://zxi.mytechroad.com/blog/dynamic-programming/leetcode-97-interleaving-string/","97")</f>
        <v>97</v>
      </c>
      <c r="G15" s="18" t="str">
        <f>HYPERLINK("https://zxi.mytechroad.com/blog/dynamic-programming/leetcode-115-distinct-subsequences/","115")</f>
        <v>115</v>
      </c>
      <c r="H15" s="16" t="str">
        <f>HYPERLINK("https://leetcode.com/problems/delete-operation-for-two-strings/","583")</f>
        <v>583</v>
      </c>
      <c r="I15" s="82" t="s">
        <v>33</v>
      </c>
    </row>
    <row r="16" spans="1:9" ht="15.75" customHeight="1" x14ac:dyDescent="0.15">
      <c r="A16" s="84"/>
      <c r="B16" s="84"/>
      <c r="C16" s="84"/>
      <c r="D16" s="24" t="str">
        <f>HYPERLINK("https://zxi.mytechroad.com/blog/dynamic-programming/leetcode-712-minimum-ascii-delete-sum-for-two-strings/","712")</f>
        <v>712</v>
      </c>
      <c r="E16" s="18" t="str">
        <f>HYPERLINK("https://zxi.mytechroad.com/blog/dynamic-programming/leetcode-1187-make-array-strictly-increasing/","1187")</f>
        <v>1187</v>
      </c>
      <c r="F16" s="16" t="str">
        <f>HYPERLINK("https://zxi.mytechroad.com/blog/dynamic-programming/leetcode-1143-longest-common-subsequence/","1143")</f>
        <v>1143</v>
      </c>
      <c r="G16" s="18" t="str">
        <f>HYPERLINK("https://zxi.mytechroad.com/blog/dynamic-programming/leetcode-1092-shortest-common-supersequence/","1092")</f>
        <v>1092</v>
      </c>
      <c r="H16" s="16" t="str">
        <f>HYPERLINK("https://zxi.mytechroad.com/blog/dynamic-programming/leetcode-718-maximum-length-of-repeated-subarray/","718")</f>
        <v>718</v>
      </c>
      <c r="I16" s="84"/>
    </row>
    <row r="17" spans="1:9" ht="15.75" customHeight="1" x14ac:dyDescent="0.15">
      <c r="A17" s="13">
        <v>1139</v>
      </c>
      <c r="B17" s="37" t="str">
        <f>HYPERLINK("https://zxi.mytechroad.com/blog/dynamic-programming/leetcode-1139-largest-1-bordered-square/","Largest 1-Bordered Square")</f>
        <v>Largest 1-Bordered Square</v>
      </c>
      <c r="C17" s="12" t="s">
        <v>10</v>
      </c>
      <c r="D17" s="22"/>
      <c r="E17" s="19"/>
      <c r="F17" s="19"/>
      <c r="G17" s="26"/>
      <c r="H17" s="26"/>
      <c r="I17" s="40" t="s">
        <v>34</v>
      </c>
    </row>
    <row r="18" spans="1:9" ht="15.75" customHeight="1" x14ac:dyDescent="0.15">
      <c r="A18" s="13">
        <v>688</v>
      </c>
      <c r="B18" s="37" t="str">
        <f>HYPERLINK("https://leetcode.com/problems/knight-probability-in-chessboard/","Knight Probability in Chessboard")</f>
        <v>Knight Probability in Chessboard</v>
      </c>
      <c r="C18" s="12" t="s">
        <v>10</v>
      </c>
      <c r="D18" s="24" t="str">
        <f>HYPERLINK("https://leetcode.com/problems/out-of-boundary-paths/","576")</f>
        <v>576</v>
      </c>
      <c r="E18" s="16" t="str">
        <f>HYPERLINK("https://leetcode.com/problems/knight-dialer/","935")</f>
        <v>935</v>
      </c>
      <c r="F18" s="19"/>
      <c r="G18" s="26"/>
      <c r="H18" s="26"/>
      <c r="I18" s="41" t="s">
        <v>35</v>
      </c>
    </row>
    <row r="19" spans="1:9" ht="15.75" customHeight="1" x14ac:dyDescent="0.15">
      <c r="A19" s="85">
        <v>322</v>
      </c>
      <c r="B19" s="90" t="str">
        <f>HYPERLINK("https://zxi.mytechroad.com/blog/dynamic-programming/leetcode-322-coin-change/","Coin Change")</f>
        <v>Coin Change</v>
      </c>
      <c r="C19" s="88" t="s">
        <v>10</v>
      </c>
      <c r="D19" s="16" t="str">
        <f>HYPERLINK("https://zxi.mytechroad.com/blog/dynamic-programming/leetcode-377-combination-sum-iv/","377")</f>
        <v>377</v>
      </c>
      <c r="E19" s="16" t="str">
        <f>HYPERLINK("https://zxi.mytechroad.com/blog/dynamic-programming/leetcode-416-partition-equal-subset-sum/","416")</f>
        <v>416</v>
      </c>
      <c r="F19" s="16" t="str">
        <f>HYPERLINK("https://zxi.mytechroad.com/blog/dynamic-programming/leetcode-494-target-sum/","494")</f>
        <v>494</v>
      </c>
      <c r="G19" s="16" t="str">
        <f>HYPERLINK("https://zxi.mytechroad.com/blog/dynamic-programming/leetcode-1043-partition-array-for-maximum-sum/","1043")</f>
        <v>1043</v>
      </c>
      <c r="H19" s="16" t="str">
        <f>HYPERLINK("https://zxi.mytechroad.com/blog/leetcode/leetcode-weekly-contest-137/","1049")</f>
        <v>1049</v>
      </c>
      <c r="I19" s="82" t="s">
        <v>36</v>
      </c>
    </row>
    <row r="20" spans="1:9" ht="15.75" customHeight="1" x14ac:dyDescent="0.15">
      <c r="A20" s="84"/>
      <c r="B20" s="84"/>
      <c r="C20" s="84"/>
      <c r="D20" s="16" t="str">
        <f>HYPERLINK("https://zxi.mytechroad.com/blog/dynamic-programming/leetcode-1220-count-vowels-permutation/","1220")</f>
        <v>1220</v>
      </c>
      <c r="E20" s="16" t="str">
        <f>HYPERLINK("https://zxi.mytechroad.com/blog/dynamic-programming/leetcode-1230-toss-strange-coins/","1230")</f>
        <v>1230</v>
      </c>
      <c r="F20" s="16" t="str">
        <f>HYPERLINK("https://zxi.mytechroad.com/blog/dynamic-programming/leetcode-1262-greatest-sum-divisible-by-three/","1262")</f>
        <v>1262</v>
      </c>
      <c r="G20" s="16" t="str">
        <f>HYPERLINK("https://zxi.mytechroad.com/blog/dynamic-programming/leetcode-1269-number-of-ways-to-stay-in-the-same-place-after-some-steps/","1269")</f>
        <v>1269</v>
      </c>
      <c r="H20" s="19"/>
      <c r="I20" s="84"/>
    </row>
    <row r="21" spans="1:9" ht="15.75" customHeight="1" x14ac:dyDescent="0.15">
      <c r="A21" s="13">
        <v>813</v>
      </c>
      <c r="B21" s="37" t="str">
        <f>HYPERLINK("https://zxi.mytechroad.com/blog/dynamic-programming/leetcode-813-largest-sum-of-averages/","Largest Sum of Averages")</f>
        <v>Largest Sum of Averages</v>
      </c>
      <c r="C21" s="12" t="s">
        <v>18</v>
      </c>
      <c r="D21" s="34" t="str">
        <f>HYPERLINK("https://zxi.mytechroad.com/blog/dynamic-programming/leetcode-1278-palindrome-partitioning-iii/","1278")</f>
        <v>1278</v>
      </c>
      <c r="E21" s="18" t="str">
        <f>HYPERLINK("https://zxi.mytechroad.com/blog/dynamic-programming/leetcode-1335-minimum-difficulty-of-a-job-schedule/","1335")</f>
        <v>1335</v>
      </c>
      <c r="F21" s="34" t="str">
        <f>HYPERLINK("https://zxi.mytechroad.com/blog/dynamic-programming/leetcode-410-split-array-largest-sum/","410")</f>
        <v>410</v>
      </c>
      <c r="G21" s="26"/>
      <c r="H21" s="26"/>
      <c r="I21" s="36" t="s">
        <v>37</v>
      </c>
    </row>
    <row r="22" spans="1:9" ht="15.75" customHeight="1" x14ac:dyDescent="0.15">
      <c r="A22" s="13">
        <v>1223</v>
      </c>
      <c r="B22" s="37" t="str">
        <f>HYPERLINK("https://zxi.mytechroad.com/blog/dynamic-programming/leetcode-1223-dice-roll-simulation/","Dice Roll Simulation")</f>
        <v>Dice Roll Simulation</v>
      </c>
      <c r="C22" s="12" t="s">
        <v>18</v>
      </c>
      <c r="E22" s="26"/>
      <c r="F22" s="26"/>
      <c r="G22" s="26"/>
      <c r="H22" s="26"/>
      <c r="I22" s="36" t="s">
        <v>38</v>
      </c>
    </row>
    <row r="23" spans="1:9" ht="15.75" customHeight="1" x14ac:dyDescent="0.15">
      <c r="A23" s="13">
        <v>312</v>
      </c>
      <c r="B23" s="37" t="str">
        <f>HYPERLINK("https://zxi.mytechroad.com/blog/dynamic-programming/leetcode-312-burst-balloons/","Burst Balloons")</f>
        <v>Burst Balloons</v>
      </c>
      <c r="C23" s="12" t="s">
        <v>18</v>
      </c>
      <c r="D23" s="34" t="str">
        <f>HYPERLINK("https://zxi.mytechroad.com/blog/dynamic-programming/leetcode-664-strange-printer/","664")</f>
        <v>664</v>
      </c>
      <c r="E23" s="16" t="str">
        <f>HYPERLINK("https://zxi.mytechroad.com/blog/leetcode/leetcode-weekly-contest-131-1021-1022-1023-1024/","1024")</f>
        <v>1024</v>
      </c>
      <c r="F23" s="16" t="str">
        <f>HYPERLINK("https://zxi.mytechroad.com/blog/leetcode/leetcode-weekly-contest-135-1037-1038-1039-1040/","1039")</f>
        <v>1039</v>
      </c>
      <c r="G23" s="16" t="str">
        <f>HYPERLINK("https://zxi.mytechroad.com/blog/recursion/leetcode-1140-stone-game-ii/","1140")</f>
        <v>1140</v>
      </c>
      <c r="H23" s="16" t="str">
        <f>HYPERLINK("https://zxi.mytechroad.com/blog/dynamic-programming/1130-minimum-cost-tree-from-leaf-values/","1130")</f>
        <v>1130</v>
      </c>
      <c r="I23" s="36" t="s">
        <v>39</v>
      </c>
    </row>
    <row r="24" spans="1:9" ht="15.75" customHeight="1" x14ac:dyDescent="0.15">
      <c r="A24" s="13">
        <v>741</v>
      </c>
      <c r="B24" s="37" t="str">
        <f>HYPERLINK("https://zxi.mytechroad.com/blog/dynamic-programming/leetcode-741-cherry-pickup/","Cherry Pickup")</f>
        <v>Cherry Pickup</v>
      </c>
      <c r="C24" s="12" t="s">
        <v>18</v>
      </c>
      <c r="D24" s="42"/>
      <c r="E24" s="26"/>
      <c r="F24" s="26"/>
      <c r="G24" s="26"/>
      <c r="H24" s="26"/>
      <c r="I24" s="36" t="s">
        <v>40</v>
      </c>
    </row>
    <row r="25" spans="1:9" ht="15.75" customHeight="1" x14ac:dyDescent="0.15">
      <c r="A25" s="13">
        <v>546</v>
      </c>
      <c r="B25" s="37" t="str">
        <f>HYPERLINK("https://zxi.mytechroad.com/blog/dynamic-programming/leetcode-546-remove-boxes/","Remove Boxes")</f>
        <v>Remove Boxes</v>
      </c>
      <c r="C25" s="12" t="s">
        <v>41</v>
      </c>
      <c r="D25" s="42"/>
      <c r="E25" s="26"/>
      <c r="F25" s="26"/>
      <c r="G25" s="26"/>
      <c r="H25" s="26"/>
      <c r="I25" s="36" t="s">
        <v>42</v>
      </c>
    </row>
    <row r="26" spans="1:9" ht="15.75" customHeight="1" x14ac:dyDescent="0.15">
      <c r="A26" s="13">
        <v>943</v>
      </c>
      <c r="B26" s="37" t="str">
        <f>HYPERLINK("https://zxi.mytechroad.com/blog/searching/leetcode-943-find-the-shortest-superstring/","Find the Shortest Superstring")</f>
        <v>Find the Shortest Superstring</v>
      </c>
      <c r="C26" s="12" t="s">
        <v>41</v>
      </c>
      <c r="D26" s="34" t="str">
        <f>HYPERLINK("https://zxi.mytechroad.com/blog/searching/leetcode-980-unique-paths-iii/","980")</f>
        <v>980</v>
      </c>
      <c r="E26" s="18" t="str">
        <f>HYPERLINK("https://zxi.mytechroad.com/blog/searching/leetcode-996-number-of-squareful-arrays/","996")</f>
        <v>996</v>
      </c>
      <c r="F26" s="18" t="str">
        <f>HYPERLINK("https://zxi.mytechroad.com/blog/dynamic-programming/leetcode-1125-smallest-sufficient-team/","1125")</f>
        <v>1125</v>
      </c>
      <c r="G26" s="26"/>
      <c r="H26" s="26"/>
      <c r="I26" s="36" t="s">
        <v>43</v>
      </c>
    </row>
    <row r="27" spans="1:9" ht="15.75" customHeight="1" x14ac:dyDescent="0.15">
      <c r="B27" s="43"/>
      <c r="C27" s="31"/>
      <c r="D27" s="32"/>
      <c r="I27" s="44"/>
    </row>
    <row r="28" spans="1:9" ht="15.75" customHeight="1" x14ac:dyDescent="0.15">
      <c r="B28" s="43"/>
      <c r="C28" s="31"/>
      <c r="D28" s="32"/>
      <c r="I28" s="44"/>
    </row>
    <row r="29" spans="1:9" ht="15.75" customHeight="1" x14ac:dyDescent="0.15">
      <c r="B29" s="43"/>
      <c r="C29" s="31"/>
      <c r="D29" s="32"/>
      <c r="I29" s="44"/>
    </row>
    <row r="30" spans="1:9" ht="15.75" customHeight="1" x14ac:dyDescent="0.15">
      <c r="B30" s="43"/>
      <c r="C30" s="31"/>
      <c r="D30" s="32"/>
      <c r="I30" s="44"/>
    </row>
    <row r="31" spans="1:9" ht="15.75" customHeight="1" x14ac:dyDescent="0.15">
      <c r="B31" s="43"/>
      <c r="C31" s="31"/>
      <c r="D31" s="32"/>
      <c r="I31" s="44"/>
    </row>
    <row r="32" spans="1:9" ht="15.75" customHeight="1" x14ac:dyDescent="0.15">
      <c r="B32" s="43"/>
      <c r="C32" s="31"/>
      <c r="D32" s="32"/>
      <c r="I32" s="44"/>
    </row>
    <row r="33" spans="2:9" ht="15.75" customHeight="1" x14ac:dyDescent="0.15">
      <c r="B33" s="43"/>
      <c r="C33" s="31"/>
      <c r="D33" s="32"/>
      <c r="I33" s="44"/>
    </row>
    <row r="34" spans="2:9" ht="15.75" customHeight="1" x14ac:dyDescent="0.15">
      <c r="B34" s="43"/>
      <c r="C34" s="31"/>
      <c r="D34" s="32"/>
      <c r="I34" s="44"/>
    </row>
    <row r="35" spans="2:9" ht="15.75" customHeight="1" x14ac:dyDescent="0.15">
      <c r="B35" s="43"/>
      <c r="C35" s="31"/>
      <c r="D35" s="32"/>
      <c r="I35" s="44"/>
    </row>
    <row r="36" spans="2:9" ht="15.75" customHeight="1" x14ac:dyDescent="0.15">
      <c r="B36" s="43"/>
      <c r="C36" s="31"/>
      <c r="D36" s="32"/>
      <c r="I36" s="44"/>
    </row>
    <row r="37" spans="2:9" ht="15.75" customHeight="1" x14ac:dyDescent="0.15">
      <c r="B37" s="43"/>
      <c r="C37" s="31"/>
      <c r="D37" s="32"/>
      <c r="I37" s="44"/>
    </row>
    <row r="38" spans="2:9" ht="15.75" customHeight="1" x14ac:dyDescent="0.15">
      <c r="B38" s="43"/>
      <c r="C38" s="31"/>
      <c r="D38" s="32"/>
      <c r="I38" s="44"/>
    </row>
    <row r="39" spans="2:9" ht="15.75" customHeight="1" x14ac:dyDescent="0.15">
      <c r="B39" s="43"/>
      <c r="C39" s="31"/>
      <c r="D39" s="32"/>
      <c r="I39" s="44"/>
    </row>
    <row r="40" spans="2:9" ht="15.75" customHeight="1" x14ac:dyDescent="0.15">
      <c r="B40" s="43"/>
      <c r="C40" s="31"/>
      <c r="D40" s="32"/>
      <c r="I40" s="44"/>
    </row>
    <row r="41" spans="2:9" ht="15.75" customHeight="1" x14ac:dyDescent="0.15">
      <c r="B41" s="43"/>
      <c r="C41" s="31"/>
      <c r="D41" s="32"/>
      <c r="I41" s="44"/>
    </row>
    <row r="42" spans="2:9" ht="15.75" customHeight="1" x14ac:dyDescent="0.15">
      <c r="B42" s="43"/>
      <c r="C42" s="31"/>
      <c r="D42" s="32"/>
      <c r="I42" s="44"/>
    </row>
    <row r="43" spans="2:9" ht="15.75" customHeight="1" x14ac:dyDescent="0.15">
      <c r="B43" s="43"/>
      <c r="C43" s="31"/>
      <c r="D43" s="32"/>
      <c r="I43" s="44"/>
    </row>
    <row r="44" spans="2:9" ht="15.75" customHeight="1" x14ac:dyDescent="0.15">
      <c r="B44" s="43"/>
      <c r="C44" s="31"/>
      <c r="D44" s="32"/>
      <c r="I44" s="44"/>
    </row>
    <row r="45" spans="2:9" ht="15.75" customHeight="1" x14ac:dyDescent="0.15">
      <c r="B45" s="43"/>
      <c r="C45" s="31"/>
      <c r="D45" s="32"/>
      <c r="I45" s="44"/>
    </row>
    <row r="46" spans="2:9" ht="15.75" customHeight="1" x14ac:dyDescent="0.15">
      <c r="B46" s="43"/>
      <c r="C46" s="31"/>
      <c r="D46" s="32"/>
      <c r="I46" s="44"/>
    </row>
    <row r="47" spans="2:9" ht="15.75" customHeight="1" x14ac:dyDescent="0.15">
      <c r="B47" s="43"/>
      <c r="C47" s="31"/>
      <c r="D47" s="32"/>
      <c r="I47" s="44"/>
    </row>
    <row r="48" spans="2:9" ht="15.75" customHeight="1" x14ac:dyDescent="0.15">
      <c r="B48" s="43"/>
      <c r="C48" s="31"/>
      <c r="D48" s="32"/>
      <c r="I48" s="44"/>
    </row>
    <row r="49" spans="2:9" ht="15.75" customHeight="1" x14ac:dyDescent="0.15">
      <c r="B49" s="43"/>
      <c r="C49" s="31"/>
      <c r="D49" s="32"/>
      <c r="I49" s="44"/>
    </row>
    <row r="50" spans="2:9" ht="15.75" customHeight="1" x14ac:dyDescent="0.15">
      <c r="B50" s="43"/>
      <c r="C50" s="31"/>
      <c r="D50" s="32"/>
      <c r="I50" s="44"/>
    </row>
    <row r="51" spans="2:9" ht="15.75" customHeight="1" x14ac:dyDescent="0.15">
      <c r="B51" s="43"/>
      <c r="C51" s="31"/>
      <c r="D51" s="32"/>
      <c r="I51" s="44"/>
    </row>
    <row r="52" spans="2:9" ht="15.75" customHeight="1" x14ac:dyDescent="0.15">
      <c r="B52" s="43"/>
      <c r="C52" s="31"/>
      <c r="D52" s="32"/>
      <c r="I52" s="44"/>
    </row>
    <row r="53" spans="2:9" ht="15.75" customHeight="1" x14ac:dyDescent="0.15">
      <c r="B53" s="43"/>
      <c r="C53" s="31"/>
      <c r="D53" s="32"/>
      <c r="I53" s="44"/>
    </row>
    <row r="54" spans="2:9" ht="15.75" customHeight="1" x14ac:dyDescent="0.15">
      <c r="B54" s="43"/>
      <c r="C54" s="31"/>
      <c r="D54" s="32"/>
      <c r="I54" s="44"/>
    </row>
    <row r="55" spans="2:9" ht="15.75" customHeight="1" x14ac:dyDescent="0.15">
      <c r="B55" s="43"/>
      <c r="C55" s="31"/>
      <c r="D55" s="32"/>
      <c r="I55" s="44"/>
    </row>
    <row r="56" spans="2:9" ht="15.75" customHeight="1" x14ac:dyDescent="0.15">
      <c r="B56" s="43"/>
      <c r="C56" s="31"/>
      <c r="D56" s="32"/>
      <c r="I56" s="44"/>
    </row>
    <row r="57" spans="2:9" ht="15.75" customHeight="1" x14ac:dyDescent="0.15">
      <c r="B57" s="43"/>
      <c r="C57" s="31"/>
      <c r="D57" s="32"/>
      <c r="I57" s="44"/>
    </row>
    <row r="58" spans="2:9" ht="15.75" customHeight="1" x14ac:dyDescent="0.15">
      <c r="B58" s="43"/>
      <c r="C58" s="31"/>
      <c r="D58" s="32"/>
      <c r="I58" s="44"/>
    </row>
    <row r="59" spans="2:9" ht="15.75" customHeight="1" x14ac:dyDescent="0.15">
      <c r="B59" s="43"/>
      <c r="C59" s="31"/>
      <c r="D59" s="32"/>
      <c r="I59" s="44"/>
    </row>
    <row r="60" spans="2:9" ht="15.75" customHeight="1" x14ac:dyDescent="0.15">
      <c r="B60" s="43"/>
      <c r="C60" s="31"/>
      <c r="D60" s="32"/>
      <c r="I60" s="44"/>
    </row>
    <row r="61" spans="2:9" ht="15.75" customHeight="1" x14ac:dyDescent="0.15">
      <c r="B61" s="43"/>
      <c r="C61" s="31"/>
      <c r="D61" s="32"/>
      <c r="I61" s="44"/>
    </row>
    <row r="62" spans="2:9" ht="13" x14ac:dyDescent="0.15">
      <c r="B62" s="43"/>
      <c r="C62" s="31"/>
      <c r="D62" s="32"/>
      <c r="I62" s="44"/>
    </row>
    <row r="63" spans="2:9" ht="13" x14ac:dyDescent="0.15">
      <c r="B63" s="43"/>
      <c r="C63" s="31"/>
      <c r="D63" s="32"/>
      <c r="I63" s="44"/>
    </row>
    <row r="64" spans="2:9" ht="13" x14ac:dyDescent="0.15">
      <c r="B64" s="43"/>
      <c r="C64" s="31"/>
      <c r="D64" s="32"/>
      <c r="I64" s="44"/>
    </row>
    <row r="65" spans="2:9" ht="13" x14ac:dyDescent="0.15">
      <c r="B65" s="43"/>
      <c r="C65" s="31"/>
      <c r="D65" s="32"/>
      <c r="I65" s="44"/>
    </row>
    <row r="66" spans="2:9" ht="13" x14ac:dyDescent="0.15">
      <c r="B66" s="43"/>
      <c r="C66" s="31"/>
      <c r="D66" s="32"/>
      <c r="I66" s="44"/>
    </row>
    <row r="67" spans="2:9" ht="13" x14ac:dyDescent="0.15">
      <c r="B67" s="43"/>
      <c r="C67" s="31"/>
      <c r="D67" s="32"/>
      <c r="I67" s="44"/>
    </row>
    <row r="68" spans="2:9" ht="13" x14ac:dyDescent="0.15">
      <c r="B68" s="43"/>
      <c r="C68" s="31"/>
      <c r="D68" s="32"/>
      <c r="I68" s="44"/>
    </row>
    <row r="69" spans="2:9" ht="13" x14ac:dyDescent="0.15">
      <c r="B69" s="43"/>
      <c r="C69" s="31"/>
      <c r="D69" s="32"/>
      <c r="I69" s="44"/>
    </row>
    <row r="70" spans="2:9" ht="13" x14ac:dyDescent="0.15">
      <c r="B70" s="43"/>
      <c r="C70" s="31"/>
      <c r="D70" s="32"/>
      <c r="I70" s="44"/>
    </row>
    <row r="71" spans="2:9" ht="13" x14ac:dyDescent="0.15">
      <c r="B71" s="43"/>
      <c r="C71" s="31"/>
      <c r="D71" s="32"/>
      <c r="I71" s="44"/>
    </row>
    <row r="72" spans="2:9" ht="13" x14ac:dyDescent="0.15">
      <c r="B72" s="43"/>
      <c r="C72" s="31"/>
      <c r="D72" s="32"/>
      <c r="I72" s="44"/>
    </row>
    <row r="73" spans="2:9" ht="13" x14ac:dyDescent="0.15">
      <c r="B73" s="43"/>
      <c r="C73" s="31"/>
      <c r="D73" s="32"/>
      <c r="I73" s="44"/>
    </row>
    <row r="74" spans="2:9" ht="13" x14ac:dyDescent="0.15">
      <c r="B74" s="43"/>
      <c r="C74" s="31"/>
      <c r="D74" s="32"/>
      <c r="I74" s="44"/>
    </row>
    <row r="75" spans="2:9" ht="13" x14ac:dyDescent="0.15">
      <c r="B75" s="43"/>
      <c r="C75" s="31"/>
      <c r="D75" s="32"/>
      <c r="I75" s="44"/>
    </row>
    <row r="76" spans="2:9" ht="13" x14ac:dyDescent="0.15">
      <c r="B76" s="43"/>
      <c r="C76" s="31"/>
      <c r="D76" s="32"/>
      <c r="I76" s="44"/>
    </row>
    <row r="77" spans="2:9" ht="13" x14ac:dyDescent="0.15">
      <c r="B77" s="43"/>
      <c r="C77" s="31"/>
      <c r="D77" s="32"/>
      <c r="I77" s="44"/>
    </row>
    <row r="78" spans="2:9" ht="13" x14ac:dyDescent="0.15">
      <c r="B78" s="43"/>
      <c r="C78" s="31"/>
      <c r="D78" s="32"/>
      <c r="I78" s="44"/>
    </row>
    <row r="79" spans="2:9" ht="13" x14ac:dyDescent="0.15">
      <c r="B79" s="43"/>
      <c r="C79" s="31"/>
      <c r="D79" s="32"/>
      <c r="I79" s="44"/>
    </row>
    <row r="80" spans="2:9" ht="13" x14ac:dyDescent="0.15">
      <c r="B80" s="43"/>
      <c r="C80" s="31"/>
      <c r="D80" s="32"/>
      <c r="I80" s="44"/>
    </row>
    <row r="81" spans="2:9" ht="13" x14ac:dyDescent="0.15">
      <c r="B81" s="43"/>
      <c r="C81" s="31"/>
      <c r="D81" s="32"/>
      <c r="I81" s="44"/>
    </row>
    <row r="82" spans="2:9" ht="13" x14ac:dyDescent="0.15">
      <c r="B82" s="43"/>
      <c r="C82" s="31"/>
      <c r="D82" s="32"/>
      <c r="I82" s="44"/>
    </row>
    <row r="83" spans="2:9" ht="13" x14ac:dyDescent="0.15">
      <c r="B83" s="43"/>
      <c r="C83" s="31"/>
      <c r="D83" s="32"/>
      <c r="I83" s="44"/>
    </row>
    <row r="84" spans="2:9" ht="13" x14ac:dyDescent="0.15">
      <c r="B84" s="43"/>
      <c r="C84" s="31"/>
      <c r="D84" s="32"/>
      <c r="I84" s="44"/>
    </row>
    <row r="85" spans="2:9" ht="13" x14ac:dyDescent="0.15">
      <c r="B85" s="43"/>
      <c r="C85" s="31"/>
      <c r="D85" s="32"/>
      <c r="I85" s="44"/>
    </row>
    <row r="86" spans="2:9" ht="13" x14ac:dyDescent="0.15">
      <c r="B86" s="43"/>
      <c r="C86" s="31"/>
      <c r="D86" s="32"/>
      <c r="I86" s="44"/>
    </row>
    <row r="87" spans="2:9" ht="13" x14ac:dyDescent="0.15">
      <c r="B87" s="43"/>
      <c r="C87" s="31"/>
      <c r="D87" s="32"/>
      <c r="I87" s="44"/>
    </row>
    <row r="88" spans="2:9" ht="13" x14ac:dyDescent="0.15">
      <c r="B88" s="43"/>
      <c r="C88" s="31"/>
      <c r="D88" s="32"/>
      <c r="I88" s="44"/>
    </row>
    <row r="89" spans="2:9" ht="13" x14ac:dyDescent="0.15">
      <c r="B89" s="43"/>
      <c r="C89" s="31"/>
      <c r="D89" s="32"/>
      <c r="I89" s="44"/>
    </row>
    <row r="90" spans="2:9" ht="13" x14ac:dyDescent="0.15">
      <c r="B90" s="43"/>
      <c r="C90" s="31"/>
      <c r="D90" s="32"/>
      <c r="I90" s="44"/>
    </row>
    <row r="91" spans="2:9" ht="13" x14ac:dyDescent="0.15">
      <c r="B91" s="43"/>
      <c r="C91" s="31"/>
      <c r="D91" s="32"/>
      <c r="I91" s="44"/>
    </row>
    <row r="92" spans="2:9" ht="13" x14ac:dyDescent="0.15">
      <c r="B92" s="43"/>
      <c r="C92" s="31"/>
      <c r="D92" s="32"/>
      <c r="I92" s="44"/>
    </row>
    <row r="93" spans="2:9" ht="13" x14ac:dyDescent="0.15">
      <c r="B93" s="43"/>
      <c r="C93" s="31"/>
      <c r="D93" s="32"/>
      <c r="I93" s="44"/>
    </row>
    <row r="94" spans="2:9" ht="13" x14ac:dyDescent="0.15">
      <c r="B94" s="43"/>
      <c r="C94" s="31"/>
      <c r="D94" s="32"/>
      <c r="I94" s="44"/>
    </row>
    <row r="95" spans="2:9" ht="13" x14ac:dyDescent="0.15">
      <c r="B95" s="43"/>
      <c r="C95" s="31"/>
      <c r="D95" s="32"/>
      <c r="I95" s="44"/>
    </row>
    <row r="96" spans="2:9" ht="13" x14ac:dyDescent="0.15">
      <c r="B96" s="43"/>
      <c r="C96" s="31"/>
      <c r="D96" s="32"/>
      <c r="I96" s="44"/>
    </row>
    <row r="97" spans="2:9" ht="13" x14ac:dyDescent="0.15">
      <c r="B97" s="43"/>
      <c r="C97" s="31"/>
      <c r="D97" s="32"/>
      <c r="I97" s="44"/>
    </row>
    <row r="98" spans="2:9" ht="13" x14ac:dyDescent="0.15">
      <c r="B98" s="43"/>
      <c r="C98" s="31"/>
      <c r="D98" s="32"/>
      <c r="I98" s="44"/>
    </row>
    <row r="99" spans="2:9" ht="13" x14ac:dyDescent="0.15">
      <c r="B99" s="43"/>
      <c r="C99" s="31"/>
      <c r="D99" s="32"/>
      <c r="I99" s="44"/>
    </row>
    <row r="100" spans="2:9" ht="13" x14ac:dyDescent="0.15">
      <c r="B100" s="43"/>
      <c r="C100" s="31"/>
      <c r="D100" s="32"/>
      <c r="I100" s="44"/>
    </row>
    <row r="101" spans="2:9" ht="13" x14ac:dyDescent="0.15">
      <c r="B101" s="43"/>
      <c r="C101" s="31"/>
      <c r="D101" s="32"/>
      <c r="I101" s="44"/>
    </row>
    <row r="102" spans="2:9" ht="13" x14ac:dyDescent="0.15">
      <c r="B102" s="43"/>
      <c r="C102" s="31"/>
      <c r="D102" s="32"/>
      <c r="I102" s="44"/>
    </row>
    <row r="103" spans="2:9" ht="13" x14ac:dyDescent="0.15">
      <c r="B103" s="43"/>
      <c r="C103" s="31"/>
      <c r="D103" s="32"/>
      <c r="I103" s="44"/>
    </row>
    <row r="104" spans="2:9" ht="13" x14ac:dyDescent="0.15">
      <c r="B104" s="43"/>
      <c r="C104" s="31"/>
      <c r="D104" s="32"/>
      <c r="I104" s="44"/>
    </row>
    <row r="105" spans="2:9" ht="13" x14ac:dyDescent="0.15">
      <c r="B105" s="43"/>
      <c r="C105" s="31"/>
      <c r="D105" s="32"/>
      <c r="I105" s="44"/>
    </row>
    <row r="106" spans="2:9" ht="13" x14ac:dyDescent="0.15">
      <c r="B106" s="43"/>
      <c r="C106" s="31"/>
      <c r="D106" s="32"/>
      <c r="I106" s="44"/>
    </row>
    <row r="107" spans="2:9" ht="13" x14ac:dyDescent="0.15">
      <c r="B107" s="43"/>
      <c r="C107" s="31"/>
      <c r="D107" s="32"/>
      <c r="I107" s="44"/>
    </row>
    <row r="108" spans="2:9" ht="13" x14ac:dyDescent="0.15">
      <c r="B108" s="43"/>
      <c r="C108" s="31"/>
      <c r="D108" s="32"/>
      <c r="I108" s="44"/>
    </row>
    <row r="109" spans="2:9" ht="13" x14ac:dyDescent="0.15">
      <c r="B109" s="43"/>
      <c r="C109" s="31"/>
      <c r="D109" s="32"/>
      <c r="I109" s="44"/>
    </row>
    <row r="110" spans="2:9" ht="13" x14ac:dyDescent="0.15">
      <c r="B110" s="43"/>
      <c r="C110" s="31"/>
      <c r="D110" s="32"/>
      <c r="I110" s="44"/>
    </row>
    <row r="111" spans="2:9" ht="13" x14ac:dyDescent="0.15">
      <c r="B111" s="43"/>
      <c r="C111" s="31"/>
      <c r="D111" s="32"/>
      <c r="I111" s="44"/>
    </row>
    <row r="112" spans="2:9" ht="13" x14ac:dyDescent="0.15">
      <c r="B112" s="43"/>
      <c r="C112" s="31"/>
      <c r="D112" s="32"/>
      <c r="I112" s="44"/>
    </row>
    <row r="113" spans="2:9" ht="13" x14ac:dyDescent="0.15">
      <c r="B113" s="43"/>
      <c r="C113" s="31"/>
      <c r="D113" s="32"/>
      <c r="I113" s="44"/>
    </row>
    <row r="114" spans="2:9" ht="13" x14ac:dyDescent="0.15">
      <c r="B114" s="43"/>
      <c r="C114" s="31"/>
      <c r="D114" s="32"/>
      <c r="I114" s="44"/>
    </row>
    <row r="115" spans="2:9" ht="13" x14ac:dyDescent="0.15">
      <c r="B115" s="43"/>
      <c r="C115" s="31"/>
      <c r="D115" s="32"/>
      <c r="I115" s="44"/>
    </row>
    <row r="116" spans="2:9" ht="13" x14ac:dyDescent="0.15">
      <c r="B116" s="43"/>
      <c r="C116" s="31"/>
      <c r="D116" s="32"/>
      <c r="I116" s="44"/>
    </row>
    <row r="117" spans="2:9" ht="13" x14ac:dyDescent="0.15">
      <c r="B117" s="43"/>
      <c r="C117" s="31"/>
      <c r="D117" s="32"/>
      <c r="I117" s="44"/>
    </row>
    <row r="118" spans="2:9" ht="13" x14ac:dyDescent="0.15">
      <c r="B118" s="43"/>
      <c r="C118" s="31"/>
      <c r="D118" s="32"/>
      <c r="I118" s="44"/>
    </row>
    <row r="119" spans="2:9" ht="13" x14ac:dyDescent="0.15">
      <c r="B119" s="43"/>
      <c r="C119" s="31"/>
      <c r="D119" s="32"/>
      <c r="I119" s="44"/>
    </row>
    <row r="120" spans="2:9" ht="13" x14ac:dyDescent="0.15">
      <c r="B120" s="43"/>
      <c r="C120" s="31"/>
      <c r="D120" s="32"/>
      <c r="I120" s="44"/>
    </row>
    <row r="121" spans="2:9" ht="13" x14ac:dyDescent="0.15">
      <c r="B121" s="43"/>
      <c r="C121" s="31"/>
      <c r="D121" s="32"/>
      <c r="I121" s="44"/>
    </row>
    <row r="122" spans="2:9" ht="13" x14ac:dyDescent="0.15">
      <c r="B122" s="43"/>
      <c r="C122" s="31"/>
      <c r="D122" s="32"/>
      <c r="I122" s="44"/>
    </row>
    <row r="123" spans="2:9" ht="13" x14ac:dyDescent="0.15">
      <c r="B123" s="43"/>
      <c r="C123" s="31"/>
      <c r="D123" s="32"/>
      <c r="I123" s="44"/>
    </row>
    <row r="124" spans="2:9" ht="13" x14ac:dyDescent="0.15">
      <c r="B124" s="43"/>
      <c r="C124" s="31"/>
      <c r="D124" s="32"/>
      <c r="I124" s="44"/>
    </row>
    <row r="125" spans="2:9" ht="13" x14ac:dyDescent="0.15">
      <c r="B125" s="43"/>
      <c r="C125" s="31"/>
      <c r="D125" s="32"/>
      <c r="I125" s="44"/>
    </row>
    <row r="126" spans="2:9" ht="13" x14ac:dyDescent="0.15">
      <c r="B126" s="43"/>
      <c r="C126" s="31"/>
      <c r="D126" s="32"/>
      <c r="I126" s="44"/>
    </row>
    <row r="127" spans="2:9" ht="13" x14ac:dyDescent="0.15">
      <c r="B127" s="43"/>
      <c r="C127" s="31"/>
      <c r="D127" s="32"/>
      <c r="I127" s="44"/>
    </row>
    <row r="128" spans="2:9" ht="13" x14ac:dyDescent="0.15">
      <c r="B128" s="43"/>
      <c r="C128" s="31"/>
      <c r="D128" s="32"/>
      <c r="I128" s="44"/>
    </row>
    <row r="129" spans="2:9" ht="13" x14ac:dyDescent="0.15">
      <c r="B129" s="43"/>
      <c r="C129" s="31"/>
      <c r="D129" s="32"/>
      <c r="I129" s="44"/>
    </row>
    <row r="130" spans="2:9" ht="13" x14ac:dyDescent="0.15">
      <c r="B130" s="43"/>
      <c r="C130" s="31"/>
      <c r="D130" s="32"/>
      <c r="I130" s="44"/>
    </row>
    <row r="131" spans="2:9" ht="13" x14ac:dyDescent="0.15">
      <c r="B131" s="43"/>
      <c r="C131" s="31"/>
      <c r="D131" s="32"/>
      <c r="I131" s="44"/>
    </row>
    <row r="132" spans="2:9" ht="13" x14ac:dyDescent="0.15">
      <c r="B132" s="43"/>
      <c r="C132" s="31"/>
      <c r="D132" s="32"/>
      <c r="I132" s="44"/>
    </row>
    <row r="133" spans="2:9" ht="13" x14ac:dyDescent="0.15">
      <c r="B133" s="43"/>
      <c r="C133" s="31"/>
      <c r="D133" s="32"/>
      <c r="I133" s="44"/>
    </row>
    <row r="134" spans="2:9" ht="13" x14ac:dyDescent="0.15">
      <c r="B134" s="43"/>
      <c r="C134" s="31"/>
      <c r="D134" s="32"/>
      <c r="I134" s="44"/>
    </row>
    <row r="135" spans="2:9" ht="13" x14ac:dyDescent="0.15">
      <c r="B135" s="43"/>
      <c r="C135" s="31"/>
      <c r="D135" s="32"/>
      <c r="I135" s="44"/>
    </row>
    <row r="136" spans="2:9" ht="13" x14ac:dyDescent="0.15">
      <c r="B136" s="43"/>
      <c r="C136" s="31"/>
      <c r="D136" s="32"/>
      <c r="I136" s="44"/>
    </row>
    <row r="137" spans="2:9" ht="13" x14ac:dyDescent="0.15">
      <c r="B137" s="43"/>
      <c r="C137" s="31"/>
      <c r="D137" s="32"/>
      <c r="I137" s="44"/>
    </row>
    <row r="138" spans="2:9" ht="13" x14ac:dyDescent="0.15">
      <c r="B138" s="43"/>
      <c r="C138" s="31"/>
      <c r="D138" s="32"/>
      <c r="I138" s="44"/>
    </row>
    <row r="139" spans="2:9" ht="13" x14ac:dyDescent="0.15">
      <c r="B139" s="43"/>
      <c r="C139" s="31"/>
      <c r="D139" s="32"/>
      <c r="I139" s="44"/>
    </row>
    <row r="140" spans="2:9" ht="13" x14ac:dyDescent="0.15">
      <c r="B140" s="43"/>
      <c r="C140" s="31"/>
      <c r="D140" s="32"/>
      <c r="I140" s="44"/>
    </row>
    <row r="141" spans="2:9" ht="13" x14ac:dyDescent="0.15">
      <c r="B141" s="43"/>
      <c r="C141" s="31"/>
      <c r="D141" s="32"/>
      <c r="I141" s="44"/>
    </row>
    <row r="142" spans="2:9" ht="13" x14ac:dyDescent="0.15">
      <c r="B142" s="43"/>
      <c r="C142" s="31"/>
      <c r="D142" s="32"/>
      <c r="I142" s="44"/>
    </row>
    <row r="143" spans="2:9" ht="13" x14ac:dyDescent="0.15">
      <c r="B143" s="43"/>
      <c r="C143" s="31"/>
      <c r="D143" s="32"/>
      <c r="I143" s="44"/>
    </row>
    <row r="144" spans="2:9" ht="13" x14ac:dyDescent="0.15">
      <c r="B144" s="43"/>
      <c r="C144" s="31"/>
      <c r="D144" s="32"/>
      <c r="I144" s="44"/>
    </row>
    <row r="145" spans="2:9" ht="13" x14ac:dyDescent="0.15">
      <c r="B145" s="43"/>
      <c r="C145" s="31"/>
      <c r="D145" s="32"/>
      <c r="I145" s="44"/>
    </row>
    <row r="146" spans="2:9" ht="13" x14ac:dyDescent="0.15">
      <c r="B146" s="43"/>
      <c r="C146" s="31"/>
      <c r="D146" s="32"/>
      <c r="I146" s="44"/>
    </row>
    <row r="147" spans="2:9" ht="13" x14ac:dyDescent="0.15">
      <c r="B147" s="43"/>
      <c r="C147" s="31"/>
      <c r="D147" s="32"/>
      <c r="I147" s="44"/>
    </row>
    <row r="148" spans="2:9" ht="13" x14ac:dyDescent="0.15">
      <c r="B148" s="43"/>
      <c r="C148" s="31"/>
      <c r="D148" s="32"/>
      <c r="I148" s="44"/>
    </row>
    <row r="149" spans="2:9" ht="13" x14ac:dyDescent="0.15">
      <c r="B149" s="43"/>
      <c r="C149" s="31"/>
      <c r="D149" s="32"/>
      <c r="I149" s="44"/>
    </row>
    <row r="150" spans="2:9" ht="13" x14ac:dyDescent="0.15">
      <c r="B150" s="43"/>
      <c r="C150" s="31"/>
      <c r="D150" s="32"/>
      <c r="I150" s="44"/>
    </row>
    <row r="151" spans="2:9" ht="13" x14ac:dyDescent="0.15">
      <c r="B151" s="43"/>
      <c r="C151" s="31"/>
      <c r="D151" s="32"/>
      <c r="I151" s="44"/>
    </row>
    <row r="152" spans="2:9" ht="13" x14ac:dyDescent="0.15">
      <c r="B152" s="43"/>
      <c r="C152" s="31"/>
      <c r="D152" s="32"/>
      <c r="I152" s="44"/>
    </row>
    <row r="153" spans="2:9" ht="13" x14ac:dyDescent="0.15">
      <c r="B153" s="43"/>
      <c r="C153" s="31"/>
      <c r="D153" s="32"/>
      <c r="I153" s="44"/>
    </row>
    <row r="154" spans="2:9" ht="13" x14ac:dyDescent="0.15">
      <c r="B154" s="43"/>
      <c r="C154" s="31"/>
      <c r="D154" s="32"/>
      <c r="I154" s="44"/>
    </row>
    <row r="155" spans="2:9" ht="13" x14ac:dyDescent="0.15">
      <c r="B155" s="43"/>
      <c r="C155" s="31"/>
      <c r="D155" s="32"/>
      <c r="I155" s="44"/>
    </row>
    <row r="156" spans="2:9" ht="13" x14ac:dyDescent="0.15">
      <c r="B156" s="43"/>
      <c r="C156" s="31"/>
      <c r="D156" s="32"/>
      <c r="I156" s="44"/>
    </row>
    <row r="157" spans="2:9" ht="13" x14ac:dyDescent="0.15">
      <c r="B157" s="43"/>
      <c r="C157" s="31"/>
      <c r="D157" s="32"/>
      <c r="I157" s="44"/>
    </row>
    <row r="158" spans="2:9" ht="13" x14ac:dyDescent="0.15">
      <c r="B158" s="43"/>
      <c r="C158" s="31"/>
      <c r="D158" s="32"/>
      <c r="I158" s="44"/>
    </row>
    <row r="159" spans="2:9" ht="13" x14ac:dyDescent="0.15">
      <c r="B159" s="43"/>
      <c r="C159" s="31"/>
      <c r="D159" s="32"/>
      <c r="I159" s="44"/>
    </row>
    <row r="160" spans="2:9" ht="13" x14ac:dyDescent="0.15">
      <c r="B160" s="43"/>
      <c r="C160" s="31"/>
      <c r="D160" s="32"/>
      <c r="I160" s="44"/>
    </row>
    <row r="161" spans="2:9" ht="13" x14ac:dyDescent="0.15">
      <c r="B161" s="43"/>
      <c r="C161" s="31"/>
      <c r="D161" s="32"/>
      <c r="I161" s="44"/>
    </row>
    <row r="162" spans="2:9" ht="13" x14ac:dyDescent="0.15">
      <c r="B162" s="43"/>
      <c r="C162" s="31"/>
      <c r="D162" s="32"/>
      <c r="I162" s="44"/>
    </row>
    <row r="163" spans="2:9" ht="13" x14ac:dyDescent="0.15">
      <c r="B163" s="43"/>
      <c r="C163" s="31"/>
      <c r="D163" s="32"/>
      <c r="I163" s="44"/>
    </row>
    <row r="164" spans="2:9" ht="13" x14ac:dyDescent="0.15">
      <c r="B164" s="43"/>
      <c r="C164" s="31"/>
      <c r="D164" s="32"/>
      <c r="I164" s="44"/>
    </row>
    <row r="165" spans="2:9" ht="13" x14ac:dyDescent="0.15">
      <c r="B165" s="43"/>
      <c r="C165" s="31"/>
      <c r="D165" s="32"/>
      <c r="I165" s="44"/>
    </row>
    <row r="166" spans="2:9" ht="13" x14ac:dyDescent="0.15">
      <c r="B166" s="43"/>
      <c r="C166" s="31"/>
      <c r="D166" s="32"/>
      <c r="I166" s="44"/>
    </row>
    <row r="167" spans="2:9" ht="13" x14ac:dyDescent="0.15">
      <c r="B167" s="43"/>
      <c r="C167" s="31"/>
      <c r="D167" s="32"/>
      <c r="I167" s="44"/>
    </row>
    <row r="168" spans="2:9" ht="13" x14ac:dyDescent="0.15">
      <c r="B168" s="43"/>
      <c r="C168" s="31"/>
      <c r="D168" s="32"/>
      <c r="I168" s="44"/>
    </row>
    <row r="169" spans="2:9" ht="13" x14ac:dyDescent="0.15">
      <c r="B169" s="43"/>
      <c r="C169" s="31"/>
      <c r="D169" s="32"/>
      <c r="I169" s="44"/>
    </row>
    <row r="170" spans="2:9" ht="13" x14ac:dyDescent="0.15">
      <c r="B170" s="43"/>
      <c r="C170" s="31"/>
      <c r="D170" s="32"/>
      <c r="I170" s="44"/>
    </row>
    <row r="171" spans="2:9" ht="13" x14ac:dyDescent="0.15">
      <c r="B171" s="43"/>
      <c r="C171" s="31"/>
      <c r="D171" s="32"/>
      <c r="I171" s="44"/>
    </row>
    <row r="172" spans="2:9" ht="13" x14ac:dyDescent="0.15">
      <c r="B172" s="43"/>
      <c r="C172" s="31"/>
      <c r="D172" s="32"/>
      <c r="I172" s="44"/>
    </row>
    <row r="173" spans="2:9" ht="13" x14ac:dyDescent="0.15">
      <c r="B173" s="43"/>
      <c r="C173" s="31"/>
      <c r="D173" s="32"/>
      <c r="I173" s="44"/>
    </row>
    <row r="174" spans="2:9" ht="13" x14ac:dyDescent="0.15">
      <c r="B174" s="43"/>
      <c r="C174" s="31"/>
      <c r="D174" s="32"/>
      <c r="I174" s="44"/>
    </row>
    <row r="175" spans="2:9" ht="13" x14ac:dyDescent="0.15">
      <c r="B175" s="43"/>
      <c r="C175" s="31"/>
      <c r="D175" s="32"/>
      <c r="I175" s="44"/>
    </row>
    <row r="176" spans="2:9" ht="13" x14ac:dyDescent="0.15">
      <c r="B176" s="43"/>
      <c r="C176" s="31"/>
      <c r="D176" s="32"/>
      <c r="I176" s="44"/>
    </row>
    <row r="177" spans="2:9" ht="13" x14ac:dyDescent="0.15">
      <c r="B177" s="43"/>
      <c r="C177" s="31"/>
      <c r="D177" s="32"/>
      <c r="I177" s="44"/>
    </row>
    <row r="178" spans="2:9" ht="13" x14ac:dyDescent="0.15">
      <c r="B178" s="43"/>
      <c r="C178" s="31"/>
      <c r="D178" s="32"/>
      <c r="I178" s="44"/>
    </row>
    <row r="179" spans="2:9" ht="13" x14ac:dyDescent="0.15">
      <c r="B179" s="43"/>
      <c r="C179" s="31"/>
      <c r="D179" s="32"/>
      <c r="I179" s="44"/>
    </row>
    <row r="180" spans="2:9" ht="13" x14ac:dyDescent="0.15">
      <c r="B180" s="43"/>
      <c r="C180" s="31"/>
      <c r="D180" s="32"/>
      <c r="I180" s="44"/>
    </row>
    <row r="181" spans="2:9" ht="13" x14ac:dyDescent="0.15">
      <c r="B181" s="43"/>
      <c r="C181" s="31"/>
      <c r="D181" s="32"/>
      <c r="I181" s="44"/>
    </row>
    <row r="182" spans="2:9" ht="13" x14ac:dyDescent="0.15">
      <c r="B182" s="43"/>
      <c r="C182" s="31"/>
      <c r="D182" s="32"/>
      <c r="I182" s="44"/>
    </row>
    <row r="183" spans="2:9" ht="13" x14ac:dyDescent="0.15">
      <c r="B183" s="43"/>
      <c r="C183" s="31"/>
      <c r="D183" s="32"/>
      <c r="I183" s="44"/>
    </row>
    <row r="184" spans="2:9" ht="13" x14ac:dyDescent="0.15">
      <c r="B184" s="43"/>
      <c r="C184" s="31"/>
      <c r="D184" s="32"/>
      <c r="I184" s="44"/>
    </row>
    <row r="185" spans="2:9" ht="13" x14ac:dyDescent="0.15">
      <c r="B185" s="43"/>
      <c r="C185" s="31"/>
      <c r="D185" s="32"/>
      <c r="I185" s="44"/>
    </row>
    <row r="186" spans="2:9" ht="13" x14ac:dyDescent="0.15">
      <c r="B186" s="43"/>
      <c r="C186" s="31"/>
      <c r="D186" s="32"/>
      <c r="I186" s="44"/>
    </row>
    <row r="187" spans="2:9" ht="13" x14ac:dyDescent="0.15">
      <c r="B187" s="43"/>
      <c r="C187" s="31"/>
      <c r="D187" s="32"/>
      <c r="I187" s="44"/>
    </row>
    <row r="188" spans="2:9" ht="13" x14ac:dyDescent="0.15">
      <c r="B188" s="43"/>
      <c r="C188" s="31"/>
      <c r="D188" s="32"/>
      <c r="I188" s="44"/>
    </row>
    <row r="189" spans="2:9" ht="13" x14ac:dyDescent="0.15">
      <c r="B189" s="43"/>
      <c r="C189" s="31"/>
      <c r="D189" s="32"/>
      <c r="I189" s="44"/>
    </row>
    <row r="190" spans="2:9" ht="13" x14ac:dyDescent="0.15">
      <c r="B190" s="43"/>
      <c r="C190" s="31"/>
      <c r="D190" s="32"/>
      <c r="I190" s="44"/>
    </row>
    <row r="191" spans="2:9" ht="13" x14ac:dyDescent="0.15">
      <c r="B191" s="43"/>
      <c r="C191" s="31"/>
      <c r="D191" s="32"/>
      <c r="I191" s="44"/>
    </row>
    <row r="192" spans="2:9" ht="13" x14ac:dyDescent="0.15">
      <c r="B192" s="43"/>
      <c r="C192" s="31"/>
      <c r="D192" s="32"/>
      <c r="I192" s="44"/>
    </row>
    <row r="193" spans="2:9" ht="13" x14ac:dyDescent="0.15">
      <c r="B193" s="43"/>
      <c r="C193" s="31"/>
      <c r="D193" s="32"/>
      <c r="I193" s="44"/>
    </row>
    <row r="194" spans="2:9" ht="13" x14ac:dyDescent="0.15">
      <c r="B194" s="43"/>
      <c r="C194" s="31"/>
      <c r="D194" s="32"/>
      <c r="I194" s="44"/>
    </row>
    <row r="195" spans="2:9" ht="13" x14ac:dyDescent="0.15">
      <c r="B195" s="43"/>
      <c r="C195" s="31"/>
      <c r="D195" s="32"/>
      <c r="I195" s="44"/>
    </row>
    <row r="196" spans="2:9" ht="13" x14ac:dyDescent="0.15">
      <c r="B196" s="43"/>
      <c r="C196" s="31"/>
      <c r="D196" s="32"/>
      <c r="I196" s="44"/>
    </row>
    <row r="197" spans="2:9" ht="13" x14ac:dyDescent="0.15">
      <c r="B197" s="43"/>
      <c r="C197" s="31"/>
      <c r="D197" s="32"/>
      <c r="I197" s="44"/>
    </row>
    <row r="198" spans="2:9" ht="13" x14ac:dyDescent="0.15">
      <c r="B198" s="43"/>
      <c r="C198" s="31"/>
      <c r="D198" s="32"/>
      <c r="I198" s="44"/>
    </row>
    <row r="199" spans="2:9" ht="13" x14ac:dyDescent="0.15">
      <c r="B199" s="43"/>
      <c r="C199" s="31"/>
      <c r="D199" s="32"/>
      <c r="I199" s="44"/>
    </row>
    <row r="200" spans="2:9" ht="13" x14ac:dyDescent="0.15">
      <c r="B200" s="43"/>
      <c r="C200" s="31"/>
      <c r="D200" s="32"/>
      <c r="I200" s="44"/>
    </row>
    <row r="201" spans="2:9" ht="13" x14ac:dyDescent="0.15">
      <c r="B201" s="43"/>
      <c r="C201" s="31"/>
      <c r="D201" s="32"/>
      <c r="I201" s="44"/>
    </row>
    <row r="202" spans="2:9" ht="13" x14ac:dyDescent="0.15">
      <c r="B202" s="43"/>
      <c r="C202" s="31"/>
      <c r="D202" s="32"/>
      <c r="I202" s="44"/>
    </row>
    <row r="203" spans="2:9" ht="13" x14ac:dyDescent="0.15">
      <c r="B203" s="43"/>
      <c r="C203" s="31"/>
      <c r="D203" s="32"/>
      <c r="I203" s="44"/>
    </row>
    <row r="204" spans="2:9" ht="13" x14ac:dyDescent="0.15">
      <c r="B204" s="43"/>
      <c r="C204" s="31"/>
      <c r="D204" s="32"/>
      <c r="I204" s="44"/>
    </row>
    <row r="205" spans="2:9" ht="13" x14ac:dyDescent="0.15">
      <c r="B205" s="43"/>
      <c r="C205" s="31"/>
      <c r="D205" s="32"/>
      <c r="I205" s="44"/>
    </row>
    <row r="206" spans="2:9" ht="13" x14ac:dyDescent="0.15">
      <c r="B206" s="43"/>
      <c r="C206" s="31"/>
      <c r="D206" s="32"/>
      <c r="I206" s="44"/>
    </row>
    <row r="207" spans="2:9" ht="13" x14ac:dyDescent="0.15">
      <c r="B207" s="43"/>
      <c r="C207" s="31"/>
      <c r="D207" s="32"/>
      <c r="I207" s="44"/>
    </row>
    <row r="208" spans="2:9" ht="13" x14ac:dyDescent="0.15">
      <c r="B208" s="43"/>
      <c r="C208" s="31"/>
      <c r="D208" s="32"/>
      <c r="I208" s="44"/>
    </row>
    <row r="209" spans="2:9" ht="13" x14ac:dyDescent="0.15">
      <c r="B209" s="43"/>
      <c r="C209" s="31"/>
      <c r="D209" s="32"/>
      <c r="I209" s="44"/>
    </row>
    <row r="210" spans="2:9" ht="13" x14ac:dyDescent="0.15">
      <c r="B210" s="43"/>
      <c r="C210" s="31"/>
      <c r="D210" s="32"/>
      <c r="I210" s="44"/>
    </row>
    <row r="211" spans="2:9" ht="13" x14ac:dyDescent="0.15">
      <c r="B211" s="43"/>
      <c r="C211" s="31"/>
      <c r="D211" s="32"/>
      <c r="I211" s="44"/>
    </row>
    <row r="212" spans="2:9" ht="13" x14ac:dyDescent="0.15">
      <c r="B212" s="43"/>
      <c r="C212" s="31"/>
      <c r="D212" s="32"/>
      <c r="I212" s="44"/>
    </row>
    <row r="213" spans="2:9" ht="13" x14ac:dyDescent="0.15">
      <c r="B213" s="43"/>
      <c r="C213" s="31"/>
      <c r="D213" s="32"/>
      <c r="I213" s="44"/>
    </row>
    <row r="214" spans="2:9" ht="13" x14ac:dyDescent="0.15">
      <c r="B214" s="43"/>
      <c r="C214" s="31"/>
      <c r="D214" s="32"/>
      <c r="I214" s="44"/>
    </row>
    <row r="215" spans="2:9" ht="13" x14ac:dyDescent="0.15">
      <c r="B215" s="43"/>
      <c r="C215" s="31"/>
      <c r="D215" s="32"/>
      <c r="I215" s="44"/>
    </row>
    <row r="216" spans="2:9" ht="13" x14ac:dyDescent="0.15">
      <c r="B216" s="43"/>
      <c r="C216" s="31"/>
      <c r="D216" s="32"/>
      <c r="I216" s="44"/>
    </row>
    <row r="217" spans="2:9" ht="13" x14ac:dyDescent="0.15">
      <c r="B217" s="43"/>
      <c r="C217" s="31"/>
      <c r="D217" s="32"/>
      <c r="I217" s="44"/>
    </row>
    <row r="218" spans="2:9" ht="13" x14ac:dyDescent="0.15">
      <c r="B218" s="43"/>
      <c r="C218" s="31"/>
      <c r="D218" s="32"/>
      <c r="I218" s="44"/>
    </row>
    <row r="219" spans="2:9" ht="13" x14ac:dyDescent="0.15">
      <c r="B219" s="43"/>
      <c r="C219" s="31"/>
      <c r="D219" s="32"/>
      <c r="I219" s="44"/>
    </row>
    <row r="220" spans="2:9" ht="13" x14ac:dyDescent="0.15">
      <c r="B220" s="43"/>
      <c r="C220" s="31"/>
      <c r="D220" s="32"/>
      <c r="I220" s="44"/>
    </row>
    <row r="221" spans="2:9" ht="13" x14ac:dyDescent="0.15">
      <c r="B221" s="43"/>
      <c r="C221" s="31"/>
      <c r="D221" s="32"/>
      <c r="I221" s="44"/>
    </row>
    <row r="222" spans="2:9" ht="13" x14ac:dyDescent="0.15">
      <c r="B222" s="43"/>
      <c r="C222" s="31"/>
      <c r="D222" s="32"/>
      <c r="I222" s="44"/>
    </row>
    <row r="223" spans="2:9" ht="13" x14ac:dyDescent="0.15">
      <c r="B223" s="43"/>
      <c r="C223" s="31"/>
      <c r="D223" s="32"/>
      <c r="I223" s="44"/>
    </row>
    <row r="224" spans="2:9" ht="13" x14ac:dyDescent="0.15">
      <c r="B224" s="43"/>
      <c r="C224" s="31"/>
      <c r="D224" s="32"/>
      <c r="I224" s="44"/>
    </row>
    <row r="225" spans="2:9" ht="13" x14ac:dyDescent="0.15">
      <c r="B225" s="43"/>
      <c r="C225" s="31"/>
      <c r="D225" s="32"/>
      <c r="I225" s="44"/>
    </row>
    <row r="226" spans="2:9" ht="13" x14ac:dyDescent="0.15">
      <c r="B226" s="43"/>
      <c r="C226" s="31"/>
      <c r="D226" s="32"/>
      <c r="I226" s="44"/>
    </row>
    <row r="227" spans="2:9" ht="13" x14ac:dyDescent="0.15">
      <c r="B227" s="43"/>
      <c r="C227" s="31"/>
      <c r="D227" s="32"/>
      <c r="I227" s="44"/>
    </row>
    <row r="228" spans="2:9" ht="13" x14ac:dyDescent="0.15">
      <c r="B228" s="43"/>
      <c r="C228" s="31"/>
      <c r="D228" s="32"/>
      <c r="I228" s="44"/>
    </row>
    <row r="229" spans="2:9" ht="13" x14ac:dyDescent="0.15">
      <c r="B229" s="43"/>
      <c r="C229" s="31"/>
      <c r="D229" s="32"/>
      <c r="I229" s="44"/>
    </row>
    <row r="230" spans="2:9" ht="13" x14ac:dyDescent="0.15">
      <c r="B230" s="43"/>
      <c r="C230" s="31"/>
      <c r="D230" s="32"/>
      <c r="I230" s="44"/>
    </row>
    <row r="231" spans="2:9" ht="13" x14ac:dyDescent="0.15">
      <c r="B231" s="43"/>
      <c r="C231" s="31"/>
      <c r="D231" s="32"/>
      <c r="I231" s="44"/>
    </row>
    <row r="232" spans="2:9" ht="13" x14ac:dyDescent="0.15">
      <c r="B232" s="43"/>
      <c r="C232" s="31"/>
      <c r="D232" s="32"/>
      <c r="I232" s="44"/>
    </row>
    <row r="233" spans="2:9" ht="13" x14ac:dyDescent="0.15">
      <c r="B233" s="43"/>
      <c r="C233" s="31"/>
      <c r="D233" s="32"/>
      <c r="I233" s="44"/>
    </row>
    <row r="234" spans="2:9" ht="13" x14ac:dyDescent="0.15">
      <c r="B234" s="43"/>
      <c r="C234" s="31"/>
      <c r="D234" s="32"/>
      <c r="I234" s="44"/>
    </row>
    <row r="235" spans="2:9" ht="13" x14ac:dyDescent="0.15">
      <c r="B235" s="43"/>
      <c r="C235" s="31"/>
      <c r="D235" s="32"/>
      <c r="I235" s="44"/>
    </row>
    <row r="236" spans="2:9" ht="13" x14ac:dyDescent="0.15">
      <c r="B236" s="43"/>
      <c r="C236" s="31"/>
      <c r="D236" s="32"/>
      <c r="I236" s="44"/>
    </row>
    <row r="237" spans="2:9" ht="13" x14ac:dyDescent="0.15">
      <c r="B237" s="43"/>
      <c r="C237" s="31"/>
      <c r="D237" s="32"/>
      <c r="I237" s="44"/>
    </row>
    <row r="238" spans="2:9" ht="13" x14ac:dyDescent="0.15">
      <c r="B238" s="43"/>
      <c r="C238" s="31"/>
      <c r="D238" s="32"/>
      <c r="I238" s="44"/>
    </row>
    <row r="239" spans="2:9" ht="13" x14ac:dyDescent="0.15">
      <c r="B239" s="43"/>
      <c r="C239" s="31"/>
      <c r="D239" s="32"/>
      <c r="I239" s="44"/>
    </row>
    <row r="240" spans="2:9" ht="13" x14ac:dyDescent="0.15">
      <c r="B240" s="43"/>
      <c r="C240" s="31"/>
      <c r="D240" s="32"/>
      <c r="I240" s="44"/>
    </row>
    <row r="241" spans="2:9" ht="13" x14ac:dyDescent="0.15">
      <c r="B241" s="43"/>
      <c r="C241" s="31"/>
      <c r="D241" s="32"/>
      <c r="I241" s="44"/>
    </row>
    <row r="242" spans="2:9" ht="13" x14ac:dyDescent="0.15">
      <c r="B242" s="43"/>
      <c r="C242" s="31"/>
      <c r="D242" s="32"/>
      <c r="I242" s="44"/>
    </row>
    <row r="243" spans="2:9" ht="13" x14ac:dyDescent="0.15">
      <c r="B243" s="43"/>
      <c r="C243" s="31"/>
      <c r="D243" s="32"/>
      <c r="I243" s="44"/>
    </row>
    <row r="244" spans="2:9" ht="13" x14ac:dyDescent="0.15">
      <c r="B244" s="43"/>
      <c r="C244" s="31"/>
      <c r="D244" s="32"/>
      <c r="I244" s="44"/>
    </row>
    <row r="245" spans="2:9" ht="13" x14ac:dyDescent="0.15">
      <c r="B245" s="43"/>
      <c r="C245" s="31"/>
      <c r="D245" s="32"/>
      <c r="I245" s="44"/>
    </row>
    <row r="246" spans="2:9" ht="13" x14ac:dyDescent="0.15">
      <c r="B246" s="43"/>
      <c r="C246" s="31"/>
      <c r="D246" s="32"/>
      <c r="I246" s="44"/>
    </row>
    <row r="247" spans="2:9" ht="13" x14ac:dyDescent="0.15">
      <c r="B247" s="43"/>
      <c r="C247" s="31"/>
      <c r="D247" s="32"/>
      <c r="I247" s="44"/>
    </row>
    <row r="248" spans="2:9" ht="13" x14ac:dyDescent="0.15">
      <c r="B248" s="43"/>
      <c r="C248" s="31"/>
      <c r="D248" s="32"/>
      <c r="I248" s="44"/>
    </row>
    <row r="249" spans="2:9" ht="13" x14ac:dyDescent="0.15">
      <c r="B249" s="43"/>
      <c r="C249" s="31"/>
      <c r="D249" s="32"/>
      <c r="I249" s="44"/>
    </row>
    <row r="250" spans="2:9" ht="13" x14ac:dyDescent="0.15">
      <c r="B250" s="43"/>
      <c r="C250" s="31"/>
      <c r="D250" s="32"/>
      <c r="I250" s="44"/>
    </row>
    <row r="251" spans="2:9" ht="13" x14ac:dyDescent="0.15">
      <c r="B251" s="43"/>
      <c r="C251" s="31"/>
      <c r="D251" s="32"/>
      <c r="I251" s="44"/>
    </row>
    <row r="252" spans="2:9" ht="13" x14ac:dyDescent="0.15">
      <c r="B252" s="43"/>
      <c r="C252" s="31"/>
      <c r="D252" s="32"/>
      <c r="I252" s="44"/>
    </row>
    <row r="253" spans="2:9" ht="13" x14ac:dyDescent="0.15">
      <c r="B253" s="43"/>
      <c r="C253" s="31"/>
      <c r="D253" s="32"/>
      <c r="I253" s="44"/>
    </row>
    <row r="254" spans="2:9" ht="13" x14ac:dyDescent="0.15">
      <c r="B254" s="43"/>
      <c r="C254" s="31"/>
      <c r="D254" s="32"/>
      <c r="I254" s="44"/>
    </row>
    <row r="255" spans="2:9" ht="13" x14ac:dyDescent="0.15">
      <c r="B255" s="43"/>
      <c r="C255" s="31"/>
      <c r="D255" s="32"/>
      <c r="I255" s="44"/>
    </row>
    <row r="256" spans="2:9" ht="13" x14ac:dyDescent="0.15">
      <c r="B256" s="43"/>
      <c r="C256" s="31"/>
      <c r="D256" s="32"/>
      <c r="I256" s="44"/>
    </row>
    <row r="257" spans="2:9" ht="13" x14ac:dyDescent="0.15">
      <c r="B257" s="43"/>
      <c r="C257" s="31"/>
      <c r="D257" s="32"/>
      <c r="I257" s="44"/>
    </row>
    <row r="258" spans="2:9" ht="13" x14ac:dyDescent="0.15">
      <c r="B258" s="43"/>
      <c r="C258" s="31"/>
      <c r="D258" s="32"/>
      <c r="I258" s="44"/>
    </row>
    <row r="259" spans="2:9" ht="13" x14ac:dyDescent="0.15">
      <c r="B259" s="43"/>
      <c r="C259" s="31"/>
      <c r="D259" s="32"/>
      <c r="I259" s="44"/>
    </row>
    <row r="260" spans="2:9" ht="13" x14ac:dyDescent="0.15">
      <c r="B260" s="43"/>
      <c r="C260" s="31"/>
      <c r="D260" s="32"/>
      <c r="I260" s="44"/>
    </row>
    <row r="261" spans="2:9" ht="13" x14ac:dyDescent="0.15">
      <c r="B261" s="43"/>
      <c r="C261" s="31"/>
      <c r="D261" s="32"/>
      <c r="I261" s="44"/>
    </row>
    <row r="262" spans="2:9" ht="13" x14ac:dyDescent="0.15">
      <c r="B262" s="43"/>
      <c r="C262" s="31"/>
      <c r="D262" s="32"/>
      <c r="I262" s="44"/>
    </row>
    <row r="263" spans="2:9" ht="13" x14ac:dyDescent="0.15">
      <c r="B263" s="43"/>
      <c r="C263" s="31"/>
      <c r="D263" s="32"/>
      <c r="I263" s="44"/>
    </row>
    <row r="264" spans="2:9" ht="13" x14ac:dyDescent="0.15">
      <c r="B264" s="43"/>
      <c r="C264" s="31"/>
      <c r="D264" s="32"/>
      <c r="I264" s="44"/>
    </row>
    <row r="265" spans="2:9" ht="13" x14ac:dyDescent="0.15">
      <c r="B265" s="43"/>
      <c r="C265" s="31"/>
      <c r="D265" s="32"/>
      <c r="I265" s="44"/>
    </row>
    <row r="266" spans="2:9" ht="13" x14ac:dyDescent="0.15">
      <c r="B266" s="43"/>
      <c r="C266" s="31"/>
      <c r="D266" s="32"/>
      <c r="I266" s="44"/>
    </row>
    <row r="267" spans="2:9" ht="13" x14ac:dyDescent="0.15">
      <c r="B267" s="43"/>
      <c r="C267" s="31"/>
      <c r="D267" s="32"/>
      <c r="I267" s="44"/>
    </row>
    <row r="268" spans="2:9" ht="13" x14ac:dyDescent="0.15">
      <c r="B268" s="43"/>
      <c r="C268" s="31"/>
      <c r="D268" s="32"/>
      <c r="I268" s="44"/>
    </row>
    <row r="269" spans="2:9" ht="13" x14ac:dyDescent="0.15">
      <c r="B269" s="43"/>
      <c r="C269" s="31"/>
      <c r="D269" s="32"/>
      <c r="I269" s="44"/>
    </row>
    <row r="270" spans="2:9" ht="13" x14ac:dyDescent="0.15">
      <c r="B270" s="43"/>
      <c r="C270" s="31"/>
      <c r="D270" s="32"/>
      <c r="I270" s="44"/>
    </row>
    <row r="271" spans="2:9" ht="13" x14ac:dyDescent="0.15">
      <c r="B271" s="43"/>
      <c r="C271" s="31"/>
      <c r="D271" s="32"/>
      <c r="I271" s="44"/>
    </row>
    <row r="272" spans="2:9" ht="13" x14ac:dyDescent="0.15">
      <c r="B272" s="43"/>
      <c r="C272" s="31"/>
      <c r="D272" s="32"/>
      <c r="I272" s="44"/>
    </row>
    <row r="273" spans="2:9" ht="13" x14ac:dyDescent="0.15">
      <c r="B273" s="43"/>
      <c r="C273" s="31"/>
      <c r="D273" s="32"/>
      <c r="I273" s="44"/>
    </row>
    <row r="274" spans="2:9" ht="13" x14ac:dyDescent="0.15">
      <c r="B274" s="43"/>
      <c r="C274" s="31"/>
      <c r="D274" s="32"/>
      <c r="I274" s="44"/>
    </row>
    <row r="275" spans="2:9" ht="13" x14ac:dyDescent="0.15">
      <c r="B275" s="43"/>
      <c r="C275" s="31"/>
      <c r="D275" s="32"/>
      <c r="I275" s="44"/>
    </row>
    <row r="276" spans="2:9" ht="13" x14ac:dyDescent="0.15">
      <c r="B276" s="43"/>
      <c r="C276" s="31"/>
      <c r="D276" s="32"/>
      <c r="I276" s="44"/>
    </row>
    <row r="277" spans="2:9" ht="13" x14ac:dyDescent="0.15">
      <c r="B277" s="43"/>
      <c r="C277" s="31"/>
      <c r="D277" s="32"/>
      <c r="I277" s="44"/>
    </row>
    <row r="278" spans="2:9" ht="13" x14ac:dyDescent="0.15">
      <c r="B278" s="43"/>
      <c r="C278" s="31"/>
      <c r="D278" s="32"/>
      <c r="I278" s="44"/>
    </row>
    <row r="279" spans="2:9" ht="13" x14ac:dyDescent="0.15">
      <c r="B279" s="43"/>
      <c r="C279" s="31"/>
      <c r="D279" s="32"/>
      <c r="I279" s="44"/>
    </row>
    <row r="280" spans="2:9" ht="13" x14ac:dyDescent="0.15">
      <c r="B280" s="43"/>
      <c r="C280" s="31"/>
      <c r="D280" s="32"/>
      <c r="I280" s="44"/>
    </row>
    <row r="281" spans="2:9" ht="13" x14ac:dyDescent="0.15">
      <c r="B281" s="43"/>
      <c r="C281" s="31"/>
      <c r="D281" s="32"/>
      <c r="I281" s="44"/>
    </row>
    <row r="282" spans="2:9" ht="13" x14ac:dyDescent="0.15">
      <c r="B282" s="43"/>
      <c r="C282" s="31"/>
      <c r="D282" s="32"/>
      <c r="I282" s="44"/>
    </row>
    <row r="283" spans="2:9" ht="13" x14ac:dyDescent="0.15">
      <c r="B283" s="43"/>
      <c r="C283" s="31"/>
      <c r="D283" s="32"/>
      <c r="I283" s="44"/>
    </row>
    <row r="284" spans="2:9" ht="13" x14ac:dyDescent="0.15">
      <c r="B284" s="43"/>
      <c r="C284" s="31"/>
      <c r="D284" s="32"/>
      <c r="I284" s="44"/>
    </row>
    <row r="285" spans="2:9" ht="13" x14ac:dyDescent="0.15">
      <c r="B285" s="43"/>
      <c r="C285" s="31"/>
      <c r="D285" s="32"/>
      <c r="I285" s="44"/>
    </row>
    <row r="286" spans="2:9" ht="13" x14ac:dyDescent="0.15">
      <c r="B286" s="43"/>
      <c r="C286" s="31"/>
      <c r="D286" s="32"/>
      <c r="I286" s="44"/>
    </row>
    <row r="287" spans="2:9" ht="13" x14ac:dyDescent="0.15">
      <c r="B287" s="43"/>
      <c r="C287" s="31"/>
      <c r="D287" s="32"/>
      <c r="I287" s="44"/>
    </row>
    <row r="288" spans="2:9" ht="13" x14ac:dyDescent="0.15">
      <c r="B288" s="43"/>
      <c r="C288" s="31"/>
      <c r="D288" s="32"/>
      <c r="I288" s="44"/>
    </row>
    <row r="289" spans="2:9" ht="13" x14ac:dyDescent="0.15">
      <c r="B289" s="43"/>
      <c r="C289" s="31"/>
      <c r="D289" s="32"/>
      <c r="I289" s="44"/>
    </row>
    <row r="290" spans="2:9" ht="13" x14ac:dyDescent="0.15">
      <c r="B290" s="43"/>
      <c r="C290" s="31"/>
      <c r="D290" s="32"/>
      <c r="I290" s="44"/>
    </row>
    <row r="291" spans="2:9" ht="13" x14ac:dyDescent="0.15">
      <c r="B291" s="43"/>
      <c r="C291" s="31"/>
      <c r="D291" s="32"/>
      <c r="I291" s="44"/>
    </row>
    <row r="292" spans="2:9" ht="13" x14ac:dyDescent="0.15">
      <c r="B292" s="43"/>
      <c r="C292" s="31"/>
      <c r="D292" s="32"/>
      <c r="I292" s="44"/>
    </row>
    <row r="293" spans="2:9" ht="13" x14ac:dyDescent="0.15">
      <c r="B293" s="43"/>
      <c r="C293" s="31"/>
      <c r="D293" s="32"/>
      <c r="I293" s="44"/>
    </row>
    <row r="294" spans="2:9" ht="13" x14ac:dyDescent="0.15">
      <c r="B294" s="43"/>
      <c r="C294" s="31"/>
      <c r="D294" s="32"/>
      <c r="I294" s="44"/>
    </row>
    <row r="295" spans="2:9" ht="13" x14ac:dyDescent="0.15">
      <c r="B295" s="43"/>
      <c r="C295" s="31"/>
      <c r="D295" s="32"/>
      <c r="I295" s="44"/>
    </row>
    <row r="296" spans="2:9" ht="13" x14ac:dyDescent="0.15">
      <c r="B296" s="43"/>
      <c r="C296" s="31"/>
      <c r="D296" s="32"/>
      <c r="I296" s="44"/>
    </row>
    <row r="297" spans="2:9" ht="13" x14ac:dyDescent="0.15">
      <c r="B297" s="43"/>
      <c r="C297" s="31"/>
      <c r="D297" s="32"/>
      <c r="I297" s="44"/>
    </row>
    <row r="298" spans="2:9" ht="13" x14ac:dyDescent="0.15">
      <c r="B298" s="43"/>
      <c r="C298" s="31"/>
      <c r="D298" s="32"/>
      <c r="I298" s="44"/>
    </row>
    <row r="299" spans="2:9" ht="13" x14ac:dyDescent="0.15">
      <c r="B299" s="43"/>
      <c r="C299" s="31"/>
      <c r="D299" s="32"/>
      <c r="I299" s="44"/>
    </row>
    <row r="300" spans="2:9" ht="13" x14ac:dyDescent="0.15">
      <c r="B300" s="43"/>
      <c r="C300" s="31"/>
      <c r="D300" s="32"/>
      <c r="I300" s="44"/>
    </row>
    <row r="301" spans="2:9" ht="13" x14ac:dyDescent="0.15">
      <c r="B301" s="43"/>
      <c r="C301" s="31"/>
      <c r="D301" s="32"/>
      <c r="I301" s="44"/>
    </row>
    <row r="302" spans="2:9" ht="13" x14ac:dyDescent="0.15">
      <c r="B302" s="43"/>
      <c r="C302" s="31"/>
      <c r="D302" s="32"/>
      <c r="I302" s="44"/>
    </row>
    <row r="303" spans="2:9" ht="13" x14ac:dyDescent="0.15">
      <c r="B303" s="43"/>
      <c r="C303" s="31"/>
      <c r="D303" s="32"/>
      <c r="I303" s="44"/>
    </row>
    <row r="304" spans="2:9" ht="13" x14ac:dyDescent="0.15">
      <c r="B304" s="43"/>
      <c r="C304" s="31"/>
      <c r="D304" s="32"/>
      <c r="I304" s="44"/>
    </row>
    <row r="305" spans="2:9" ht="13" x14ac:dyDescent="0.15">
      <c r="B305" s="43"/>
      <c r="C305" s="31"/>
      <c r="D305" s="32"/>
      <c r="I305" s="44"/>
    </row>
    <row r="306" spans="2:9" ht="13" x14ac:dyDescent="0.15">
      <c r="B306" s="43"/>
      <c r="C306" s="31"/>
      <c r="D306" s="32"/>
      <c r="I306" s="44"/>
    </row>
    <row r="307" spans="2:9" ht="13" x14ac:dyDescent="0.15">
      <c r="B307" s="43"/>
      <c r="C307" s="31"/>
      <c r="D307" s="32"/>
      <c r="I307" s="44"/>
    </row>
    <row r="308" spans="2:9" ht="13" x14ac:dyDescent="0.15">
      <c r="B308" s="43"/>
      <c r="C308" s="31"/>
      <c r="D308" s="32"/>
      <c r="I308" s="44"/>
    </row>
    <row r="309" spans="2:9" ht="13" x14ac:dyDescent="0.15">
      <c r="B309" s="43"/>
      <c r="C309" s="31"/>
      <c r="D309" s="32"/>
      <c r="I309" s="44"/>
    </row>
    <row r="310" spans="2:9" ht="13" x14ac:dyDescent="0.15">
      <c r="B310" s="43"/>
      <c r="C310" s="31"/>
      <c r="D310" s="32"/>
      <c r="I310" s="44"/>
    </row>
    <row r="311" spans="2:9" ht="13" x14ac:dyDescent="0.15">
      <c r="B311" s="43"/>
      <c r="C311" s="31"/>
      <c r="D311" s="32"/>
      <c r="I311" s="44"/>
    </row>
    <row r="312" spans="2:9" ht="13" x14ac:dyDescent="0.15">
      <c r="B312" s="43"/>
      <c r="C312" s="31"/>
      <c r="D312" s="32"/>
      <c r="I312" s="44"/>
    </row>
    <row r="313" spans="2:9" ht="13" x14ac:dyDescent="0.15">
      <c r="B313" s="43"/>
      <c r="C313" s="31"/>
      <c r="D313" s="32"/>
      <c r="I313" s="44"/>
    </row>
    <row r="314" spans="2:9" ht="13" x14ac:dyDescent="0.15">
      <c r="B314" s="43"/>
      <c r="C314" s="31"/>
      <c r="D314" s="32"/>
      <c r="I314" s="44"/>
    </row>
    <row r="315" spans="2:9" ht="13" x14ac:dyDescent="0.15">
      <c r="B315" s="43"/>
      <c r="C315" s="31"/>
      <c r="D315" s="32"/>
      <c r="I315" s="44"/>
    </row>
    <row r="316" spans="2:9" ht="13" x14ac:dyDescent="0.15">
      <c r="B316" s="43"/>
      <c r="C316" s="31"/>
      <c r="D316" s="32"/>
      <c r="I316" s="44"/>
    </row>
    <row r="317" spans="2:9" ht="13" x14ac:dyDescent="0.15">
      <c r="B317" s="43"/>
      <c r="C317" s="31"/>
      <c r="D317" s="32"/>
      <c r="I317" s="44"/>
    </row>
    <row r="318" spans="2:9" ht="13" x14ac:dyDescent="0.15">
      <c r="B318" s="43"/>
      <c r="C318" s="31"/>
      <c r="D318" s="32"/>
      <c r="I318" s="44"/>
    </row>
    <row r="319" spans="2:9" ht="13" x14ac:dyDescent="0.15">
      <c r="B319" s="43"/>
      <c r="C319" s="31"/>
      <c r="D319" s="32"/>
      <c r="I319" s="44"/>
    </row>
    <row r="320" spans="2:9" ht="13" x14ac:dyDescent="0.15">
      <c r="B320" s="43"/>
      <c r="C320" s="31"/>
      <c r="D320" s="32"/>
      <c r="I320" s="44"/>
    </row>
    <row r="321" spans="2:9" ht="13" x14ac:dyDescent="0.15">
      <c r="B321" s="43"/>
      <c r="C321" s="31"/>
      <c r="D321" s="32"/>
      <c r="I321" s="44"/>
    </row>
    <row r="322" spans="2:9" ht="13" x14ac:dyDescent="0.15">
      <c r="B322" s="43"/>
      <c r="C322" s="31"/>
      <c r="D322" s="32"/>
      <c r="I322" s="44"/>
    </row>
    <row r="323" spans="2:9" ht="13" x14ac:dyDescent="0.15">
      <c r="B323" s="43"/>
      <c r="C323" s="31"/>
      <c r="D323" s="32"/>
      <c r="I323" s="44"/>
    </row>
    <row r="324" spans="2:9" ht="13" x14ac:dyDescent="0.15">
      <c r="B324" s="43"/>
      <c r="C324" s="31"/>
      <c r="D324" s="32"/>
      <c r="I324" s="44"/>
    </row>
    <row r="325" spans="2:9" ht="13" x14ac:dyDescent="0.15">
      <c r="B325" s="43"/>
      <c r="C325" s="31"/>
      <c r="D325" s="32"/>
      <c r="I325" s="44"/>
    </row>
    <row r="326" spans="2:9" ht="13" x14ac:dyDescent="0.15">
      <c r="B326" s="43"/>
      <c r="C326" s="31"/>
      <c r="D326" s="32"/>
      <c r="I326" s="44"/>
    </row>
    <row r="327" spans="2:9" ht="13" x14ac:dyDescent="0.15">
      <c r="B327" s="43"/>
      <c r="C327" s="31"/>
      <c r="D327" s="32"/>
      <c r="I327" s="44"/>
    </row>
    <row r="328" spans="2:9" ht="13" x14ac:dyDescent="0.15">
      <c r="B328" s="43"/>
      <c r="C328" s="31"/>
      <c r="D328" s="32"/>
      <c r="I328" s="44"/>
    </row>
    <row r="329" spans="2:9" ht="13" x14ac:dyDescent="0.15">
      <c r="B329" s="43"/>
      <c r="C329" s="31"/>
      <c r="D329" s="32"/>
      <c r="I329" s="44"/>
    </row>
    <row r="330" spans="2:9" ht="13" x14ac:dyDescent="0.15">
      <c r="B330" s="43"/>
      <c r="C330" s="31"/>
      <c r="D330" s="32"/>
      <c r="I330" s="44"/>
    </row>
    <row r="331" spans="2:9" ht="13" x14ac:dyDescent="0.15">
      <c r="B331" s="43"/>
      <c r="C331" s="31"/>
      <c r="D331" s="32"/>
      <c r="I331" s="44"/>
    </row>
    <row r="332" spans="2:9" ht="13" x14ac:dyDescent="0.15">
      <c r="B332" s="43"/>
      <c r="C332" s="31"/>
      <c r="D332" s="32"/>
      <c r="I332" s="44"/>
    </row>
    <row r="333" spans="2:9" ht="13" x14ac:dyDescent="0.15">
      <c r="B333" s="43"/>
      <c r="C333" s="31"/>
      <c r="D333" s="32"/>
      <c r="I333" s="44"/>
    </row>
    <row r="334" spans="2:9" ht="13" x14ac:dyDescent="0.15">
      <c r="B334" s="43"/>
      <c r="C334" s="31"/>
      <c r="D334" s="32"/>
      <c r="I334" s="44"/>
    </row>
    <row r="335" spans="2:9" ht="13" x14ac:dyDescent="0.15">
      <c r="B335" s="43"/>
      <c r="C335" s="31"/>
      <c r="D335" s="32"/>
      <c r="I335" s="44"/>
    </row>
    <row r="336" spans="2:9" ht="13" x14ac:dyDescent="0.15">
      <c r="B336" s="43"/>
      <c r="C336" s="31"/>
      <c r="D336" s="32"/>
      <c r="I336" s="44"/>
    </row>
    <row r="337" spans="2:9" ht="13" x14ac:dyDescent="0.15">
      <c r="B337" s="43"/>
      <c r="C337" s="31"/>
      <c r="D337" s="32"/>
      <c r="I337" s="44"/>
    </row>
    <row r="338" spans="2:9" ht="13" x14ac:dyDescent="0.15">
      <c r="B338" s="43"/>
      <c r="C338" s="31"/>
      <c r="D338" s="32"/>
      <c r="I338" s="44"/>
    </row>
    <row r="339" spans="2:9" ht="13" x14ac:dyDescent="0.15">
      <c r="B339" s="43"/>
      <c r="C339" s="31"/>
      <c r="D339" s="32"/>
      <c r="I339" s="44"/>
    </row>
    <row r="340" spans="2:9" ht="13" x14ac:dyDescent="0.15">
      <c r="B340" s="43"/>
      <c r="C340" s="31"/>
      <c r="D340" s="32"/>
      <c r="I340" s="44"/>
    </row>
    <row r="341" spans="2:9" ht="13" x14ac:dyDescent="0.15">
      <c r="B341" s="43"/>
      <c r="C341" s="31"/>
      <c r="D341" s="32"/>
      <c r="I341" s="44"/>
    </row>
    <row r="342" spans="2:9" ht="13" x14ac:dyDescent="0.15">
      <c r="B342" s="43"/>
      <c r="C342" s="31"/>
      <c r="D342" s="32"/>
      <c r="I342" s="44"/>
    </row>
    <row r="343" spans="2:9" ht="13" x14ac:dyDescent="0.15">
      <c r="B343" s="43"/>
      <c r="C343" s="31"/>
      <c r="D343" s="32"/>
      <c r="I343" s="44"/>
    </row>
    <row r="344" spans="2:9" ht="13" x14ac:dyDescent="0.15">
      <c r="B344" s="43"/>
      <c r="C344" s="31"/>
      <c r="D344" s="32"/>
      <c r="I344" s="44"/>
    </row>
    <row r="345" spans="2:9" ht="13" x14ac:dyDescent="0.15">
      <c r="B345" s="43"/>
      <c r="C345" s="31"/>
      <c r="D345" s="32"/>
      <c r="I345" s="44"/>
    </row>
    <row r="346" spans="2:9" ht="13" x14ac:dyDescent="0.15">
      <c r="B346" s="43"/>
      <c r="C346" s="31"/>
      <c r="D346" s="32"/>
      <c r="I346" s="44"/>
    </row>
    <row r="347" spans="2:9" ht="13" x14ac:dyDescent="0.15">
      <c r="B347" s="43"/>
      <c r="C347" s="31"/>
      <c r="D347" s="32"/>
      <c r="I347" s="44"/>
    </row>
    <row r="348" spans="2:9" ht="13" x14ac:dyDescent="0.15">
      <c r="B348" s="43"/>
      <c r="C348" s="31"/>
      <c r="D348" s="32"/>
      <c r="I348" s="44"/>
    </row>
    <row r="349" spans="2:9" ht="13" x14ac:dyDescent="0.15">
      <c r="B349" s="43"/>
      <c r="C349" s="31"/>
      <c r="D349" s="32"/>
      <c r="I349" s="44"/>
    </row>
    <row r="350" spans="2:9" ht="13" x14ac:dyDescent="0.15">
      <c r="B350" s="43"/>
      <c r="C350" s="31"/>
      <c r="D350" s="32"/>
      <c r="I350" s="44"/>
    </row>
    <row r="351" spans="2:9" ht="13" x14ac:dyDescent="0.15">
      <c r="B351" s="43"/>
      <c r="C351" s="31"/>
      <c r="D351" s="32"/>
      <c r="I351" s="44"/>
    </row>
    <row r="352" spans="2:9" ht="13" x14ac:dyDescent="0.15">
      <c r="B352" s="43"/>
      <c r="C352" s="31"/>
      <c r="D352" s="32"/>
      <c r="I352" s="44"/>
    </row>
    <row r="353" spans="2:9" ht="13" x14ac:dyDescent="0.15">
      <c r="B353" s="43"/>
      <c r="C353" s="31"/>
      <c r="D353" s="32"/>
      <c r="I353" s="44"/>
    </row>
    <row r="354" spans="2:9" ht="13" x14ac:dyDescent="0.15">
      <c r="B354" s="43"/>
      <c r="C354" s="31"/>
      <c r="D354" s="32"/>
      <c r="I354" s="44"/>
    </row>
    <row r="355" spans="2:9" ht="13" x14ac:dyDescent="0.15">
      <c r="B355" s="43"/>
      <c r="C355" s="31"/>
      <c r="D355" s="32"/>
      <c r="I355" s="44"/>
    </row>
    <row r="356" spans="2:9" ht="13" x14ac:dyDescent="0.15">
      <c r="B356" s="43"/>
      <c r="C356" s="31"/>
      <c r="D356" s="32"/>
      <c r="I356" s="44"/>
    </row>
    <row r="357" spans="2:9" ht="13" x14ac:dyDescent="0.15">
      <c r="B357" s="43"/>
      <c r="C357" s="31"/>
      <c r="D357" s="32"/>
      <c r="I357" s="44"/>
    </row>
    <row r="358" spans="2:9" ht="13" x14ac:dyDescent="0.15">
      <c r="B358" s="43"/>
      <c r="C358" s="31"/>
      <c r="D358" s="32"/>
      <c r="I358" s="44"/>
    </row>
    <row r="359" spans="2:9" ht="13" x14ac:dyDescent="0.15">
      <c r="B359" s="43"/>
      <c r="C359" s="31"/>
      <c r="D359" s="32"/>
      <c r="I359" s="44"/>
    </row>
    <row r="360" spans="2:9" ht="13" x14ac:dyDescent="0.15">
      <c r="B360" s="43"/>
      <c r="C360" s="31"/>
      <c r="D360" s="32"/>
      <c r="I360" s="44"/>
    </row>
    <row r="361" spans="2:9" ht="13" x14ac:dyDescent="0.15">
      <c r="B361" s="43"/>
      <c r="C361" s="31"/>
      <c r="D361" s="32"/>
      <c r="I361" s="44"/>
    </row>
    <row r="362" spans="2:9" ht="13" x14ac:dyDescent="0.15">
      <c r="B362" s="43"/>
      <c r="C362" s="31"/>
      <c r="D362" s="32"/>
      <c r="I362" s="44"/>
    </row>
    <row r="363" spans="2:9" ht="13" x14ac:dyDescent="0.15">
      <c r="B363" s="43"/>
      <c r="C363" s="31"/>
      <c r="D363" s="32"/>
      <c r="I363" s="44"/>
    </row>
    <row r="364" spans="2:9" ht="13" x14ac:dyDescent="0.15">
      <c r="B364" s="43"/>
      <c r="C364" s="31"/>
      <c r="D364" s="32"/>
      <c r="I364" s="44"/>
    </row>
    <row r="365" spans="2:9" ht="13" x14ac:dyDescent="0.15">
      <c r="B365" s="43"/>
      <c r="C365" s="31"/>
      <c r="D365" s="32"/>
      <c r="I365" s="44"/>
    </row>
    <row r="366" spans="2:9" ht="13" x14ac:dyDescent="0.15">
      <c r="B366" s="43"/>
      <c r="C366" s="31"/>
      <c r="D366" s="32"/>
      <c r="I366" s="44"/>
    </row>
    <row r="367" spans="2:9" ht="13" x14ac:dyDescent="0.15">
      <c r="B367" s="43"/>
      <c r="C367" s="31"/>
      <c r="D367" s="32"/>
      <c r="I367" s="44"/>
    </row>
    <row r="368" spans="2:9" ht="13" x14ac:dyDescent="0.15">
      <c r="B368" s="43"/>
      <c r="C368" s="31"/>
      <c r="D368" s="32"/>
      <c r="I368" s="44"/>
    </row>
    <row r="369" spans="2:9" ht="13" x14ac:dyDescent="0.15">
      <c r="B369" s="43"/>
      <c r="C369" s="31"/>
      <c r="D369" s="32"/>
      <c r="I369" s="44"/>
    </row>
    <row r="370" spans="2:9" ht="13" x14ac:dyDescent="0.15">
      <c r="B370" s="43"/>
      <c r="C370" s="31"/>
      <c r="D370" s="32"/>
      <c r="I370" s="44"/>
    </row>
    <row r="371" spans="2:9" ht="13" x14ac:dyDescent="0.15">
      <c r="B371" s="43"/>
      <c r="C371" s="31"/>
      <c r="D371" s="32"/>
      <c r="I371" s="44"/>
    </row>
    <row r="372" spans="2:9" ht="13" x14ac:dyDescent="0.15">
      <c r="B372" s="43"/>
      <c r="C372" s="31"/>
      <c r="D372" s="32"/>
      <c r="I372" s="44"/>
    </row>
    <row r="373" spans="2:9" ht="13" x14ac:dyDescent="0.15">
      <c r="B373" s="43"/>
      <c r="C373" s="31"/>
      <c r="D373" s="32"/>
      <c r="I373" s="44"/>
    </row>
    <row r="374" spans="2:9" ht="13" x14ac:dyDescent="0.15">
      <c r="B374" s="43"/>
      <c r="C374" s="31"/>
      <c r="D374" s="32"/>
      <c r="I374" s="44"/>
    </row>
    <row r="375" spans="2:9" ht="13" x14ac:dyDescent="0.15">
      <c r="B375" s="43"/>
      <c r="C375" s="31"/>
      <c r="D375" s="32"/>
      <c r="I375" s="44"/>
    </row>
    <row r="376" spans="2:9" ht="13" x14ac:dyDescent="0.15">
      <c r="B376" s="43"/>
      <c r="C376" s="31"/>
      <c r="D376" s="32"/>
      <c r="I376" s="44"/>
    </row>
    <row r="377" spans="2:9" ht="13" x14ac:dyDescent="0.15">
      <c r="B377" s="43"/>
      <c r="C377" s="31"/>
      <c r="D377" s="32"/>
      <c r="I377" s="44"/>
    </row>
    <row r="378" spans="2:9" ht="13" x14ac:dyDescent="0.15">
      <c r="B378" s="43"/>
      <c r="C378" s="31"/>
      <c r="D378" s="32"/>
      <c r="I378" s="44"/>
    </row>
    <row r="379" spans="2:9" ht="13" x14ac:dyDescent="0.15">
      <c r="B379" s="43"/>
      <c r="C379" s="31"/>
      <c r="D379" s="32"/>
      <c r="I379" s="44"/>
    </row>
    <row r="380" spans="2:9" ht="13" x14ac:dyDescent="0.15">
      <c r="B380" s="43"/>
      <c r="C380" s="31"/>
      <c r="D380" s="32"/>
      <c r="I380" s="44"/>
    </row>
    <row r="381" spans="2:9" ht="13" x14ac:dyDescent="0.15">
      <c r="B381" s="43"/>
      <c r="C381" s="31"/>
      <c r="D381" s="32"/>
      <c r="I381" s="44"/>
    </row>
    <row r="382" spans="2:9" ht="13" x14ac:dyDescent="0.15">
      <c r="B382" s="43"/>
      <c r="C382" s="31"/>
      <c r="D382" s="32"/>
      <c r="I382" s="44"/>
    </row>
    <row r="383" spans="2:9" ht="13" x14ac:dyDescent="0.15">
      <c r="B383" s="43"/>
      <c r="C383" s="31"/>
      <c r="D383" s="32"/>
      <c r="I383" s="44"/>
    </row>
    <row r="384" spans="2:9" ht="13" x14ac:dyDescent="0.15">
      <c r="B384" s="43"/>
      <c r="C384" s="31"/>
      <c r="D384" s="32"/>
      <c r="I384" s="44"/>
    </row>
    <row r="385" spans="2:9" ht="13" x14ac:dyDescent="0.15">
      <c r="B385" s="43"/>
      <c r="C385" s="31"/>
      <c r="D385" s="32"/>
      <c r="I385" s="44"/>
    </row>
    <row r="386" spans="2:9" ht="13" x14ac:dyDescent="0.15">
      <c r="B386" s="43"/>
      <c r="C386" s="31"/>
      <c r="D386" s="32"/>
      <c r="I386" s="44"/>
    </row>
    <row r="387" spans="2:9" ht="13" x14ac:dyDescent="0.15">
      <c r="B387" s="43"/>
      <c r="C387" s="31"/>
      <c r="D387" s="32"/>
      <c r="I387" s="44"/>
    </row>
    <row r="388" spans="2:9" ht="13" x14ac:dyDescent="0.15">
      <c r="B388" s="43"/>
      <c r="C388" s="31"/>
      <c r="D388" s="32"/>
      <c r="I388" s="44"/>
    </row>
    <row r="389" spans="2:9" ht="13" x14ac:dyDescent="0.15">
      <c r="B389" s="43"/>
      <c r="C389" s="31"/>
      <c r="D389" s="32"/>
      <c r="I389" s="44"/>
    </row>
    <row r="390" spans="2:9" ht="13" x14ac:dyDescent="0.15">
      <c r="B390" s="43"/>
      <c r="C390" s="31"/>
      <c r="D390" s="32"/>
      <c r="I390" s="44"/>
    </row>
    <row r="391" spans="2:9" ht="13" x14ac:dyDescent="0.15">
      <c r="B391" s="43"/>
      <c r="C391" s="31"/>
      <c r="D391" s="32"/>
      <c r="I391" s="44"/>
    </row>
    <row r="392" spans="2:9" ht="13" x14ac:dyDescent="0.15">
      <c r="B392" s="43"/>
      <c r="C392" s="31"/>
      <c r="D392" s="32"/>
      <c r="I392" s="44"/>
    </row>
    <row r="393" spans="2:9" ht="13" x14ac:dyDescent="0.15">
      <c r="B393" s="43"/>
      <c r="C393" s="31"/>
      <c r="D393" s="32"/>
      <c r="I393" s="44"/>
    </row>
    <row r="394" spans="2:9" ht="13" x14ac:dyDescent="0.15">
      <c r="B394" s="43"/>
      <c r="C394" s="31"/>
      <c r="D394" s="32"/>
      <c r="I394" s="44"/>
    </row>
    <row r="395" spans="2:9" ht="13" x14ac:dyDescent="0.15">
      <c r="B395" s="43"/>
      <c r="C395" s="31"/>
      <c r="D395" s="32"/>
      <c r="I395" s="44"/>
    </row>
    <row r="396" spans="2:9" ht="13" x14ac:dyDescent="0.15">
      <c r="B396" s="43"/>
      <c r="C396" s="31"/>
      <c r="D396" s="32"/>
      <c r="I396" s="44"/>
    </row>
    <row r="397" spans="2:9" ht="13" x14ac:dyDescent="0.15">
      <c r="B397" s="43"/>
      <c r="C397" s="31"/>
      <c r="D397" s="32"/>
      <c r="I397" s="44"/>
    </row>
    <row r="398" spans="2:9" ht="13" x14ac:dyDescent="0.15">
      <c r="B398" s="43"/>
      <c r="C398" s="31"/>
      <c r="D398" s="32"/>
      <c r="I398" s="44"/>
    </row>
    <row r="399" spans="2:9" ht="13" x14ac:dyDescent="0.15">
      <c r="B399" s="43"/>
      <c r="C399" s="31"/>
      <c r="D399" s="32"/>
      <c r="I399" s="44"/>
    </row>
    <row r="400" spans="2:9" ht="13" x14ac:dyDescent="0.15">
      <c r="B400" s="43"/>
      <c r="C400" s="31"/>
      <c r="D400" s="32"/>
      <c r="I400" s="44"/>
    </row>
    <row r="401" spans="2:9" ht="13" x14ac:dyDescent="0.15">
      <c r="B401" s="43"/>
      <c r="C401" s="31"/>
      <c r="D401" s="32"/>
      <c r="I401" s="44"/>
    </row>
    <row r="402" spans="2:9" ht="13" x14ac:dyDescent="0.15">
      <c r="B402" s="43"/>
      <c r="C402" s="31"/>
      <c r="D402" s="32"/>
      <c r="I402" s="44"/>
    </row>
    <row r="403" spans="2:9" ht="13" x14ac:dyDescent="0.15">
      <c r="B403" s="43"/>
      <c r="C403" s="31"/>
      <c r="D403" s="32"/>
      <c r="I403" s="44"/>
    </row>
    <row r="404" spans="2:9" ht="13" x14ac:dyDescent="0.15">
      <c r="B404" s="43"/>
      <c r="C404" s="31"/>
      <c r="D404" s="32"/>
      <c r="I404" s="44"/>
    </row>
    <row r="405" spans="2:9" ht="13" x14ac:dyDescent="0.15">
      <c r="B405" s="43"/>
      <c r="C405" s="31"/>
      <c r="D405" s="32"/>
      <c r="I405" s="44"/>
    </row>
    <row r="406" spans="2:9" ht="13" x14ac:dyDescent="0.15">
      <c r="B406" s="43"/>
      <c r="C406" s="31"/>
      <c r="D406" s="32"/>
      <c r="I406" s="44"/>
    </row>
    <row r="407" spans="2:9" ht="13" x14ac:dyDescent="0.15">
      <c r="B407" s="43"/>
      <c r="C407" s="31"/>
      <c r="D407" s="32"/>
      <c r="I407" s="44"/>
    </row>
    <row r="408" spans="2:9" ht="13" x14ac:dyDescent="0.15">
      <c r="B408" s="43"/>
      <c r="C408" s="31"/>
      <c r="D408" s="32"/>
      <c r="I408" s="44"/>
    </row>
    <row r="409" spans="2:9" ht="13" x14ac:dyDescent="0.15">
      <c r="B409" s="43"/>
      <c r="C409" s="31"/>
      <c r="D409" s="32"/>
      <c r="I409" s="44"/>
    </row>
    <row r="410" spans="2:9" ht="13" x14ac:dyDescent="0.15">
      <c r="B410" s="43"/>
      <c r="C410" s="31"/>
      <c r="D410" s="32"/>
      <c r="I410" s="44"/>
    </row>
    <row r="411" spans="2:9" ht="13" x14ac:dyDescent="0.15">
      <c r="B411" s="43"/>
      <c r="C411" s="31"/>
      <c r="D411" s="32"/>
      <c r="I411" s="44"/>
    </row>
    <row r="412" spans="2:9" ht="13" x14ac:dyDescent="0.15">
      <c r="B412" s="43"/>
      <c r="C412" s="31"/>
      <c r="D412" s="32"/>
      <c r="I412" s="44"/>
    </row>
    <row r="413" spans="2:9" ht="13" x14ac:dyDescent="0.15">
      <c r="B413" s="43"/>
      <c r="C413" s="31"/>
      <c r="D413" s="32"/>
      <c r="I413" s="44"/>
    </row>
    <row r="414" spans="2:9" ht="13" x14ac:dyDescent="0.15">
      <c r="B414" s="43"/>
      <c r="C414" s="31"/>
      <c r="D414" s="32"/>
      <c r="I414" s="44"/>
    </row>
    <row r="415" spans="2:9" ht="13" x14ac:dyDescent="0.15">
      <c r="B415" s="43"/>
      <c r="C415" s="31"/>
      <c r="D415" s="32"/>
      <c r="I415" s="44"/>
    </row>
    <row r="416" spans="2:9" ht="13" x14ac:dyDescent="0.15">
      <c r="B416" s="43"/>
      <c r="C416" s="31"/>
      <c r="D416" s="32"/>
      <c r="I416" s="44"/>
    </row>
    <row r="417" spans="2:9" ht="13" x14ac:dyDescent="0.15">
      <c r="B417" s="43"/>
      <c r="C417" s="31"/>
      <c r="D417" s="32"/>
      <c r="I417" s="44"/>
    </row>
    <row r="418" spans="2:9" ht="13" x14ac:dyDescent="0.15">
      <c r="B418" s="43"/>
      <c r="C418" s="31"/>
      <c r="D418" s="32"/>
      <c r="I418" s="44"/>
    </row>
    <row r="419" spans="2:9" ht="13" x14ac:dyDescent="0.15">
      <c r="B419" s="43"/>
      <c r="C419" s="31"/>
      <c r="D419" s="32"/>
      <c r="I419" s="44"/>
    </row>
    <row r="420" spans="2:9" ht="13" x14ac:dyDescent="0.15">
      <c r="B420" s="43"/>
      <c r="C420" s="31"/>
      <c r="D420" s="32"/>
      <c r="I420" s="44"/>
    </row>
    <row r="421" spans="2:9" ht="13" x14ac:dyDescent="0.15">
      <c r="B421" s="43"/>
      <c r="C421" s="31"/>
      <c r="D421" s="32"/>
      <c r="I421" s="44"/>
    </row>
    <row r="422" spans="2:9" ht="13" x14ac:dyDescent="0.15">
      <c r="B422" s="43"/>
      <c r="C422" s="31"/>
      <c r="D422" s="32"/>
      <c r="I422" s="44"/>
    </row>
    <row r="423" spans="2:9" ht="13" x14ac:dyDescent="0.15">
      <c r="B423" s="43"/>
      <c r="C423" s="31"/>
      <c r="D423" s="32"/>
      <c r="I423" s="44"/>
    </row>
    <row r="424" spans="2:9" ht="13" x14ac:dyDescent="0.15">
      <c r="B424" s="43"/>
      <c r="C424" s="31"/>
      <c r="D424" s="32"/>
      <c r="I424" s="44"/>
    </row>
    <row r="425" spans="2:9" ht="13" x14ac:dyDescent="0.15">
      <c r="B425" s="43"/>
      <c r="C425" s="31"/>
      <c r="D425" s="32"/>
      <c r="I425" s="44"/>
    </row>
    <row r="426" spans="2:9" ht="13" x14ac:dyDescent="0.15">
      <c r="B426" s="43"/>
      <c r="C426" s="31"/>
      <c r="D426" s="32"/>
      <c r="I426" s="44"/>
    </row>
    <row r="427" spans="2:9" ht="13" x14ac:dyDescent="0.15">
      <c r="B427" s="43"/>
      <c r="C427" s="31"/>
      <c r="D427" s="32"/>
      <c r="I427" s="44"/>
    </row>
    <row r="428" spans="2:9" ht="13" x14ac:dyDescent="0.15">
      <c r="B428" s="43"/>
      <c r="C428" s="31"/>
      <c r="D428" s="32"/>
      <c r="I428" s="44"/>
    </row>
    <row r="429" spans="2:9" ht="13" x14ac:dyDescent="0.15">
      <c r="B429" s="43"/>
      <c r="C429" s="31"/>
      <c r="D429" s="32"/>
      <c r="I429" s="44"/>
    </row>
    <row r="430" spans="2:9" ht="13" x14ac:dyDescent="0.15">
      <c r="B430" s="43"/>
      <c r="C430" s="31"/>
      <c r="D430" s="32"/>
      <c r="I430" s="44"/>
    </row>
    <row r="431" spans="2:9" ht="13" x14ac:dyDescent="0.15">
      <c r="B431" s="43"/>
      <c r="C431" s="31"/>
      <c r="D431" s="32"/>
      <c r="I431" s="44"/>
    </row>
    <row r="432" spans="2:9" ht="13" x14ac:dyDescent="0.15">
      <c r="B432" s="43"/>
      <c r="C432" s="31"/>
      <c r="D432" s="32"/>
      <c r="I432" s="44"/>
    </row>
    <row r="433" spans="2:9" ht="13" x14ac:dyDescent="0.15">
      <c r="B433" s="43"/>
      <c r="C433" s="31"/>
      <c r="D433" s="32"/>
      <c r="I433" s="44"/>
    </row>
    <row r="434" spans="2:9" ht="13" x14ac:dyDescent="0.15">
      <c r="B434" s="43"/>
      <c r="C434" s="31"/>
      <c r="D434" s="32"/>
      <c r="I434" s="44"/>
    </row>
    <row r="435" spans="2:9" ht="13" x14ac:dyDescent="0.15">
      <c r="B435" s="43"/>
      <c r="C435" s="31"/>
      <c r="D435" s="32"/>
      <c r="I435" s="44"/>
    </row>
    <row r="436" spans="2:9" ht="13" x14ac:dyDescent="0.15">
      <c r="B436" s="43"/>
      <c r="C436" s="31"/>
      <c r="D436" s="32"/>
      <c r="I436" s="44"/>
    </row>
    <row r="437" spans="2:9" ht="13" x14ac:dyDescent="0.15">
      <c r="B437" s="43"/>
      <c r="C437" s="31"/>
      <c r="D437" s="32"/>
      <c r="I437" s="44"/>
    </row>
    <row r="438" spans="2:9" ht="13" x14ac:dyDescent="0.15">
      <c r="B438" s="43"/>
      <c r="C438" s="31"/>
      <c r="D438" s="32"/>
      <c r="I438" s="44"/>
    </row>
    <row r="439" spans="2:9" ht="13" x14ac:dyDescent="0.15">
      <c r="B439" s="43"/>
      <c r="C439" s="31"/>
      <c r="D439" s="32"/>
      <c r="I439" s="44"/>
    </row>
    <row r="440" spans="2:9" ht="13" x14ac:dyDescent="0.15">
      <c r="B440" s="43"/>
      <c r="C440" s="31"/>
      <c r="D440" s="32"/>
      <c r="I440" s="44"/>
    </row>
    <row r="441" spans="2:9" ht="13" x14ac:dyDescent="0.15">
      <c r="B441" s="43"/>
      <c r="C441" s="31"/>
      <c r="D441" s="32"/>
      <c r="I441" s="44"/>
    </row>
    <row r="442" spans="2:9" ht="13" x14ac:dyDescent="0.15">
      <c r="B442" s="43"/>
      <c r="C442" s="31"/>
      <c r="D442" s="32"/>
      <c r="I442" s="44"/>
    </row>
    <row r="443" spans="2:9" ht="13" x14ac:dyDescent="0.15">
      <c r="B443" s="43"/>
      <c r="C443" s="31"/>
      <c r="D443" s="32"/>
      <c r="I443" s="44"/>
    </row>
    <row r="444" spans="2:9" ht="13" x14ac:dyDescent="0.15">
      <c r="B444" s="43"/>
      <c r="C444" s="31"/>
      <c r="D444" s="32"/>
      <c r="I444" s="44"/>
    </row>
    <row r="445" spans="2:9" ht="13" x14ac:dyDescent="0.15">
      <c r="B445" s="43"/>
      <c r="C445" s="31"/>
      <c r="D445" s="32"/>
      <c r="I445" s="44"/>
    </row>
    <row r="446" spans="2:9" ht="13" x14ac:dyDescent="0.15">
      <c r="B446" s="43"/>
      <c r="C446" s="31"/>
      <c r="D446" s="32"/>
      <c r="I446" s="44"/>
    </row>
    <row r="447" spans="2:9" ht="13" x14ac:dyDescent="0.15">
      <c r="B447" s="43"/>
      <c r="C447" s="31"/>
      <c r="D447" s="32"/>
      <c r="I447" s="44"/>
    </row>
    <row r="448" spans="2:9" ht="13" x14ac:dyDescent="0.15">
      <c r="B448" s="43"/>
      <c r="C448" s="31"/>
      <c r="D448" s="32"/>
      <c r="I448" s="44"/>
    </row>
    <row r="449" spans="2:9" ht="13" x14ac:dyDescent="0.15">
      <c r="B449" s="43"/>
      <c r="C449" s="31"/>
      <c r="D449" s="32"/>
      <c r="I449" s="44"/>
    </row>
    <row r="450" spans="2:9" ht="13" x14ac:dyDescent="0.15">
      <c r="B450" s="43"/>
      <c r="C450" s="31"/>
      <c r="D450" s="32"/>
      <c r="I450" s="44"/>
    </row>
    <row r="451" spans="2:9" ht="13" x14ac:dyDescent="0.15">
      <c r="B451" s="43"/>
      <c r="C451" s="31"/>
      <c r="D451" s="32"/>
      <c r="I451" s="44"/>
    </row>
    <row r="452" spans="2:9" ht="13" x14ac:dyDescent="0.15">
      <c r="B452" s="43"/>
      <c r="C452" s="31"/>
      <c r="D452" s="32"/>
      <c r="I452" s="44"/>
    </row>
    <row r="453" spans="2:9" ht="13" x14ac:dyDescent="0.15">
      <c r="B453" s="43"/>
      <c r="C453" s="31"/>
      <c r="D453" s="32"/>
      <c r="I453" s="44"/>
    </row>
    <row r="454" spans="2:9" ht="13" x14ac:dyDescent="0.15">
      <c r="B454" s="43"/>
      <c r="C454" s="31"/>
      <c r="D454" s="32"/>
      <c r="I454" s="44"/>
    </row>
    <row r="455" spans="2:9" ht="13" x14ac:dyDescent="0.15">
      <c r="B455" s="43"/>
      <c r="C455" s="31"/>
      <c r="D455" s="32"/>
      <c r="I455" s="44"/>
    </row>
    <row r="456" spans="2:9" ht="13" x14ac:dyDescent="0.15">
      <c r="B456" s="43"/>
      <c r="C456" s="31"/>
      <c r="D456" s="32"/>
      <c r="I456" s="44"/>
    </row>
    <row r="457" spans="2:9" ht="13" x14ac:dyDescent="0.15">
      <c r="B457" s="43"/>
      <c r="C457" s="31"/>
      <c r="D457" s="32"/>
      <c r="I457" s="44"/>
    </row>
    <row r="458" spans="2:9" ht="13" x14ac:dyDescent="0.15">
      <c r="B458" s="43"/>
      <c r="C458" s="31"/>
      <c r="D458" s="32"/>
      <c r="I458" s="44"/>
    </row>
    <row r="459" spans="2:9" ht="13" x14ac:dyDescent="0.15">
      <c r="B459" s="43"/>
      <c r="C459" s="31"/>
      <c r="D459" s="32"/>
      <c r="I459" s="44"/>
    </row>
    <row r="460" spans="2:9" ht="13" x14ac:dyDescent="0.15">
      <c r="B460" s="43"/>
      <c r="C460" s="31"/>
      <c r="D460" s="32"/>
      <c r="I460" s="44"/>
    </row>
    <row r="461" spans="2:9" ht="13" x14ac:dyDescent="0.15">
      <c r="B461" s="43"/>
      <c r="C461" s="31"/>
      <c r="D461" s="32"/>
      <c r="I461" s="44"/>
    </row>
    <row r="462" spans="2:9" ht="13" x14ac:dyDescent="0.15">
      <c r="B462" s="43"/>
      <c r="C462" s="31"/>
      <c r="D462" s="32"/>
      <c r="I462" s="44"/>
    </row>
    <row r="463" spans="2:9" ht="13" x14ac:dyDescent="0.15">
      <c r="B463" s="43"/>
      <c r="C463" s="31"/>
      <c r="D463" s="32"/>
      <c r="I463" s="44"/>
    </row>
    <row r="464" spans="2:9" ht="13" x14ac:dyDescent="0.15">
      <c r="B464" s="43"/>
      <c r="C464" s="31"/>
      <c r="D464" s="32"/>
      <c r="I464" s="44"/>
    </row>
    <row r="465" spans="2:9" ht="13" x14ac:dyDescent="0.15">
      <c r="B465" s="43"/>
      <c r="C465" s="31"/>
      <c r="D465" s="32"/>
      <c r="I465" s="44"/>
    </row>
    <row r="466" spans="2:9" ht="13" x14ac:dyDescent="0.15">
      <c r="B466" s="43"/>
      <c r="C466" s="31"/>
      <c r="D466" s="32"/>
      <c r="I466" s="44"/>
    </row>
    <row r="467" spans="2:9" ht="13" x14ac:dyDescent="0.15">
      <c r="B467" s="43"/>
      <c r="C467" s="31"/>
      <c r="D467" s="32"/>
      <c r="I467" s="44"/>
    </row>
    <row r="468" spans="2:9" ht="13" x14ac:dyDescent="0.15">
      <c r="B468" s="43"/>
      <c r="C468" s="31"/>
      <c r="D468" s="32"/>
      <c r="I468" s="44"/>
    </row>
    <row r="469" spans="2:9" ht="13" x14ac:dyDescent="0.15">
      <c r="B469" s="43"/>
      <c r="C469" s="31"/>
      <c r="D469" s="32"/>
      <c r="I469" s="44"/>
    </row>
    <row r="470" spans="2:9" ht="13" x14ac:dyDescent="0.15">
      <c r="B470" s="43"/>
      <c r="C470" s="31"/>
      <c r="D470" s="32"/>
      <c r="I470" s="44"/>
    </row>
    <row r="471" spans="2:9" ht="13" x14ac:dyDescent="0.15">
      <c r="B471" s="43"/>
      <c r="C471" s="31"/>
      <c r="D471" s="32"/>
      <c r="I471" s="44"/>
    </row>
    <row r="472" spans="2:9" ht="13" x14ac:dyDescent="0.15">
      <c r="B472" s="43"/>
      <c r="C472" s="31"/>
      <c r="D472" s="32"/>
      <c r="I472" s="44"/>
    </row>
    <row r="473" spans="2:9" ht="13" x14ac:dyDescent="0.15">
      <c r="B473" s="43"/>
      <c r="C473" s="31"/>
      <c r="D473" s="32"/>
      <c r="I473" s="44"/>
    </row>
    <row r="474" spans="2:9" ht="13" x14ac:dyDescent="0.15">
      <c r="B474" s="43"/>
      <c r="C474" s="31"/>
      <c r="D474" s="32"/>
      <c r="I474" s="44"/>
    </row>
    <row r="475" spans="2:9" ht="13" x14ac:dyDescent="0.15">
      <c r="B475" s="43"/>
      <c r="C475" s="31"/>
      <c r="D475" s="32"/>
      <c r="I475" s="44"/>
    </row>
    <row r="476" spans="2:9" ht="13" x14ac:dyDescent="0.15">
      <c r="B476" s="43"/>
      <c r="C476" s="31"/>
      <c r="D476" s="32"/>
      <c r="I476" s="44"/>
    </row>
    <row r="477" spans="2:9" ht="13" x14ac:dyDescent="0.15">
      <c r="B477" s="43"/>
      <c r="C477" s="31"/>
      <c r="D477" s="32"/>
      <c r="I477" s="44"/>
    </row>
    <row r="478" spans="2:9" ht="13" x14ac:dyDescent="0.15">
      <c r="B478" s="43"/>
      <c r="C478" s="31"/>
      <c r="D478" s="32"/>
      <c r="I478" s="44"/>
    </row>
    <row r="479" spans="2:9" ht="13" x14ac:dyDescent="0.15">
      <c r="B479" s="43"/>
      <c r="C479" s="31"/>
      <c r="D479" s="32"/>
      <c r="I479" s="44"/>
    </row>
    <row r="480" spans="2:9" ht="13" x14ac:dyDescent="0.15">
      <c r="B480" s="43"/>
      <c r="C480" s="31"/>
      <c r="D480" s="32"/>
      <c r="I480" s="44"/>
    </row>
    <row r="481" spans="2:9" ht="13" x14ac:dyDescent="0.15">
      <c r="B481" s="43"/>
      <c r="C481" s="31"/>
      <c r="D481" s="32"/>
      <c r="I481" s="44"/>
    </row>
    <row r="482" spans="2:9" ht="13" x14ac:dyDescent="0.15">
      <c r="B482" s="43"/>
      <c r="C482" s="31"/>
      <c r="D482" s="32"/>
      <c r="I482" s="44"/>
    </row>
    <row r="483" spans="2:9" ht="13" x14ac:dyDescent="0.15">
      <c r="B483" s="43"/>
      <c r="C483" s="31"/>
      <c r="D483" s="32"/>
      <c r="I483" s="44"/>
    </row>
    <row r="484" spans="2:9" ht="13" x14ac:dyDescent="0.15">
      <c r="B484" s="43"/>
      <c r="C484" s="31"/>
      <c r="D484" s="32"/>
      <c r="I484" s="44"/>
    </row>
    <row r="485" spans="2:9" ht="13" x14ac:dyDescent="0.15">
      <c r="B485" s="43"/>
      <c r="C485" s="31"/>
      <c r="D485" s="32"/>
      <c r="I485" s="44"/>
    </row>
    <row r="486" spans="2:9" ht="13" x14ac:dyDescent="0.15">
      <c r="B486" s="43"/>
      <c r="C486" s="31"/>
      <c r="D486" s="32"/>
      <c r="I486" s="44"/>
    </row>
    <row r="487" spans="2:9" ht="13" x14ac:dyDescent="0.15">
      <c r="B487" s="43"/>
      <c r="C487" s="31"/>
      <c r="D487" s="32"/>
      <c r="I487" s="44"/>
    </row>
    <row r="488" spans="2:9" ht="13" x14ac:dyDescent="0.15">
      <c r="B488" s="43"/>
      <c r="C488" s="31"/>
      <c r="D488" s="32"/>
      <c r="I488" s="44"/>
    </row>
    <row r="489" spans="2:9" ht="13" x14ac:dyDescent="0.15">
      <c r="B489" s="43"/>
      <c r="C489" s="31"/>
      <c r="D489" s="32"/>
      <c r="I489" s="44"/>
    </row>
    <row r="490" spans="2:9" ht="13" x14ac:dyDescent="0.15">
      <c r="B490" s="43"/>
      <c r="C490" s="31"/>
      <c r="D490" s="32"/>
      <c r="I490" s="44"/>
    </row>
    <row r="491" spans="2:9" ht="13" x14ac:dyDescent="0.15">
      <c r="B491" s="43"/>
      <c r="C491" s="31"/>
      <c r="D491" s="32"/>
      <c r="I491" s="44"/>
    </row>
    <row r="492" spans="2:9" ht="13" x14ac:dyDescent="0.15">
      <c r="B492" s="43"/>
      <c r="C492" s="31"/>
      <c r="D492" s="32"/>
      <c r="I492" s="44"/>
    </row>
    <row r="493" spans="2:9" ht="13" x14ac:dyDescent="0.15">
      <c r="B493" s="43"/>
      <c r="C493" s="31"/>
      <c r="D493" s="32"/>
      <c r="I493" s="44"/>
    </row>
    <row r="494" spans="2:9" ht="13" x14ac:dyDescent="0.15">
      <c r="B494" s="43"/>
      <c r="C494" s="31"/>
      <c r="D494" s="32"/>
      <c r="I494" s="44"/>
    </row>
    <row r="495" spans="2:9" ht="13" x14ac:dyDescent="0.15">
      <c r="B495" s="43"/>
      <c r="C495" s="31"/>
      <c r="D495" s="32"/>
      <c r="I495" s="44"/>
    </row>
    <row r="496" spans="2:9" ht="13" x14ac:dyDescent="0.15">
      <c r="B496" s="43"/>
      <c r="C496" s="31"/>
      <c r="D496" s="32"/>
      <c r="I496" s="44"/>
    </row>
    <row r="497" spans="2:9" ht="13" x14ac:dyDescent="0.15">
      <c r="B497" s="43"/>
      <c r="C497" s="31"/>
      <c r="D497" s="32"/>
      <c r="I497" s="44"/>
    </row>
    <row r="498" spans="2:9" ht="13" x14ac:dyDescent="0.15">
      <c r="B498" s="43"/>
      <c r="C498" s="31"/>
      <c r="D498" s="32"/>
      <c r="I498" s="44"/>
    </row>
    <row r="499" spans="2:9" ht="13" x14ac:dyDescent="0.15">
      <c r="B499" s="43"/>
      <c r="C499" s="31"/>
      <c r="D499" s="32"/>
      <c r="I499" s="44"/>
    </row>
    <row r="500" spans="2:9" ht="13" x14ac:dyDescent="0.15">
      <c r="B500" s="43"/>
      <c r="C500" s="31"/>
      <c r="D500" s="32"/>
      <c r="I500" s="44"/>
    </row>
    <row r="501" spans="2:9" ht="13" x14ac:dyDescent="0.15">
      <c r="B501" s="43"/>
      <c r="C501" s="31"/>
      <c r="D501" s="32"/>
      <c r="I501" s="44"/>
    </row>
    <row r="502" spans="2:9" ht="13" x14ac:dyDescent="0.15">
      <c r="B502" s="43"/>
      <c r="C502" s="31"/>
      <c r="D502" s="32"/>
      <c r="I502" s="44"/>
    </row>
    <row r="503" spans="2:9" ht="13" x14ac:dyDescent="0.15">
      <c r="B503" s="43"/>
      <c r="C503" s="31"/>
      <c r="D503" s="32"/>
      <c r="I503" s="44"/>
    </row>
    <row r="504" spans="2:9" ht="13" x14ac:dyDescent="0.15">
      <c r="B504" s="43"/>
      <c r="C504" s="31"/>
      <c r="D504" s="32"/>
      <c r="I504" s="44"/>
    </row>
    <row r="505" spans="2:9" ht="13" x14ac:dyDescent="0.15">
      <c r="B505" s="43"/>
      <c r="C505" s="31"/>
      <c r="D505" s="32"/>
      <c r="I505" s="44"/>
    </row>
    <row r="506" spans="2:9" ht="13" x14ac:dyDescent="0.15">
      <c r="B506" s="43"/>
      <c r="C506" s="31"/>
      <c r="D506" s="32"/>
      <c r="I506" s="44"/>
    </row>
    <row r="507" spans="2:9" ht="13" x14ac:dyDescent="0.15">
      <c r="B507" s="43"/>
      <c r="C507" s="31"/>
      <c r="D507" s="32"/>
      <c r="I507" s="44"/>
    </row>
    <row r="508" spans="2:9" ht="13" x14ac:dyDescent="0.15">
      <c r="B508" s="43"/>
      <c r="C508" s="31"/>
      <c r="D508" s="32"/>
      <c r="I508" s="44"/>
    </row>
    <row r="509" spans="2:9" ht="13" x14ac:dyDescent="0.15">
      <c r="B509" s="43"/>
      <c r="C509" s="31"/>
      <c r="D509" s="32"/>
      <c r="I509" s="44"/>
    </row>
    <row r="510" spans="2:9" ht="13" x14ac:dyDescent="0.15">
      <c r="B510" s="43"/>
      <c r="C510" s="31"/>
      <c r="D510" s="32"/>
      <c r="I510" s="44"/>
    </row>
    <row r="511" spans="2:9" ht="13" x14ac:dyDescent="0.15">
      <c r="B511" s="43"/>
      <c r="C511" s="31"/>
      <c r="D511" s="32"/>
      <c r="I511" s="44"/>
    </row>
    <row r="512" spans="2:9" ht="13" x14ac:dyDescent="0.15">
      <c r="B512" s="43"/>
      <c r="C512" s="31"/>
      <c r="D512" s="32"/>
      <c r="I512" s="44"/>
    </row>
    <row r="513" spans="2:9" ht="13" x14ac:dyDescent="0.15">
      <c r="B513" s="43"/>
      <c r="C513" s="31"/>
      <c r="D513" s="32"/>
      <c r="I513" s="44"/>
    </row>
    <row r="514" spans="2:9" ht="13" x14ac:dyDescent="0.15">
      <c r="B514" s="43"/>
      <c r="C514" s="31"/>
      <c r="D514" s="32"/>
      <c r="I514" s="44"/>
    </row>
    <row r="515" spans="2:9" ht="13" x14ac:dyDescent="0.15">
      <c r="B515" s="43"/>
      <c r="C515" s="31"/>
      <c r="D515" s="32"/>
      <c r="I515" s="44"/>
    </row>
    <row r="516" spans="2:9" ht="13" x14ac:dyDescent="0.15">
      <c r="B516" s="43"/>
      <c r="C516" s="31"/>
      <c r="D516" s="32"/>
      <c r="I516" s="44"/>
    </row>
    <row r="517" spans="2:9" ht="13" x14ac:dyDescent="0.15">
      <c r="B517" s="43"/>
      <c r="C517" s="31"/>
      <c r="D517" s="32"/>
      <c r="I517" s="44"/>
    </row>
    <row r="518" spans="2:9" ht="13" x14ac:dyDescent="0.15">
      <c r="B518" s="43"/>
      <c r="C518" s="31"/>
      <c r="D518" s="32"/>
      <c r="I518" s="44"/>
    </row>
    <row r="519" spans="2:9" ht="13" x14ac:dyDescent="0.15">
      <c r="B519" s="43"/>
      <c r="C519" s="31"/>
      <c r="D519" s="32"/>
      <c r="I519" s="44"/>
    </row>
    <row r="520" spans="2:9" ht="13" x14ac:dyDescent="0.15">
      <c r="B520" s="43"/>
      <c r="C520" s="31"/>
      <c r="D520" s="32"/>
      <c r="I520" s="44"/>
    </row>
    <row r="521" spans="2:9" ht="13" x14ac:dyDescent="0.15">
      <c r="B521" s="43"/>
      <c r="C521" s="31"/>
      <c r="D521" s="32"/>
      <c r="I521" s="44"/>
    </row>
    <row r="522" spans="2:9" ht="13" x14ac:dyDescent="0.15">
      <c r="B522" s="43"/>
      <c r="C522" s="31"/>
      <c r="D522" s="32"/>
      <c r="I522" s="44"/>
    </row>
    <row r="523" spans="2:9" ht="13" x14ac:dyDescent="0.15">
      <c r="B523" s="43"/>
      <c r="C523" s="31"/>
      <c r="D523" s="32"/>
      <c r="I523" s="44"/>
    </row>
    <row r="524" spans="2:9" ht="13" x14ac:dyDescent="0.15">
      <c r="B524" s="43"/>
      <c r="C524" s="31"/>
      <c r="D524" s="32"/>
      <c r="I524" s="44"/>
    </row>
    <row r="525" spans="2:9" ht="13" x14ac:dyDescent="0.15">
      <c r="B525" s="43"/>
      <c r="C525" s="31"/>
      <c r="D525" s="32"/>
      <c r="I525" s="44"/>
    </row>
    <row r="526" spans="2:9" ht="13" x14ac:dyDescent="0.15">
      <c r="B526" s="43"/>
      <c r="C526" s="31"/>
      <c r="D526" s="32"/>
      <c r="I526" s="44"/>
    </row>
    <row r="527" spans="2:9" ht="13" x14ac:dyDescent="0.15">
      <c r="B527" s="43"/>
      <c r="C527" s="31"/>
      <c r="D527" s="32"/>
      <c r="I527" s="44"/>
    </row>
    <row r="528" spans="2:9" ht="13" x14ac:dyDescent="0.15">
      <c r="B528" s="43"/>
      <c r="C528" s="31"/>
      <c r="D528" s="32"/>
      <c r="I528" s="44"/>
    </row>
    <row r="529" spans="2:9" ht="13" x14ac:dyDescent="0.15">
      <c r="B529" s="43"/>
      <c r="C529" s="31"/>
      <c r="D529" s="32"/>
      <c r="I529" s="44"/>
    </row>
    <row r="530" spans="2:9" ht="13" x14ac:dyDescent="0.15">
      <c r="B530" s="43"/>
      <c r="C530" s="31"/>
      <c r="D530" s="32"/>
      <c r="I530" s="44"/>
    </row>
    <row r="531" spans="2:9" ht="13" x14ac:dyDescent="0.15">
      <c r="B531" s="43"/>
      <c r="C531" s="31"/>
      <c r="D531" s="32"/>
      <c r="I531" s="44"/>
    </row>
    <row r="532" spans="2:9" ht="13" x14ac:dyDescent="0.15">
      <c r="B532" s="43"/>
      <c r="C532" s="31"/>
      <c r="D532" s="32"/>
      <c r="I532" s="44"/>
    </row>
    <row r="533" spans="2:9" ht="13" x14ac:dyDescent="0.15">
      <c r="B533" s="43"/>
      <c r="C533" s="31"/>
      <c r="D533" s="32"/>
      <c r="I533" s="44"/>
    </row>
    <row r="534" spans="2:9" ht="13" x14ac:dyDescent="0.15">
      <c r="B534" s="43"/>
      <c r="C534" s="31"/>
      <c r="D534" s="32"/>
      <c r="I534" s="44"/>
    </row>
    <row r="535" spans="2:9" ht="13" x14ac:dyDescent="0.15">
      <c r="B535" s="43"/>
      <c r="C535" s="31"/>
      <c r="D535" s="32"/>
      <c r="I535" s="44"/>
    </row>
    <row r="536" spans="2:9" ht="13" x14ac:dyDescent="0.15">
      <c r="B536" s="43"/>
      <c r="C536" s="31"/>
      <c r="D536" s="32"/>
      <c r="I536" s="44"/>
    </row>
    <row r="537" spans="2:9" ht="13" x14ac:dyDescent="0.15">
      <c r="B537" s="43"/>
      <c r="C537" s="31"/>
      <c r="D537" s="32"/>
      <c r="I537" s="44"/>
    </row>
    <row r="538" spans="2:9" ht="13" x14ac:dyDescent="0.15">
      <c r="B538" s="43"/>
      <c r="C538" s="31"/>
      <c r="D538" s="32"/>
      <c r="I538" s="44"/>
    </row>
    <row r="539" spans="2:9" ht="13" x14ac:dyDescent="0.15">
      <c r="B539" s="43"/>
      <c r="C539" s="31"/>
      <c r="D539" s="32"/>
      <c r="I539" s="44"/>
    </row>
    <row r="540" spans="2:9" ht="13" x14ac:dyDescent="0.15">
      <c r="B540" s="43"/>
      <c r="C540" s="31"/>
      <c r="D540" s="32"/>
      <c r="I540" s="44"/>
    </row>
    <row r="541" spans="2:9" ht="13" x14ac:dyDescent="0.15">
      <c r="B541" s="43"/>
      <c r="C541" s="31"/>
      <c r="D541" s="32"/>
      <c r="I541" s="44"/>
    </row>
    <row r="542" spans="2:9" ht="13" x14ac:dyDescent="0.15">
      <c r="B542" s="43"/>
      <c r="C542" s="31"/>
      <c r="D542" s="32"/>
      <c r="I542" s="44"/>
    </row>
    <row r="543" spans="2:9" ht="13" x14ac:dyDescent="0.15">
      <c r="B543" s="43"/>
      <c r="C543" s="31"/>
      <c r="D543" s="32"/>
      <c r="I543" s="44"/>
    </row>
    <row r="544" spans="2:9" ht="13" x14ac:dyDescent="0.15">
      <c r="B544" s="43"/>
      <c r="C544" s="31"/>
      <c r="D544" s="32"/>
      <c r="I544" s="44"/>
    </row>
    <row r="545" spans="2:9" ht="13" x14ac:dyDescent="0.15">
      <c r="B545" s="43"/>
      <c r="C545" s="31"/>
      <c r="D545" s="32"/>
      <c r="I545" s="44"/>
    </row>
    <row r="546" spans="2:9" ht="13" x14ac:dyDescent="0.15">
      <c r="B546" s="43"/>
      <c r="C546" s="31"/>
      <c r="D546" s="32"/>
      <c r="I546" s="44"/>
    </row>
    <row r="547" spans="2:9" ht="13" x14ac:dyDescent="0.15">
      <c r="B547" s="43"/>
      <c r="C547" s="31"/>
      <c r="D547" s="32"/>
      <c r="I547" s="44"/>
    </row>
    <row r="548" spans="2:9" ht="13" x14ac:dyDescent="0.15">
      <c r="B548" s="43"/>
      <c r="C548" s="31"/>
      <c r="D548" s="32"/>
      <c r="I548" s="44"/>
    </row>
    <row r="549" spans="2:9" ht="13" x14ac:dyDescent="0.15">
      <c r="B549" s="43"/>
      <c r="C549" s="31"/>
      <c r="D549" s="32"/>
      <c r="I549" s="44"/>
    </row>
    <row r="550" spans="2:9" ht="13" x14ac:dyDescent="0.15">
      <c r="B550" s="43"/>
      <c r="C550" s="31"/>
      <c r="D550" s="32"/>
      <c r="I550" s="44"/>
    </row>
    <row r="551" spans="2:9" ht="13" x14ac:dyDescent="0.15">
      <c r="B551" s="43"/>
      <c r="C551" s="31"/>
      <c r="D551" s="32"/>
      <c r="I551" s="44"/>
    </row>
    <row r="552" spans="2:9" ht="13" x14ac:dyDescent="0.15">
      <c r="B552" s="43"/>
      <c r="C552" s="31"/>
      <c r="D552" s="32"/>
      <c r="I552" s="44"/>
    </row>
    <row r="553" spans="2:9" ht="13" x14ac:dyDescent="0.15">
      <c r="B553" s="43"/>
      <c r="C553" s="31"/>
      <c r="D553" s="32"/>
      <c r="I553" s="44"/>
    </row>
    <row r="554" spans="2:9" ht="13" x14ac:dyDescent="0.15">
      <c r="B554" s="43"/>
      <c r="C554" s="31"/>
      <c r="D554" s="32"/>
      <c r="I554" s="44"/>
    </row>
    <row r="555" spans="2:9" ht="13" x14ac:dyDescent="0.15">
      <c r="B555" s="43"/>
      <c r="C555" s="31"/>
      <c r="D555" s="32"/>
      <c r="I555" s="44"/>
    </row>
    <row r="556" spans="2:9" ht="13" x14ac:dyDescent="0.15">
      <c r="B556" s="43"/>
      <c r="C556" s="31"/>
      <c r="D556" s="32"/>
      <c r="I556" s="44"/>
    </row>
    <row r="557" spans="2:9" ht="13" x14ac:dyDescent="0.15">
      <c r="B557" s="43"/>
      <c r="C557" s="31"/>
      <c r="D557" s="32"/>
      <c r="I557" s="44"/>
    </row>
    <row r="558" spans="2:9" ht="13" x14ac:dyDescent="0.15">
      <c r="B558" s="43"/>
      <c r="C558" s="31"/>
      <c r="D558" s="32"/>
      <c r="I558" s="44"/>
    </row>
    <row r="559" spans="2:9" ht="13" x14ac:dyDescent="0.15">
      <c r="B559" s="43"/>
      <c r="C559" s="31"/>
      <c r="D559" s="32"/>
      <c r="I559" s="44"/>
    </row>
    <row r="560" spans="2:9" ht="13" x14ac:dyDescent="0.15">
      <c r="B560" s="43"/>
      <c r="C560" s="31"/>
      <c r="D560" s="32"/>
      <c r="I560" s="44"/>
    </row>
    <row r="561" spans="2:9" ht="13" x14ac:dyDescent="0.15">
      <c r="B561" s="43"/>
      <c r="C561" s="31"/>
      <c r="D561" s="32"/>
      <c r="I561" s="44"/>
    </row>
    <row r="562" spans="2:9" ht="13" x14ac:dyDescent="0.15">
      <c r="B562" s="43"/>
      <c r="C562" s="31"/>
      <c r="D562" s="32"/>
      <c r="I562" s="44"/>
    </row>
    <row r="563" spans="2:9" ht="13" x14ac:dyDescent="0.15">
      <c r="B563" s="43"/>
      <c r="C563" s="31"/>
      <c r="D563" s="32"/>
      <c r="I563" s="44"/>
    </row>
    <row r="564" spans="2:9" ht="13" x14ac:dyDescent="0.15">
      <c r="B564" s="43"/>
      <c r="C564" s="31"/>
      <c r="D564" s="32"/>
      <c r="I564" s="44"/>
    </row>
    <row r="565" spans="2:9" ht="13" x14ac:dyDescent="0.15">
      <c r="B565" s="43"/>
      <c r="C565" s="31"/>
      <c r="D565" s="32"/>
      <c r="I565" s="44"/>
    </row>
    <row r="566" spans="2:9" ht="13" x14ac:dyDescent="0.15">
      <c r="B566" s="43"/>
      <c r="C566" s="31"/>
      <c r="D566" s="32"/>
      <c r="I566" s="44"/>
    </row>
    <row r="567" spans="2:9" ht="13" x14ac:dyDescent="0.15">
      <c r="B567" s="43"/>
      <c r="C567" s="31"/>
      <c r="D567" s="32"/>
      <c r="I567" s="44"/>
    </row>
    <row r="568" spans="2:9" ht="13" x14ac:dyDescent="0.15">
      <c r="B568" s="43"/>
      <c r="C568" s="31"/>
      <c r="D568" s="32"/>
      <c r="I568" s="44"/>
    </row>
    <row r="569" spans="2:9" ht="13" x14ac:dyDescent="0.15">
      <c r="B569" s="43"/>
      <c r="C569" s="31"/>
      <c r="D569" s="32"/>
      <c r="I569" s="44"/>
    </row>
    <row r="570" spans="2:9" ht="13" x14ac:dyDescent="0.15">
      <c r="B570" s="43"/>
      <c r="C570" s="31"/>
      <c r="D570" s="32"/>
      <c r="I570" s="44"/>
    </row>
    <row r="571" spans="2:9" ht="13" x14ac:dyDescent="0.15">
      <c r="B571" s="43"/>
      <c r="C571" s="31"/>
      <c r="D571" s="32"/>
      <c r="I571" s="44"/>
    </row>
    <row r="572" spans="2:9" ht="13" x14ac:dyDescent="0.15">
      <c r="B572" s="43"/>
      <c r="C572" s="31"/>
      <c r="D572" s="32"/>
      <c r="I572" s="44"/>
    </row>
    <row r="573" spans="2:9" ht="13" x14ac:dyDescent="0.15">
      <c r="B573" s="43"/>
      <c r="C573" s="31"/>
      <c r="D573" s="32"/>
      <c r="I573" s="44"/>
    </row>
    <row r="574" spans="2:9" ht="13" x14ac:dyDescent="0.15">
      <c r="B574" s="43"/>
      <c r="C574" s="31"/>
      <c r="D574" s="32"/>
      <c r="I574" s="44"/>
    </row>
    <row r="575" spans="2:9" ht="13" x14ac:dyDescent="0.15">
      <c r="B575" s="43"/>
      <c r="C575" s="31"/>
      <c r="D575" s="32"/>
      <c r="I575" s="44"/>
    </row>
    <row r="576" spans="2:9" ht="13" x14ac:dyDescent="0.15">
      <c r="B576" s="43"/>
      <c r="C576" s="31"/>
      <c r="D576" s="32"/>
      <c r="I576" s="44"/>
    </row>
    <row r="577" spans="2:9" ht="13" x14ac:dyDescent="0.15">
      <c r="B577" s="43"/>
      <c r="C577" s="31"/>
      <c r="D577" s="32"/>
      <c r="I577" s="44"/>
    </row>
    <row r="578" spans="2:9" ht="13" x14ac:dyDescent="0.15">
      <c r="B578" s="43"/>
      <c r="C578" s="31"/>
      <c r="D578" s="32"/>
      <c r="I578" s="44"/>
    </row>
    <row r="579" spans="2:9" ht="13" x14ac:dyDescent="0.15">
      <c r="B579" s="43"/>
      <c r="C579" s="31"/>
      <c r="D579" s="32"/>
      <c r="I579" s="44"/>
    </row>
    <row r="580" spans="2:9" ht="13" x14ac:dyDescent="0.15">
      <c r="B580" s="43"/>
      <c r="C580" s="31"/>
      <c r="D580" s="32"/>
      <c r="I580" s="44"/>
    </row>
    <row r="581" spans="2:9" ht="13" x14ac:dyDescent="0.15">
      <c r="B581" s="43"/>
      <c r="C581" s="31"/>
      <c r="D581" s="32"/>
      <c r="I581" s="44"/>
    </row>
    <row r="582" spans="2:9" ht="13" x14ac:dyDescent="0.15">
      <c r="B582" s="43"/>
      <c r="C582" s="31"/>
      <c r="D582" s="32"/>
      <c r="I582" s="44"/>
    </row>
    <row r="583" spans="2:9" ht="13" x14ac:dyDescent="0.15">
      <c r="B583" s="43"/>
      <c r="C583" s="31"/>
      <c r="D583" s="32"/>
      <c r="I583" s="44"/>
    </row>
    <row r="584" spans="2:9" ht="13" x14ac:dyDescent="0.15">
      <c r="B584" s="43"/>
      <c r="C584" s="31"/>
      <c r="D584" s="32"/>
      <c r="I584" s="44"/>
    </row>
    <row r="585" spans="2:9" ht="13" x14ac:dyDescent="0.15">
      <c r="B585" s="43"/>
      <c r="C585" s="31"/>
      <c r="D585" s="32"/>
      <c r="I585" s="44"/>
    </row>
    <row r="586" spans="2:9" ht="13" x14ac:dyDescent="0.15">
      <c r="B586" s="43"/>
      <c r="C586" s="31"/>
      <c r="D586" s="32"/>
      <c r="I586" s="44"/>
    </row>
    <row r="587" spans="2:9" ht="13" x14ac:dyDescent="0.15">
      <c r="B587" s="43"/>
      <c r="C587" s="31"/>
      <c r="D587" s="32"/>
      <c r="I587" s="44"/>
    </row>
    <row r="588" spans="2:9" ht="13" x14ac:dyDescent="0.15">
      <c r="B588" s="43"/>
      <c r="C588" s="31"/>
      <c r="D588" s="32"/>
      <c r="I588" s="44"/>
    </row>
    <row r="589" spans="2:9" ht="13" x14ac:dyDescent="0.15">
      <c r="B589" s="43"/>
      <c r="C589" s="31"/>
      <c r="D589" s="32"/>
      <c r="I589" s="44"/>
    </row>
    <row r="590" spans="2:9" ht="13" x14ac:dyDescent="0.15">
      <c r="B590" s="43"/>
      <c r="C590" s="31"/>
      <c r="D590" s="32"/>
      <c r="I590" s="44"/>
    </row>
    <row r="591" spans="2:9" ht="13" x14ac:dyDescent="0.15">
      <c r="B591" s="43"/>
      <c r="C591" s="31"/>
      <c r="D591" s="32"/>
      <c r="I591" s="44"/>
    </row>
    <row r="592" spans="2:9" ht="13" x14ac:dyDescent="0.15">
      <c r="B592" s="43"/>
      <c r="C592" s="31"/>
      <c r="D592" s="32"/>
      <c r="I592" s="44"/>
    </row>
    <row r="593" spans="2:9" ht="13" x14ac:dyDescent="0.15">
      <c r="B593" s="43"/>
      <c r="C593" s="31"/>
      <c r="D593" s="32"/>
      <c r="I593" s="44"/>
    </row>
    <row r="594" spans="2:9" ht="13" x14ac:dyDescent="0.15">
      <c r="B594" s="43"/>
      <c r="C594" s="31"/>
      <c r="D594" s="32"/>
      <c r="I594" s="44"/>
    </row>
    <row r="595" spans="2:9" ht="13" x14ac:dyDescent="0.15">
      <c r="B595" s="43"/>
      <c r="C595" s="31"/>
      <c r="D595" s="32"/>
      <c r="I595" s="44"/>
    </row>
    <row r="596" spans="2:9" ht="13" x14ac:dyDescent="0.15">
      <c r="B596" s="43"/>
      <c r="C596" s="31"/>
      <c r="D596" s="32"/>
      <c r="I596" s="44"/>
    </row>
    <row r="597" spans="2:9" ht="13" x14ac:dyDescent="0.15">
      <c r="B597" s="43"/>
      <c r="C597" s="31"/>
      <c r="D597" s="32"/>
      <c r="I597" s="44"/>
    </row>
    <row r="598" spans="2:9" ht="13" x14ac:dyDescent="0.15">
      <c r="B598" s="43"/>
      <c r="C598" s="31"/>
      <c r="D598" s="32"/>
      <c r="I598" s="44"/>
    </row>
    <row r="599" spans="2:9" ht="13" x14ac:dyDescent="0.15">
      <c r="B599" s="43"/>
      <c r="C599" s="31"/>
      <c r="D599" s="32"/>
      <c r="I599" s="44"/>
    </row>
    <row r="600" spans="2:9" ht="13" x14ac:dyDescent="0.15">
      <c r="B600" s="43"/>
      <c r="C600" s="31"/>
      <c r="D600" s="32"/>
      <c r="I600" s="44"/>
    </row>
    <row r="601" spans="2:9" ht="13" x14ac:dyDescent="0.15">
      <c r="B601" s="43"/>
      <c r="C601" s="31"/>
      <c r="D601" s="32"/>
      <c r="I601" s="44"/>
    </row>
    <row r="602" spans="2:9" ht="13" x14ac:dyDescent="0.15">
      <c r="B602" s="43"/>
      <c r="C602" s="31"/>
      <c r="D602" s="32"/>
      <c r="I602" s="44"/>
    </row>
    <row r="603" spans="2:9" ht="13" x14ac:dyDescent="0.15">
      <c r="B603" s="43"/>
      <c r="C603" s="31"/>
      <c r="D603" s="32"/>
      <c r="I603" s="44"/>
    </row>
    <row r="604" spans="2:9" ht="13" x14ac:dyDescent="0.15">
      <c r="B604" s="43"/>
      <c r="C604" s="31"/>
      <c r="D604" s="32"/>
      <c r="I604" s="44"/>
    </row>
    <row r="605" spans="2:9" ht="13" x14ac:dyDescent="0.15">
      <c r="B605" s="43"/>
      <c r="C605" s="31"/>
      <c r="D605" s="32"/>
      <c r="I605" s="44"/>
    </row>
    <row r="606" spans="2:9" ht="13" x14ac:dyDescent="0.15">
      <c r="B606" s="43"/>
      <c r="C606" s="31"/>
      <c r="D606" s="32"/>
      <c r="I606" s="44"/>
    </row>
    <row r="607" spans="2:9" ht="13" x14ac:dyDescent="0.15">
      <c r="B607" s="43"/>
      <c r="C607" s="31"/>
      <c r="D607" s="32"/>
      <c r="I607" s="44"/>
    </row>
    <row r="608" spans="2:9" ht="13" x14ac:dyDescent="0.15">
      <c r="B608" s="43"/>
      <c r="C608" s="31"/>
      <c r="D608" s="32"/>
      <c r="I608" s="44"/>
    </row>
    <row r="609" spans="2:9" ht="13" x14ac:dyDescent="0.15">
      <c r="B609" s="43"/>
      <c r="C609" s="31"/>
      <c r="D609" s="32"/>
      <c r="I609" s="44"/>
    </row>
    <row r="610" spans="2:9" ht="13" x14ac:dyDescent="0.15">
      <c r="B610" s="43"/>
      <c r="C610" s="31"/>
      <c r="D610" s="32"/>
      <c r="I610" s="44"/>
    </row>
    <row r="611" spans="2:9" ht="13" x14ac:dyDescent="0.15">
      <c r="B611" s="43"/>
      <c r="C611" s="31"/>
      <c r="D611" s="32"/>
      <c r="I611" s="44"/>
    </row>
    <row r="612" spans="2:9" ht="13" x14ac:dyDescent="0.15">
      <c r="B612" s="43"/>
      <c r="C612" s="31"/>
      <c r="D612" s="32"/>
      <c r="I612" s="44"/>
    </row>
    <row r="613" spans="2:9" ht="13" x14ac:dyDescent="0.15">
      <c r="B613" s="43"/>
      <c r="C613" s="31"/>
      <c r="D613" s="32"/>
      <c r="I613" s="44"/>
    </row>
    <row r="614" spans="2:9" ht="13" x14ac:dyDescent="0.15">
      <c r="B614" s="43"/>
      <c r="C614" s="31"/>
      <c r="D614" s="32"/>
      <c r="I614" s="44"/>
    </row>
    <row r="615" spans="2:9" ht="13" x14ac:dyDescent="0.15">
      <c r="B615" s="43"/>
      <c r="C615" s="31"/>
      <c r="D615" s="32"/>
      <c r="I615" s="44"/>
    </row>
    <row r="616" spans="2:9" ht="13" x14ac:dyDescent="0.15">
      <c r="B616" s="43"/>
      <c r="C616" s="31"/>
      <c r="D616" s="32"/>
      <c r="I616" s="44"/>
    </row>
    <row r="617" spans="2:9" ht="13" x14ac:dyDescent="0.15">
      <c r="B617" s="43"/>
      <c r="C617" s="31"/>
      <c r="D617" s="32"/>
      <c r="I617" s="44"/>
    </row>
    <row r="618" spans="2:9" ht="13" x14ac:dyDescent="0.15">
      <c r="B618" s="43"/>
      <c r="C618" s="31"/>
      <c r="D618" s="32"/>
      <c r="I618" s="44"/>
    </row>
    <row r="619" spans="2:9" ht="13" x14ac:dyDescent="0.15">
      <c r="B619" s="43"/>
      <c r="C619" s="31"/>
      <c r="D619" s="32"/>
      <c r="I619" s="44"/>
    </row>
    <row r="620" spans="2:9" ht="13" x14ac:dyDescent="0.15">
      <c r="B620" s="43"/>
      <c r="C620" s="31"/>
      <c r="D620" s="32"/>
      <c r="I620" s="44"/>
    </row>
    <row r="621" spans="2:9" ht="13" x14ac:dyDescent="0.15">
      <c r="B621" s="43"/>
      <c r="C621" s="31"/>
      <c r="D621" s="32"/>
      <c r="I621" s="44"/>
    </row>
    <row r="622" spans="2:9" ht="13" x14ac:dyDescent="0.15">
      <c r="B622" s="43"/>
      <c r="C622" s="31"/>
      <c r="D622" s="32"/>
      <c r="I622" s="44"/>
    </row>
    <row r="623" spans="2:9" ht="13" x14ac:dyDescent="0.15">
      <c r="B623" s="43"/>
      <c r="C623" s="31"/>
      <c r="D623" s="32"/>
      <c r="I623" s="44"/>
    </row>
    <row r="624" spans="2:9" ht="13" x14ac:dyDescent="0.15">
      <c r="B624" s="43"/>
      <c r="C624" s="31"/>
      <c r="D624" s="32"/>
      <c r="I624" s="44"/>
    </row>
    <row r="625" spans="2:9" ht="13" x14ac:dyDescent="0.15">
      <c r="B625" s="43"/>
      <c r="C625" s="31"/>
      <c r="D625" s="32"/>
      <c r="I625" s="44"/>
    </row>
    <row r="626" spans="2:9" ht="13" x14ac:dyDescent="0.15">
      <c r="B626" s="43"/>
      <c r="C626" s="31"/>
      <c r="D626" s="32"/>
      <c r="I626" s="44"/>
    </row>
    <row r="627" spans="2:9" ht="13" x14ac:dyDescent="0.15">
      <c r="B627" s="43"/>
      <c r="C627" s="31"/>
      <c r="D627" s="32"/>
      <c r="I627" s="44"/>
    </row>
    <row r="628" spans="2:9" ht="13" x14ac:dyDescent="0.15">
      <c r="B628" s="43"/>
      <c r="C628" s="31"/>
      <c r="D628" s="32"/>
      <c r="I628" s="44"/>
    </row>
    <row r="629" spans="2:9" ht="13" x14ac:dyDescent="0.15">
      <c r="B629" s="43"/>
      <c r="C629" s="31"/>
      <c r="D629" s="32"/>
      <c r="I629" s="44"/>
    </row>
    <row r="630" spans="2:9" ht="13" x14ac:dyDescent="0.15">
      <c r="B630" s="43"/>
      <c r="C630" s="31"/>
      <c r="D630" s="32"/>
      <c r="I630" s="44"/>
    </row>
    <row r="631" spans="2:9" ht="13" x14ac:dyDescent="0.15">
      <c r="B631" s="43"/>
      <c r="C631" s="31"/>
      <c r="D631" s="32"/>
      <c r="I631" s="44"/>
    </row>
    <row r="632" spans="2:9" ht="13" x14ac:dyDescent="0.15">
      <c r="B632" s="43"/>
      <c r="C632" s="31"/>
      <c r="D632" s="32"/>
      <c r="I632" s="44"/>
    </row>
    <row r="633" spans="2:9" ht="13" x14ac:dyDescent="0.15">
      <c r="B633" s="43"/>
      <c r="C633" s="31"/>
      <c r="D633" s="32"/>
      <c r="I633" s="44"/>
    </row>
    <row r="634" spans="2:9" ht="13" x14ac:dyDescent="0.15">
      <c r="B634" s="43"/>
      <c r="C634" s="31"/>
      <c r="D634" s="32"/>
      <c r="I634" s="44"/>
    </row>
    <row r="635" spans="2:9" ht="13" x14ac:dyDescent="0.15">
      <c r="B635" s="43"/>
      <c r="C635" s="31"/>
      <c r="D635" s="32"/>
      <c r="I635" s="44"/>
    </row>
    <row r="636" spans="2:9" ht="13" x14ac:dyDescent="0.15">
      <c r="B636" s="43"/>
      <c r="C636" s="31"/>
      <c r="D636" s="32"/>
      <c r="I636" s="44"/>
    </row>
    <row r="637" spans="2:9" ht="13" x14ac:dyDescent="0.15">
      <c r="B637" s="43"/>
      <c r="C637" s="31"/>
      <c r="D637" s="32"/>
      <c r="I637" s="44"/>
    </row>
    <row r="638" spans="2:9" ht="13" x14ac:dyDescent="0.15">
      <c r="B638" s="43"/>
      <c r="C638" s="31"/>
      <c r="D638" s="32"/>
      <c r="I638" s="44"/>
    </row>
    <row r="639" spans="2:9" ht="13" x14ac:dyDescent="0.15">
      <c r="B639" s="43"/>
      <c r="C639" s="31"/>
      <c r="D639" s="32"/>
      <c r="I639" s="44"/>
    </row>
    <row r="640" spans="2:9" ht="13" x14ac:dyDescent="0.15">
      <c r="B640" s="43"/>
      <c r="C640" s="31"/>
      <c r="D640" s="32"/>
      <c r="I640" s="44"/>
    </row>
    <row r="641" spans="2:9" ht="13" x14ac:dyDescent="0.15">
      <c r="B641" s="43"/>
      <c r="C641" s="31"/>
      <c r="D641" s="32"/>
      <c r="I641" s="44"/>
    </row>
    <row r="642" spans="2:9" ht="13" x14ac:dyDescent="0.15">
      <c r="B642" s="43"/>
      <c r="C642" s="31"/>
      <c r="D642" s="32"/>
      <c r="I642" s="44"/>
    </row>
    <row r="643" spans="2:9" ht="13" x14ac:dyDescent="0.15">
      <c r="B643" s="43"/>
      <c r="C643" s="31"/>
      <c r="D643" s="32"/>
      <c r="I643" s="44"/>
    </row>
    <row r="644" spans="2:9" ht="13" x14ac:dyDescent="0.15">
      <c r="B644" s="43"/>
      <c r="C644" s="31"/>
      <c r="D644" s="32"/>
      <c r="I644" s="44"/>
    </row>
    <row r="645" spans="2:9" ht="13" x14ac:dyDescent="0.15">
      <c r="B645" s="43"/>
      <c r="C645" s="31"/>
      <c r="D645" s="32"/>
      <c r="I645" s="44"/>
    </row>
    <row r="646" spans="2:9" ht="13" x14ac:dyDescent="0.15">
      <c r="B646" s="43"/>
      <c r="C646" s="31"/>
      <c r="D646" s="32"/>
      <c r="I646" s="44"/>
    </row>
    <row r="647" spans="2:9" ht="13" x14ac:dyDescent="0.15">
      <c r="B647" s="43"/>
      <c r="C647" s="31"/>
      <c r="D647" s="32"/>
      <c r="I647" s="44"/>
    </row>
    <row r="648" spans="2:9" ht="13" x14ac:dyDescent="0.15">
      <c r="B648" s="43"/>
      <c r="C648" s="31"/>
      <c r="D648" s="32"/>
      <c r="I648" s="44"/>
    </row>
    <row r="649" spans="2:9" ht="13" x14ac:dyDescent="0.15">
      <c r="B649" s="43"/>
      <c r="C649" s="31"/>
      <c r="D649" s="32"/>
      <c r="I649" s="44"/>
    </row>
    <row r="650" spans="2:9" ht="13" x14ac:dyDescent="0.15">
      <c r="B650" s="43"/>
      <c r="C650" s="31"/>
      <c r="D650" s="32"/>
      <c r="I650" s="44"/>
    </row>
    <row r="651" spans="2:9" ht="13" x14ac:dyDescent="0.15">
      <c r="B651" s="43"/>
      <c r="C651" s="31"/>
      <c r="D651" s="32"/>
      <c r="I651" s="44"/>
    </row>
    <row r="652" spans="2:9" ht="13" x14ac:dyDescent="0.15">
      <c r="B652" s="43"/>
      <c r="C652" s="31"/>
      <c r="D652" s="32"/>
      <c r="I652" s="44"/>
    </row>
    <row r="653" spans="2:9" ht="13" x14ac:dyDescent="0.15">
      <c r="B653" s="43"/>
      <c r="C653" s="31"/>
      <c r="D653" s="32"/>
      <c r="I653" s="44"/>
    </row>
    <row r="654" spans="2:9" ht="13" x14ac:dyDescent="0.15">
      <c r="B654" s="43"/>
      <c r="C654" s="31"/>
      <c r="D654" s="32"/>
      <c r="I654" s="44"/>
    </row>
    <row r="655" spans="2:9" ht="13" x14ac:dyDescent="0.15">
      <c r="B655" s="43"/>
      <c r="C655" s="31"/>
      <c r="D655" s="32"/>
      <c r="I655" s="44"/>
    </row>
    <row r="656" spans="2:9" ht="13" x14ac:dyDescent="0.15">
      <c r="B656" s="43"/>
      <c r="C656" s="31"/>
      <c r="D656" s="32"/>
      <c r="I656" s="44"/>
    </row>
    <row r="657" spans="2:9" ht="13" x14ac:dyDescent="0.15">
      <c r="B657" s="43"/>
      <c r="C657" s="31"/>
      <c r="D657" s="32"/>
      <c r="I657" s="44"/>
    </row>
    <row r="658" spans="2:9" ht="13" x14ac:dyDescent="0.15">
      <c r="B658" s="43"/>
      <c r="C658" s="31"/>
      <c r="D658" s="32"/>
      <c r="I658" s="44"/>
    </row>
    <row r="659" spans="2:9" ht="13" x14ac:dyDescent="0.15">
      <c r="B659" s="43"/>
      <c r="C659" s="31"/>
      <c r="D659" s="32"/>
      <c r="I659" s="44"/>
    </row>
    <row r="660" spans="2:9" ht="13" x14ac:dyDescent="0.15">
      <c r="B660" s="43"/>
      <c r="C660" s="31"/>
      <c r="D660" s="32"/>
      <c r="I660" s="44"/>
    </row>
    <row r="661" spans="2:9" ht="13" x14ac:dyDescent="0.15">
      <c r="B661" s="43"/>
      <c r="C661" s="31"/>
      <c r="D661" s="32"/>
      <c r="I661" s="44"/>
    </row>
    <row r="662" spans="2:9" ht="13" x14ac:dyDescent="0.15">
      <c r="B662" s="43"/>
      <c r="C662" s="31"/>
      <c r="D662" s="32"/>
      <c r="I662" s="44"/>
    </row>
    <row r="663" spans="2:9" ht="13" x14ac:dyDescent="0.15">
      <c r="B663" s="43"/>
      <c r="C663" s="31"/>
      <c r="D663" s="32"/>
      <c r="I663" s="44"/>
    </row>
    <row r="664" spans="2:9" ht="13" x14ac:dyDescent="0.15">
      <c r="B664" s="43"/>
      <c r="C664" s="31"/>
      <c r="D664" s="32"/>
      <c r="I664" s="44"/>
    </row>
    <row r="665" spans="2:9" ht="13" x14ac:dyDescent="0.15">
      <c r="B665" s="43"/>
      <c r="C665" s="31"/>
      <c r="D665" s="32"/>
      <c r="I665" s="44"/>
    </row>
    <row r="666" spans="2:9" ht="13" x14ac:dyDescent="0.15">
      <c r="B666" s="43"/>
      <c r="C666" s="31"/>
      <c r="D666" s="32"/>
      <c r="I666" s="44"/>
    </row>
    <row r="667" spans="2:9" ht="13" x14ac:dyDescent="0.15">
      <c r="B667" s="43"/>
      <c r="C667" s="31"/>
      <c r="D667" s="32"/>
      <c r="I667" s="44"/>
    </row>
    <row r="668" spans="2:9" ht="13" x14ac:dyDescent="0.15">
      <c r="B668" s="43"/>
      <c r="C668" s="31"/>
      <c r="D668" s="32"/>
      <c r="I668" s="44"/>
    </row>
    <row r="669" spans="2:9" ht="13" x14ac:dyDescent="0.15">
      <c r="B669" s="43"/>
      <c r="C669" s="31"/>
      <c r="D669" s="32"/>
      <c r="I669" s="44"/>
    </row>
    <row r="670" spans="2:9" ht="13" x14ac:dyDescent="0.15">
      <c r="B670" s="43"/>
      <c r="C670" s="31"/>
      <c r="D670" s="32"/>
      <c r="I670" s="44"/>
    </row>
    <row r="671" spans="2:9" ht="13" x14ac:dyDescent="0.15">
      <c r="B671" s="43"/>
      <c r="C671" s="31"/>
      <c r="D671" s="32"/>
      <c r="I671" s="44"/>
    </row>
    <row r="672" spans="2:9" ht="13" x14ac:dyDescent="0.15">
      <c r="B672" s="43"/>
      <c r="C672" s="31"/>
      <c r="D672" s="32"/>
      <c r="I672" s="44"/>
    </row>
    <row r="673" spans="2:9" ht="13" x14ac:dyDescent="0.15">
      <c r="B673" s="43"/>
      <c r="C673" s="31"/>
      <c r="D673" s="32"/>
      <c r="I673" s="44"/>
    </row>
    <row r="674" spans="2:9" ht="13" x14ac:dyDescent="0.15">
      <c r="B674" s="43"/>
      <c r="C674" s="31"/>
      <c r="D674" s="32"/>
      <c r="I674" s="44"/>
    </row>
    <row r="675" spans="2:9" ht="13" x14ac:dyDescent="0.15">
      <c r="B675" s="43"/>
      <c r="C675" s="31"/>
      <c r="D675" s="32"/>
      <c r="I675" s="44"/>
    </row>
    <row r="676" spans="2:9" ht="13" x14ac:dyDescent="0.15">
      <c r="B676" s="43"/>
      <c r="C676" s="31"/>
      <c r="D676" s="32"/>
      <c r="I676" s="44"/>
    </row>
    <row r="677" spans="2:9" ht="13" x14ac:dyDescent="0.15">
      <c r="B677" s="43"/>
      <c r="C677" s="31"/>
      <c r="D677" s="32"/>
      <c r="I677" s="44"/>
    </row>
    <row r="678" spans="2:9" ht="13" x14ac:dyDescent="0.15">
      <c r="B678" s="43"/>
      <c r="C678" s="31"/>
      <c r="D678" s="32"/>
      <c r="I678" s="44"/>
    </row>
    <row r="679" spans="2:9" ht="13" x14ac:dyDescent="0.15">
      <c r="B679" s="43"/>
      <c r="C679" s="31"/>
      <c r="D679" s="32"/>
      <c r="I679" s="44"/>
    </row>
    <row r="680" spans="2:9" ht="13" x14ac:dyDescent="0.15">
      <c r="B680" s="43"/>
      <c r="C680" s="31"/>
      <c r="D680" s="32"/>
      <c r="I680" s="44"/>
    </row>
    <row r="681" spans="2:9" ht="13" x14ac:dyDescent="0.15">
      <c r="B681" s="43"/>
      <c r="C681" s="31"/>
      <c r="D681" s="32"/>
      <c r="I681" s="44"/>
    </row>
    <row r="682" spans="2:9" ht="13" x14ac:dyDescent="0.15">
      <c r="B682" s="43"/>
      <c r="C682" s="31"/>
      <c r="D682" s="32"/>
      <c r="I682" s="44"/>
    </row>
    <row r="683" spans="2:9" ht="13" x14ac:dyDescent="0.15">
      <c r="B683" s="43"/>
      <c r="C683" s="31"/>
      <c r="D683" s="32"/>
      <c r="I683" s="44"/>
    </row>
    <row r="684" spans="2:9" ht="13" x14ac:dyDescent="0.15">
      <c r="B684" s="43"/>
      <c r="C684" s="31"/>
      <c r="D684" s="32"/>
      <c r="I684" s="44"/>
    </row>
    <row r="685" spans="2:9" ht="13" x14ac:dyDescent="0.15">
      <c r="B685" s="43"/>
      <c r="C685" s="31"/>
      <c r="D685" s="32"/>
      <c r="I685" s="44"/>
    </row>
    <row r="686" spans="2:9" ht="13" x14ac:dyDescent="0.15">
      <c r="B686" s="43"/>
      <c r="C686" s="31"/>
      <c r="D686" s="32"/>
      <c r="I686" s="44"/>
    </row>
    <row r="687" spans="2:9" ht="13" x14ac:dyDescent="0.15">
      <c r="B687" s="43"/>
      <c r="C687" s="31"/>
      <c r="D687" s="32"/>
      <c r="I687" s="44"/>
    </row>
    <row r="688" spans="2:9" ht="13" x14ac:dyDescent="0.15">
      <c r="B688" s="43"/>
      <c r="C688" s="31"/>
      <c r="D688" s="32"/>
      <c r="I688" s="44"/>
    </row>
    <row r="689" spans="2:9" ht="13" x14ac:dyDescent="0.15">
      <c r="B689" s="43"/>
      <c r="C689" s="31"/>
      <c r="D689" s="32"/>
      <c r="I689" s="44"/>
    </row>
    <row r="690" spans="2:9" ht="13" x14ac:dyDescent="0.15">
      <c r="B690" s="43"/>
      <c r="C690" s="31"/>
      <c r="D690" s="32"/>
      <c r="I690" s="44"/>
    </row>
    <row r="691" spans="2:9" ht="13" x14ac:dyDescent="0.15">
      <c r="B691" s="43"/>
      <c r="C691" s="31"/>
      <c r="D691" s="32"/>
      <c r="I691" s="44"/>
    </row>
    <row r="692" spans="2:9" ht="13" x14ac:dyDescent="0.15">
      <c r="B692" s="43"/>
      <c r="C692" s="31"/>
      <c r="D692" s="32"/>
      <c r="I692" s="44"/>
    </row>
    <row r="693" spans="2:9" ht="13" x14ac:dyDescent="0.15">
      <c r="B693" s="43"/>
      <c r="C693" s="31"/>
      <c r="D693" s="32"/>
      <c r="I693" s="44"/>
    </row>
    <row r="694" spans="2:9" ht="13" x14ac:dyDescent="0.15">
      <c r="B694" s="43"/>
      <c r="C694" s="31"/>
      <c r="D694" s="32"/>
      <c r="I694" s="44"/>
    </row>
    <row r="695" spans="2:9" ht="13" x14ac:dyDescent="0.15">
      <c r="B695" s="43"/>
      <c r="C695" s="31"/>
      <c r="D695" s="32"/>
      <c r="I695" s="44"/>
    </row>
    <row r="696" spans="2:9" ht="13" x14ac:dyDescent="0.15">
      <c r="B696" s="43"/>
      <c r="C696" s="31"/>
      <c r="D696" s="32"/>
      <c r="I696" s="44"/>
    </row>
    <row r="697" spans="2:9" ht="13" x14ac:dyDescent="0.15">
      <c r="B697" s="43"/>
      <c r="C697" s="31"/>
      <c r="D697" s="32"/>
      <c r="I697" s="44"/>
    </row>
    <row r="698" spans="2:9" ht="13" x14ac:dyDescent="0.15">
      <c r="B698" s="43"/>
      <c r="C698" s="31"/>
      <c r="D698" s="32"/>
      <c r="I698" s="44"/>
    </row>
    <row r="699" spans="2:9" ht="13" x14ac:dyDescent="0.15">
      <c r="B699" s="43"/>
      <c r="C699" s="31"/>
      <c r="D699" s="32"/>
      <c r="I699" s="44"/>
    </row>
    <row r="700" spans="2:9" ht="13" x14ac:dyDescent="0.15">
      <c r="B700" s="43"/>
      <c r="C700" s="31"/>
      <c r="D700" s="32"/>
      <c r="I700" s="44"/>
    </row>
    <row r="701" spans="2:9" ht="13" x14ac:dyDescent="0.15">
      <c r="B701" s="43"/>
      <c r="C701" s="31"/>
      <c r="D701" s="32"/>
      <c r="I701" s="44"/>
    </row>
    <row r="702" spans="2:9" ht="13" x14ac:dyDescent="0.15">
      <c r="B702" s="43"/>
      <c r="C702" s="31"/>
      <c r="D702" s="32"/>
      <c r="I702" s="44"/>
    </row>
    <row r="703" spans="2:9" ht="13" x14ac:dyDescent="0.15">
      <c r="B703" s="43"/>
      <c r="C703" s="31"/>
      <c r="D703" s="32"/>
      <c r="I703" s="44"/>
    </row>
    <row r="704" spans="2:9" ht="13" x14ac:dyDescent="0.15">
      <c r="B704" s="43"/>
      <c r="C704" s="31"/>
      <c r="D704" s="32"/>
      <c r="I704" s="44"/>
    </row>
    <row r="705" spans="2:9" ht="13" x14ac:dyDescent="0.15">
      <c r="B705" s="43"/>
      <c r="C705" s="31"/>
      <c r="D705" s="32"/>
      <c r="I705" s="44"/>
    </row>
    <row r="706" spans="2:9" ht="13" x14ac:dyDescent="0.15">
      <c r="B706" s="43"/>
      <c r="C706" s="31"/>
      <c r="D706" s="32"/>
      <c r="I706" s="44"/>
    </row>
    <row r="707" spans="2:9" ht="13" x14ac:dyDescent="0.15">
      <c r="B707" s="43"/>
      <c r="C707" s="31"/>
      <c r="D707" s="32"/>
      <c r="I707" s="44"/>
    </row>
    <row r="708" spans="2:9" ht="13" x14ac:dyDescent="0.15">
      <c r="B708" s="43"/>
      <c r="C708" s="31"/>
      <c r="D708" s="32"/>
      <c r="I708" s="44"/>
    </row>
    <row r="709" spans="2:9" ht="13" x14ac:dyDescent="0.15">
      <c r="B709" s="43"/>
      <c r="C709" s="31"/>
      <c r="D709" s="32"/>
      <c r="I709" s="44"/>
    </row>
    <row r="710" spans="2:9" ht="13" x14ac:dyDescent="0.15">
      <c r="B710" s="43"/>
      <c r="C710" s="31"/>
      <c r="D710" s="32"/>
      <c r="I710" s="44"/>
    </row>
    <row r="711" spans="2:9" ht="13" x14ac:dyDescent="0.15">
      <c r="B711" s="43"/>
      <c r="C711" s="31"/>
      <c r="D711" s="32"/>
      <c r="I711" s="44"/>
    </row>
    <row r="712" spans="2:9" ht="13" x14ac:dyDescent="0.15">
      <c r="B712" s="43"/>
      <c r="C712" s="31"/>
      <c r="D712" s="32"/>
      <c r="I712" s="44"/>
    </row>
    <row r="713" spans="2:9" ht="13" x14ac:dyDescent="0.15">
      <c r="B713" s="43"/>
      <c r="C713" s="31"/>
      <c r="D713" s="32"/>
      <c r="I713" s="44"/>
    </row>
    <row r="714" spans="2:9" ht="13" x14ac:dyDescent="0.15">
      <c r="B714" s="43"/>
      <c r="C714" s="31"/>
      <c r="D714" s="32"/>
      <c r="I714" s="44"/>
    </row>
    <row r="715" spans="2:9" ht="13" x14ac:dyDescent="0.15">
      <c r="B715" s="43"/>
      <c r="C715" s="31"/>
      <c r="D715" s="32"/>
      <c r="I715" s="44"/>
    </row>
    <row r="716" spans="2:9" ht="13" x14ac:dyDescent="0.15">
      <c r="B716" s="43"/>
      <c r="C716" s="31"/>
      <c r="D716" s="32"/>
      <c r="I716" s="44"/>
    </row>
    <row r="717" spans="2:9" ht="13" x14ac:dyDescent="0.15">
      <c r="B717" s="43"/>
      <c r="C717" s="31"/>
      <c r="D717" s="32"/>
      <c r="I717" s="44"/>
    </row>
    <row r="718" spans="2:9" ht="13" x14ac:dyDescent="0.15">
      <c r="B718" s="43"/>
      <c r="C718" s="31"/>
      <c r="D718" s="32"/>
      <c r="I718" s="44"/>
    </row>
    <row r="719" spans="2:9" ht="13" x14ac:dyDescent="0.15">
      <c r="B719" s="43"/>
      <c r="C719" s="31"/>
      <c r="D719" s="32"/>
      <c r="I719" s="44"/>
    </row>
    <row r="720" spans="2:9" ht="13" x14ac:dyDescent="0.15">
      <c r="B720" s="43"/>
      <c r="C720" s="31"/>
      <c r="D720" s="32"/>
      <c r="I720" s="44"/>
    </row>
    <row r="721" spans="2:9" ht="13" x14ac:dyDescent="0.15">
      <c r="B721" s="43"/>
      <c r="C721" s="31"/>
      <c r="D721" s="32"/>
      <c r="I721" s="44"/>
    </row>
    <row r="722" spans="2:9" ht="13" x14ac:dyDescent="0.15">
      <c r="B722" s="43"/>
      <c r="C722" s="31"/>
      <c r="D722" s="32"/>
      <c r="I722" s="44"/>
    </row>
    <row r="723" spans="2:9" ht="13" x14ac:dyDescent="0.15">
      <c r="B723" s="43"/>
      <c r="C723" s="31"/>
      <c r="D723" s="32"/>
      <c r="I723" s="44"/>
    </row>
    <row r="724" spans="2:9" ht="13" x14ac:dyDescent="0.15">
      <c r="B724" s="43"/>
      <c r="C724" s="31"/>
      <c r="D724" s="32"/>
      <c r="I724" s="44"/>
    </row>
    <row r="725" spans="2:9" ht="13" x14ac:dyDescent="0.15">
      <c r="B725" s="43"/>
      <c r="C725" s="31"/>
      <c r="D725" s="32"/>
      <c r="I725" s="44"/>
    </row>
    <row r="726" spans="2:9" ht="13" x14ac:dyDescent="0.15">
      <c r="B726" s="43"/>
      <c r="C726" s="31"/>
      <c r="D726" s="32"/>
      <c r="I726" s="44"/>
    </row>
    <row r="727" spans="2:9" ht="13" x14ac:dyDescent="0.15">
      <c r="B727" s="43"/>
      <c r="C727" s="31"/>
      <c r="D727" s="32"/>
      <c r="I727" s="44"/>
    </row>
    <row r="728" spans="2:9" ht="13" x14ac:dyDescent="0.15">
      <c r="B728" s="43"/>
      <c r="C728" s="31"/>
      <c r="D728" s="32"/>
      <c r="I728" s="44"/>
    </row>
    <row r="729" spans="2:9" ht="13" x14ac:dyDescent="0.15">
      <c r="B729" s="43"/>
      <c r="C729" s="31"/>
      <c r="D729" s="32"/>
      <c r="I729" s="44"/>
    </row>
    <row r="730" spans="2:9" ht="13" x14ac:dyDescent="0.15">
      <c r="B730" s="43"/>
      <c r="C730" s="31"/>
      <c r="D730" s="32"/>
      <c r="I730" s="44"/>
    </row>
    <row r="731" spans="2:9" ht="13" x14ac:dyDescent="0.15">
      <c r="B731" s="43"/>
      <c r="C731" s="31"/>
      <c r="D731" s="32"/>
      <c r="I731" s="44"/>
    </row>
    <row r="732" spans="2:9" ht="13" x14ac:dyDescent="0.15">
      <c r="B732" s="43"/>
      <c r="C732" s="31"/>
      <c r="D732" s="32"/>
      <c r="I732" s="44"/>
    </row>
    <row r="733" spans="2:9" ht="13" x14ac:dyDescent="0.15">
      <c r="B733" s="43"/>
      <c r="C733" s="31"/>
      <c r="D733" s="32"/>
      <c r="I733" s="44"/>
    </row>
    <row r="734" spans="2:9" ht="13" x14ac:dyDescent="0.15">
      <c r="B734" s="43"/>
      <c r="C734" s="31"/>
      <c r="D734" s="32"/>
      <c r="I734" s="44"/>
    </row>
    <row r="735" spans="2:9" ht="13" x14ac:dyDescent="0.15">
      <c r="B735" s="43"/>
      <c r="C735" s="31"/>
      <c r="D735" s="32"/>
      <c r="I735" s="44"/>
    </row>
    <row r="736" spans="2:9" ht="13" x14ac:dyDescent="0.15">
      <c r="B736" s="43"/>
      <c r="C736" s="31"/>
      <c r="D736" s="32"/>
      <c r="I736" s="44"/>
    </row>
    <row r="737" spans="2:9" ht="13" x14ac:dyDescent="0.15">
      <c r="B737" s="43"/>
      <c r="C737" s="31"/>
      <c r="D737" s="32"/>
      <c r="I737" s="44"/>
    </row>
    <row r="738" spans="2:9" ht="13" x14ac:dyDescent="0.15">
      <c r="B738" s="43"/>
      <c r="C738" s="31"/>
      <c r="D738" s="32"/>
      <c r="I738" s="44"/>
    </row>
    <row r="739" spans="2:9" ht="13" x14ac:dyDescent="0.15">
      <c r="B739" s="43"/>
      <c r="C739" s="31"/>
      <c r="D739" s="32"/>
      <c r="I739" s="44"/>
    </row>
    <row r="740" spans="2:9" ht="13" x14ac:dyDescent="0.15">
      <c r="B740" s="43"/>
      <c r="C740" s="31"/>
      <c r="D740" s="32"/>
      <c r="I740" s="44"/>
    </row>
    <row r="741" spans="2:9" ht="13" x14ac:dyDescent="0.15">
      <c r="B741" s="43"/>
      <c r="C741" s="31"/>
      <c r="D741" s="32"/>
      <c r="I741" s="44"/>
    </row>
    <row r="742" spans="2:9" ht="13" x14ac:dyDescent="0.15">
      <c r="B742" s="43"/>
      <c r="C742" s="31"/>
      <c r="D742" s="32"/>
      <c r="I742" s="44"/>
    </row>
    <row r="743" spans="2:9" ht="13" x14ac:dyDescent="0.15">
      <c r="B743" s="43"/>
      <c r="C743" s="31"/>
      <c r="D743" s="32"/>
      <c r="I743" s="44"/>
    </row>
    <row r="744" spans="2:9" ht="13" x14ac:dyDescent="0.15">
      <c r="B744" s="43"/>
      <c r="C744" s="31"/>
      <c r="D744" s="32"/>
      <c r="I744" s="44"/>
    </row>
    <row r="745" spans="2:9" ht="13" x14ac:dyDescent="0.15">
      <c r="B745" s="43"/>
      <c r="C745" s="31"/>
      <c r="D745" s="32"/>
      <c r="I745" s="44"/>
    </row>
    <row r="746" spans="2:9" ht="13" x14ac:dyDescent="0.15">
      <c r="B746" s="43"/>
      <c r="C746" s="31"/>
      <c r="D746" s="32"/>
      <c r="I746" s="44"/>
    </row>
    <row r="747" spans="2:9" ht="13" x14ac:dyDescent="0.15">
      <c r="B747" s="43"/>
      <c r="C747" s="31"/>
      <c r="D747" s="32"/>
      <c r="I747" s="44"/>
    </row>
    <row r="748" spans="2:9" ht="13" x14ac:dyDescent="0.15">
      <c r="B748" s="43"/>
      <c r="C748" s="31"/>
      <c r="D748" s="32"/>
      <c r="I748" s="44"/>
    </row>
    <row r="749" spans="2:9" ht="13" x14ac:dyDescent="0.15">
      <c r="B749" s="43"/>
      <c r="C749" s="31"/>
      <c r="D749" s="32"/>
      <c r="I749" s="44"/>
    </row>
    <row r="750" spans="2:9" ht="13" x14ac:dyDescent="0.15">
      <c r="B750" s="43"/>
      <c r="C750" s="31"/>
      <c r="D750" s="32"/>
      <c r="I750" s="44"/>
    </row>
    <row r="751" spans="2:9" ht="13" x14ac:dyDescent="0.15">
      <c r="B751" s="43"/>
      <c r="C751" s="31"/>
      <c r="D751" s="32"/>
      <c r="I751" s="44"/>
    </row>
    <row r="752" spans="2:9" ht="13" x14ac:dyDescent="0.15">
      <c r="B752" s="43"/>
      <c r="C752" s="31"/>
      <c r="D752" s="32"/>
      <c r="I752" s="44"/>
    </row>
    <row r="753" spans="2:9" ht="13" x14ac:dyDescent="0.15">
      <c r="B753" s="43"/>
      <c r="C753" s="31"/>
      <c r="D753" s="32"/>
      <c r="I753" s="44"/>
    </row>
    <row r="754" spans="2:9" ht="13" x14ac:dyDescent="0.15">
      <c r="B754" s="43"/>
      <c r="C754" s="31"/>
      <c r="D754" s="32"/>
      <c r="I754" s="44"/>
    </row>
    <row r="755" spans="2:9" ht="13" x14ac:dyDescent="0.15">
      <c r="B755" s="43"/>
      <c r="C755" s="31"/>
      <c r="D755" s="32"/>
      <c r="I755" s="44"/>
    </row>
    <row r="756" spans="2:9" ht="13" x14ac:dyDescent="0.15">
      <c r="B756" s="43"/>
      <c r="C756" s="31"/>
      <c r="D756" s="32"/>
      <c r="I756" s="44"/>
    </row>
    <row r="757" spans="2:9" ht="13" x14ac:dyDescent="0.15">
      <c r="B757" s="43"/>
      <c r="C757" s="31"/>
      <c r="D757" s="32"/>
      <c r="I757" s="44"/>
    </row>
    <row r="758" spans="2:9" ht="13" x14ac:dyDescent="0.15">
      <c r="B758" s="43"/>
      <c r="C758" s="31"/>
      <c r="D758" s="32"/>
      <c r="I758" s="44"/>
    </row>
    <row r="759" spans="2:9" ht="13" x14ac:dyDescent="0.15">
      <c r="B759" s="43"/>
      <c r="C759" s="31"/>
      <c r="D759" s="32"/>
      <c r="I759" s="44"/>
    </row>
    <row r="760" spans="2:9" ht="13" x14ac:dyDescent="0.15">
      <c r="B760" s="43"/>
      <c r="C760" s="31"/>
      <c r="D760" s="32"/>
      <c r="I760" s="44"/>
    </row>
    <row r="761" spans="2:9" ht="13" x14ac:dyDescent="0.15">
      <c r="B761" s="43"/>
      <c r="C761" s="31"/>
      <c r="D761" s="32"/>
      <c r="I761" s="44"/>
    </row>
    <row r="762" spans="2:9" ht="13" x14ac:dyDescent="0.15">
      <c r="B762" s="43"/>
      <c r="C762" s="31"/>
      <c r="D762" s="32"/>
      <c r="I762" s="44"/>
    </row>
    <row r="763" spans="2:9" ht="13" x14ac:dyDescent="0.15">
      <c r="B763" s="43"/>
      <c r="C763" s="31"/>
      <c r="D763" s="32"/>
      <c r="I763" s="44"/>
    </row>
    <row r="764" spans="2:9" ht="13" x14ac:dyDescent="0.15">
      <c r="B764" s="43"/>
      <c r="C764" s="31"/>
      <c r="D764" s="32"/>
      <c r="I764" s="44"/>
    </row>
    <row r="765" spans="2:9" ht="13" x14ac:dyDescent="0.15">
      <c r="B765" s="43"/>
      <c r="C765" s="31"/>
      <c r="D765" s="32"/>
      <c r="I765" s="44"/>
    </row>
    <row r="766" spans="2:9" ht="13" x14ac:dyDescent="0.15">
      <c r="B766" s="43"/>
      <c r="C766" s="31"/>
      <c r="D766" s="32"/>
      <c r="I766" s="44"/>
    </row>
    <row r="767" spans="2:9" ht="13" x14ac:dyDescent="0.15">
      <c r="B767" s="43"/>
      <c r="C767" s="31"/>
      <c r="D767" s="32"/>
      <c r="I767" s="44"/>
    </row>
    <row r="768" spans="2:9" ht="13" x14ac:dyDescent="0.15">
      <c r="B768" s="43"/>
      <c r="C768" s="31"/>
      <c r="D768" s="32"/>
      <c r="I768" s="44"/>
    </row>
    <row r="769" spans="2:9" ht="13" x14ac:dyDescent="0.15">
      <c r="B769" s="43"/>
      <c r="C769" s="31"/>
      <c r="D769" s="32"/>
      <c r="I769" s="44"/>
    </row>
    <row r="770" spans="2:9" ht="13" x14ac:dyDescent="0.15">
      <c r="B770" s="43"/>
      <c r="C770" s="31"/>
      <c r="D770" s="32"/>
      <c r="I770" s="44"/>
    </row>
    <row r="771" spans="2:9" ht="13" x14ac:dyDescent="0.15">
      <c r="B771" s="43"/>
      <c r="C771" s="31"/>
      <c r="D771" s="32"/>
      <c r="I771" s="44"/>
    </row>
    <row r="772" spans="2:9" ht="13" x14ac:dyDescent="0.15">
      <c r="B772" s="43"/>
      <c r="C772" s="31"/>
      <c r="D772" s="32"/>
      <c r="I772" s="44"/>
    </row>
    <row r="773" spans="2:9" ht="13" x14ac:dyDescent="0.15">
      <c r="B773" s="43"/>
      <c r="C773" s="31"/>
      <c r="D773" s="32"/>
      <c r="I773" s="44"/>
    </row>
    <row r="774" spans="2:9" ht="13" x14ac:dyDescent="0.15">
      <c r="B774" s="43"/>
      <c r="C774" s="31"/>
      <c r="D774" s="32"/>
      <c r="I774" s="44"/>
    </row>
    <row r="775" spans="2:9" ht="13" x14ac:dyDescent="0.15">
      <c r="B775" s="43"/>
      <c r="C775" s="31"/>
      <c r="D775" s="32"/>
      <c r="I775" s="44"/>
    </row>
    <row r="776" spans="2:9" ht="13" x14ac:dyDescent="0.15">
      <c r="B776" s="43"/>
      <c r="C776" s="31"/>
      <c r="D776" s="32"/>
      <c r="I776" s="44"/>
    </row>
    <row r="777" spans="2:9" ht="13" x14ac:dyDescent="0.15">
      <c r="B777" s="43"/>
      <c r="C777" s="31"/>
      <c r="D777" s="32"/>
      <c r="I777" s="44"/>
    </row>
    <row r="778" spans="2:9" ht="13" x14ac:dyDescent="0.15">
      <c r="B778" s="43"/>
      <c r="C778" s="31"/>
      <c r="D778" s="32"/>
      <c r="I778" s="44"/>
    </row>
    <row r="779" spans="2:9" ht="13" x14ac:dyDescent="0.15">
      <c r="B779" s="43"/>
      <c r="C779" s="31"/>
      <c r="D779" s="32"/>
      <c r="I779" s="44"/>
    </row>
    <row r="780" spans="2:9" ht="13" x14ac:dyDescent="0.15">
      <c r="B780" s="43"/>
      <c r="C780" s="31"/>
      <c r="D780" s="32"/>
      <c r="I780" s="44"/>
    </row>
    <row r="781" spans="2:9" ht="13" x14ac:dyDescent="0.15">
      <c r="B781" s="43"/>
      <c r="C781" s="31"/>
      <c r="D781" s="32"/>
      <c r="I781" s="44"/>
    </row>
    <row r="782" spans="2:9" ht="13" x14ac:dyDescent="0.15">
      <c r="B782" s="43"/>
      <c r="C782" s="31"/>
      <c r="D782" s="32"/>
      <c r="I782" s="44"/>
    </row>
    <row r="783" spans="2:9" ht="13" x14ac:dyDescent="0.15">
      <c r="B783" s="43"/>
      <c r="C783" s="31"/>
      <c r="D783" s="32"/>
      <c r="I783" s="44"/>
    </row>
    <row r="784" spans="2:9" ht="13" x14ac:dyDescent="0.15">
      <c r="B784" s="43"/>
      <c r="C784" s="31"/>
      <c r="D784" s="32"/>
      <c r="I784" s="44"/>
    </row>
    <row r="785" spans="2:9" ht="13" x14ac:dyDescent="0.15">
      <c r="B785" s="43"/>
      <c r="C785" s="31"/>
      <c r="D785" s="32"/>
      <c r="I785" s="44"/>
    </row>
    <row r="786" spans="2:9" ht="13" x14ac:dyDescent="0.15">
      <c r="B786" s="43"/>
      <c r="C786" s="31"/>
      <c r="D786" s="32"/>
      <c r="I786" s="44"/>
    </row>
    <row r="787" spans="2:9" ht="13" x14ac:dyDescent="0.15">
      <c r="B787" s="43"/>
      <c r="C787" s="31"/>
      <c r="D787" s="32"/>
      <c r="I787" s="44"/>
    </row>
    <row r="788" spans="2:9" ht="13" x14ac:dyDescent="0.15">
      <c r="B788" s="43"/>
      <c r="C788" s="31"/>
      <c r="D788" s="32"/>
      <c r="I788" s="44"/>
    </row>
    <row r="789" spans="2:9" ht="13" x14ac:dyDescent="0.15">
      <c r="B789" s="43"/>
      <c r="C789" s="31"/>
      <c r="D789" s="32"/>
      <c r="I789" s="44"/>
    </row>
    <row r="790" spans="2:9" ht="13" x14ac:dyDescent="0.15">
      <c r="B790" s="43"/>
      <c r="C790" s="31"/>
      <c r="D790" s="32"/>
      <c r="I790" s="44"/>
    </row>
    <row r="791" spans="2:9" ht="13" x14ac:dyDescent="0.15">
      <c r="B791" s="43"/>
      <c r="C791" s="31"/>
      <c r="D791" s="32"/>
      <c r="I791" s="44"/>
    </row>
    <row r="792" spans="2:9" ht="13" x14ac:dyDescent="0.15">
      <c r="B792" s="43"/>
      <c r="C792" s="31"/>
      <c r="D792" s="32"/>
      <c r="I792" s="44"/>
    </row>
    <row r="793" spans="2:9" ht="13" x14ac:dyDescent="0.15">
      <c r="B793" s="43"/>
      <c r="C793" s="31"/>
      <c r="D793" s="32"/>
      <c r="I793" s="44"/>
    </row>
    <row r="794" spans="2:9" ht="13" x14ac:dyDescent="0.15">
      <c r="B794" s="43"/>
      <c r="C794" s="31"/>
      <c r="D794" s="32"/>
      <c r="I794" s="44"/>
    </row>
    <row r="795" spans="2:9" ht="13" x14ac:dyDescent="0.15">
      <c r="B795" s="43"/>
      <c r="C795" s="31"/>
      <c r="D795" s="32"/>
      <c r="I795" s="44"/>
    </row>
    <row r="796" spans="2:9" ht="13" x14ac:dyDescent="0.15">
      <c r="B796" s="43"/>
      <c r="C796" s="31"/>
      <c r="D796" s="32"/>
      <c r="I796" s="44"/>
    </row>
    <row r="797" spans="2:9" ht="13" x14ac:dyDescent="0.15">
      <c r="B797" s="43"/>
      <c r="C797" s="31"/>
      <c r="D797" s="32"/>
      <c r="I797" s="44"/>
    </row>
    <row r="798" spans="2:9" ht="13" x14ac:dyDescent="0.15">
      <c r="B798" s="43"/>
      <c r="C798" s="31"/>
      <c r="D798" s="32"/>
      <c r="I798" s="44"/>
    </row>
    <row r="799" spans="2:9" ht="13" x14ac:dyDescent="0.15">
      <c r="B799" s="43"/>
      <c r="C799" s="31"/>
      <c r="D799" s="32"/>
      <c r="I799" s="44"/>
    </row>
    <row r="800" spans="2:9" ht="13" x14ac:dyDescent="0.15">
      <c r="B800" s="43"/>
      <c r="C800" s="31"/>
      <c r="D800" s="32"/>
      <c r="I800" s="44"/>
    </row>
    <row r="801" spans="2:9" ht="13" x14ac:dyDescent="0.15">
      <c r="B801" s="43"/>
      <c r="C801" s="31"/>
      <c r="D801" s="32"/>
      <c r="I801" s="44"/>
    </row>
    <row r="802" spans="2:9" ht="13" x14ac:dyDescent="0.15">
      <c r="B802" s="43"/>
      <c r="C802" s="31"/>
      <c r="D802" s="32"/>
      <c r="I802" s="44"/>
    </row>
    <row r="803" spans="2:9" ht="13" x14ac:dyDescent="0.15">
      <c r="B803" s="43"/>
      <c r="C803" s="31"/>
      <c r="D803" s="32"/>
      <c r="I803" s="44"/>
    </row>
    <row r="804" spans="2:9" ht="13" x14ac:dyDescent="0.15">
      <c r="B804" s="43"/>
      <c r="C804" s="31"/>
      <c r="D804" s="32"/>
      <c r="I804" s="44"/>
    </row>
    <row r="805" spans="2:9" ht="13" x14ac:dyDescent="0.15">
      <c r="B805" s="43"/>
      <c r="C805" s="31"/>
      <c r="D805" s="32"/>
      <c r="I805" s="44"/>
    </row>
    <row r="806" spans="2:9" ht="13" x14ac:dyDescent="0.15">
      <c r="B806" s="43"/>
      <c r="C806" s="31"/>
      <c r="D806" s="32"/>
      <c r="I806" s="44"/>
    </row>
    <row r="807" spans="2:9" ht="13" x14ac:dyDescent="0.15">
      <c r="B807" s="43"/>
      <c r="C807" s="31"/>
      <c r="D807" s="32"/>
      <c r="I807" s="44"/>
    </row>
    <row r="808" spans="2:9" ht="13" x14ac:dyDescent="0.15">
      <c r="B808" s="43"/>
      <c r="C808" s="31"/>
      <c r="D808" s="32"/>
      <c r="I808" s="44"/>
    </row>
    <row r="809" spans="2:9" ht="13" x14ac:dyDescent="0.15">
      <c r="B809" s="43"/>
      <c r="C809" s="31"/>
      <c r="D809" s="32"/>
      <c r="I809" s="44"/>
    </row>
    <row r="810" spans="2:9" ht="13" x14ac:dyDescent="0.15">
      <c r="B810" s="43"/>
      <c r="C810" s="31"/>
      <c r="D810" s="32"/>
      <c r="I810" s="44"/>
    </row>
    <row r="811" spans="2:9" ht="13" x14ac:dyDescent="0.15">
      <c r="B811" s="43"/>
      <c r="C811" s="31"/>
      <c r="D811" s="32"/>
      <c r="I811" s="44"/>
    </row>
    <row r="812" spans="2:9" ht="13" x14ac:dyDescent="0.15">
      <c r="B812" s="43"/>
      <c r="C812" s="31"/>
      <c r="D812" s="32"/>
      <c r="I812" s="44"/>
    </row>
    <row r="813" spans="2:9" ht="13" x14ac:dyDescent="0.15">
      <c r="B813" s="43"/>
      <c r="C813" s="31"/>
      <c r="D813" s="32"/>
      <c r="I813" s="44"/>
    </row>
    <row r="814" spans="2:9" ht="13" x14ac:dyDescent="0.15">
      <c r="B814" s="43"/>
      <c r="C814" s="31"/>
      <c r="D814" s="32"/>
      <c r="I814" s="44"/>
    </row>
    <row r="815" spans="2:9" ht="13" x14ac:dyDescent="0.15">
      <c r="B815" s="43"/>
      <c r="C815" s="31"/>
      <c r="D815" s="32"/>
      <c r="I815" s="44"/>
    </row>
    <row r="816" spans="2:9" ht="13" x14ac:dyDescent="0.15">
      <c r="B816" s="43"/>
      <c r="C816" s="31"/>
      <c r="D816" s="32"/>
      <c r="I816" s="44"/>
    </row>
    <row r="817" spans="2:9" ht="13" x14ac:dyDescent="0.15">
      <c r="B817" s="43"/>
      <c r="C817" s="31"/>
      <c r="D817" s="32"/>
      <c r="I817" s="44"/>
    </row>
    <row r="818" spans="2:9" ht="13" x14ac:dyDescent="0.15">
      <c r="B818" s="43"/>
      <c r="C818" s="31"/>
      <c r="D818" s="32"/>
      <c r="I818" s="44"/>
    </row>
    <row r="819" spans="2:9" ht="13" x14ac:dyDescent="0.15">
      <c r="B819" s="43"/>
      <c r="C819" s="31"/>
      <c r="D819" s="32"/>
      <c r="I819" s="44"/>
    </row>
    <row r="820" spans="2:9" ht="13" x14ac:dyDescent="0.15">
      <c r="B820" s="43"/>
      <c r="C820" s="31"/>
      <c r="D820" s="32"/>
      <c r="I820" s="44"/>
    </row>
    <row r="821" spans="2:9" ht="13" x14ac:dyDescent="0.15">
      <c r="B821" s="43"/>
      <c r="C821" s="31"/>
      <c r="D821" s="32"/>
      <c r="I821" s="44"/>
    </row>
    <row r="822" spans="2:9" ht="13" x14ac:dyDescent="0.15">
      <c r="B822" s="43"/>
      <c r="C822" s="31"/>
      <c r="D822" s="32"/>
      <c r="I822" s="44"/>
    </row>
    <row r="823" spans="2:9" ht="13" x14ac:dyDescent="0.15">
      <c r="B823" s="43"/>
      <c r="C823" s="31"/>
      <c r="D823" s="32"/>
      <c r="I823" s="44"/>
    </row>
    <row r="824" spans="2:9" ht="13" x14ac:dyDescent="0.15">
      <c r="B824" s="43"/>
      <c r="C824" s="31"/>
      <c r="D824" s="32"/>
      <c r="I824" s="44"/>
    </row>
    <row r="825" spans="2:9" ht="13" x14ac:dyDescent="0.15">
      <c r="B825" s="43"/>
      <c r="C825" s="31"/>
      <c r="D825" s="32"/>
      <c r="I825" s="44"/>
    </row>
    <row r="826" spans="2:9" ht="13" x14ac:dyDescent="0.15">
      <c r="B826" s="43"/>
      <c r="C826" s="31"/>
      <c r="D826" s="32"/>
      <c r="I826" s="44"/>
    </row>
    <row r="827" spans="2:9" ht="13" x14ac:dyDescent="0.15">
      <c r="B827" s="43"/>
      <c r="C827" s="31"/>
      <c r="D827" s="32"/>
      <c r="I827" s="44"/>
    </row>
    <row r="828" spans="2:9" ht="13" x14ac:dyDescent="0.15">
      <c r="B828" s="43"/>
      <c r="C828" s="31"/>
      <c r="D828" s="32"/>
      <c r="I828" s="44"/>
    </row>
    <row r="829" spans="2:9" ht="13" x14ac:dyDescent="0.15">
      <c r="B829" s="43"/>
      <c r="C829" s="31"/>
      <c r="D829" s="32"/>
      <c r="I829" s="44"/>
    </row>
    <row r="830" spans="2:9" ht="13" x14ac:dyDescent="0.15">
      <c r="B830" s="43"/>
      <c r="C830" s="31"/>
      <c r="D830" s="32"/>
      <c r="I830" s="44"/>
    </row>
    <row r="831" spans="2:9" ht="13" x14ac:dyDescent="0.15">
      <c r="B831" s="43"/>
      <c r="C831" s="31"/>
      <c r="D831" s="32"/>
      <c r="I831" s="44"/>
    </row>
    <row r="832" spans="2:9" ht="13" x14ac:dyDescent="0.15">
      <c r="B832" s="43"/>
      <c r="C832" s="31"/>
      <c r="D832" s="32"/>
      <c r="I832" s="44"/>
    </row>
    <row r="833" spans="2:9" ht="13" x14ac:dyDescent="0.15">
      <c r="B833" s="43"/>
      <c r="C833" s="31"/>
      <c r="D833" s="32"/>
      <c r="I833" s="44"/>
    </row>
    <row r="834" spans="2:9" ht="13" x14ac:dyDescent="0.15">
      <c r="B834" s="43"/>
      <c r="C834" s="31"/>
      <c r="D834" s="32"/>
      <c r="I834" s="44"/>
    </row>
    <row r="835" spans="2:9" ht="13" x14ac:dyDescent="0.15">
      <c r="B835" s="43"/>
      <c r="C835" s="31"/>
      <c r="D835" s="32"/>
      <c r="I835" s="44"/>
    </row>
    <row r="836" spans="2:9" ht="13" x14ac:dyDescent="0.15">
      <c r="B836" s="43"/>
      <c r="C836" s="31"/>
      <c r="D836" s="32"/>
      <c r="I836" s="44"/>
    </row>
    <row r="837" spans="2:9" ht="13" x14ac:dyDescent="0.15">
      <c r="B837" s="43"/>
      <c r="C837" s="31"/>
      <c r="D837" s="32"/>
      <c r="I837" s="44"/>
    </row>
    <row r="838" spans="2:9" ht="13" x14ac:dyDescent="0.15">
      <c r="B838" s="43"/>
      <c r="C838" s="31"/>
      <c r="D838" s="32"/>
      <c r="I838" s="44"/>
    </row>
    <row r="839" spans="2:9" ht="13" x14ac:dyDescent="0.15">
      <c r="B839" s="43"/>
      <c r="C839" s="31"/>
      <c r="D839" s="32"/>
      <c r="I839" s="44"/>
    </row>
    <row r="840" spans="2:9" ht="13" x14ac:dyDescent="0.15">
      <c r="B840" s="43"/>
      <c r="C840" s="31"/>
      <c r="D840" s="32"/>
      <c r="I840" s="44"/>
    </row>
    <row r="841" spans="2:9" ht="13" x14ac:dyDescent="0.15">
      <c r="B841" s="43"/>
      <c r="C841" s="31"/>
      <c r="D841" s="32"/>
      <c r="I841" s="44"/>
    </row>
    <row r="842" spans="2:9" ht="13" x14ac:dyDescent="0.15">
      <c r="B842" s="43"/>
      <c r="C842" s="31"/>
      <c r="D842" s="32"/>
      <c r="I842" s="44"/>
    </row>
    <row r="843" spans="2:9" ht="13" x14ac:dyDescent="0.15">
      <c r="B843" s="43"/>
      <c r="C843" s="31"/>
      <c r="D843" s="32"/>
      <c r="I843" s="44"/>
    </row>
    <row r="844" spans="2:9" ht="13" x14ac:dyDescent="0.15">
      <c r="B844" s="43"/>
      <c r="C844" s="31"/>
      <c r="D844" s="32"/>
      <c r="I844" s="44"/>
    </row>
    <row r="845" spans="2:9" ht="13" x14ac:dyDescent="0.15">
      <c r="B845" s="43"/>
      <c r="C845" s="31"/>
      <c r="D845" s="32"/>
      <c r="I845" s="44"/>
    </row>
    <row r="846" spans="2:9" ht="13" x14ac:dyDescent="0.15">
      <c r="B846" s="43"/>
      <c r="C846" s="31"/>
      <c r="D846" s="32"/>
      <c r="I846" s="44"/>
    </row>
    <row r="847" spans="2:9" ht="13" x14ac:dyDescent="0.15">
      <c r="B847" s="43"/>
      <c r="C847" s="31"/>
      <c r="D847" s="32"/>
      <c r="I847" s="44"/>
    </row>
    <row r="848" spans="2:9" ht="13" x14ac:dyDescent="0.15">
      <c r="B848" s="43"/>
      <c r="C848" s="31"/>
      <c r="D848" s="32"/>
      <c r="I848" s="44"/>
    </row>
    <row r="849" spans="2:9" ht="13" x14ac:dyDescent="0.15">
      <c r="B849" s="43"/>
      <c r="C849" s="31"/>
      <c r="D849" s="32"/>
      <c r="I849" s="44"/>
    </row>
    <row r="850" spans="2:9" ht="13" x14ac:dyDescent="0.15">
      <c r="B850" s="43"/>
      <c r="C850" s="31"/>
      <c r="D850" s="32"/>
      <c r="I850" s="44"/>
    </row>
    <row r="851" spans="2:9" ht="13" x14ac:dyDescent="0.15">
      <c r="B851" s="43"/>
      <c r="C851" s="31"/>
      <c r="D851" s="32"/>
      <c r="I851" s="44"/>
    </row>
    <row r="852" spans="2:9" ht="13" x14ac:dyDescent="0.15">
      <c r="B852" s="43"/>
      <c r="C852" s="31"/>
      <c r="D852" s="32"/>
      <c r="I852" s="44"/>
    </row>
    <row r="853" spans="2:9" ht="13" x14ac:dyDescent="0.15">
      <c r="B853" s="43"/>
      <c r="C853" s="31"/>
      <c r="D853" s="32"/>
      <c r="I853" s="44"/>
    </row>
    <row r="854" spans="2:9" ht="13" x14ac:dyDescent="0.15">
      <c r="B854" s="43"/>
      <c r="C854" s="31"/>
      <c r="D854" s="32"/>
      <c r="I854" s="44"/>
    </row>
    <row r="855" spans="2:9" ht="13" x14ac:dyDescent="0.15">
      <c r="B855" s="43"/>
      <c r="C855" s="31"/>
      <c r="D855" s="32"/>
      <c r="I855" s="44"/>
    </row>
    <row r="856" spans="2:9" ht="13" x14ac:dyDescent="0.15">
      <c r="B856" s="43"/>
      <c r="C856" s="31"/>
      <c r="D856" s="32"/>
      <c r="I856" s="44"/>
    </row>
    <row r="857" spans="2:9" ht="13" x14ac:dyDescent="0.15">
      <c r="B857" s="43"/>
      <c r="C857" s="31"/>
      <c r="D857" s="32"/>
      <c r="I857" s="44"/>
    </row>
    <row r="858" spans="2:9" ht="13" x14ac:dyDescent="0.15">
      <c r="B858" s="43"/>
      <c r="C858" s="31"/>
      <c r="D858" s="32"/>
      <c r="I858" s="44"/>
    </row>
    <row r="859" spans="2:9" ht="13" x14ac:dyDescent="0.15">
      <c r="B859" s="43"/>
      <c r="C859" s="31"/>
      <c r="D859" s="32"/>
      <c r="I859" s="44"/>
    </row>
    <row r="860" spans="2:9" ht="13" x14ac:dyDescent="0.15">
      <c r="B860" s="43"/>
      <c r="C860" s="31"/>
      <c r="D860" s="32"/>
      <c r="I860" s="44"/>
    </row>
    <row r="861" spans="2:9" ht="13" x14ac:dyDescent="0.15">
      <c r="B861" s="43"/>
      <c r="C861" s="31"/>
      <c r="D861" s="32"/>
      <c r="I861" s="44"/>
    </row>
    <row r="862" spans="2:9" ht="13" x14ac:dyDescent="0.15">
      <c r="B862" s="43"/>
      <c r="C862" s="31"/>
      <c r="D862" s="32"/>
      <c r="I862" s="44"/>
    </row>
    <row r="863" spans="2:9" ht="13" x14ac:dyDescent="0.15">
      <c r="B863" s="43"/>
      <c r="C863" s="31"/>
      <c r="D863" s="32"/>
      <c r="I863" s="44"/>
    </row>
    <row r="864" spans="2:9" ht="13" x14ac:dyDescent="0.15">
      <c r="B864" s="43"/>
      <c r="C864" s="31"/>
      <c r="D864" s="32"/>
      <c r="I864" s="44"/>
    </row>
    <row r="865" spans="2:9" ht="13" x14ac:dyDescent="0.15">
      <c r="B865" s="43"/>
      <c r="C865" s="31"/>
      <c r="D865" s="32"/>
      <c r="I865" s="44"/>
    </row>
    <row r="866" spans="2:9" ht="13" x14ac:dyDescent="0.15">
      <c r="B866" s="43"/>
      <c r="C866" s="31"/>
      <c r="D866" s="32"/>
      <c r="I866" s="44"/>
    </row>
    <row r="867" spans="2:9" ht="13" x14ac:dyDescent="0.15">
      <c r="B867" s="43"/>
      <c r="C867" s="31"/>
      <c r="D867" s="32"/>
      <c r="I867" s="44"/>
    </row>
    <row r="868" spans="2:9" ht="13" x14ac:dyDescent="0.15">
      <c r="B868" s="43"/>
      <c r="C868" s="31"/>
      <c r="D868" s="32"/>
      <c r="I868" s="44"/>
    </row>
    <row r="869" spans="2:9" ht="13" x14ac:dyDescent="0.15">
      <c r="B869" s="43"/>
      <c r="C869" s="31"/>
      <c r="D869" s="32"/>
      <c r="I869" s="44"/>
    </row>
    <row r="870" spans="2:9" ht="13" x14ac:dyDescent="0.15">
      <c r="B870" s="43"/>
      <c r="C870" s="31"/>
      <c r="D870" s="32"/>
      <c r="I870" s="44"/>
    </row>
    <row r="871" spans="2:9" ht="13" x14ac:dyDescent="0.15">
      <c r="B871" s="43"/>
      <c r="C871" s="31"/>
      <c r="D871" s="32"/>
      <c r="I871" s="44"/>
    </row>
    <row r="872" spans="2:9" ht="13" x14ac:dyDescent="0.15">
      <c r="B872" s="43"/>
      <c r="C872" s="31"/>
      <c r="D872" s="32"/>
      <c r="I872" s="44"/>
    </row>
    <row r="873" spans="2:9" ht="13" x14ac:dyDescent="0.15">
      <c r="B873" s="43"/>
      <c r="C873" s="31"/>
      <c r="D873" s="32"/>
      <c r="I873" s="44"/>
    </row>
    <row r="874" spans="2:9" ht="13" x14ac:dyDescent="0.15">
      <c r="B874" s="43"/>
      <c r="C874" s="31"/>
      <c r="D874" s="32"/>
      <c r="I874" s="44"/>
    </row>
    <row r="875" spans="2:9" ht="13" x14ac:dyDescent="0.15">
      <c r="B875" s="43"/>
      <c r="C875" s="31"/>
      <c r="D875" s="32"/>
      <c r="I875" s="44"/>
    </row>
    <row r="876" spans="2:9" ht="13" x14ac:dyDescent="0.15">
      <c r="B876" s="43"/>
      <c r="C876" s="31"/>
      <c r="D876" s="32"/>
      <c r="I876" s="44"/>
    </row>
    <row r="877" spans="2:9" ht="13" x14ac:dyDescent="0.15">
      <c r="B877" s="43"/>
      <c r="C877" s="31"/>
      <c r="D877" s="32"/>
      <c r="I877" s="44"/>
    </row>
    <row r="878" spans="2:9" ht="13" x14ac:dyDescent="0.15">
      <c r="B878" s="43"/>
      <c r="C878" s="31"/>
      <c r="D878" s="32"/>
      <c r="I878" s="44"/>
    </row>
    <row r="879" spans="2:9" ht="13" x14ac:dyDescent="0.15">
      <c r="B879" s="43"/>
      <c r="C879" s="31"/>
      <c r="D879" s="32"/>
      <c r="I879" s="44"/>
    </row>
    <row r="880" spans="2:9" ht="13" x14ac:dyDescent="0.15">
      <c r="B880" s="43"/>
      <c r="C880" s="31"/>
      <c r="D880" s="32"/>
      <c r="I880" s="44"/>
    </row>
    <row r="881" spans="2:9" ht="13" x14ac:dyDescent="0.15">
      <c r="B881" s="43"/>
      <c r="C881" s="31"/>
      <c r="D881" s="32"/>
      <c r="I881" s="44"/>
    </row>
    <row r="882" spans="2:9" ht="13" x14ac:dyDescent="0.15">
      <c r="B882" s="43"/>
      <c r="C882" s="31"/>
      <c r="D882" s="32"/>
      <c r="I882" s="44"/>
    </row>
    <row r="883" spans="2:9" ht="13" x14ac:dyDescent="0.15">
      <c r="B883" s="43"/>
      <c r="C883" s="31"/>
      <c r="D883" s="32"/>
      <c r="I883" s="44"/>
    </row>
    <row r="884" spans="2:9" ht="13" x14ac:dyDescent="0.15">
      <c r="B884" s="43"/>
      <c r="C884" s="31"/>
      <c r="D884" s="32"/>
      <c r="I884" s="44"/>
    </row>
    <row r="885" spans="2:9" ht="13" x14ac:dyDescent="0.15">
      <c r="B885" s="43"/>
      <c r="C885" s="31"/>
      <c r="D885" s="32"/>
      <c r="I885" s="44"/>
    </row>
    <row r="886" spans="2:9" ht="13" x14ac:dyDescent="0.15">
      <c r="B886" s="43"/>
      <c r="C886" s="31"/>
      <c r="D886" s="32"/>
      <c r="I886" s="44"/>
    </row>
    <row r="887" spans="2:9" ht="13" x14ac:dyDescent="0.15">
      <c r="B887" s="43"/>
      <c r="C887" s="31"/>
      <c r="D887" s="32"/>
      <c r="I887" s="44"/>
    </row>
    <row r="888" spans="2:9" ht="13" x14ac:dyDescent="0.15">
      <c r="B888" s="43"/>
      <c r="C888" s="31"/>
      <c r="D888" s="32"/>
      <c r="I888" s="44"/>
    </row>
    <row r="889" spans="2:9" ht="13" x14ac:dyDescent="0.15">
      <c r="B889" s="43"/>
      <c r="C889" s="31"/>
      <c r="D889" s="32"/>
      <c r="I889" s="44"/>
    </row>
    <row r="890" spans="2:9" ht="13" x14ac:dyDescent="0.15">
      <c r="B890" s="43"/>
      <c r="C890" s="31"/>
      <c r="D890" s="32"/>
      <c r="I890" s="44"/>
    </row>
    <row r="891" spans="2:9" ht="13" x14ac:dyDescent="0.15">
      <c r="B891" s="43"/>
      <c r="C891" s="31"/>
      <c r="D891" s="32"/>
      <c r="I891" s="44"/>
    </row>
    <row r="892" spans="2:9" ht="13" x14ac:dyDescent="0.15">
      <c r="B892" s="43"/>
      <c r="C892" s="31"/>
      <c r="D892" s="32"/>
      <c r="I892" s="44"/>
    </row>
    <row r="893" spans="2:9" ht="13" x14ac:dyDescent="0.15">
      <c r="B893" s="43"/>
      <c r="C893" s="31"/>
      <c r="D893" s="32"/>
      <c r="I893" s="44"/>
    </row>
    <row r="894" spans="2:9" ht="13" x14ac:dyDescent="0.15">
      <c r="B894" s="43"/>
      <c r="C894" s="31"/>
      <c r="D894" s="32"/>
      <c r="I894" s="44"/>
    </row>
    <row r="895" spans="2:9" ht="13" x14ac:dyDescent="0.15">
      <c r="B895" s="43"/>
      <c r="C895" s="31"/>
      <c r="D895" s="32"/>
      <c r="I895" s="44"/>
    </row>
    <row r="896" spans="2:9" ht="13" x14ac:dyDescent="0.15">
      <c r="B896" s="43"/>
      <c r="C896" s="31"/>
      <c r="D896" s="32"/>
      <c r="I896" s="44"/>
    </row>
    <row r="897" spans="2:9" ht="13" x14ac:dyDescent="0.15">
      <c r="B897" s="43"/>
      <c r="C897" s="31"/>
      <c r="D897" s="32"/>
      <c r="I897" s="44"/>
    </row>
    <row r="898" spans="2:9" ht="13" x14ac:dyDescent="0.15">
      <c r="B898" s="43"/>
      <c r="C898" s="31"/>
      <c r="D898" s="32"/>
      <c r="I898" s="44"/>
    </row>
    <row r="899" spans="2:9" ht="13" x14ac:dyDescent="0.15">
      <c r="B899" s="43"/>
      <c r="C899" s="31"/>
      <c r="D899" s="32"/>
      <c r="I899" s="44"/>
    </row>
    <row r="900" spans="2:9" ht="13" x14ac:dyDescent="0.15">
      <c r="B900" s="43"/>
      <c r="C900" s="31"/>
      <c r="D900" s="32"/>
      <c r="I900" s="44"/>
    </row>
    <row r="901" spans="2:9" ht="13" x14ac:dyDescent="0.15">
      <c r="B901" s="43"/>
      <c r="C901" s="31"/>
      <c r="D901" s="32"/>
      <c r="I901" s="44"/>
    </row>
    <row r="902" spans="2:9" ht="13" x14ac:dyDescent="0.15">
      <c r="B902" s="43"/>
      <c r="C902" s="31"/>
      <c r="D902" s="32"/>
      <c r="I902" s="44"/>
    </row>
    <row r="903" spans="2:9" ht="13" x14ac:dyDescent="0.15">
      <c r="B903" s="43"/>
      <c r="C903" s="31"/>
      <c r="D903" s="32"/>
      <c r="I903" s="44"/>
    </row>
    <row r="904" spans="2:9" ht="13" x14ac:dyDescent="0.15">
      <c r="B904" s="43"/>
      <c r="C904" s="31"/>
      <c r="D904" s="32"/>
      <c r="I904" s="44"/>
    </row>
    <row r="905" spans="2:9" ht="13" x14ac:dyDescent="0.15">
      <c r="B905" s="43"/>
      <c r="C905" s="31"/>
      <c r="D905" s="32"/>
      <c r="I905" s="44"/>
    </row>
    <row r="906" spans="2:9" ht="13" x14ac:dyDescent="0.15">
      <c r="B906" s="43"/>
      <c r="C906" s="31"/>
      <c r="D906" s="32"/>
      <c r="I906" s="44"/>
    </row>
    <row r="907" spans="2:9" ht="13" x14ac:dyDescent="0.15">
      <c r="B907" s="43"/>
      <c r="C907" s="31"/>
      <c r="D907" s="32"/>
      <c r="I907" s="44"/>
    </row>
    <row r="908" spans="2:9" ht="13" x14ac:dyDescent="0.15">
      <c r="B908" s="43"/>
      <c r="C908" s="31"/>
      <c r="D908" s="32"/>
      <c r="I908" s="44"/>
    </row>
    <row r="909" spans="2:9" ht="13" x14ac:dyDescent="0.15">
      <c r="B909" s="43"/>
      <c r="C909" s="31"/>
      <c r="D909" s="32"/>
      <c r="I909" s="44"/>
    </row>
    <row r="910" spans="2:9" ht="13" x14ac:dyDescent="0.15">
      <c r="B910" s="43"/>
      <c r="C910" s="31"/>
      <c r="D910" s="32"/>
      <c r="I910" s="44"/>
    </row>
    <row r="911" spans="2:9" ht="13" x14ac:dyDescent="0.15">
      <c r="B911" s="43"/>
      <c r="C911" s="31"/>
      <c r="D911" s="32"/>
      <c r="I911" s="44"/>
    </row>
    <row r="912" spans="2:9" ht="13" x14ac:dyDescent="0.15">
      <c r="B912" s="43"/>
      <c r="C912" s="31"/>
      <c r="D912" s="32"/>
      <c r="I912" s="44"/>
    </row>
    <row r="913" spans="2:9" ht="13" x14ac:dyDescent="0.15">
      <c r="B913" s="43"/>
      <c r="C913" s="31"/>
      <c r="D913" s="32"/>
      <c r="I913" s="44"/>
    </row>
    <row r="914" spans="2:9" ht="13" x14ac:dyDescent="0.15">
      <c r="B914" s="43"/>
      <c r="C914" s="31"/>
      <c r="D914" s="32"/>
      <c r="I914" s="44"/>
    </row>
    <row r="915" spans="2:9" ht="13" x14ac:dyDescent="0.15">
      <c r="B915" s="43"/>
      <c r="C915" s="31"/>
      <c r="D915" s="32"/>
      <c r="I915" s="44"/>
    </row>
    <row r="916" spans="2:9" ht="13" x14ac:dyDescent="0.15">
      <c r="B916" s="43"/>
      <c r="C916" s="31"/>
      <c r="D916" s="32"/>
      <c r="I916" s="44"/>
    </row>
    <row r="917" spans="2:9" ht="13" x14ac:dyDescent="0.15">
      <c r="B917" s="43"/>
      <c r="C917" s="31"/>
      <c r="D917" s="32"/>
      <c r="I917" s="44"/>
    </row>
    <row r="918" spans="2:9" ht="13" x14ac:dyDescent="0.15">
      <c r="B918" s="43"/>
      <c r="C918" s="31"/>
      <c r="D918" s="32"/>
      <c r="I918" s="44"/>
    </row>
    <row r="919" spans="2:9" ht="13" x14ac:dyDescent="0.15">
      <c r="B919" s="43"/>
      <c r="C919" s="31"/>
      <c r="D919" s="32"/>
      <c r="I919" s="44"/>
    </row>
    <row r="920" spans="2:9" ht="13" x14ac:dyDescent="0.15">
      <c r="B920" s="43"/>
      <c r="C920" s="31"/>
      <c r="D920" s="32"/>
      <c r="I920" s="44"/>
    </row>
    <row r="921" spans="2:9" ht="13" x14ac:dyDescent="0.15">
      <c r="B921" s="43"/>
      <c r="C921" s="31"/>
      <c r="D921" s="32"/>
      <c r="I921" s="44"/>
    </row>
    <row r="922" spans="2:9" ht="13" x14ac:dyDescent="0.15">
      <c r="B922" s="43"/>
      <c r="C922" s="31"/>
      <c r="D922" s="32"/>
      <c r="I922" s="44"/>
    </row>
    <row r="923" spans="2:9" ht="13" x14ac:dyDescent="0.15">
      <c r="B923" s="43"/>
      <c r="C923" s="31"/>
      <c r="D923" s="32"/>
      <c r="I923" s="44"/>
    </row>
    <row r="924" spans="2:9" ht="13" x14ac:dyDescent="0.15">
      <c r="B924" s="43"/>
      <c r="C924" s="31"/>
      <c r="D924" s="32"/>
      <c r="I924" s="44"/>
    </row>
    <row r="925" spans="2:9" ht="13" x14ac:dyDescent="0.15">
      <c r="B925" s="43"/>
      <c r="C925" s="31"/>
      <c r="D925" s="32"/>
      <c r="I925" s="44"/>
    </row>
    <row r="926" spans="2:9" ht="13" x14ac:dyDescent="0.15">
      <c r="B926" s="43"/>
      <c r="C926" s="31"/>
      <c r="D926" s="32"/>
      <c r="I926" s="44"/>
    </row>
    <row r="927" spans="2:9" ht="13" x14ac:dyDescent="0.15">
      <c r="B927" s="43"/>
      <c r="C927" s="31"/>
      <c r="D927" s="32"/>
      <c r="I927" s="44"/>
    </row>
    <row r="928" spans="2:9" ht="13" x14ac:dyDescent="0.15">
      <c r="B928" s="43"/>
      <c r="C928" s="31"/>
      <c r="D928" s="32"/>
      <c r="I928" s="44"/>
    </row>
    <row r="929" spans="2:9" ht="13" x14ac:dyDescent="0.15">
      <c r="B929" s="43"/>
      <c r="C929" s="31"/>
      <c r="D929" s="32"/>
      <c r="I929" s="44"/>
    </row>
    <row r="930" spans="2:9" ht="13" x14ac:dyDescent="0.15">
      <c r="B930" s="43"/>
      <c r="C930" s="31"/>
      <c r="D930" s="32"/>
      <c r="I930" s="44"/>
    </row>
    <row r="931" spans="2:9" ht="13" x14ac:dyDescent="0.15">
      <c r="B931" s="43"/>
      <c r="C931" s="31"/>
      <c r="D931" s="32"/>
      <c r="I931" s="44"/>
    </row>
    <row r="932" spans="2:9" ht="13" x14ac:dyDescent="0.15">
      <c r="B932" s="43"/>
      <c r="C932" s="31"/>
      <c r="D932" s="32"/>
      <c r="I932" s="44"/>
    </row>
    <row r="933" spans="2:9" ht="13" x14ac:dyDescent="0.15">
      <c r="B933" s="43"/>
      <c r="C933" s="31"/>
      <c r="D933" s="32"/>
      <c r="I933" s="44"/>
    </row>
    <row r="934" spans="2:9" ht="13" x14ac:dyDescent="0.15">
      <c r="B934" s="43"/>
      <c r="C934" s="31"/>
      <c r="D934" s="32"/>
      <c r="I934" s="44"/>
    </row>
    <row r="935" spans="2:9" ht="13" x14ac:dyDescent="0.15">
      <c r="B935" s="43"/>
      <c r="C935" s="31"/>
      <c r="D935" s="32"/>
      <c r="I935" s="44"/>
    </row>
    <row r="936" spans="2:9" ht="13" x14ac:dyDescent="0.15">
      <c r="B936" s="43"/>
      <c r="C936" s="31"/>
      <c r="D936" s="32"/>
      <c r="I936" s="44"/>
    </row>
    <row r="937" spans="2:9" ht="13" x14ac:dyDescent="0.15">
      <c r="B937" s="43"/>
      <c r="C937" s="31"/>
      <c r="D937" s="32"/>
      <c r="I937" s="44"/>
    </row>
    <row r="938" spans="2:9" ht="13" x14ac:dyDescent="0.15">
      <c r="B938" s="43"/>
      <c r="C938" s="31"/>
      <c r="D938" s="32"/>
      <c r="I938" s="44"/>
    </row>
    <row r="939" spans="2:9" ht="13" x14ac:dyDescent="0.15">
      <c r="B939" s="43"/>
      <c r="C939" s="31"/>
      <c r="D939" s="32"/>
      <c r="I939" s="44"/>
    </row>
    <row r="940" spans="2:9" ht="13" x14ac:dyDescent="0.15">
      <c r="B940" s="43"/>
      <c r="C940" s="31"/>
      <c r="D940" s="32"/>
      <c r="I940" s="44"/>
    </row>
    <row r="941" spans="2:9" ht="13" x14ac:dyDescent="0.15">
      <c r="B941" s="43"/>
      <c r="C941" s="31"/>
      <c r="D941" s="32"/>
      <c r="I941" s="44"/>
    </row>
    <row r="942" spans="2:9" ht="13" x14ac:dyDescent="0.15">
      <c r="B942" s="43"/>
      <c r="C942" s="31"/>
      <c r="D942" s="32"/>
      <c r="I942" s="44"/>
    </row>
    <row r="943" spans="2:9" ht="13" x14ac:dyDescent="0.15">
      <c r="B943" s="43"/>
      <c r="C943" s="31"/>
      <c r="D943" s="32"/>
      <c r="I943" s="44"/>
    </row>
    <row r="944" spans="2:9" ht="13" x14ac:dyDescent="0.15">
      <c r="B944" s="43"/>
      <c r="C944" s="31"/>
      <c r="D944" s="32"/>
      <c r="I944" s="44"/>
    </row>
    <row r="945" spans="2:9" ht="13" x14ac:dyDescent="0.15">
      <c r="B945" s="43"/>
      <c r="C945" s="31"/>
      <c r="D945" s="32"/>
      <c r="I945" s="44"/>
    </row>
    <row r="946" spans="2:9" ht="13" x14ac:dyDescent="0.15">
      <c r="B946" s="43"/>
      <c r="C946" s="31"/>
      <c r="D946" s="32"/>
      <c r="I946" s="44"/>
    </row>
    <row r="947" spans="2:9" ht="13" x14ac:dyDescent="0.15">
      <c r="B947" s="43"/>
      <c r="C947" s="31"/>
      <c r="D947" s="32"/>
      <c r="I947" s="44"/>
    </row>
    <row r="948" spans="2:9" ht="13" x14ac:dyDescent="0.15">
      <c r="B948" s="43"/>
      <c r="C948" s="31"/>
      <c r="D948" s="32"/>
      <c r="I948" s="44"/>
    </row>
    <row r="949" spans="2:9" ht="13" x14ac:dyDescent="0.15">
      <c r="B949" s="43"/>
      <c r="C949" s="31"/>
      <c r="D949" s="32"/>
      <c r="I949" s="44"/>
    </row>
    <row r="950" spans="2:9" ht="13" x14ac:dyDescent="0.15">
      <c r="B950" s="43"/>
      <c r="C950" s="31"/>
      <c r="D950" s="32"/>
      <c r="I950" s="44"/>
    </row>
    <row r="951" spans="2:9" ht="13" x14ac:dyDescent="0.15">
      <c r="B951" s="43"/>
      <c r="C951" s="31"/>
      <c r="D951" s="32"/>
      <c r="I951" s="44"/>
    </row>
    <row r="952" spans="2:9" ht="13" x14ac:dyDescent="0.15">
      <c r="B952" s="43"/>
      <c r="C952" s="31"/>
      <c r="D952" s="32"/>
      <c r="I952" s="44"/>
    </row>
    <row r="953" spans="2:9" ht="13" x14ac:dyDescent="0.15">
      <c r="B953" s="43"/>
      <c r="C953" s="31"/>
      <c r="D953" s="32"/>
      <c r="I953" s="44"/>
    </row>
    <row r="954" spans="2:9" ht="13" x14ac:dyDescent="0.15">
      <c r="B954" s="43"/>
      <c r="C954" s="31"/>
      <c r="D954" s="32"/>
      <c r="I954" s="44"/>
    </row>
    <row r="955" spans="2:9" ht="13" x14ac:dyDescent="0.15">
      <c r="B955" s="43"/>
      <c r="C955" s="31"/>
      <c r="D955" s="32"/>
      <c r="I955" s="44"/>
    </row>
    <row r="956" spans="2:9" ht="13" x14ac:dyDescent="0.15">
      <c r="B956" s="43"/>
      <c r="C956" s="31"/>
      <c r="D956" s="32"/>
      <c r="I956" s="44"/>
    </row>
    <row r="957" spans="2:9" ht="13" x14ac:dyDescent="0.15">
      <c r="B957" s="43"/>
      <c r="C957" s="31"/>
      <c r="D957" s="32"/>
      <c r="I957" s="44"/>
    </row>
    <row r="958" spans="2:9" ht="13" x14ac:dyDescent="0.15">
      <c r="B958" s="43"/>
      <c r="C958" s="31"/>
      <c r="D958" s="32"/>
      <c r="I958" s="44"/>
    </row>
    <row r="959" spans="2:9" ht="13" x14ac:dyDescent="0.15">
      <c r="B959" s="43"/>
      <c r="C959" s="31"/>
      <c r="D959" s="32"/>
      <c r="I959" s="44"/>
    </row>
    <row r="960" spans="2:9" ht="13" x14ac:dyDescent="0.15">
      <c r="B960" s="43"/>
      <c r="C960" s="31"/>
      <c r="D960" s="32"/>
      <c r="I960" s="44"/>
    </row>
    <row r="961" spans="2:9" ht="13" x14ac:dyDescent="0.15">
      <c r="B961" s="43"/>
      <c r="C961" s="31"/>
      <c r="D961" s="32"/>
      <c r="I961" s="44"/>
    </row>
    <row r="962" spans="2:9" ht="13" x14ac:dyDescent="0.15">
      <c r="B962" s="43"/>
      <c r="C962" s="31"/>
      <c r="D962" s="32"/>
      <c r="I962" s="44"/>
    </row>
    <row r="963" spans="2:9" ht="13" x14ac:dyDescent="0.15">
      <c r="B963" s="43"/>
      <c r="C963" s="31"/>
      <c r="D963" s="32"/>
      <c r="I963" s="44"/>
    </row>
    <row r="964" spans="2:9" ht="13" x14ac:dyDescent="0.15">
      <c r="B964" s="43"/>
      <c r="C964" s="31"/>
      <c r="D964" s="32"/>
      <c r="I964" s="44"/>
    </row>
    <row r="965" spans="2:9" ht="13" x14ac:dyDescent="0.15">
      <c r="B965" s="43"/>
      <c r="C965" s="31"/>
      <c r="D965" s="32"/>
      <c r="I965" s="44"/>
    </row>
    <row r="966" spans="2:9" ht="13" x14ac:dyDescent="0.15">
      <c r="B966" s="43"/>
      <c r="C966" s="31"/>
      <c r="D966" s="32"/>
      <c r="I966" s="44"/>
    </row>
    <row r="967" spans="2:9" ht="13" x14ac:dyDescent="0.15">
      <c r="B967" s="43"/>
      <c r="C967" s="31"/>
      <c r="D967" s="32"/>
      <c r="I967" s="44"/>
    </row>
    <row r="968" spans="2:9" ht="13" x14ac:dyDescent="0.15">
      <c r="B968" s="43"/>
      <c r="C968" s="31"/>
      <c r="D968" s="32"/>
      <c r="I968" s="44"/>
    </row>
    <row r="969" spans="2:9" ht="13" x14ac:dyDescent="0.15">
      <c r="B969" s="43"/>
      <c r="C969" s="31"/>
      <c r="D969" s="32"/>
      <c r="I969" s="44"/>
    </row>
    <row r="970" spans="2:9" ht="13" x14ac:dyDescent="0.15">
      <c r="B970" s="43"/>
      <c r="C970" s="31"/>
      <c r="D970" s="32"/>
      <c r="I970" s="44"/>
    </row>
    <row r="971" spans="2:9" ht="13" x14ac:dyDescent="0.15">
      <c r="B971" s="43"/>
      <c r="C971" s="31"/>
      <c r="D971" s="32"/>
      <c r="I971" s="44"/>
    </row>
    <row r="972" spans="2:9" ht="13" x14ac:dyDescent="0.15">
      <c r="B972" s="43"/>
      <c r="C972" s="31"/>
      <c r="D972" s="32"/>
      <c r="I972" s="44"/>
    </row>
    <row r="973" spans="2:9" ht="13" x14ac:dyDescent="0.15">
      <c r="B973" s="43"/>
      <c r="C973" s="31"/>
      <c r="D973" s="32"/>
      <c r="I973" s="44"/>
    </row>
    <row r="974" spans="2:9" ht="13" x14ac:dyDescent="0.15">
      <c r="B974" s="43"/>
      <c r="C974" s="31"/>
      <c r="D974" s="32"/>
      <c r="I974" s="44"/>
    </row>
    <row r="975" spans="2:9" ht="13" x14ac:dyDescent="0.15">
      <c r="B975" s="43"/>
      <c r="C975" s="31"/>
      <c r="D975" s="32"/>
      <c r="I975" s="44"/>
    </row>
    <row r="976" spans="2:9" ht="13" x14ac:dyDescent="0.15">
      <c r="B976" s="43"/>
      <c r="C976" s="31"/>
      <c r="D976" s="32"/>
      <c r="I976" s="44"/>
    </row>
    <row r="977" spans="2:9" ht="13" x14ac:dyDescent="0.15">
      <c r="B977" s="43"/>
      <c r="C977" s="31"/>
      <c r="D977" s="32"/>
      <c r="I977" s="44"/>
    </row>
    <row r="978" spans="2:9" ht="13" x14ac:dyDescent="0.15">
      <c r="B978" s="43"/>
      <c r="C978" s="31"/>
      <c r="D978" s="32"/>
      <c r="I978" s="44"/>
    </row>
    <row r="979" spans="2:9" ht="13" x14ac:dyDescent="0.15">
      <c r="B979" s="43"/>
      <c r="C979" s="31"/>
      <c r="D979" s="32"/>
      <c r="I979" s="44"/>
    </row>
    <row r="980" spans="2:9" ht="13" x14ac:dyDescent="0.15">
      <c r="B980" s="43"/>
      <c r="C980" s="31"/>
      <c r="D980" s="32"/>
      <c r="I980" s="44"/>
    </row>
    <row r="981" spans="2:9" ht="13" x14ac:dyDescent="0.15">
      <c r="B981" s="43"/>
      <c r="C981" s="31"/>
      <c r="D981" s="32"/>
      <c r="I981" s="44"/>
    </row>
    <row r="982" spans="2:9" ht="13" x14ac:dyDescent="0.15">
      <c r="B982" s="43"/>
      <c r="C982" s="31"/>
      <c r="D982" s="32"/>
      <c r="I982" s="44"/>
    </row>
    <row r="983" spans="2:9" ht="13" x14ac:dyDescent="0.15">
      <c r="B983" s="43"/>
      <c r="C983" s="31"/>
      <c r="D983" s="32"/>
      <c r="I983" s="44"/>
    </row>
    <row r="984" spans="2:9" ht="13" x14ac:dyDescent="0.15">
      <c r="B984" s="43"/>
      <c r="C984" s="31"/>
      <c r="D984" s="32"/>
      <c r="I984" s="44"/>
    </row>
    <row r="985" spans="2:9" ht="13" x14ac:dyDescent="0.15">
      <c r="B985" s="43"/>
      <c r="C985" s="31"/>
      <c r="D985" s="32"/>
      <c r="I985" s="44"/>
    </row>
    <row r="986" spans="2:9" ht="13" x14ac:dyDescent="0.15">
      <c r="B986" s="43"/>
      <c r="C986" s="31"/>
      <c r="D986" s="32"/>
      <c r="I986" s="44"/>
    </row>
    <row r="987" spans="2:9" ht="13" x14ac:dyDescent="0.15">
      <c r="B987" s="43"/>
      <c r="C987" s="31"/>
      <c r="D987" s="32"/>
      <c r="I987" s="44"/>
    </row>
    <row r="988" spans="2:9" ht="13" x14ac:dyDescent="0.15">
      <c r="B988" s="43"/>
      <c r="C988" s="31"/>
      <c r="D988" s="32"/>
      <c r="I988" s="44"/>
    </row>
    <row r="989" spans="2:9" ht="13" x14ac:dyDescent="0.15">
      <c r="B989" s="43"/>
      <c r="C989" s="31"/>
      <c r="D989" s="32"/>
      <c r="I989" s="44"/>
    </row>
    <row r="990" spans="2:9" ht="13" x14ac:dyDescent="0.15">
      <c r="B990" s="43"/>
      <c r="C990" s="31"/>
      <c r="D990" s="32"/>
      <c r="I990" s="44"/>
    </row>
    <row r="991" spans="2:9" ht="13" x14ac:dyDescent="0.15">
      <c r="B991" s="43"/>
      <c r="C991" s="31"/>
      <c r="D991" s="32"/>
      <c r="I991" s="44"/>
    </row>
    <row r="992" spans="2:9" ht="13" x14ac:dyDescent="0.15">
      <c r="B992" s="43"/>
      <c r="C992" s="31"/>
      <c r="D992" s="32"/>
      <c r="I992" s="44"/>
    </row>
    <row r="993" spans="2:9" ht="13" x14ac:dyDescent="0.15">
      <c r="B993" s="43"/>
      <c r="C993" s="31"/>
      <c r="D993" s="32"/>
      <c r="I993" s="44"/>
    </row>
    <row r="994" spans="2:9" ht="13" x14ac:dyDescent="0.15">
      <c r="B994" s="43"/>
      <c r="C994" s="31"/>
      <c r="D994" s="32"/>
      <c r="I994" s="44"/>
    </row>
    <row r="995" spans="2:9" ht="13" x14ac:dyDescent="0.15">
      <c r="B995" s="43"/>
      <c r="C995" s="31"/>
      <c r="D995" s="32"/>
      <c r="I995" s="44"/>
    </row>
    <row r="996" spans="2:9" ht="13" x14ac:dyDescent="0.15">
      <c r="B996" s="43"/>
      <c r="C996" s="31"/>
      <c r="D996" s="32"/>
      <c r="I996" s="44"/>
    </row>
    <row r="997" spans="2:9" ht="13" x14ac:dyDescent="0.15">
      <c r="B997" s="43"/>
      <c r="C997" s="31"/>
      <c r="D997" s="32"/>
      <c r="I997" s="44"/>
    </row>
    <row r="998" spans="2:9" ht="13" x14ac:dyDescent="0.15">
      <c r="B998" s="43"/>
      <c r="C998" s="31"/>
      <c r="D998" s="32"/>
      <c r="I998" s="44"/>
    </row>
    <row r="999" spans="2:9" ht="13" x14ac:dyDescent="0.15">
      <c r="B999" s="43"/>
      <c r="C999" s="31"/>
      <c r="D999" s="32"/>
      <c r="I999" s="44"/>
    </row>
    <row r="1000" spans="2:9" ht="13" x14ac:dyDescent="0.15">
      <c r="B1000" s="43"/>
      <c r="C1000" s="31"/>
      <c r="D1000" s="32"/>
      <c r="I1000" s="44"/>
    </row>
    <row r="1001" spans="2:9" ht="13" x14ac:dyDescent="0.15">
      <c r="B1001" s="43"/>
      <c r="C1001" s="31"/>
      <c r="D1001" s="32"/>
      <c r="I1001" s="44"/>
    </row>
    <row r="1002" spans="2:9" ht="13" x14ac:dyDescent="0.15">
      <c r="B1002" s="43"/>
      <c r="C1002" s="31"/>
      <c r="D1002" s="32"/>
      <c r="I1002" s="44"/>
    </row>
    <row r="1003" spans="2:9" ht="13" x14ac:dyDescent="0.15">
      <c r="B1003" s="43"/>
      <c r="C1003" s="31"/>
      <c r="D1003" s="32"/>
      <c r="I1003" s="44"/>
    </row>
    <row r="1004" spans="2:9" ht="13" x14ac:dyDescent="0.15">
      <c r="B1004" s="43"/>
      <c r="C1004" s="31"/>
      <c r="D1004" s="32"/>
      <c r="I1004" s="44"/>
    </row>
    <row r="1005" spans="2:9" ht="13" x14ac:dyDescent="0.15">
      <c r="B1005" s="43"/>
      <c r="C1005" s="31"/>
      <c r="D1005" s="32"/>
      <c r="I1005" s="44"/>
    </row>
    <row r="1006" spans="2:9" ht="13" x14ac:dyDescent="0.15">
      <c r="B1006" s="43"/>
      <c r="C1006" s="31"/>
      <c r="D1006" s="32"/>
      <c r="I1006" s="44"/>
    </row>
    <row r="1007" spans="2:9" ht="13" x14ac:dyDescent="0.15">
      <c r="B1007" s="43"/>
      <c r="C1007" s="31"/>
      <c r="D1007" s="32"/>
      <c r="I1007" s="44"/>
    </row>
    <row r="1008" spans="2:9" ht="13" x14ac:dyDescent="0.15">
      <c r="B1008" s="43"/>
      <c r="C1008" s="31"/>
      <c r="D1008" s="32"/>
      <c r="I1008" s="44"/>
    </row>
    <row r="1009" spans="2:9" ht="13" x14ac:dyDescent="0.15">
      <c r="B1009" s="43"/>
      <c r="C1009" s="31"/>
      <c r="D1009" s="32"/>
      <c r="I1009" s="44"/>
    </row>
    <row r="1010" spans="2:9" ht="13" x14ac:dyDescent="0.15">
      <c r="B1010" s="43"/>
      <c r="C1010" s="31"/>
      <c r="D1010" s="32"/>
      <c r="I1010" s="44"/>
    </row>
    <row r="1011" spans="2:9" ht="13" x14ac:dyDescent="0.15">
      <c r="B1011" s="43"/>
      <c r="C1011" s="31"/>
      <c r="D1011" s="32"/>
      <c r="I1011" s="44"/>
    </row>
    <row r="1012" spans="2:9" ht="13" x14ac:dyDescent="0.15">
      <c r="B1012" s="43"/>
      <c r="C1012" s="31"/>
      <c r="D1012" s="32"/>
      <c r="I1012" s="44"/>
    </row>
    <row r="1013" spans="2:9" ht="13" x14ac:dyDescent="0.15">
      <c r="B1013" s="43"/>
      <c r="C1013" s="31"/>
      <c r="D1013" s="32"/>
      <c r="I1013" s="44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honeticPr fontId="3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07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5.1640625" customWidth="1"/>
    <col min="2" max="2" width="28.5" customWidth="1"/>
    <col min="3" max="3" width="10.5" customWidth="1"/>
    <col min="4" max="8" width="7.33203125" customWidth="1"/>
    <col min="9" max="9" width="27" customWidth="1"/>
  </cols>
  <sheetData>
    <row r="1" spans="1:9" ht="15.75" customHeight="1" x14ac:dyDescent="0.15">
      <c r="A1" s="10" t="s">
        <v>2</v>
      </c>
      <c r="B1" s="11" t="s">
        <v>3</v>
      </c>
      <c r="C1" s="12" t="s">
        <v>4</v>
      </c>
      <c r="D1" s="79" t="s">
        <v>5</v>
      </c>
      <c r="E1" s="80"/>
      <c r="F1" s="80"/>
      <c r="G1" s="80"/>
      <c r="H1" s="81"/>
      <c r="I1" s="45" t="s">
        <v>6</v>
      </c>
    </row>
    <row r="2" spans="1:9" ht="15.75" customHeight="1" x14ac:dyDescent="0.15">
      <c r="A2" s="13">
        <v>133</v>
      </c>
      <c r="B2" s="62" t="str">
        <f>HYPERLINK("https://zxi.mytechroad.com/blog/graph/leetcode-133-clone-graph/","Clone Graph")</f>
        <v>Clone Graph</v>
      </c>
      <c r="C2" s="12" t="s">
        <v>19</v>
      </c>
      <c r="D2" s="24" t="str">
        <f>HYPERLINK("https://zxi.mytechroad.com/blog/hashtable/leetcode-138-copy-list-with-random-pointer/","138")</f>
        <v>138</v>
      </c>
      <c r="E2" s="19"/>
      <c r="F2" s="26"/>
      <c r="G2" s="26"/>
      <c r="H2" s="26"/>
      <c r="I2" s="45" t="s">
        <v>44</v>
      </c>
    </row>
    <row r="3" spans="1:9" ht="15.75" customHeight="1" x14ac:dyDescent="0.15">
      <c r="A3" s="13">
        <v>200</v>
      </c>
      <c r="B3" s="15" t="str">
        <f>HYPERLINK("https://zxi.mytechroad.com/blog/searching/leetcode-200-number-of-islands/","Number of Islands")</f>
        <v>Number of Islands</v>
      </c>
      <c r="C3" s="12" t="s">
        <v>19</v>
      </c>
      <c r="D3" s="16" t="str">
        <f>HYPERLINK("https://zxi.mytechroad.com/blog/graph/leetcode-547-friend-circles/","547")</f>
        <v>547</v>
      </c>
      <c r="E3" s="24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18" t="str">
        <f>HYPERLINK("https://zxi.mytechroad.com/blog/graph/leetcode-827-making-a-large-island/","827")</f>
        <v>827</v>
      </c>
      <c r="H3" s="24" t="str">
        <f>HYPERLINK("https://zxi.mytechroad.com/blog/graph/leetcode-1162-as-far-from-land-as-possible/","1162")</f>
        <v>1162</v>
      </c>
      <c r="I3" s="46" t="s">
        <v>45</v>
      </c>
    </row>
    <row r="4" spans="1:9" ht="15.75" customHeight="1" x14ac:dyDescent="0.15">
      <c r="A4" s="13">
        <v>841</v>
      </c>
      <c r="B4" s="15" t="str">
        <f>HYPERLINK("https://zxi.mytechroad.com/blog/graph/leetcode-841-keys-and-rooms/","Keys and Rooms")</f>
        <v>Keys and Rooms</v>
      </c>
      <c r="C4" s="12" t="s">
        <v>19</v>
      </c>
      <c r="D4" s="24" t="str">
        <f>HYPERLINK("https://zxi.mytechroad.com/blog/graph/leetcode-1202-smallest-string-with-swaps/","1202")</f>
        <v>1202</v>
      </c>
      <c r="E4" s="19"/>
      <c r="F4" s="19"/>
      <c r="G4" s="22"/>
      <c r="H4" s="19"/>
      <c r="I4" s="45" t="s">
        <v>46</v>
      </c>
    </row>
    <row r="5" spans="1:9" ht="15.75" customHeight="1" x14ac:dyDescent="0.15">
      <c r="A5" s="13">
        <v>207</v>
      </c>
      <c r="B5" s="15" t="str">
        <f>HYPERLINK("https://zxi.mytechroad.com/blog/graph/leetcode-207-course-schedule/","Course Schedule")</f>
        <v>Course Schedule</v>
      </c>
      <c r="C5" s="12" t="s">
        <v>10</v>
      </c>
      <c r="D5" s="24" t="str">
        <f>HYPERLINK("https://zxi.mytechroad.com/blog/graph/leetcode-210-course-schedule-ii/","210")</f>
        <v>210</v>
      </c>
      <c r="E5" s="16" t="str">
        <f>HYPERLINK("https://zxi.mytechroad.com/blog/graph/leetcode-802-find-eventual-safe-states/","802")</f>
        <v>802</v>
      </c>
      <c r="F5" s="19"/>
      <c r="G5" s="22"/>
      <c r="H5" s="19"/>
      <c r="I5" s="45" t="s">
        <v>47</v>
      </c>
    </row>
    <row r="6" spans="1:9" ht="15.75" customHeight="1" x14ac:dyDescent="0.15">
      <c r="A6" s="13">
        <v>399</v>
      </c>
      <c r="B6" s="15" t="str">
        <f>HYPERLINK("https://zxi.mytechroad.com/blog/graph/leetcode-399-evaluate-division/","Evaluate Division")</f>
        <v>Evaluate Division</v>
      </c>
      <c r="C6" s="12" t="s">
        <v>10</v>
      </c>
      <c r="D6" s="24" t="str">
        <f>HYPERLINK("https://zxi.mytechroad.com/blog/string/leetcode-839-similar-string-groups/","839")</f>
        <v>839</v>
      </c>
      <c r="E6" s="18" t="str">
        <f>HYPERLINK("https://zxi.mytechroad.com/blog/graph/leetcode-952-largest-component-size-by-common-factor/","952")</f>
        <v>952</v>
      </c>
      <c r="F6" s="16" t="str">
        <f>HYPERLINK("https://zxi.mytechroad.com/blog/graph/leetcode-990-satisfiability-of-equality-equations/","990")</f>
        <v>990</v>
      </c>
      <c r="G6" s="16" t="str">
        <f>HYPERLINK("https://zxi.mytechroad.com/blog/graph/leetcode-721-accounts-merge/","721")</f>
        <v>721</v>
      </c>
      <c r="H6" s="16" t="str">
        <f>HYPERLINK("https://zxi.mytechroad.com/blog/hashtable/leetcode-737-sentence-similarity-ii/","737")</f>
        <v>737</v>
      </c>
      <c r="I6" s="45" t="s">
        <v>48</v>
      </c>
    </row>
    <row r="7" spans="1:9" ht="15.75" customHeight="1" x14ac:dyDescent="0.15">
      <c r="A7" s="13">
        <v>785</v>
      </c>
      <c r="B7" s="15" t="str">
        <f>HYPERLINK("https://zxi.mytechroad.com/blog/graph/leetcode-785-is-graph-bipartite/","Is Graph Bipartite?")</f>
        <v>Is Graph Bipartite?</v>
      </c>
      <c r="C7" s="12" t="s">
        <v>10</v>
      </c>
      <c r="D7" s="24" t="str">
        <f>HYPERLINK("https://zxi.mytechroad.com/blog/graph/leetcode-886-possible-bipartition/","886")</f>
        <v>886</v>
      </c>
      <c r="E7" s="16" t="str">
        <f>HYPERLINK("https://zxi.mytechroad.com/blog/graph/leetcode-1042-flower-planting-with-no-adjacent/","1042")</f>
        <v>1042</v>
      </c>
      <c r="F7" s="26"/>
      <c r="G7" s="26"/>
      <c r="H7" s="26"/>
      <c r="I7" s="45" t="s">
        <v>49</v>
      </c>
    </row>
    <row r="8" spans="1:9" ht="15.75" customHeight="1" x14ac:dyDescent="0.15">
      <c r="A8" s="13">
        <v>997</v>
      </c>
      <c r="B8" s="15" t="str">
        <f>HYPERLINK("https://zxi.mytechroad.com/blog/graph/leetcode-997-find-the-town-judge/","Find the Town Judge")</f>
        <v>Find the Town Judge</v>
      </c>
      <c r="C8" s="12" t="s">
        <v>10</v>
      </c>
      <c r="D8" s="47"/>
      <c r="E8" s="48"/>
      <c r="F8" s="26"/>
      <c r="G8" s="26"/>
      <c r="H8" s="26"/>
      <c r="I8" s="45" t="s">
        <v>50</v>
      </c>
    </row>
    <row r="9" spans="1:9" ht="15.75" customHeight="1" x14ac:dyDescent="0.15">
      <c r="A9" s="13">
        <v>433</v>
      </c>
      <c r="B9" s="15" t="str">
        <f>HYPERLINK("https://zxi.mytechroad.com/blog/string/leetcode-433-minimum-genetic-mutation/","Minimum Genetic Mutation")</f>
        <v>Minimum Genetic Mutation</v>
      </c>
      <c r="C9" s="12" t="s">
        <v>10</v>
      </c>
      <c r="D9" s="18" t="str">
        <f>HYPERLINK("https://zxi.mytechroad.com/blog/searching/leetcode-815-bus-routes/","815")</f>
        <v>815</v>
      </c>
      <c r="E9" s="16" t="str">
        <f>HYPERLINK("https://zxi.mytechroad.com/blog/searching/leetcode-863-all-nodes-distance-k-in-binary-tree/","863")</f>
        <v>863</v>
      </c>
      <c r="F9" s="16" t="str">
        <f>HYPERLINK("https://zxi.mytechroad.com/blog/graph/leetcode-1129-shortest-path-with-alternating-colors/","1129")</f>
        <v>1129</v>
      </c>
      <c r="G9" s="18" t="str">
        <f>HYPERLINK("https://zxi.mytechroad.com/blog/searching/leetcode-1263-minimum-moves-to-move-a-box-to-their-target-location/","1263")</f>
        <v>1263</v>
      </c>
      <c r="H9" s="26"/>
      <c r="I9" s="46" t="s">
        <v>51</v>
      </c>
    </row>
    <row r="10" spans="1:9" ht="15.75" customHeight="1" x14ac:dyDescent="0.15">
      <c r="A10" s="13">
        <v>684</v>
      </c>
      <c r="B10" s="15" t="str">
        <f>HYPERLINK("https://zxi.mytechroad.com/blog/tree/leetcode-684-redundant-connection/","Redundant Connection")</f>
        <v>Redundant Connection</v>
      </c>
      <c r="C10" s="12" t="s">
        <v>18</v>
      </c>
      <c r="D10" s="34" t="str">
        <f>HYPERLINK("https://zxi.mytechroad.com/blog/graph/leetcode-685-redundant-connection-ii/","685")</f>
        <v>685</v>
      </c>
      <c r="E10" s="16" t="str">
        <f>HYPERLINK("https://zxi.mytechroad.com/blog/graph/leetcode-1319-number-of-operations-to-make-network-connected/","1319")</f>
        <v>1319</v>
      </c>
      <c r="F10" s="20"/>
      <c r="G10" s="26"/>
      <c r="H10" s="26"/>
      <c r="I10" s="11" t="s">
        <v>52</v>
      </c>
    </row>
    <row r="11" spans="1:9" ht="15.75" customHeight="1" x14ac:dyDescent="0.15">
      <c r="A11" s="13">
        <v>743</v>
      </c>
      <c r="B11" s="15" t="str">
        <f>HYPERLINK("https://zxi.mytechroad.com/blog/graph/leetcode-743-network-delay-time/","Network Delay Time")</f>
        <v>Network Delay Time</v>
      </c>
      <c r="C11" s="12" t="s">
        <v>18</v>
      </c>
      <c r="D11" s="16" t="str">
        <f>HYPERLINK("https://zxi.mytechroad.com/blog/dynamic-programming/leetcode-787-cheapest-flights-within-k-stops/","787")</f>
        <v>787</v>
      </c>
      <c r="E11" s="34" t="str">
        <f>HYPERLINK("https://zxi.mytechroad.com/blog/graph/leetcode-882-reachable-nodes-in-subdivided-graph/","882")</f>
        <v>882</v>
      </c>
      <c r="F11" s="18" t="str">
        <f>HYPERLINK("https://zxi.mytechroad.com/blog/graph/leetcode-924-minimize-malware-spread/","924")</f>
        <v>924</v>
      </c>
      <c r="G11" s="16" t="str">
        <f>HYPERLINK("https://zxi.mytechroad.com/blog/graph/leetcode-1334-find-the-city-with-the-smallest-number-of-neighbors-at-a-threshold-distance/","1334")</f>
        <v>1334</v>
      </c>
      <c r="H11" s="20"/>
      <c r="I11" s="45" t="s">
        <v>53</v>
      </c>
    </row>
    <row r="12" spans="1:9" ht="15.75" customHeight="1" x14ac:dyDescent="0.15">
      <c r="A12" s="13">
        <v>847</v>
      </c>
      <c r="B12" s="15" t="str">
        <f>HYPERLINK("https://zxi.mytechroad.com/blog/graph/leetcode-847-shortest-path-visiting-all-nodes/","Shortest Path Visiting All Nodes")</f>
        <v>Shortest Path Visiting All Nodes</v>
      </c>
      <c r="C12" s="12" t="s">
        <v>18</v>
      </c>
      <c r="D12" s="18" t="str">
        <f>HYPERLINK("https://zxi.mytechroad.com/blog/searching/leetcode-864-shortest-path-to-get-all-keys/","864")</f>
        <v>864</v>
      </c>
      <c r="E12" s="18" t="str">
        <f>HYPERLINK("https://zxi.mytechroad.com/blog/searching/leetcode-1298-maximum-candies-you-can-get-from-boxes/","1298")</f>
        <v>1298</v>
      </c>
      <c r="G12" s="20"/>
      <c r="H12" s="20"/>
      <c r="I12" s="45" t="s">
        <v>23</v>
      </c>
    </row>
    <row r="13" spans="1:9" ht="15.75" customHeight="1" x14ac:dyDescent="0.15">
      <c r="A13" s="13">
        <v>332</v>
      </c>
      <c r="B13" s="15" t="str">
        <f>HYPERLINK("https://zxi.mytechroad.com/blog/graph/leetcode-332-reconstruct-itinerary/","Reconstruct Itinerary")</f>
        <v>Reconstruct Itinerary</v>
      </c>
      <c r="C13" s="12" t="s">
        <v>18</v>
      </c>
      <c r="D13" s="22"/>
      <c r="E13" s="19"/>
      <c r="F13" s="19"/>
      <c r="G13" s="20"/>
      <c r="H13" s="20"/>
      <c r="I13" s="45" t="s">
        <v>54</v>
      </c>
    </row>
    <row r="14" spans="1:9" ht="15.75" customHeight="1" x14ac:dyDescent="0.15">
      <c r="A14" s="13">
        <v>1192</v>
      </c>
      <c r="B14" s="15" t="str">
        <f>HYPERLINK("https://zxi.mytechroad.com/blog/graph/leetcode-1192-critical-connections-in-a-network/","Critical Connections in a Network")</f>
        <v>Critical Connections in a Network</v>
      </c>
      <c r="C14" s="12" t="s">
        <v>18</v>
      </c>
      <c r="D14" s="22"/>
      <c r="E14" s="19"/>
      <c r="F14" s="19"/>
      <c r="G14" s="20"/>
      <c r="H14" s="20"/>
      <c r="I14" s="45" t="s">
        <v>55</v>
      </c>
    </row>
    <row r="15" spans="1:9" ht="15.75" customHeight="1" x14ac:dyDescent="0.15">
      <c r="A15" s="13">
        <v>943</v>
      </c>
      <c r="B15" s="15" t="str">
        <f>HYPERLINK("https://zxi.mytechroad.com/blog/searching/leetcode-943-find-the-shortest-superstring/","Find the Shortest Superstring")</f>
        <v>Find the Shortest Superstring</v>
      </c>
      <c r="C15" s="12" t="s">
        <v>41</v>
      </c>
      <c r="D15" s="34" t="str">
        <f>HYPERLINK("https://zxi.mytechroad.com/blog/searching/leetcode-980-unique-paths-iii/","980")</f>
        <v>980</v>
      </c>
      <c r="E15" s="18" t="str">
        <f>HYPERLINK("https://zxi.mytechroad.com/blog/searching/leetcode-996-number-of-squareful-arrays/","996")</f>
        <v>996</v>
      </c>
      <c r="F15" s="19"/>
      <c r="G15" s="20"/>
      <c r="H15" s="20"/>
      <c r="I15" s="45" t="s">
        <v>56</v>
      </c>
    </row>
    <row r="16" spans="1:9" ht="15.75" customHeight="1" x14ac:dyDescent="0.15">
      <c r="A16" s="13">
        <v>959</v>
      </c>
      <c r="B16" s="15" t="str">
        <f>HYPERLINK("https://zxi.mytechroad.com/blog/graph/leetcode-959-regions-cut-by-slashes/","Regions Cut By Slashes")</f>
        <v>Regions Cut By Slashes</v>
      </c>
      <c r="C16" s="12" t="s">
        <v>41</v>
      </c>
      <c r="D16" s="42"/>
      <c r="E16" s="26"/>
      <c r="F16" s="26"/>
      <c r="G16" s="26"/>
      <c r="H16" s="26"/>
      <c r="I16" s="45" t="s">
        <v>57</v>
      </c>
    </row>
    <row r="17" spans="2:9" ht="15.75" customHeight="1" x14ac:dyDescent="0.15">
      <c r="B17" s="2"/>
      <c r="C17" s="3"/>
      <c r="D17" s="27"/>
      <c r="E17" s="4"/>
      <c r="F17" s="4"/>
      <c r="G17" s="4"/>
      <c r="H17" s="4"/>
      <c r="I17" s="49"/>
    </row>
    <row r="18" spans="2:9" ht="15.75" customHeight="1" x14ac:dyDescent="0.15">
      <c r="B18" s="2"/>
      <c r="C18" s="3"/>
      <c r="D18" s="29"/>
      <c r="E18" s="4"/>
      <c r="F18" s="4"/>
      <c r="G18" s="4"/>
      <c r="H18" s="4"/>
      <c r="I18" s="49"/>
    </row>
    <row r="19" spans="2:9" ht="15.75" customHeight="1" x14ac:dyDescent="0.15">
      <c r="B19" s="2"/>
      <c r="C19" s="3"/>
      <c r="D19" s="29"/>
      <c r="E19" s="4"/>
      <c r="F19" s="4"/>
      <c r="G19" s="4"/>
      <c r="H19" s="4"/>
      <c r="I19" s="49"/>
    </row>
    <row r="20" spans="2:9" ht="15.75" customHeight="1" x14ac:dyDescent="0.15">
      <c r="B20" s="2"/>
      <c r="C20" s="3"/>
      <c r="D20" s="30"/>
      <c r="E20" s="4"/>
      <c r="F20" s="4"/>
      <c r="G20" s="4"/>
      <c r="H20" s="4"/>
      <c r="I20" s="49"/>
    </row>
    <row r="21" spans="2:9" ht="15.75" customHeight="1" x14ac:dyDescent="0.15">
      <c r="C21" s="31"/>
      <c r="D21" s="32"/>
      <c r="I21" s="49"/>
    </row>
    <row r="22" spans="2:9" ht="15.75" customHeight="1" x14ac:dyDescent="0.15">
      <c r="C22" s="31"/>
      <c r="D22" s="32"/>
      <c r="I22" s="49"/>
    </row>
    <row r="23" spans="2:9" ht="15.75" customHeight="1" x14ac:dyDescent="0.15">
      <c r="C23" s="31"/>
      <c r="D23" s="32"/>
      <c r="I23" s="49"/>
    </row>
    <row r="24" spans="2:9" ht="15.75" customHeight="1" x14ac:dyDescent="0.15">
      <c r="C24" s="31"/>
      <c r="D24" s="32"/>
      <c r="I24" s="49"/>
    </row>
    <row r="25" spans="2:9" ht="15.75" customHeight="1" x14ac:dyDescent="0.15">
      <c r="C25" s="31"/>
      <c r="D25" s="32"/>
      <c r="I25" s="49"/>
    </row>
    <row r="26" spans="2:9" ht="15.75" customHeight="1" x14ac:dyDescent="0.15">
      <c r="C26" s="31"/>
      <c r="D26" s="32"/>
      <c r="I26" s="49"/>
    </row>
    <row r="27" spans="2:9" ht="15.75" customHeight="1" x14ac:dyDescent="0.15">
      <c r="C27" s="31"/>
      <c r="D27" s="32"/>
      <c r="I27" s="49"/>
    </row>
    <row r="28" spans="2:9" ht="15.75" customHeight="1" x14ac:dyDescent="0.15">
      <c r="C28" s="31"/>
      <c r="D28" s="32"/>
      <c r="I28" s="49"/>
    </row>
    <row r="29" spans="2:9" ht="15.75" customHeight="1" x14ac:dyDescent="0.15">
      <c r="C29" s="31"/>
      <c r="D29" s="32"/>
      <c r="I29" s="49"/>
    </row>
    <row r="30" spans="2:9" ht="15.75" customHeight="1" x14ac:dyDescent="0.15">
      <c r="C30" s="31"/>
      <c r="D30" s="32"/>
      <c r="I30" s="49"/>
    </row>
    <row r="31" spans="2:9" ht="15.75" customHeight="1" x14ac:dyDescent="0.15">
      <c r="C31" s="31"/>
      <c r="D31" s="32"/>
      <c r="I31" s="49"/>
    </row>
    <row r="32" spans="2:9" ht="15.75" customHeight="1" x14ac:dyDescent="0.15">
      <c r="C32" s="31"/>
      <c r="D32" s="32"/>
      <c r="I32" s="49"/>
    </row>
    <row r="33" spans="3:9" ht="15.75" customHeight="1" x14ac:dyDescent="0.15">
      <c r="C33" s="31"/>
      <c r="D33" s="32"/>
      <c r="I33" s="49"/>
    </row>
    <row r="34" spans="3:9" ht="15.75" customHeight="1" x14ac:dyDescent="0.15">
      <c r="C34" s="31"/>
      <c r="D34" s="32"/>
      <c r="I34" s="49"/>
    </row>
    <row r="35" spans="3:9" ht="15.75" customHeight="1" x14ac:dyDescent="0.15">
      <c r="C35" s="31"/>
      <c r="D35" s="32"/>
      <c r="I35" s="49"/>
    </row>
    <row r="36" spans="3:9" ht="15.75" customHeight="1" x14ac:dyDescent="0.15">
      <c r="C36" s="31"/>
      <c r="D36" s="32"/>
      <c r="I36" s="49"/>
    </row>
    <row r="37" spans="3:9" ht="15.75" customHeight="1" x14ac:dyDescent="0.15">
      <c r="C37" s="31"/>
      <c r="D37" s="32"/>
      <c r="I37" s="49"/>
    </row>
    <row r="38" spans="3:9" ht="15.75" customHeight="1" x14ac:dyDescent="0.15">
      <c r="C38" s="31"/>
      <c r="D38" s="32"/>
      <c r="I38" s="49"/>
    </row>
    <row r="39" spans="3:9" ht="15.75" customHeight="1" x14ac:dyDescent="0.15">
      <c r="C39" s="31"/>
      <c r="D39" s="32"/>
      <c r="I39" s="49"/>
    </row>
    <row r="40" spans="3:9" ht="15.75" customHeight="1" x14ac:dyDescent="0.15">
      <c r="C40" s="31"/>
      <c r="D40" s="32"/>
      <c r="I40" s="49"/>
    </row>
    <row r="41" spans="3:9" ht="15.75" customHeight="1" x14ac:dyDescent="0.15">
      <c r="C41" s="31"/>
      <c r="D41" s="32"/>
      <c r="I41" s="49"/>
    </row>
    <row r="42" spans="3:9" ht="15.75" customHeight="1" x14ac:dyDescent="0.15">
      <c r="C42" s="31"/>
      <c r="D42" s="32"/>
      <c r="I42" s="49"/>
    </row>
    <row r="43" spans="3:9" ht="15.75" customHeight="1" x14ac:dyDescent="0.15">
      <c r="C43" s="31"/>
      <c r="D43" s="32"/>
      <c r="I43" s="49"/>
    </row>
    <row r="44" spans="3:9" ht="15.75" customHeight="1" x14ac:dyDescent="0.15">
      <c r="C44" s="31"/>
      <c r="D44" s="32"/>
      <c r="I44" s="49"/>
    </row>
    <row r="45" spans="3:9" ht="15.75" customHeight="1" x14ac:dyDescent="0.15">
      <c r="C45" s="31"/>
      <c r="D45" s="32"/>
      <c r="I45" s="49"/>
    </row>
    <row r="46" spans="3:9" ht="15.75" customHeight="1" x14ac:dyDescent="0.15">
      <c r="C46" s="31"/>
      <c r="D46" s="32"/>
      <c r="I46" s="49"/>
    </row>
    <row r="47" spans="3:9" ht="15.75" customHeight="1" x14ac:dyDescent="0.15">
      <c r="C47" s="31"/>
      <c r="D47" s="32"/>
      <c r="I47" s="49"/>
    </row>
    <row r="48" spans="3:9" ht="15.75" customHeight="1" x14ac:dyDescent="0.15">
      <c r="C48" s="31"/>
      <c r="D48" s="32"/>
      <c r="I48" s="49"/>
    </row>
    <row r="49" spans="3:9" ht="15.75" customHeight="1" x14ac:dyDescent="0.15">
      <c r="C49" s="31"/>
      <c r="D49" s="32"/>
      <c r="I49" s="49"/>
    </row>
    <row r="50" spans="3:9" ht="15.75" customHeight="1" x14ac:dyDescent="0.15">
      <c r="C50" s="31"/>
      <c r="D50" s="32"/>
      <c r="I50" s="49"/>
    </row>
    <row r="51" spans="3:9" ht="15.75" customHeight="1" x14ac:dyDescent="0.15">
      <c r="C51" s="31"/>
      <c r="D51" s="32"/>
      <c r="I51" s="49"/>
    </row>
    <row r="52" spans="3:9" ht="15.75" customHeight="1" x14ac:dyDescent="0.15">
      <c r="C52" s="31"/>
      <c r="D52" s="32"/>
      <c r="I52" s="49"/>
    </row>
    <row r="53" spans="3:9" ht="15.75" customHeight="1" x14ac:dyDescent="0.15">
      <c r="C53" s="31"/>
      <c r="D53" s="32"/>
      <c r="I53" s="49"/>
    </row>
    <row r="54" spans="3:9" ht="15.75" customHeight="1" x14ac:dyDescent="0.15">
      <c r="C54" s="31"/>
      <c r="D54" s="32"/>
      <c r="I54" s="49"/>
    </row>
    <row r="55" spans="3:9" ht="15.75" customHeight="1" x14ac:dyDescent="0.15">
      <c r="C55" s="31"/>
      <c r="D55" s="32"/>
      <c r="I55" s="49"/>
    </row>
    <row r="56" spans="3:9" ht="15.75" customHeight="1" x14ac:dyDescent="0.15">
      <c r="C56" s="31"/>
      <c r="D56" s="32"/>
      <c r="I56" s="49"/>
    </row>
    <row r="57" spans="3:9" ht="15.75" customHeight="1" x14ac:dyDescent="0.15">
      <c r="C57" s="31"/>
      <c r="D57" s="32"/>
      <c r="I57" s="49"/>
    </row>
    <row r="58" spans="3:9" ht="15.75" customHeight="1" x14ac:dyDescent="0.15">
      <c r="C58" s="31"/>
      <c r="D58" s="32"/>
      <c r="I58" s="49"/>
    </row>
    <row r="59" spans="3:9" ht="15.75" customHeight="1" x14ac:dyDescent="0.15">
      <c r="C59" s="31"/>
      <c r="D59" s="32"/>
      <c r="I59" s="49"/>
    </row>
    <row r="60" spans="3:9" ht="15.75" customHeight="1" x14ac:dyDescent="0.15">
      <c r="C60" s="31"/>
      <c r="D60" s="32"/>
      <c r="I60" s="49"/>
    </row>
    <row r="61" spans="3:9" ht="15.75" customHeight="1" x14ac:dyDescent="0.15">
      <c r="C61" s="31"/>
      <c r="D61" s="32"/>
      <c r="I61" s="49"/>
    </row>
    <row r="62" spans="3:9" ht="13" x14ac:dyDescent="0.15">
      <c r="C62" s="31"/>
      <c r="D62" s="32"/>
      <c r="I62" s="49"/>
    </row>
    <row r="63" spans="3:9" ht="13" x14ac:dyDescent="0.15">
      <c r="C63" s="31"/>
      <c r="D63" s="32"/>
      <c r="I63" s="49"/>
    </row>
    <row r="64" spans="3:9" ht="13" x14ac:dyDescent="0.15">
      <c r="C64" s="31"/>
      <c r="D64" s="32"/>
      <c r="I64" s="49"/>
    </row>
    <row r="65" spans="3:9" ht="13" x14ac:dyDescent="0.15">
      <c r="C65" s="31"/>
      <c r="D65" s="32"/>
      <c r="I65" s="49"/>
    </row>
    <row r="66" spans="3:9" ht="13" x14ac:dyDescent="0.15">
      <c r="C66" s="31"/>
      <c r="D66" s="32"/>
      <c r="I66" s="49"/>
    </row>
    <row r="67" spans="3:9" ht="13" x14ac:dyDescent="0.15">
      <c r="C67" s="31"/>
      <c r="D67" s="32"/>
      <c r="I67" s="49"/>
    </row>
    <row r="68" spans="3:9" ht="13" x14ac:dyDescent="0.15">
      <c r="C68" s="31"/>
      <c r="D68" s="32"/>
      <c r="I68" s="49"/>
    </row>
    <row r="69" spans="3:9" ht="13" x14ac:dyDescent="0.15">
      <c r="C69" s="31"/>
      <c r="D69" s="32"/>
      <c r="I69" s="49"/>
    </row>
    <row r="70" spans="3:9" ht="13" x14ac:dyDescent="0.15">
      <c r="C70" s="31"/>
      <c r="D70" s="32"/>
      <c r="I70" s="49"/>
    </row>
    <row r="71" spans="3:9" ht="13" x14ac:dyDescent="0.15">
      <c r="C71" s="31"/>
      <c r="D71" s="32"/>
      <c r="I71" s="49"/>
    </row>
    <row r="72" spans="3:9" ht="13" x14ac:dyDescent="0.15">
      <c r="C72" s="31"/>
      <c r="D72" s="32"/>
      <c r="I72" s="49"/>
    </row>
    <row r="73" spans="3:9" ht="13" x14ac:dyDescent="0.15">
      <c r="C73" s="31"/>
      <c r="D73" s="32"/>
      <c r="I73" s="49"/>
    </row>
    <row r="74" spans="3:9" ht="13" x14ac:dyDescent="0.15">
      <c r="C74" s="31"/>
      <c r="D74" s="32"/>
      <c r="I74" s="49"/>
    </row>
    <row r="75" spans="3:9" ht="13" x14ac:dyDescent="0.15">
      <c r="C75" s="31"/>
      <c r="D75" s="32"/>
      <c r="I75" s="49"/>
    </row>
    <row r="76" spans="3:9" ht="13" x14ac:dyDescent="0.15">
      <c r="C76" s="31"/>
      <c r="D76" s="32"/>
      <c r="I76" s="49"/>
    </row>
    <row r="77" spans="3:9" ht="13" x14ac:dyDescent="0.15">
      <c r="C77" s="31"/>
      <c r="D77" s="32"/>
      <c r="I77" s="49"/>
    </row>
    <row r="78" spans="3:9" ht="13" x14ac:dyDescent="0.15">
      <c r="C78" s="31"/>
      <c r="D78" s="32"/>
      <c r="I78" s="49"/>
    </row>
    <row r="79" spans="3:9" ht="13" x14ac:dyDescent="0.15">
      <c r="C79" s="31"/>
      <c r="D79" s="32"/>
      <c r="I79" s="49"/>
    </row>
    <row r="80" spans="3:9" ht="13" x14ac:dyDescent="0.15">
      <c r="C80" s="31"/>
      <c r="D80" s="32"/>
      <c r="I80" s="49"/>
    </row>
    <row r="81" spans="3:9" ht="13" x14ac:dyDescent="0.15">
      <c r="C81" s="31"/>
      <c r="D81" s="32"/>
      <c r="I81" s="49"/>
    </row>
    <row r="82" spans="3:9" ht="13" x14ac:dyDescent="0.15">
      <c r="C82" s="31"/>
      <c r="D82" s="32"/>
      <c r="I82" s="49"/>
    </row>
    <row r="83" spans="3:9" ht="13" x14ac:dyDescent="0.15">
      <c r="C83" s="31"/>
      <c r="D83" s="32"/>
      <c r="I83" s="49"/>
    </row>
    <row r="84" spans="3:9" ht="13" x14ac:dyDescent="0.15">
      <c r="C84" s="31"/>
      <c r="D84" s="32"/>
      <c r="I84" s="49"/>
    </row>
    <row r="85" spans="3:9" ht="13" x14ac:dyDescent="0.15">
      <c r="C85" s="31"/>
      <c r="D85" s="32"/>
      <c r="I85" s="49"/>
    </row>
    <row r="86" spans="3:9" ht="13" x14ac:dyDescent="0.15">
      <c r="C86" s="31"/>
      <c r="D86" s="32"/>
      <c r="I86" s="49"/>
    </row>
    <row r="87" spans="3:9" ht="13" x14ac:dyDescent="0.15">
      <c r="C87" s="31"/>
      <c r="D87" s="32"/>
      <c r="I87" s="49"/>
    </row>
    <row r="88" spans="3:9" ht="13" x14ac:dyDescent="0.15">
      <c r="C88" s="31"/>
      <c r="D88" s="32"/>
      <c r="I88" s="49"/>
    </row>
    <row r="89" spans="3:9" ht="13" x14ac:dyDescent="0.15">
      <c r="C89" s="31"/>
      <c r="D89" s="32"/>
      <c r="I89" s="49"/>
    </row>
    <row r="90" spans="3:9" ht="13" x14ac:dyDescent="0.15">
      <c r="C90" s="31"/>
      <c r="D90" s="32"/>
      <c r="I90" s="49"/>
    </row>
    <row r="91" spans="3:9" ht="13" x14ac:dyDescent="0.15">
      <c r="C91" s="31"/>
      <c r="D91" s="32"/>
      <c r="I91" s="49"/>
    </row>
    <row r="92" spans="3:9" ht="13" x14ac:dyDescent="0.15">
      <c r="C92" s="31"/>
      <c r="D92" s="32"/>
      <c r="I92" s="49"/>
    </row>
    <row r="93" spans="3:9" ht="13" x14ac:dyDescent="0.15">
      <c r="C93" s="31"/>
      <c r="D93" s="32"/>
      <c r="I93" s="49"/>
    </row>
    <row r="94" spans="3:9" ht="13" x14ac:dyDescent="0.15">
      <c r="C94" s="31"/>
      <c r="D94" s="32"/>
      <c r="I94" s="49"/>
    </row>
    <row r="95" spans="3:9" ht="13" x14ac:dyDescent="0.15">
      <c r="C95" s="31"/>
      <c r="D95" s="32"/>
      <c r="I95" s="49"/>
    </row>
    <row r="96" spans="3:9" ht="13" x14ac:dyDescent="0.15">
      <c r="C96" s="31"/>
      <c r="D96" s="32"/>
      <c r="I96" s="49"/>
    </row>
    <row r="97" spans="3:9" ht="13" x14ac:dyDescent="0.15">
      <c r="C97" s="31"/>
      <c r="D97" s="32"/>
      <c r="I97" s="49"/>
    </row>
    <row r="98" spans="3:9" ht="13" x14ac:dyDescent="0.15">
      <c r="C98" s="31"/>
      <c r="D98" s="32"/>
      <c r="I98" s="49"/>
    </row>
    <row r="99" spans="3:9" ht="13" x14ac:dyDescent="0.15">
      <c r="C99" s="31"/>
      <c r="D99" s="32"/>
      <c r="I99" s="49"/>
    </row>
    <row r="100" spans="3:9" ht="13" x14ac:dyDescent="0.15">
      <c r="C100" s="31"/>
      <c r="D100" s="32"/>
      <c r="I100" s="49"/>
    </row>
    <row r="101" spans="3:9" ht="13" x14ac:dyDescent="0.15">
      <c r="C101" s="31"/>
      <c r="D101" s="32"/>
      <c r="I101" s="49"/>
    </row>
    <row r="102" spans="3:9" ht="13" x14ac:dyDescent="0.15">
      <c r="C102" s="31"/>
      <c r="D102" s="32"/>
      <c r="I102" s="49"/>
    </row>
    <row r="103" spans="3:9" ht="13" x14ac:dyDescent="0.15">
      <c r="C103" s="31"/>
      <c r="D103" s="32"/>
      <c r="I103" s="49"/>
    </row>
    <row r="104" spans="3:9" ht="13" x14ac:dyDescent="0.15">
      <c r="C104" s="31"/>
      <c r="D104" s="32"/>
      <c r="I104" s="49"/>
    </row>
    <row r="105" spans="3:9" ht="13" x14ac:dyDescent="0.15">
      <c r="C105" s="31"/>
      <c r="D105" s="32"/>
      <c r="I105" s="49"/>
    </row>
    <row r="106" spans="3:9" ht="13" x14ac:dyDescent="0.15">
      <c r="C106" s="31"/>
      <c r="D106" s="32"/>
      <c r="I106" s="49"/>
    </row>
    <row r="107" spans="3:9" ht="13" x14ac:dyDescent="0.15">
      <c r="C107" s="31"/>
      <c r="D107" s="32"/>
      <c r="I107" s="49"/>
    </row>
    <row r="108" spans="3:9" ht="13" x14ac:dyDescent="0.15">
      <c r="C108" s="31"/>
      <c r="D108" s="32"/>
      <c r="I108" s="49"/>
    </row>
    <row r="109" spans="3:9" ht="13" x14ac:dyDescent="0.15">
      <c r="C109" s="31"/>
      <c r="D109" s="32"/>
      <c r="I109" s="49"/>
    </row>
    <row r="110" spans="3:9" ht="13" x14ac:dyDescent="0.15">
      <c r="C110" s="31"/>
      <c r="D110" s="32"/>
      <c r="I110" s="49"/>
    </row>
    <row r="111" spans="3:9" ht="13" x14ac:dyDescent="0.15">
      <c r="C111" s="31"/>
      <c r="D111" s="32"/>
      <c r="I111" s="49"/>
    </row>
    <row r="112" spans="3:9" ht="13" x14ac:dyDescent="0.15">
      <c r="C112" s="31"/>
      <c r="D112" s="32"/>
      <c r="I112" s="49"/>
    </row>
    <row r="113" spans="3:9" ht="13" x14ac:dyDescent="0.15">
      <c r="C113" s="31"/>
      <c r="D113" s="32"/>
      <c r="I113" s="49"/>
    </row>
    <row r="114" spans="3:9" ht="13" x14ac:dyDescent="0.15">
      <c r="C114" s="31"/>
      <c r="D114" s="32"/>
      <c r="I114" s="49"/>
    </row>
    <row r="115" spans="3:9" ht="13" x14ac:dyDescent="0.15">
      <c r="C115" s="31"/>
      <c r="D115" s="32"/>
      <c r="I115" s="49"/>
    </row>
    <row r="116" spans="3:9" ht="13" x14ac:dyDescent="0.15">
      <c r="C116" s="31"/>
      <c r="D116" s="32"/>
      <c r="I116" s="49"/>
    </row>
    <row r="117" spans="3:9" ht="13" x14ac:dyDescent="0.15">
      <c r="C117" s="31"/>
      <c r="D117" s="32"/>
      <c r="I117" s="49"/>
    </row>
    <row r="118" spans="3:9" ht="13" x14ac:dyDescent="0.15">
      <c r="C118" s="31"/>
      <c r="D118" s="32"/>
      <c r="I118" s="49"/>
    </row>
    <row r="119" spans="3:9" ht="13" x14ac:dyDescent="0.15">
      <c r="C119" s="31"/>
      <c r="D119" s="32"/>
      <c r="I119" s="49"/>
    </row>
    <row r="120" spans="3:9" ht="13" x14ac:dyDescent="0.15">
      <c r="C120" s="31"/>
      <c r="D120" s="32"/>
      <c r="I120" s="49"/>
    </row>
    <row r="121" spans="3:9" ht="13" x14ac:dyDescent="0.15">
      <c r="C121" s="31"/>
      <c r="D121" s="32"/>
      <c r="I121" s="49"/>
    </row>
    <row r="122" spans="3:9" ht="13" x14ac:dyDescent="0.15">
      <c r="C122" s="31"/>
      <c r="D122" s="32"/>
      <c r="I122" s="49"/>
    </row>
    <row r="123" spans="3:9" ht="13" x14ac:dyDescent="0.15">
      <c r="C123" s="31"/>
      <c r="D123" s="32"/>
      <c r="I123" s="49"/>
    </row>
    <row r="124" spans="3:9" ht="13" x14ac:dyDescent="0.15">
      <c r="C124" s="31"/>
      <c r="D124" s="32"/>
      <c r="I124" s="49"/>
    </row>
    <row r="125" spans="3:9" ht="13" x14ac:dyDescent="0.15">
      <c r="C125" s="31"/>
      <c r="D125" s="32"/>
      <c r="I125" s="49"/>
    </row>
    <row r="126" spans="3:9" ht="13" x14ac:dyDescent="0.15">
      <c r="C126" s="31"/>
      <c r="D126" s="32"/>
      <c r="I126" s="49"/>
    </row>
    <row r="127" spans="3:9" ht="13" x14ac:dyDescent="0.15">
      <c r="C127" s="31"/>
      <c r="D127" s="32"/>
      <c r="I127" s="49"/>
    </row>
    <row r="128" spans="3:9" ht="13" x14ac:dyDescent="0.15">
      <c r="C128" s="31"/>
      <c r="D128" s="32"/>
      <c r="I128" s="49"/>
    </row>
    <row r="129" spans="3:9" ht="13" x14ac:dyDescent="0.15">
      <c r="C129" s="31"/>
      <c r="D129" s="32"/>
      <c r="I129" s="49"/>
    </row>
    <row r="130" spans="3:9" ht="13" x14ac:dyDescent="0.15">
      <c r="C130" s="31"/>
      <c r="D130" s="32"/>
      <c r="I130" s="49"/>
    </row>
    <row r="131" spans="3:9" ht="13" x14ac:dyDescent="0.15">
      <c r="C131" s="31"/>
      <c r="D131" s="32"/>
      <c r="I131" s="49"/>
    </row>
    <row r="132" spans="3:9" ht="13" x14ac:dyDescent="0.15">
      <c r="C132" s="31"/>
      <c r="D132" s="32"/>
      <c r="I132" s="49"/>
    </row>
    <row r="133" spans="3:9" ht="13" x14ac:dyDescent="0.15">
      <c r="C133" s="31"/>
      <c r="D133" s="32"/>
      <c r="I133" s="49"/>
    </row>
    <row r="134" spans="3:9" ht="13" x14ac:dyDescent="0.15">
      <c r="C134" s="31"/>
      <c r="D134" s="32"/>
      <c r="I134" s="49"/>
    </row>
    <row r="135" spans="3:9" ht="13" x14ac:dyDescent="0.15">
      <c r="C135" s="31"/>
      <c r="D135" s="32"/>
      <c r="I135" s="49"/>
    </row>
    <row r="136" spans="3:9" ht="13" x14ac:dyDescent="0.15">
      <c r="C136" s="31"/>
      <c r="D136" s="32"/>
      <c r="I136" s="49"/>
    </row>
    <row r="137" spans="3:9" ht="13" x14ac:dyDescent="0.15">
      <c r="C137" s="31"/>
      <c r="D137" s="32"/>
      <c r="I137" s="49"/>
    </row>
    <row r="138" spans="3:9" ht="13" x14ac:dyDescent="0.15">
      <c r="C138" s="31"/>
      <c r="D138" s="32"/>
      <c r="I138" s="49"/>
    </row>
    <row r="139" spans="3:9" ht="13" x14ac:dyDescent="0.15">
      <c r="C139" s="31"/>
      <c r="D139" s="32"/>
      <c r="I139" s="49"/>
    </row>
    <row r="140" spans="3:9" ht="13" x14ac:dyDescent="0.15">
      <c r="C140" s="31"/>
      <c r="D140" s="32"/>
      <c r="I140" s="49"/>
    </row>
    <row r="141" spans="3:9" ht="13" x14ac:dyDescent="0.15">
      <c r="C141" s="31"/>
      <c r="D141" s="32"/>
      <c r="I141" s="49"/>
    </row>
    <row r="142" spans="3:9" ht="13" x14ac:dyDescent="0.15">
      <c r="C142" s="31"/>
      <c r="D142" s="32"/>
      <c r="I142" s="49"/>
    </row>
    <row r="143" spans="3:9" ht="13" x14ac:dyDescent="0.15">
      <c r="C143" s="31"/>
      <c r="D143" s="32"/>
      <c r="I143" s="49"/>
    </row>
    <row r="144" spans="3:9" ht="13" x14ac:dyDescent="0.15">
      <c r="C144" s="31"/>
      <c r="D144" s="32"/>
      <c r="I144" s="49"/>
    </row>
    <row r="145" spans="3:9" ht="13" x14ac:dyDescent="0.15">
      <c r="C145" s="31"/>
      <c r="D145" s="32"/>
      <c r="I145" s="49"/>
    </row>
    <row r="146" spans="3:9" ht="13" x14ac:dyDescent="0.15">
      <c r="C146" s="31"/>
      <c r="D146" s="32"/>
      <c r="I146" s="49"/>
    </row>
    <row r="147" spans="3:9" ht="13" x14ac:dyDescent="0.15">
      <c r="C147" s="31"/>
      <c r="D147" s="32"/>
      <c r="I147" s="49"/>
    </row>
    <row r="148" spans="3:9" ht="13" x14ac:dyDescent="0.15">
      <c r="C148" s="31"/>
      <c r="D148" s="32"/>
      <c r="I148" s="49"/>
    </row>
    <row r="149" spans="3:9" ht="13" x14ac:dyDescent="0.15">
      <c r="C149" s="31"/>
      <c r="D149" s="32"/>
      <c r="I149" s="49"/>
    </row>
    <row r="150" spans="3:9" ht="13" x14ac:dyDescent="0.15">
      <c r="C150" s="31"/>
      <c r="D150" s="32"/>
      <c r="I150" s="49"/>
    </row>
    <row r="151" spans="3:9" ht="13" x14ac:dyDescent="0.15">
      <c r="C151" s="31"/>
      <c r="D151" s="32"/>
      <c r="I151" s="49"/>
    </row>
    <row r="152" spans="3:9" ht="13" x14ac:dyDescent="0.15">
      <c r="C152" s="31"/>
      <c r="D152" s="32"/>
      <c r="I152" s="49"/>
    </row>
    <row r="153" spans="3:9" ht="13" x14ac:dyDescent="0.15">
      <c r="C153" s="31"/>
      <c r="D153" s="32"/>
      <c r="I153" s="49"/>
    </row>
    <row r="154" spans="3:9" ht="13" x14ac:dyDescent="0.15">
      <c r="C154" s="31"/>
      <c r="D154" s="32"/>
      <c r="I154" s="49"/>
    </row>
    <row r="155" spans="3:9" ht="13" x14ac:dyDescent="0.15">
      <c r="C155" s="31"/>
      <c r="D155" s="32"/>
      <c r="I155" s="49"/>
    </row>
    <row r="156" spans="3:9" ht="13" x14ac:dyDescent="0.15">
      <c r="C156" s="31"/>
      <c r="D156" s="32"/>
      <c r="I156" s="49"/>
    </row>
    <row r="157" spans="3:9" ht="13" x14ac:dyDescent="0.15">
      <c r="C157" s="31"/>
      <c r="D157" s="32"/>
      <c r="I157" s="49"/>
    </row>
    <row r="158" spans="3:9" ht="13" x14ac:dyDescent="0.15">
      <c r="C158" s="31"/>
      <c r="D158" s="32"/>
      <c r="I158" s="49"/>
    </row>
    <row r="159" spans="3:9" ht="13" x14ac:dyDescent="0.15">
      <c r="C159" s="31"/>
      <c r="D159" s="32"/>
      <c r="I159" s="49"/>
    </row>
    <row r="160" spans="3:9" ht="13" x14ac:dyDescent="0.15">
      <c r="C160" s="31"/>
      <c r="D160" s="32"/>
      <c r="I160" s="49"/>
    </row>
    <row r="161" spans="3:9" ht="13" x14ac:dyDescent="0.15">
      <c r="C161" s="31"/>
      <c r="D161" s="32"/>
      <c r="I161" s="49"/>
    </row>
    <row r="162" spans="3:9" ht="13" x14ac:dyDescent="0.15">
      <c r="C162" s="31"/>
      <c r="D162" s="32"/>
      <c r="I162" s="49"/>
    </row>
    <row r="163" spans="3:9" ht="13" x14ac:dyDescent="0.15">
      <c r="C163" s="31"/>
      <c r="D163" s="32"/>
      <c r="I163" s="49"/>
    </row>
    <row r="164" spans="3:9" ht="13" x14ac:dyDescent="0.15">
      <c r="C164" s="31"/>
      <c r="D164" s="32"/>
      <c r="I164" s="49"/>
    </row>
    <row r="165" spans="3:9" ht="13" x14ac:dyDescent="0.15">
      <c r="C165" s="31"/>
      <c r="D165" s="32"/>
      <c r="I165" s="49"/>
    </row>
    <row r="166" spans="3:9" ht="13" x14ac:dyDescent="0.15">
      <c r="C166" s="31"/>
      <c r="D166" s="32"/>
      <c r="I166" s="49"/>
    </row>
    <row r="167" spans="3:9" ht="13" x14ac:dyDescent="0.15">
      <c r="C167" s="31"/>
      <c r="D167" s="32"/>
      <c r="I167" s="49"/>
    </row>
    <row r="168" spans="3:9" ht="13" x14ac:dyDescent="0.15">
      <c r="C168" s="31"/>
      <c r="D168" s="32"/>
      <c r="I168" s="49"/>
    </row>
    <row r="169" spans="3:9" ht="13" x14ac:dyDescent="0.15">
      <c r="C169" s="31"/>
      <c r="D169" s="32"/>
      <c r="I169" s="49"/>
    </row>
    <row r="170" spans="3:9" ht="13" x14ac:dyDescent="0.15">
      <c r="C170" s="31"/>
      <c r="D170" s="32"/>
      <c r="I170" s="49"/>
    </row>
    <row r="171" spans="3:9" ht="13" x14ac:dyDescent="0.15">
      <c r="C171" s="31"/>
      <c r="D171" s="32"/>
      <c r="I171" s="49"/>
    </row>
    <row r="172" spans="3:9" ht="13" x14ac:dyDescent="0.15">
      <c r="C172" s="31"/>
      <c r="D172" s="32"/>
      <c r="I172" s="49"/>
    </row>
    <row r="173" spans="3:9" ht="13" x14ac:dyDescent="0.15">
      <c r="C173" s="31"/>
      <c r="D173" s="32"/>
      <c r="I173" s="49"/>
    </row>
    <row r="174" spans="3:9" ht="13" x14ac:dyDescent="0.15">
      <c r="C174" s="31"/>
      <c r="D174" s="32"/>
      <c r="I174" s="49"/>
    </row>
    <row r="175" spans="3:9" ht="13" x14ac:dyDescent="0.15">
      <c r="C175" s="31"/>
      <c r="D175" s="32"/>
      <c r="I175" s="49"/>
    </row>
    <row r="176" spans="3:9" ht="13" x14ac:dyDescent="0.15">
      <c r="C176" s="31"/>
      <c r="D176" s="32"/>
      <c r="I176" s="49"/>
    </row>
    <row r="177" spans="3:9" ht="13" x14ac:dyDescent="0.15">
      <c r="C177" s="31"/>
      <c r="D177" s="32"/>
      <c r="I177" s="49"/>
    </row>
    <row r="178" spans="3:9" ht="13" x14ac:dyDescent="0.15">
      <c r="C178" s="31"/>
      <c r="D178" s="32"/>
      <c r="I178" s="49"/>
    </row>
    <row r="179" spans="3:9" ht="13" x14ac:dyDescent="0.15">
      <c r="C179" s="31"/>
      <c r="D179" s="32"/>
      <c r="I179" s="49"/>
    </row>
    <row r="180" spans="3:9" ht="13" x14ac:dyDescent="0.15">
      <c r="C180" s="31"/>
      <c r="D180" s="32"/>
      <c r="I180" s="49"/>
    </row>
    <row r="181" spans="3:9" ht="13" x14ac:dyDescent="0.15">
      <c r="C181" s="31"/>
      <c r="D181" s="32"/>
      <c r="I181" s="49"/>
    </row>
    <row r="182" spans="3:9" ht="13" x14ac:dyDescent="0.15">
      <c r="C182" s="31"/>
      <c r="D182" s="32"/>
      <c r="I182" s="49"/>
    </row>
    <row r="183" spans="3:9" ht="13" x14ac:dyDescent="0.15">
      <c r="C183" s="31"/>
      <c r="D183" s="32"/>
      <c r="I183" s="49"/>
    </row>
    <row r="184" spans="3:9" ht="13" x14ac:dyDescent="0.15">
      <c r="C184" s="31"/>
      <c r="D184" s="32"/>
      <c r="I184" s="49"/>
    </row>
    <row r="185" spans="3:9" ht="13" x14ac:dyDescent="0.15">
      <c r="C185" s="31"/>
      <c r="D185" s="32"/>
      <c r="I185" s="49"/>
    </row>
    <row r="186" spans="3:9" ht="13" x14ac:dyDescent="0.15">
      <c r="C186" s="31"/>
      <c r="D186" s="32"/>
      <c r="I186" s="49"/>
    </row>
    <row r="187" spans="3:9" ht="13" x14ac:dyDescent="0.15">
      <c r="C187" s="31"/>
      <c r="D187" s="32"/>
      <c r="I187" s="49"/>
    </row>
    <row r="188" spans="3:9" ht="13" x14ac:dyDescent="0.15">
      <c r="C188" s="31"/>
      <c r="D188" s="32"/>
      <c r="I188" s="49"/>
    </row>
    <row r="189" spans="3:9" ht="13" x14ac:dyDescent="0.15">
      <c r="C189" s="31"/>
      <c r="D189" s="32"/>
      <c r="I189" s="49"/>
    </row>
    <row r="190" spans="3:9" ht="13" x14ac:dyDescent="0.15">
      <c r="C190" s="31"/>
      <c r="D190" s="32"/>
      <c r="I190" s="49"/>
    </row>
    <row r="191" spans="3:9" ht="13" x14ac:dyDescent="0.15">
      <c r="C191" s="31"/>
      <c r="D191" s="32"/>
      <c r="I191" s="49"/>
    </row>
    <row r="192" spans="3:9" ht="13" x14ac:dyDescent="0.15">
      <c r="C192" s="31"/>
      <c r="D192" s="32"/>
      <c r="I192" s="49"/>
    </row>
    <row r="193" spans="3:9" ht="13" x14ac:dyDescent="0.15">
      <c r="C193" s="31"/>
      <c r="D193" s="32"/>
      <c r="I193" s="49"/>
    </row>
    <row r="194" spans="3:9" ht="13" x14ac:dyDescent="0.15">
      <c r="C194" s="31"/>
      <c r="D194" s="32"/>
      <c r="I194" s="49"/>
    </row>
    <row r="195" spans="3:9" ht="13" x14ac:dyDescent="0.15">
      <c r="C195" s="31"/>
      <c r="D195" s="32"/>
      <c r="I195" s="49"/>
    </row>
    <row r="196" spans="3:9" ht="13" x14ac:dyDescent="0.15">
      <c r="C196" s="31"/>
      <c r="D196" s="32"/>
      <c r="I196" s="49"/>
    </row>
    <row r="197" spans="3:9" ht="13" x14ac:dyDescent="0.15">
      <c r="C197" s="31"/>
      <c r="D197" s="32"/>
      <c r="I197" s="49"/>
    </row>
    <row r="198" spans="3:9" ht="13" x14ac:dyDescent="0.15">
      <c r="C198" s="31"/>
      <c r="D198" s="32"/>
      <c r="I198" s="49"/>
    </row>
    <row r="199" spans="3:9" ht="13" x14ac:dyDescent="0.15">
      <c r="C199" s="31"/>
      <c r="D199" s="32"/>
      <c r="I199" s="49"/>
    </row>
    <row r="200" spans="3:9" ht="13" x14ac:dyDescent="0.15">
      <c r="C200" s="31"/>
      <c r="D200" s="32"/>
      <c r="I200" s="49"/>
    </row>
    <row r="201" spans="3:9" ht="13" x14ac:dyDescent="0.15">
      <c r="C201" s="31"/>
      <c r="D201" s="32"/>
      <c r="I201" s="49"/>
    </row>
    <row r="202" spans="3:9" ht="13" x14ac:dyDescent="0.15">
      <c r="C202" s="31"/>
      <c r="D202" s="32"/>
      <c r="I202" s="49"/>
    </row>
    <row r="203" spans="3:9" ht="13" x14ac:dyDescent="0.15">
      <c r="C203" s="31"/>
      <c r="D203" s="32"/>
      <c r="I203" s="49"/>
    </row>
    <row r="204" spans="3:9" ht="13" x14ac:dyDescent="0.15">
      <c r="C204" s="31"/>
      <c r="D204" s="32"/>
      <c r="I204" s="49"/>
    </row>
    <row r="205" spans="3:9" ht="13" x14ac:dyDescent="0.15">
      <c r="C205" s="31"/>
      <c r="D205" s="32"/>
      <c r="I205" s="49"/>
    </row>
    <row r="206" spans="3:9" ht="13" x14ac:dyDescent="0.15">
      <c r="C206" s="31"/>
      <c r="D206" s="32"/>
      <c r="I206" s="49"/>
    </row>
    <row r="207" spans="3:9" ht="13" x14ac:dyDescent="0.15">
      <c r="C207" s="31"/>
      <c r="D207" s="32"/>
      <c r="I207" s="49"/>
    </row>
    <row r="208" spans="3:9" ht="13" x14ac:dyDescent="0.15">
      <c r="C208" s="31"/>
      <c r="D208" s="32"/>
      <c r="I208" s="49"/>
    </row>
    <row r="209" spans="3:9" ht="13" x14ac:dyDescent="0.15">
      <c r="C209" s="31"/>
      <c r="D209" s="32"/>
      <c r="I209" s="49"/>
    </row>
    <row r="210" spans="3:9" ht="13" x14ac:dyDescent="0.15">
      <c r="C210" s="31"/>
      <c r="D210" s="32"/>
      <c r="I210" s="49"/>
    </row>
    <row r="211" spans="3:9" ht="13" x14ac:dyDescent="0.15">
      <c r="C211" s="31"/>
      <c r="D211" s="32"/>
      <c r="I211" s="49"/>
    </row>
    <row r="212" spans="3:9" ht="13" x14ac:dyDescent="0.15">
      <c r="C212" s="31"/>
      <c r="D212" s="32"/>
      <c r="I212" s="49"/>
    </row>
    <row r="213" spans="3:9" ht="13" x14ac:dyDescent="0.15">
      <c r="C213" s="31"/>
      <c r="D213" s="32"/>
      <c r="I213" s="49"/>
    </row>
    <row r="214" spans="3:9" ht="13" x14ac:dyDescent="0.15">
      <c r="C214" s="31"/>
      <c r="D214" s="32"/>
      <c r="I214" s="49"/>
    </row>
    <row r="215" spans="3:9" ht="13" x14ac:dyDescent="0.15">
      <c r="C215" s="31"/>
      <c r="D215" s="32"/>
      <c r="I215" s="49"/>
    </row>
    <row r="216" spans="3:9" ht="13" x14ac:dyDescent="0.15">
      <c r="C216" s="31"/>
      <c r="D216" s="32"/>
      <c r="I216" s="49"/>
    </row>
    <row r="217" spans="3:9" ht="13" x14ac:dyDescent="0.15">
      <c r="C217" s="31"/>
      <c r="D217" s="32"/>
      <c r="I217" s="49"/>
    </row>
    <row r="218" spans="3:9" ht="13" x14ac:dyDescent="0.15">
      <c r="C218" s="31"/>
      <c r="D218" s="32"/>
      <c r="I218" s="49"/>
    </row>
    <row r="219" spans="3:9" ht="13" x14ac:dyDescent="0.15">
      <c r="C219" s="31"/>
      <c r="D219" s="32"/>
      <c r="I219" s="49"/>
    </row>
    <row r="220" spans="3:9" ht="13" x14ac:dyDescent="0.15">
      <c r="C220" s="31"/>
      <c r="D220" s="32"/>
      <c r="I220" s="49"/>
    </row>
    <row r="221" spans="3:9" ht="13" x14ac:dyDescent="0.15">
      <c r="C221" s="31"/>
      <c r="D221" s="32"/>
      <c r="I221" s="49"/>
    </row>
    <row r="222" spans="3:9" ht="13" x14ac:dyDescent="0.15">
      <c r="C222" s="31"/>
      <c r="D222" s="32"/>
      <c r="I222" s="49"/>
    </row>
    <row r="223" spans="3:9" ht="13" x14ac:dyDescent="0.15">
      <c r="C223" s="31"/>
      <c r="D223" s="32"/>
      <c r="I223" s="49"/>
    </row>
    <row r="224" spans="3:9" ht="13" x14ac:dyDescent="0.15">
      <c r="C224" s="31"/>
      <c r="D224" s="32"/>
      <c r="I224" s="49"/>
    </row>
    <row r="225" spans="3:9" ht="13" x14ac:dyDescent="0.15">
      <c r="C225" s="31"/>
      <c r="D225" s="32"/>
      <c r="I225" s="49"/>
    </row>
    <row r="226" spans="3:9" ht="13" x14ac:dyDescent="0.15">
      <c r="C226" s="31"/>
      <c r="D226" s="32"/>
      <c r="I226" s="49"/>
    </row>
    <row r="227" spans="3:9" ht="13" x14ac:dyDescent="0.15">
      <c r="C227" s="31"/>
      <c r="D227" s="32"/>
      <c r="I227" s="49"/>
    </row>
    <row r="228" spans="3:9" ht="13" x14ac:dyDescent="0.15">
      <c r="C228" s="31"/>
      <c r="D228" s="32"/>
      <c r="I228" s="49"/>
    </row>
    <row r="229" spans="3:9" ht="13" x14ac:dyDescent="0.15">
      <c r="C229" s="31"/>
      <c r="D229" s="32"/>
      <c r="I229" s="49"/>
    </row>
    <row r="230" spans="3:9" ht="13" x14ac:dyDescent="0.15">
      <c r="C230" s="31"/>
      <c r="D230" s="32"/>
      <c r="I230" s="49"/>
    </row>
    <row r="231" spans="3:9" ht="13" x14ac:dyDescent="0.15">
      <c r="C231" s="31"/>
      <c r="D231" s="32"/>
      <c r="I231" s="49"/>
    </row>
    <row r="232" spans="3:9" ht="13" x14ac:dyDescent="0.15">
      <c r="C232" s="31"/>
      <c r="D232" s="32"/>
      <c r="I232" s="49"/>
    </row>
    <row r="233" spans="3:9" ht="13" x14ac:dyDescent="0.15">
      <c r="C233" s="31"/>
      <c r="D233" s="32"/>
      <c r="I233" s="49"/>
    </row>
    <row r="234" spans="3:9" ht="13" x14ac:dyDescent="0.15">
      <c r="C234" s="31"/>
      <c r="D234" s="32"/>
      <c r="I234" s="49"/>
    </row>
    <row r="235" spans="3:9" ht="13" x14ac:dyDescent="0.15">
      <c r="C235" s="31"/>
      <c r="D235" s="32"/>
      <c r="I235" s="49"/>
    </row>
    <row r="236" spans="3:9" ht="13" x14ac:dyDescent="0.15">
      <c r="C236" s="31"/>
      <c r="D236" s="32"/>
      <c r="I236" s="49"/>
    </row>
    <row r="237" spans="3:9" ht="13" x14ac:dyDescent="0.15">
      <c r="C237" s="31"/>
      <c r="D237" s="32"/>
      <c r="I237" s="49"/>
    </row>
    <row r="238" spans="3:9" ht="13" x14ac:dyDescent="0.15">
      <c r="C238" s="31"/>
      <c r="D238" s="32"/>
      <c r="I238" s="49"/>
    </row>
    <row r="239" spans="3:9" ht="13" x14ac:dyDescent="0.15">
      <c r="C239" s="31"/>
      <c r="D239" s="32"/>
      <c r="I239" s="49"/>
    </row>
    <row r="240" spans="3:9" ht="13" x14ac:dyDescent="0.15">
      <c r="C240" s="31"/>
      <c r="D240" s="32"/>
      <c r="I240" s="49"/>
    </row>
    <row r="241" spans="3:9" ht="13" x14ac:dyDescent="0.15">
      <c r="C241" s="31"/>
      <c r="D241" s="32"/>
      <c r="I241" s="49"/>
    </row>
    <row r="242" spans="3:9" ht="13" x14ac:dyDescent="0.15">
      <c r="C242" s="31"/>
      <c r="D242" s="32"/>
      <c r="I242" s="49"/>
    </row>
    <row r="243" spans="3:9" ht="13" x14ac:dyDescent="0.15">
      <c r="C243" s="31"/>
      <c r="D243" s="32"/>
      <c r="I243" s="49"/>
    </row>
    <row r="244" spans="3:9" ht="13" x14ac:dyDescent="0.15">
      <c r="C244" s="31"/>
      <c r="D244" s="32"/>
      <c r="I244" s="49"/>
    </row>
    <row r="245" spans="3:9" ht="13" x14ac:dyDescent="0.15">
      <c r="C245" s="31"/>
      <c r="D245" s="32"/>
      <c r="I245" s="49"/>
    </row>
    <row r="246" spans="3:9" ht="13" x14ac:dyDescent="0.15">
      <c r="C246" s="31"/>
      <c r="D246" s="32"/>
      <c r="I246" s="49"/>
    </row>
    <row r="247" spans="3:9" ht="13" x14ac:dyDescent="0.15">
      <c r="C247" s="31"/>
      <c r="D247" s="32"/>
      <c r="I247" s="49"/>
    </row>
    <row r="248" spans="3:9" ht="13" x14ac:dyDescent="0.15">
      <c r="C248" s="31"/>
      <c r="D248" s="32"/>
      <c r="I248" s="49"/>
    </row>
    <row r="249" spans="3:9" ht="13" x14ac:dyDescent="0.15">
      <c r="C249" s="31"/>
      <c r="D249" s="32"/>
      <c r="I249" s="49"/>
    </row>
    <row r="250" spans="3:9" ht="13" x14ac:dyDescent="0.15">
      <c r="C250" s="31"/>
      <c r="D250" s="32"/>
      <c r="I250" s="49"/>
    </row>
    <row r="251" spans="3:9" ht="13" x14ac:dyDescent="0.15">
      <c r="C251" s="31"/>
      <c r="D251" s="32"/>
      <c r="I251" s="49"/>
    </row>
    <row r="252" spans="3:9" ht="13" x14ac:dyDescent="0.15">
      <c r="C252" s="31"/>
      <c r="D252" s="32"/>
      <c r="I252" s="49"/>
    </row>
    <row r="253" spans="3:9" ht="13" x14ac:dyDescent="0.15">
      <c r="C253" s="31"/>
      <c r="D253" s="32"/>
      <c r="I253" s="49"/>
    </row>
    <row r="254" spans="3:9" ht="13" x14ac:dyDescent="0.15">
      <c r="C254" s="31"/>
      <c r="D254" s="32"/>
      <c r="I254" s="49"/>
    </row>
    <row r="255" spans="3:9" ht="13" x14ac:dyDescent="0.15">
      <c r="C255" s="31"/>
      <c r="D255" s="32"/>
      <c r="I255" s="49"/>
    </row>
    <row r="256" spans="3:9" ht="13" x14ac:dyDescent="0.15">
      <c r="C256" s="31"/>
      <c r="D256" s="32"/>
      <c r="I256" s="49"/>
    </row>
    <row r="257" spans="3:9" ht="13" x14ac:dyDescent="0.15">
      <c r="C257" s="31"/>
      <c r="D257" s="32"/>
      <c r="I257" s="49"/>
    </row>
    <row r="258" spans="3:9" ht="13" x14ac:dyDescent="0.15">
      <c r="C258" s="31"/>
      <c r="D258" s="32"/>
      <c r="I258" s="49"/>
    </row>
    <row r="259" spans="3:9" ht="13" x14ac:dyDescent="0.15">
      <c r="C259" s="31"/>
      <c r="D259" s="32"/>
      <c r="I259" s="49"/>
    </row>
    <row r="260" spans="3:9" ht="13" x14ac:dyDescent="0.15">
      <c r="C260" s="31"/>
      <c r="D260" s="32"/>
      <c r="I260" s="49"/>
    </row>
    <row r="261" spans="3:9" ht="13" x14ac:dyDescent="0.15">
      <c r="C261" s="31"/>
      <c r="D261" s="32"/>
      <c r="I261" s="49"/>
    </row>
    <row r="262" spans="3:9" ht="13" x14ac:dyDescent="0.15">
      <c r="C262" s="31"/>
      <c r="D262" s="32"/>
      <c r="I262" s="49"/>
    </row>
    <row r="263" spans="3:9" ht="13" x14ac:dyDescent="0.15">
      <c r="C263" s="31"/>
      <c r="D263" s="32"/>
      <c r="I263" s="49"/>
    </row>
    <row r="264" spans="3:9" ht="13" x14ac:dyDescent="0.15">
      <c r="C264" s="31"/>
      <c r="D264" s="32"/>
      <c r="I264" s="49"/>
    </row>
    <row r="265" spans="3:9" ht="13" x14ac:dyDescent="0.15">
      <c r="C265" s="31"/>
      <c r="D265" s="32"/>
      <c r="I265" s="49"/>
    </row>
    <row r="266" spans="3:9" ht="13" x14ac:dyDescent="0.15">
      <c r="C266" s="31"/>
      <c r="D266" s="32"/>
      <c r="I266" s="49"/>
    </row>
    <row r="267" spans="3:9" ht="13" x14ac:dyDescent="0.15">
      <c r="C267" s="31"/>
      <c r="D267" s="32"/>
      <c r="I267" s="49"/>
    </row>
    <row r="268" spans="3:9" ht="13" x14ac:dyDescent="0.15">
      <c r="C268" s="31"/>
      <c r="D268" s="32"/>
      <c r="I268" s="49"/>
    </row>
    <row r="269" spans="3:9" ht="13" x14ac:dyDescent="0.15">
      <c r="C269" s="31"/>
      <c r="D269" s="32"/>
      <c r="I269" s="49"/>
    </row>
    <row r="270" spans="3:9" ht="13" x14ac:dyDescent="0.15">
      <c r="C270" s="31"/>
      <c r="D270" s="32"/>
      <c r="I270" s="49"/>
    </row>
    <row r="271" spans="3:9" ht="13" x14ac:dyDescent="0.15">
      <c r="C271" s="31"/>
      <c r="D271" s="32"/>
      <c r="I271" s="49"/>
    </row>
    <row r="272" spans="3:9" ht="13" x14ac:dyDescent="0.15">
      <c r="C272" s="31"/>
      <c r="D272" s="32"/>
      <c r="I272" s="49"/>
    </row>
    <row r="273" spans="3:9" ht="13" x14ac:dyDescent="0.15">
      <c r="C273" s="31"/>
      <c r="D273" s="32"/>
      <c r="I273" s="49"/>
    </row>
    <row r="274" spans="3:9" ht="13" x14ac:dyDescent="0.15">
      <c r="C274" s="31"/>
      <c r="D274" s="32"/>
      <c r="I274" s="49"/>
    </row>
    <row r="275" spans="3:9" ht="13" x14ac:dyDescent="0.15">
      <c r="C275" s="31"/>
      <c r="D275" s="32"/>
      <c r="I275" s="49"/>
    </row>
    <row r="276" spans="3:9" ht="13" x14ac:dyDescent="0.15">
      <c r="C276" s="31"/>
      <c r="D276" s="32"/>
      <c r="I276" s="49"/>
    </row>
    <row r="277" spans="3:9" ht="13" x14ac:dyDescent="0.15">
      <c r="C277" s="31"/>
      <c r="D277" s="32"/>
      <c r="I277" s="49"/>
    </row>
    <row r="278" spans="3:9" ht="13" x14ac:dyDescent="0.15">
      <c r="C278" s="31"/>
      <c r="D278" s="32"/>
      <c r="I278" s="49"/>
    </row>
    <row r="279" spans="3:9" ht="13" x14ac:dyDescent="0.15">
      <c r="C279" s="31"/>
      <c r="D279" s="32"/>
      <c r="I279" s="49"/>
    </row>
    <row r="280" spans="3:9" ht="13" x14ac:dyDescent="0.15">
      <c r="C280" s="31"/>
      <c r="D280" s="32"/>
      <c r="I280" s="49"/>
    </row>
    <row r="281" spans="3:9" ht="13" x14ac:dyDescent="0.15">
      <c r="C281" s="31"/>
      <c r="D281" s="32"/>
      <c r="I281" s="49"/>
    </row>
    <row r="282" spans="3:9" ht="13" x14ac:dyDescent="0.15">
      <c r="C282" s="31"/>
      <c r="D282" s="32"/>
      <c r="I282" s="49"/>
    </row>
    <row r="283" spans="3:9" ht="13" x14ac:dyDescent="0.15">
      <c r="C283" s="31"/>
      <c r="D283" s="32"/>
      <c r="I283" s="49"/>
    </row>
    <row r="284" spans="3:9" ht="13" x14ac:dyDescent="0.15">
      <c r="C284" s="31"/>
      <c r="D284" s="32"/>
      <c r="I284" s="49"/>
    </row>
    <row r="285" spans="3:9" ht="13" x14ac:dyDescent="0.15">
      <c r="C285" s="31"/>
      <c r="D285" s="32"/>
      <c r="I285" s="49"/>
    </row>
    <row r="286" spans="3:9" ht="13" x14ac:dyDescent="0.15">
      <c r="C286" s="31"/>
      <c r="D286" s="32"/>
      <c r="I286" s="49"/>
    </row>
    <row r="287" spans="3:9" ht="13" x14ac:dyDescent="0.15">
      <c r="C287" s="31"/>
      <c r="D287" s="32"/>
      <c r="I287" s="49"/>
    </row>
    <row r="288" spans="3:9" ht="13" x14ac:dyDescent="0.15">
      <c r="C288" s="31"/>
      <c r="D288" s="32"/>
      <c r="I288" s="49"/>
    </row>
    <row r="289" spans="3:9" ht="13" x14ac:dyDescent="0.15">
      <c r="C289" s="31"/>
      <c r="D289" s="32"/>
      <c r="I289" s="49"/>
    </row>
    <row r="290" spans="3:9" ht="13" x14ac:dyDescent="0.15">
      <c r="C290" s="31"/>
      <c r="D290" s="32"/>
      <c r="I290" s="49"/>
    </row>
    <row r="291" spans="3:9" ht="13" x14ac:dyDescent="0.15">
      <c r="C291" s="31"/>
      <c r="D291" s="32"/>
      <c r="I291" s="49"/>
    </row>
    <row r="292" spans="3:9" ht="13" x14ac:dyDescent="0.15">
      <c r="C292" s="31"/>
      <c r="D292" s="32"/>
      <c r="I292" s="49"/>
    </row>
    <row r="293" spans="3:9" ht="13" x14ac:dyDescent="0.15">
      <c r="C293" s="31"/>
      <c r="D293" s="32"/>
      <c r="I293" s="49"/>
    </row>
    <row r="294" spans="3:9" ht="13" x14ac:dyDescent="0.15">
      <c r="C294" s="31"/>
      <c r="D294" s="32"/>
      <c r="I294" s="49"/>
    </row>
    <row r="295" spans="3:9" ht="13" x14ac:dyDescent="0.15">
      <c r="C295" s="31"/>
      <c r="D295" s="32"/>
      <c r="I295" s="49"/>
    </row>
    <row r="296" spans="3:9" ht="13" x14ac:dyDescent="0.15">
      <c r="C296" s="31"/>
      <c r="D296" s="32"/>
      <c r="I296" s="49"/>
    </row>
    <row r="297" spans="3:9" ht="13" x14ac:dyDescent="0.15">
      <c r="C297" s="31"/>
      <c r="D297" s="32"/>
      <c r="I297" s="49"/>
    </row>
    <row r="298" spans="3:9" ht="13" x14ac:dyDescent="0.15">
      <c r="C298" s="31"/>
      <c r="D298" s="32"/>
      <c r="I298" s="49"/>
    </row>
    <row r="299" spans="3:9" ht="13" x14ac:dyDescent="0.15">
      <c r="C299" s="31"/>
      <c r="D299" s="32"/>
      <c r="I299" s="49"/>
    </row>
    <row r="300" spans="3:9" ht="13" x14ac:dyDescent="0.15">
      <c r="C300" s="31"/>
      <c r="D300" s="32"/>
      <c r="I300" s="49"/>
    </row>
    <row r="301" spans="3:9" ht="13" x14ac:dyDescent="0.15">
      <c r="C301" s="31"/>
      <c r="D301" s="32"/>
      <c r="I301" s="49"/>
    </row>
    <row r="302" spans="3:9" ht="13" x14ac:dyDescent="0.15">
      <c r="C302" s="31"/>
      <c r="D302" s="32"/>
      <c r="I302" s="49"/>
    </row>
    <row r="303" spans="3:9" ht="13" x14ac:dyDescent="0.15">
      <c r="C303" s="31"/>
      <c r="D303" s="32"/>
      <c r="I303" s="49"/>
    </row>
    <row r="304" spans="3:9" ht="13" x14ac:dyDescent="0.15">
      <c r="C304" s="31"/>
      <c r="D304" s="32"/>
      <c r="I304" s="49"/>
    </row>
    <row r="305" spans="3:9" ht="13" x14ac:dyDescent="0.15">
      <c r="C305" s="31"/>
      <c r="D305" s="32"/>
      <c r="I305" s="49"/>
    </row>
    <row r="306" spans="3:9" ht="13" x14ac:dyDescent="0.15">
      <c r="C306" s="31"/>
      <c r="D306" s="32"/>
      <c r="I306" s="49"/>
    </row>
    <row r="307" spans="3:9" ht="13" x14ac:dyDescent="0.15">
      <c r="C307" s="31"/>
      <c r="D307" s="32"/>
      <c r="I307" s="49"/>
    </row>
    <row r="308" spans="3:9" ht="13" x14ac:dyDescent="0.15">
      <c r="C308" s="31"/>
      <c r="D308" s="32"/>
      <c r="I308" s="49"/>
    </row>
    <row r="309" spans="3:9" ht="13" x14ac:dyDescent="0.15">
      <c r="C309" s="31"/>
      <c r="D309" s="32"/>
      <c r="I309" s="49"/>
    </row>
    <row r="310" spans="3:9" ht="13" x14ac:dyDescent="0.15">
      <c r="C310" s="31"/>
      <c r="D310" s="32"/>
      <c r="I310" s="49"/>
    </row>
    <row r="311" spans="3:9" ht="13" x14ac:dyDescent="0.15">
      <c r="C311" s="31"/>
      <c r="D311" s="32"/>
      <c r="I311" s="49"/>
    </row>
    <row r="312" spans="3:9" ht="13" x14ac:dyDescent="0.15">
      <c r="C312" s="31"/>
      <c r="D312" s="32"/>
      <c r="I312" s="49"/>
    </row>
    <row r="313" spans="3:9" ht="13" x14ac:dyDescent="0.15">
      <c r="C313" s="31"/>
      <c r="D313" s="32"/>
      <c r="I313" s="49"/>
    </row>
    <row r="314" spans="3:9" ht="13" x14ac:dyDescent="0.15">
      <c r="C314" s="31"/>
      <c r="D314" s="32"/>
      <c r="I314" s="49"/>
    </row>
    <row r="315" spans="3:9" ht="13" x14ac:dyDescent="0.15">
      <c r="C315" s="31"/>
      <c r="D315" s="32"/>
      <c r="I315" s="49"/>
    </row>
    <row r="316" spans="3:9" ht="13" x14ac:dyDescent="0.15">
      <c r="C316" s="31"/>
      <c r="D316" s="32"/>
      <c r="I316" s="49"/>
    </row>
    <row r="317" spans="3:9" ht="13" x14ac:dyDescent="0.15">
      <c r="C317" s="31"/>
      <c r="D317" s="32"/>
      <c r="I317" s="49"/>
    </row>
    <row r="318" spans="3:9" ht="13" x14ac:dyDescent="0.15">
      <c r="C318" s="31"/>
      <c r="D318" s="32"/>
      <c r="I318" s="49"/>
    </row>
    <row r="319" spans="3:9" ht="13" x14ac:dyDescent="0.15">
      <c r="C319" s="31"/>
      <c r="D319" s="32"/>
      <c r="I319" s="49"/>
    </row>
    <row r="320" spans="3:9" ht="13" x14ac:dyDescent="0.15">
      <c r="C320" s="31"/>
      <c r="D320" s="32"/>
      <c r="I320" s="49"/>
    </row>
    <row r="321" spans="3:9" ht="13" x14ac:dyDescent="0.15">
      <c r="C321" s="31"/>
      <c r="D321" s="32"/>
      <c r="I321" s="49"/>
    </row>
    <row r="322" spans="3:9" ht="13" x14ac:dyDescent="0.15">
      <c r="C322" s="31"/>
      <c r="D322" s="32"/>
      <c r="I322" s="49"/>
    </row>
    <row r="323" spans="3:9" ht="13" x14ac:dyDescent="0.15">
      <c r="C323" s="31"/>
      <c r="D323" s="32"/>
      <c r="I323" s="49"/>
    </row>
    <row r="324" spans="3:9" ht="13" x14ac:dyDescent="0.15">
      <c r="C324" s="31"/>
      <c r="D324" s="32"/>
      <c r="I324" s="49"/>
    </row>
    <row r="325" spans="3:9" ht="13" x14ac:dyDescent="0.15">
      <c r="C325" s="31"/>
      <c r="D325" s="32"/>
      <c r="I325" s="49"/>
    </row>
    <row r="326" spans="3:9" ht="13" x14ac:dyDescent="0.15">
      <c r="C326" s="31"/>
      <c r="D326" s="32"/>
      <c r="I326" s="49"/>
    </row>
    <row r="327" spans="3:9" ht="13" x14ac:dyDescent="0.15">
      <c r="C327" s="31"/>
      <c r="D327" s="32"/>
      <c r="I327" s="49"/>
    </row>
    <row r="328" spans="3:9" ht="13" x14ac:dyDescent="0.15">
      <c r="C328" s="31"/>
      <c r="D328" s="32"/>
      <c r="I328" s="49"/>
    </row>
    <row r="329" spans="3:9" ht="13" x14ac:dyDescent="0.15">
      <c r="C329" s="31"/>
      <c r="D329" s="32"/>
      <c r="I329" s="49"/>
    </row>
    <row r="330" spans="3:9" ht="13" x14ac:dyDescent="0.15">
      <c r="C330" s="31"/>
      <c r="D330" s="32"/>
      <c r="I330" s="49"/>
    </row>
    <row r="331" spans="3:9" ht="13" x14ac:dyDescent="0.15">
      <c r="C331" s="31"/>
      <c r="D331" s="32"/>
      <c r="I331" s="49"/>
    </row>
    <row r="332" spans="3:9" ht="13" x14ac:dyDescent="0.15">
      <c r="C332" s="31"/>
      <c r="D332" s="32"/>
      <c r="I332" s="49"/>
    </row>
    <row r="333" spans="3:9" ht="13" x14ac:dyDescent="0.15">
      <c r="C333" s="31"/>
      <c r="D333" s="32"/>
      <c r="I333" s="49"/>
    </row>
    <row r="334" spans="3:9" ht="13" x14ac:dyDescent="0.15">
      <c r="C334" s="31"/>
      <c r="D334" s="32"/>
      <c r="I334" s="49"/>
    </row>
    <row r="335" spans="3:9" ht="13" x14ac:dyDescent="0.15">
      <c r="C335" s="31"/>
      <c r="D335" s="32"/>
      <c r="I335" s="49"/>
    </row>
    <row r="336" spans="3:9" ht="13" x14ac:dyDescent="0.15">
      <c r="C336" s="31"/>
      <c r="D336" s="32"/>
      <c r="I336" s="49"/>
    </row>
    <row r="337" spans="3:9" ht="13" x14ac:dyDescent="0.15">
      <c r="C337" s="31"/>
      <c r="D337" s="32"/>
      <c r="I337" s="49"/>
    </row>
    <row r="338" spans="3:9" ht="13" x14ac:dyDescent="0.15">
      <c r="C338" s="31"/>
      <c r="D338" s="32"/>
      <c r="I338" s="49"/>
    </row>
    <row r="339" spans="3:9" ht="13" x14ac:dyDescent="0.15">
      <c r="C339" s="31"/>
      <c r="D339" s="32"/>
      <c r="I339" s="49"/>
    </row>
    <row r="340" spans="3:9" ht="13" x14ac:dyDescent="0.15">
      <c r="C340" s="31"/>
      <c r="D340" s="32"/>
      <c r="I340" s="49"/>
    </row>
    <row r="341" spans="3:9" ht="13" x14ac:dyDescent="0.15">
      <c r="C341" s="31"/>
      <c r="D341" s="32"/>
      <c r="I341" s="49"/>
    </row>
    <row r="342" spans="3:9" ht="13" x14ac:dyDescent="0.15">
      <c r="C342" s="31"/>
      <c r="D342" s="32"/>
      <c r="I342" s="49"/>
    </row>
    <row r="343" spans="3:9" ht="13" x14ac:dyDescent="0.15">
      <c r="C343" s="31"/>
      <c r="D343" s="32"/>
      <c r="I343" s="49"/>
    </row>
    <row r="344" spans="3:9" ht="13" x14ac:dyDescent="0.15">
      <c r="C344" s="31"/>
      <c r="D344" s="32"/>
      <c r="I344" s="49"/>
    </row>
    <row r="345" spans="3:9" ht="13" x14ac:dyDescent="0.15">
      <c r="C345" s="31"/>
      <c r="D345" s="32"/>
      <c r="I345" s="49"/>
    </row>
    <row r="346" spans="3:9" ht="13" x14ac:dyDescent="0.15">
      <c r="C346" s="31"/>
      <c r="D346" s="32"/>
      <c r="I346" s="49"/>
    </row>
    <row r="347" spans="3:9" ht="13" x14ac:dyDescent="0.15">
      <c r="C347" s="31"/>
      <c r="D347" s="32"/>
      <c r="I347" s="49"/>
    </row>
    <row r="348" spans="3:9" ht="13" x14ac:dyDescent="0.15">
      <c r="C348" s="31"/>
      <c r="D348" s="32"/>
      <c r="I348" s="49"/>
    </row>
    <row r="349" spans="3:9" ht="13" x14ac:dyDescent="0.15">
      <c r="C349" s="31"/>
      <c r="D349" s="32"/>
      <c r="I349" s="49"/>
    </row>
    <row r="350" spans="3:9" ht="13" x14ac:dyDescent="0.15">
      <c r="C350" s="31"/>
      <c r="D350" s="32"/>
      <c r="I350" s="49"/>
    </row>
    <row r="351" spans="3:9" ht="13" x14ac:dyDescent="0.15">
      <c r="C351" s="31"/>
      <c r="D351" s="32"/>
      <c r="I351" s="49"/>
    </row>
    <row r="352" spans="3:9" ht="13" x14ac:dyDescent="0.15">
      <c r="C352" s="31"/>
      <c r="D352" s="32"/>
      <c r="I352" s="49"/>
    </row>
    <row r="353" spans="3:9" ht="13" x14ac:dyDescent="0.15">
      <c r="C353" s="31"/>
      <c r="D353" s="32"/>
      <c r="I353" s="49"/>
    </row>
    <row r="354" spans="3:9" ht="13" x14ac:dyDescent="0.15">
      <c r="C354" s="31"/>
      <c r="D354" s="32"/>
      <c r="I354" s="49"/>
    </row>
    <row r="355" spans="3:9" ht="13" x14ac:dyDescent="0.15">
      <c r="C355" s="31"/>
      <c r="D355" s="32"/>
      <c r="I355" s="49"/>
    </row>
    <row r="356" spans="3:9" ht="13" x14ac:dyDescent="0.15">
      <c r="C356" s="31"/>
      <c r="D356" s="32"/>
      <c r="I356" s="49"/>
    </row>
    <row r="357" spans="3:9" ht="13" x14ac:dyDescent="0.15">
      <c r="C357" s="31"/>
      <c r="D357" s="32"/>
      <c r="I357" s="49"/>
    </row>
    <row r="358" spans="3:9" ht="13" x14ac:dyDescent="0.15">
      <c r="C358" s="31"/>
      <c r="D358" s="32"/>
      <c r="I358" s="49"/>
    </row>
    <row r="359" spans="3:9" ht="13" x14ac:dyDescent="0.15">
      <c r="C359" s="31"/>
      <c r="D359" s="32"/>
      <c r="I359" s="49"/>
    </row>
    <row r="360" spans="3:9" ht="13" x14ac:dyDescent="0.15">
      <c r="C360" s="31"/>
      <c r="D360" s="32"/>
      <c r="I360" s="49"/>
    </row>
    <row r="361" spans="3:9" ht="13" x14ac:dyDescent="0.15">
      <c r="C361" s="31"/>
      <c r="D361" s="32"/>
      <c r="I361" s="49"/>
    </row>
    <row r="362" spans="3:9" ht="13" x14ac:dyDescent="0.15">
      <c r="C362" s="31"/>
      <c r="D362" s="32"/>
      <c r="I362" s="49"/>
    </row>
    <row r="363" spans="3:9" ht="13" x14ac:dyDescent="0.15">
      <c r="C363" s="31"/>
      <c r="D363" s="32"/>
      <c r="I363" s="49"/>
    </row>
    <row r="364" spans="3:9" ht="13" x14ac:dyDescent="0.15">
      <c r="C364" s="31"/>
      <c r="D364" s="32"/>
      <c r="I364" s="49"/>
    </row>
    <row r="365" spans="3:9" ht="13" x14ac:dyDescent="0.15">
      <c r="C365" s="31"/>
      <c r="D365" s="32"/>
      <c r="I365" s="49"/>
    </row>
    <row r="366" spans="3:9" ht="13" x14ac:dyDescent="0.15">
      <c r="C366" s="31"/>
      <c r="D366" s="32"/>
      <c r="I366" s="49"/>
    </row>
    <row r="367" spans="3:9" ht="13" x14ac:dyDescent="0.15">
      <c r="C367" s="31"/>
      <c r="D367" s="32"/>
      <c r="I367" s="49"/>
    </row>
    <row r="368" spans="3:9" ht="13" x14ac:dyDescent="0.15">
      <c r="C368" s="31"/>
      <c r="D368" s="32"/>
      <c r="I368" s="49"/>
    </row>
    <row r="369" spans="3:9" ht="13" x14ac:dyDescent="0.15">
      <c r="C369" s="31"/>
      <c r="D369" s="32"/>
      <c r="I369" s="49"/>
    </row>
    <row r="370" spans="3:9" ht="13" x14ac:dyDescent="0.15">
      <c r="C370" s="31"/>
      <c r="D370" s="32"/>
      <c r="I370" s="49"/>
    </row>
    <row r="371" spans="3:9" ht="13" x14ac:dyDescent="0.15">
      <c r="C371" s="31"/>
      <c r="D371" s="32"/>
      <c r="I371" s="49"/>
    </row>
    <row r="372" spans="3:9" ht="13" x14ac:dyDescent="0.15">
      <c r="C372" s="31"/>
      <c r="D372" s="32"/>
      <c r="I372" s="49"/>
    </row>
    <row r="373" spans="3:9" ht="13" x14ac:dyDescent="0.15">
      <c r="C373" s="31"/>
      <c r="D373" s="32"/>
      <c r="I373" s="49"/>
    </row>
    <row r="374" spans="3:9" ht="13" x14ac:dyDescent="0.15">
      <c r="C374" s="31"/>
      <c r="D374" s="32"/>
      <c r="I374" s="49"/>
    </row>
    <row r="375" spans="3:9" ht="13" x14ac:dyDescent="0.15">
      <c r="C375" s="31"/>
      <c r="D375" s="32"/>
      <c r="I375" s="49"/>
    </row>
    <row r="376" spans="3:9" ht="13" x14ac:dyDescent="0.15">
      <c r="C376" s="31"/>
      <c r="D376" s="32"/>
      <c r="I376" s="49"/>
    </row>
    <row r="377" spans="3:9" ht="13" x14ac:dyDescent="0.15">
      <c r="C377" s="31"/>
      <c r="D377" s="32"/>
      <c r="I377" s="49"/>
    </row>
    <row r="378" spans="3:9" ht="13" x14ac:dyDescent="0.15">
      <c r="C378" s="31"/>
      <c r="D378" s="32"/>
      <c r="I378" s="49"/>
    </row>
    <row r="379" spans="3:9" ht="13" x14ac:dyDescent="0.15">
      <c r="C379" s="31"/>
      <c r="D379" s="32"/>
      <c r="I379" s="49"/>
    </row>
    <row r="380" spans="3:9" ht="13" x14ac:dyDescent="0.15">
      <c r="C380" s="31"/>
      <c r="D380" s="32"/>
      <c r="I380" s="49"/>
    </row>
    <row r="381" spans="3:9" ht="13" x14ac:dyDescent="0.15">
      <c r="C381" s="31"/>
      <c r="D381" s="32"/>
      <c r="I381" s="49"/>
    </row>
    <row r="382" spans="3:9" ht="13" x14ac:dyDescent="0.15">
      <c r="C382" s="31"/>
      <c r="D382" s="32"/>
      <c r="I382" s="49"/>
    </row>
    <row r="383" spans="3:9" ht="13" x14ac:dyDescent="0.15">
      <c r="C383" s="31"/>
      <c r="D383" s="32"/>
      <c r="I383" s="49"/>
    </row>
    <row r="384" spans="3:9" ht="13" x14ac:dyDescent="0.15">
      <c r="C384" s="31"/>
      <c r="D384" s="32"/>
      <c r="I384" s="49"/>
    </row>
    <row r="385" spans="3:9" ht="13" x14ac:dyDescent="0.15">
      <c r="C385" s="31"/>
      <c r="D385" s="32"/>
      <c r="I385" s="49"/>
    </row>
    <row r="386" spans="3:9" ht="13" x14ac:dyDescent="0.15">
      <c r="C386" s="31"/>
      <c r="D386" s="32"/>
      <c r="I386" s="49"/>
    </row>
    <row r="387" spans="3:9" ht="13" x14ac:dyDescent="0.15">
      <c r="C387" s="31"/>
      <c r="D387" s="32"/>
      <c r="I387" s="49"/>
    </row>
    <row r="388" spans="3:9" ht="13" x14ac:dyDescent="0.15">
      <c r="C388" s="31"/>
      <c r="D388" s="32"/>
      <c r="I388" s="49"/>
    </row>
    <row r="389" spans="3:9" ht="13" x14ac:dyDescent="0.15">
      <c r="C389" s="31"/>
      <c r="D389" s="32"/>
      <c r="I389" s="49"/>
    </row>
    <row r="390" spans="3:9" ht="13" x14ac:dyDescent="0.15">
      <c r="C390" s="31"/>
      <c r="D390" s="32"/>
      <c r="I390" s="49"/>
    </row>
    <row r="391" spans="3:9" ht="13" x14ac:dyDescent="0.15">
      <c r="C391" s="31"/>
      <c r="D391" s="32"/>
      <c r="I391" s="49"/>
    </row>
    <row r="392" spans="3:9" ht="13" x14ac:dyDescent="0.15">
      <c r="C392" s="31"/>
      <c r="D392" s="32"/>
      <c r="I392" s="49"/>
    </row>
    <row r="393" spans="3:9" ht="13" x14ac:dyDescent="0.15">
      <c r="C393" s="31"/>
      <c r="D393" s="32"/>
      <c r="I393" s="49"/>
    </row>
    <row r="394" spans="3:9" ht="13" x14ac:dyDescent="0.15">
      <c r="C394" s="31"/>
      <c r="D394" s="32"/>
      <c r="I394" s="49"/>
    </row>
    <row r="395" spans="3:9" ht="13" x14ac:dyDescent="0.15">
      <c r="C395" s="31"/>
      <c r="D395" s="32"/>
      <c r="I395" s="49"/>
    </row>
    <row r="396" spans="3:9" ht="13" x14ac:dyDescent="0.15">
      <c r="C396" s="31"/>
      <c r="D396" s="32"/>
      <c r="I396" s="49"/>
    </row>
    <row r="397" spans="3:9" ht="13" x14ac:dyDescent="0.15">
      <c r="C397" s="31"/>
      <c r="D397" s="32"/>
      <c r="I397" s="49"/>
    </row>
    <row r="398" spans="3:9" ht="13" x14ac:dyDescent="0.15">
      <c r="C398" s="31"/>
      <c r="D398" s="32"/>
      <c r="I398" s="49"/>
    </row>
    <row r="399" spans="3:9" ht="13" x14ac:dyDescent="0.15">
      <c r="C399" s="31"/>
      <c r="D399" s="32"/>
      <c r="I399" s="49"/>
    </row>
    <row r="400" spans="3:9" ht="13" x14ac:dyDescent="0.15">
      <c r="C400" s="31"/>
      <c r="D400" s="32"/>
      <c r="I400" s="49"/>
    </row>
    <row r="401" spans="3:9" ht="13" x14ac:dyDescent="0.15">
      <c r="C401" s="31"/>
      <c r="D401" s="32"/>
      <c r="I401" s="49"/>
    </row>
    <row r="402" spans="3:9" ht="13" x14ac:dyDescent="0.15">
      <c r="C402" s="31"/>
      <c r="D402" s="32"/>
      <c r="I402" s="49"/>
    </row>
    <row r="403" spans="3:9" ht="13" x14ac:dyDescent="0.15">
      <c r="C403" s="31"/>
      <c r="D403" s="32"/>
      <c r="I403" s="49"/>
    </row>
    <row r="404" spans="3:9" ht="13" x14ac:dyDescent="0.15">
      <c r="C404" s="31"/>
      <c r="D404" s="32"/>
      <c r="I404" s="49"/>
    </row>
    <row r="405" spans="3:9" ht="13" x14ac:dyDescent="0.15">
      <c r="C405" s="31"/>
      <c r="D405" s="32"/>
      <c r="I405" s="49"/>
    </row>
    <row r="406" spans="3:9" ht="13" x14ac:dyDescent="0.15">
      <c r="C406" s="31"/>
      <c r="D406" s="32"/>
      <c r="I406" s="49"/>
    </row>
    <row r="407" spans="3:9" ht="13" x14ac:dyDescent="0.15">
      <c r="C407" s="31"/>
      <c r="D407" s="32"/>
      <c r="I407" s="49"/>
    </row>
    <row r="408" spans="3:9" ht="13" x14ac:dyDescent="0.15">
      <c r="C408" s="31"/>
      <c r="D408" s="32"/>
      <c r="I408" s="49"/>
    </row>
    <row r="409" spans="3:9" ht="13" x14ac:dyDescent="0.15">
      <c r="C409" s="31"/>
      <c r="D409" s="32"/>
      <c r="I409" s="49"/>
    </row>
    <row r="410" spans="3:9" ht="13" x14ac:dyDescent="0.15">
      <c r="C410" s="31"/>
      <c r="D410" s="32"/>
      <c r="I410" s="49"/>
    </row>
    <row r="411" spans="3:9" ht="13" x14ac:dyDescent="0.15">
      <c r="C411" s="31"/>
      <c r="D411" s="32"/>
      <c r="I411" s="49"/>
    </row>
    <row r="412" spans="3:9" ht="13" x14ac:dyDescent="0.15">
      <c r="C412" s="31"/>
      <c r="D412" s="32"/>
      <c r="I412" s="49"/>
    </row>
    <row r="413" spans="3:9" ht="13" x14ac:dyDescent="0.15">
      <c r="C413" s="31"/>
      <c r="D413" s="32"/>
      <c r="I413" s="49"/>
    </row>
    <row r="414" spans="3:9" ht="13" x14ac:dyDescent="0.15">
      <c r="C414" s="31"/>
      <c r="D414" s="32"/>
      <c r="I414" s="49"/>
    </row>
    <row r="415" spans="3:9" ht="13" x14ac:dyDescent="0.15">
      <c r="C415" s="31"/>
      <c r="D415" s="32"/>
      <c r="I415" s="49"/>
    </row>
    <row r="416" spans="3:9" ht="13" x14ac:dyDescent="0.15">
      <c r="C416" s="31"/>
      <c r="D416" s="32"/>
      <c r="I416" s="49"/>
    </row>
    <row r="417" spans="3:9" ht="13" x14ac:dyDescent="0.15">
      <c r="C417" s="31"/>
      <c r="D417" s="32"/>
      <c r="I417" s="49"/>
    </row>
    <row r="418" spans="3:9" ht="13" x14ac:dyDescent="0.15">
      <c r="C418" s="31"/>
      <c r="D418" s="32"/>
      <c r="I418" s="49"/>
    </row>
    <row r="419" spans="3:9" ht="13" x14ac:dyDescent="0.15">
      <c r="C419" s="31"/>
      <c r="D419" s="32"/>
      <c r="I419" s="49"/>
    </row>
    <row r="420" spans="3:9" ht="13" x14ac:dyDescent="0.15">
      <c r="C420" s="31"/>
      <c r="D420" s="32"/>
      <c r="I420" s="49"/>
    </row>
    <row r="421" spans="3:9" ht="13" x14ac:dyDescent="0.15">
      <c r="C421" s="31"/>
      <c r="D421" s="32"/>
      <c r="I421" s="49"/>
    </row>
    <row r="422" spans="3:9" ht="13" x14ac:dyDescent="0.15">
      <c r="C422" s="31"/>
      <c r="D422" s="32"/>
      <c r="I422" s="49"/>
    </row>
    <row r="423" spans="3:9" ht="13" x14ac:dyDescent="0.15">
      <c r="C423" s="31"/>
      <c r="D423" s="32"/>
      <c r="I423" s="49"/>
    </row>
    <row r="424" spans="3:9" ht="13" x14ac:dyDescent="0.15">
      <c r="C424" s="31"/>
      <c r="D424" s="32"/>
      <c r="I424" s="49"/>
    </row>
    <row r="425" spans="3:9" ht="13" x14ac:dyDescent="0.15">
      <c r="C425" s="31"/>
      <c r="D425" s="32"/>
      <c r="I425" s="49"/>
    </row>
    <row r="426" spans="3:9" ht="13" x14ac:dyDescent="0.15">
      <c r="C426" s="31"/>
      <c r="D426" s="32"/>
      <c r="I426" s="49"/>
    </row>
    <row r="427" spans="3:9" ht="13" x14ac:dyDescent="0.15">
      <c r="C427" s="31"/>
      <c r="D427" s="32"/>
      <c r="I427" s="49"/>
    </row>
    <row r="428" spans="3:9" ht="13" x14ac:dyDescent="0.15">
      <c r="C428" s="31"/>
      <c r="D428" s="32"/>
      <c r="I428" s="49"/>
    </row>
    <row r="429" spans="3:9" ht="13" x14ac:dyDescent="0.15">
      <c r="C429" s="31"/>
      <c r="D429" s="32"/>
      <c r="I429" s="49"/>
    </row>
    <row r="430" spans="3:9" ht="13" x14ac:dyDescent="0.15">
      <c r="C430" s="31"/>
      <c r="D430" s="32"/>
      <c r="I430" s="49"/>
    </row>
    <row r="431" spans="3:9" ht="13" x14ac:dyDescent="0.15">
      <c r="C431" s="31"/>
      <c r="D431" s="32"/>
      <c r="I431" s="49"/>
    </row>
    <row r="432" spans="3:9" ht="13" x14ac:dyDescent="0.15">
      <c r="C432" s="31"/>
      <c r="D432" s="32"/>
      <c r="I432" s="49"/>
    </row>
    <row r="433" spans="3:9" ht="13" x14ac:dyDescent="0.15">
      <c r="C433" s="31"/>
      <c r="D433" s="32"/>
      <c r="I433" s="49"/>
    </row>
    <row r="434" spans="3:9" ht="13" x14ac:dyDescent="0.15">
      <c r="C434" s="31"/>
      <c r="D434" s="32"/>
      <c r="I434" s="49"/>
    </row>
    <row r="435" spans="3:9" ht="13" x14ac:dyDescent="0.15">
      <c r="C435" s="31"/>
      <c r="D435" s="32"/>
      <c r="I435" s="49"/>
    </row>
    <row r="436" spans="3:9" ht="13" x14ac:dyDescent="0.15">
      <c r="C436" s="31"/>
      <c r="D436" s="32"/>
      <c r="I436" s="49"/>
    </row>
    <row r="437" spans="3:9" ht="13" x14ac:dyDescent="0.15">
      <c r="C437" s="31"/>
      <c r="D437" s="32"/>
      <c r="I437" s="49"/>
    </row>
    <row r="438" spans="3:9" ht="13" x14ac:dyDescent="0.15">
      <c r="C438" s="31"/>
      <c r="D438" s="32"/>
      <c r="I438" s="49"/>
    </row>
    <row r="439" spans="3:9" ht="13" x14ac:dyDescent="0.15">
      <c r="C439" s="31"/>
      <c r="D439" s="32"/>
      <c r="I439" s="49"/>
    </row>
    <row r="440" spans="3:9" ht="13" x14ac:dyDescent="0.15">
      <c r="C440" s="31"/>
      <c r="D440" s="32"/>
      <c r="I440" s="49"/>
    </row>
    <row r="441" spans="3:9" ht="13" x14ac:dyDescent="0.15">
      <c r="C441" s="31"/>
      <c r="D441" s="32"/>
      <c r="I441" s="49"/>
    </row>
    <row r="442" spans="3:9" ht="13" x14ac:dyDescent="0.15">
      <c r="C442" s="31"/>
      <c r="D442" s="32"/>
      <c r="I442" s="49"/>
    </row>
    <row r="443" spans="3:9" ht="13" x14ac:dyDescent="0.15">
      <c r="C443" s="31"/>
      <c r="D443" s="32"/>
      <c r="I443" s="49"/>
    </row>
    <row r="444" spans="3:9" ht="13" x14ac:dyDescent="0.15">
      <c r="C444" s="31"/>
      <c r="D444" s="32"/>
      <c r="I444" s="49"/>
    </row>
    <row r="445" spans="3:9" ht="13" x14ac:dyDescent="0.15">
      <c r="C445" s="31"/>
      <c r="D445" s="32"/>
      <c r="I445" s="49"/>
    </row>
    <row r="446" spans="3:9" ht="13" x14ac:dyDescent="0.15">
      <c r="C446" s="31"/>
      <c r="D446" s="32"/>
      <c r="I446" s="49"/>
    </row>
    <row r="447" spans="3:9" ht="13" x14ac:dyDescent="0.15">
      <c r="C447" s="31"/>
      <c r="D447" s="32"/>
      <c r="I447" s="49"/>
    </row>
    <row r="448" spans="3:9" ht="13" x14ac:dyDescent="0.15">
      <c r="C448" s="31"/>
      <c r="D448" s="32"/>
      <c r="I448" s="49"/>
    </row>
    <row r="449" spans="3:9" ht="13" x14ac:dyDescent="0.15">
      <c r="C449" s="31"/>
      <c r="D449" s="32"/>
      <c r="I449" s="49"/>
    </row>
    <row r="450" spans="3:9" ht="13" x14ac:dyDescent="0.15">
      <c r="C450" s="31"/>
      <c r="D450" s="32"/>
      <c r="I450" s="49"/>
    </row>
    <row r="451" spans="3:9" ht="13" x14ac:dyDescent="0.15">
      <c r="C451" s="31"/>
      <c r="D451" s="32"/>
      <c r="I451" s="49"/>
    </row>
    <row r="452" spans="3:9" ht="13" x14ac:dyDescent="0.15">
      <c r="C452" s="31"/>
      <c r="D452" s="32"/>
      <c r="I452" s="49"/>
    </row>
    <row r="453" spans="3:9" ht="13" x14ac:dyDescent="0.15">
      <c r="C453" s="31"/>
      <c r="D453" s="32"/>
      <c r="I453" s="49"/>
    </row>
    <row r="454" spans="3:9" ht="13" x14ac:dyDescent="0.15">
      <c r="C454" s="31"/>
      <c r="D454" s="32"/>
      <c r="I454" s="49"/>
    </row>
    <row r="455" spans="3:9" ht="13" x14ac:dyDescent="0.15">
      <c r="C455" s="31"/>
      <c r="D455" s="32"/>
      <c r="I455" s="49"/>
    </row>
    <row r="456" spans="3:9" ht="13" x14ac:dyDescent="0.15">
      <c r="C456" s="31"/>
      <c r="D456" s="32"/>
      <c r="I456" s="49"/>
    </row>
    <row r="457" spans="3:9" ht="13" x14ac:dyDescent="0.15">
      <c r="C457" s="31"/>
      <c r="D457" s="32"/>
      <c r="I457" s="49"/>
    </row>
    <row r="458" spans="3:9" ht="13" x14ac:dyDescent="0.15">
      <c r="C458" s="31"/>
      <c r="D458" s="32"/>
      <c r="I458" s="49"/>
    </row>
    <row r="459" spans="3:9" ht="13" x14ac:dyDescent="0.15">
      <c r="C459" s="31"/>
      <c r="D459" s="32"/>
      <c r="I459" s="49"/>
    </row>
    <row r="460" spans="3:9" ht="13" x14ac:dyDescent="0.15">
      <c r="C460" s="31"/>
      <c r="D460" s="32"/>
      <c r="I460" s="49"/>
    </row>
    <row r="461" spans="3:9" ht="13" x14ac:dyDescent="0.15">
      <c r="C461" s="31"/>
      <c r="D461" s="32"/>
      <c r="I461" s="49"/>
    </row>
    <row r="462" spans="3:9" ht="13" x14ac:dyDescent="0.15">
      <c r="C462" s="31"/>
      <c r="D462" s="32"/>
      <c r="I462" s="49"/>
    </row>
    <row r="463" spans="3:9" ht="13" x14ac:dyDescent="0.15">
      <c r="C463" s="31"/>
      <c r="D463" s="32"/>
      <c r="I463" s="49"/>
    </row>
    <row r="464" spans="3:9" ht="13" x14ac:dyDescent="0.15">
      <c r="C464" s="31"/>
      <c r="D464" s="32"/>
      <c r="I464" s="49"/>
    </row>
    <row r="465" spans="3:9" ht="13" x14ac:dyDescent="0.15">
      <c r="C465" s="31"/>
      <c r="D465" s="32"/>
      <c r="I465" s="49"/>
    </row>
    <row r="466" spans="3:9" ht="13" x14ac:dyDescent="0.15">
      <c r="C466" s="31"/>
      <c r="D466" s="32"/>
      <c r="I466" s="49"/>
    </row>
    <row r="467" spans="3:9" ht="13" x14ac:dyDescent="0.15">
      <c r="C467" s="31"/>
      <c r="D467" s="32"/>
      <c r="I467" s="49"/>
    </row>
    <row r="468" spans="3:9" ht="13" x14ac:dyDescent="0.15">
      <c r="C468" s="31"/>
      <c r="D468" s="32"/>
      <c r="I468" s="49"/>
    </row>
    <row r="469" spans="3:9" ht="13" x14ac:dyDescent="0.15">
      <c r="C469" s="31"/>
      <c r="D469" s="32"/>
      <c r="I469" s="49"/>
    </row>
    <row r="470" spans="3:9" ht="13" x14ac:dyDescent="0.15">
      <c r="C470" s="31"/>
      <c r="D470" s="32"/>
      <c r="I470" s="49"/>
    </row>
    <row r="471" spans="3:9" ht="13" x14ac:dyDescent="0.15">
      <c r="C471" s="31"/>
      <c r="D471" s="32"/>
      <c r="I471" s="49"/>
    </row>
    <row r="472" spans="3:9" ht="13" x14ac:dyDescent="0.15">
      <c r="C472" s="31"/>
      <c r="D472" s="32"/>
      <c r="I472" s="49"/>
    </row>
    <row r="473" spans="3:9" ht="13" x14ac:dyDescent="0.15">
      <c r="C473" s="31"/>
      <c r="D473" s="32"/>
      <c r="I473" s="49"/>
    </row>
    <row r="474" spans="3:9" ht="13" x14ac:dyDescent="0.15">
      <c r="C474" s="31"/>
      <c r="D474" s="32"/>
      <c r="I474" s="49"/>
    </row>
    <row r="475" spans="3:9" ht="13" x14ac:dyDescent="0.15">
      <c r="C475" s="31"/>
      <c r="D475" s="32"/>
      <c r="I475" s="49"/>
    </row>
    <row r="476" spans="3:9" ht="13" x14ac:dyDescent="0.15">
      <c r="C476" s="31"/>
      <c r="D476" s="32"/>
      <c r="I476" s="49"/>
    </row>
    <row r="477" spans="3:9" ht="13" x14ac:dyDescent="0.15">
      <c r="C477" s="31"/>
      <c r="D477" s="32"/>
      <c r="I477" s="49"/>
    </row>
    <row r="478" spans="3:9" ht="13" x14ac:dyDescent="0.15">
      <c r="C478" s="31"/>
      <c r="D478" s="32"/>
      <c r="I478" s="49"/>
    </row>
    <row r="479" spans="3:9" ht="13" x14ac:dyDescent="0.15">
      <c r="C479" s="31"/>
      <c r="D479" s="32"/>
      <c r="I479" s="49"/>
    </row>
    <row r="480" spans="3:9" ht="13" x14ac:dyDescent="0.15">
      <c r="C480" s="31"/>
      <c r="D480" s="32"/>
      <c r="I480" s="49"/>
    </row>
    <row r="481" spans="3:9" ht="13" x14ac:dyDescent="0.15">
      <c r="C481" s="31"/>
      <c r="D481" s="32"/>
      <c r="I481" s="49"/>
    </row>
    <row r="482" spans="3:9" ht="13" x14ac:dyDescent="0.15">
      <c r="C482" s="31"/>
      <c r="D482" s="32"/>
      <c r="I482" s="49"/>
    </row>
    <row r="483" spans="3:9" ht="13" x14ac:dyDescent="0.15">
      <c r="C483" s="31"/>
      <c r="D483" s="32"/>
      <c r="I483" s="49"/>
    </row>
    <row r="484" spans="3:9" ht="13" x14ac:dyDescent="0.15">
      <c r="C484" s="31"/>
      <c r="D484" s="32"/>
      <c r="I484" s="49"/>
    </row>
    <row r="485" spans="3:9" ht="13" x14ac:dyDescent="0.15">
      <c r="C485" s="31"/>
      <c r="D485" s="32"/>
      <c r="I485" s="49"/>
    </row>
    <row r="486" spans="3:9" ht="13" x14ac:dyDescent="0.15">
      <c r="C486" s="31"/>
      <c r="D486" s="32"/>
      <c r="I486" s="49"/>
    </row>
    <row r="487" spans="3:9" ht="13" x14ac:dyDescent="0.15">
      <c r="C487" s="31"/>
      <c r="D487" s="32"/>
      <c r="I487" s="49"/>
    </row>
    <row r="488" spans="3:9" ht="13" x14ac:dyDescent="0.15">
      <c r="C488" s="31"/>
      <c r="D488" s="32"/>
      <c r="I488" s="49"/>
    </row>
    <row r="489" spans="3:9" ht="13" x14ac:dyDescent="0.15">
      <c r="C489" s="31"/>
      <c r="D489" s="32"/>
      <c r="I489" s="49"/>
    </row>
    <row r="490" spans="3:9" ht="13" x14ac:dyDescent="0.15">
      <c r="C490" s="31"/>
      <c r="D490" s="32"/>
      <c r="I490" s="49"/>
    </row>
    <row r="491" spans="3:9" ht="13" x14ac:dyDescent="0.15">
      <c r="C491" s="31"/>
      <c r="D491" s="32"/>
      <c r="I491" s="49"/>
    </row>
    <row r="492" spans="3:9" ht="13" x14ac:dyDescent="0.15">
      <c r="C492" s="31"/>
      <c r="D492" s="32"/>
      <c r="I492" s="49"/>
    </row>
    <row r="493" spans="3:9" ht="13" x14ac:dyDescent="0.15">
      <c r="C493" s="31"/>
      <c r="D493" s="32"/>
      <c r="I493" s="49"/>
    </row>
    <row r="494" spans="3:9" ht="13" x14ac:dyDescent="0.15">
      <c r="C494" s="31"/>
      <c r="D494" s="32"/>
      <c r="I494" s="49"/>
    </row>
    <row r="495" spans="3:9" ht="13" x14ac:dyDescent="0.15">
      <c r="C495" s="31"/>
      <c r="D495" s="32"/>
      <c r="I495" s="49"/>
    </row>
    <row r="496" spans="3:9" ht="13" x14ac:dyDescent="0.15">
      <c r="C496" s="31"/>
      <c r="D496" s="32"/>
      <c r="I496" s="49"/>
    </row>
    <row r="497" spans="3:9" ht="13" x14ac:dyDescent="0.15">
      <c r="C497" s="31"/>
      <c r="D497" s="32"/>
      <c r="I497" s="49"/>
    </row>
    <row r="498" spans="3:9" ht="13" x14ac:dyDescent="0.15">
      <c r="C498" s="31"/>
      <c r="D498" s="32"/>
      <c r="I498" s="49"/>
    </row>
    <row r="499" spans="3:9" ht="13" x14ac:dyDescent="0.15">
      <c r="C499" s="31"/>
      <c r="D499" s="32"/>
      <c r="I499" s="49"/>
    </row>
    <row r="500" spans="3:9" ht="13" x14ac:dyDescent="0.15">
      <c r="C500" s="31"/>
      <c r="D500" s="32"/>
      <c r="I500" s="49"/>
    </row>
    <row r="501" spans="3:9" ht="13" x14ac:dyDescent="0.15">
      <c r="C501" s="31"/>
      <c r="D501" s="32"/>
      <c r="I501" s="49"/>
    </row>
    <row r="502" spans="3:9" ht="13" x14ac:dyDescent="0.15">
      <c r="C502" s="31"/>
      <c r="D502" s="32"/>
      <c r="I502" s="49"/>
    </row>
    <row r="503" spans="3:9" ht="13" x14ac:dyDescent="0.15">
      <c r="C503" s="31"/>
      <c r="D503" s="32"/>
      <c r="I503" s="49"/>
    </row>
    <row r="504" spans="3:9" ht="13" x14ac:dyDescent="0.15">
      <c r="C504" s="31"/>
      <c r="D504" s="32"/>
      <c r="I504" s="49"/>
    </row>
    <row r="505" spans="3:9" ht="13" x14ac:dyDescent="0.15">
      <c r="C505" s="31"/>
      <c r="D505" s="32"/>
      <c r="I505" s="49"/>
    </row>
    <row r="506" spans="3:9" ht="13" x14ac:dyDescent="0.15">
      <c r="C506" s="31"/>
      <c r="D506" s="32"/>
      <c r="I506" s="49"/>
    </row>
    <row r="507" spans="3:9" ht="13" x14ac:dyDescent="0.15">
      <c r="C507" s="31"/>
      <c r="D507" s="32"/>
      <c r="I507" s="49"/>
    </row>
    <row r="508" spans="3:9" ht="13" x14ac:dyDescent="0.15">
      <c r="C508" s="31"/>
      <c r="D508" s="32"/>
      <c r="I508" s="49"/>
    </row>
    <row r="509" spans="3:9" ht="13" x14ac:dyDescent="0.15">
      <c r="C509" s="31"/>
      <c r="D509" s="32"/>
      <c r="I509" s="49"/>
    </row>
    <row r="510" spans="3:9" ht="13" x14ac:dyDescent="0.15">
      <c r="C510" s="31"/>
      <c r="D510" s="32"/>
      <c r="I510" s="49"/>
    </row>
    <row r="511" spans="3:9" ht="13" x14ac:dyDescent="0.15">
      <c r="C511" s="31"/>
      <c r="D511" s="32"/>
      <c r="I511" s="49"/>
    </row>
    <row r="512" spans="3:9" ht="13" x14ac:dyDescent="0.15">
      <c r="C512" s="31"/>
      <c r="D512" s="32"/>
      <c r="I512" s="49"/>
    </row>
    <row r="513" spans="3:9" ht="13" x14ac:dyDescent="0.15">
      <c r="C513" s="31"/>
      <c r="D513" s="32"/>
      <c r="I513" s="49"/>
    </row>
    <row r="514" spans="3:9" ht="13" x14ac:dyDescent="0.15">
      <c r="C514" s="31"/>
      <c r="D514" s="32"/>
      <c r="I514" s="49"/>
    </row>
    <row r="515" spans="3:9" ht="13" x14ac:dyDescent="0.15">
      <c r="C515" s="31"/>
      <c r="D515" s="32"/>
      <c r="I515" s="49"/>
    </row>
    <row r="516" spans="3:9" ht="13" x14ac:dyDescent="0.15">
      <c r="C516" s="31"/>
      <c r="D516" s="32"/>
      <c r="I516" s="49"/>
    </row>
    <row r="517" spans="3:9" ht="13" x14ac:dyDescent="0.15">
      <c r="C517" s="31"/>
      <c r="D517" s="32"/>
      <c r="I517" s="49"/>
    </row>
    <row r="518" spans="3:9" ht="13" x14ac:dyDescent="0.15">
      <c r="C518" s="31"/>
      <c r="D518" s="32"/>
      <c r="I518" s="49"/>
    </row>
    <row r="519" spans="3:9" ht="13" x14ac:dyDescent="0.15">
      <c r="C519" s="31"/>
      <c r="D519" s="32"/>
      <c r="I519" s="49"/>
    </row>
    <row r="520" spans="3:9" ht="13" x14ac:dyDescent="0.15">
      <c r="C520" s="31"/>
      <c r="D520" s="32"/>
      <c r="I520" s="49"/>
    </row>
    <row r="521" spans="3:9" ht="13" x14ac:dyDescent="0.15">
      <c r="C521" s="31"/>
      <c r="D521" s="32"/>
      <c r="I521" s="49"/>
    </row>
    <row r="522" spans="3:9" ht="13" x14ac:dyDescent="0.15">
      <c r="C522" s="31"/>
      <c r="D522" s="32"/>
      <c r="I522" s="49"/>
    </row>
    <row r="523" spans="3:9" ht="13" x14ac:dyDescent="0.15">
      <c r="C523" s="31"/>
      <c r="D523" s="32"/>
      <c r="I523" s="49"/>
    </row>
    <row r="524" spans="3:9" ht="13" x14ac:dyDescent="0.15">
      <c r="C524" s="31"/>
      <c r="D524" s="32"/>
      <c r="I524" s="49"/>
    </row>
    <row r="525" spans="3:9" ht="13" x14ac:dyDescent="0.15">
      <c r="C525" s="31"/>
      <c r="D525" s="32"/>
      <c r="I525" s="49"/>
    </row>
    <row r="526" spans="3:9" ht="13" x14ac:dyDescent="0.15">
      <c r="C526" s="31"/>
      <c r="D526" s="32"/>
      <c r="I526" s="49"/>
    </row>
    <row r="527" spans="3:9" ht="13" x14ac:dyDescent="0.15">
      <c r="C527" s="31"/>
      <c r="D527" s="32"/>
      <c r="I527" s="49"/>
    </row>
    <row r="528" spans="3:9" ht="13" x14ac:dyDescent="0.15">
      <c r="C528" s="31"/>
      <c r="D528" s="32"/>
      <c r="I528" s="49"/>
    </row>
    <row r="529" spans="3:9" ht="13" x14ac:dyDescent="0.15">
      <c r="C529" s="31"/>
      <c r="D529" s="32"/>
      <c r="I529" s="49"/>
    </row>
    <row r="530" spans="3:9" ht="13" x14ac:dyDescent="0.15">
      <c r="C530" s="31"/>
      <c r="D530" s="32"/>
      <c r="I530" s="49"/>
    </row>
    <row r="531" spans="3:9" ht="13" x14ac:dyDescent="0.15">
      <c r="C531" s="31"/>
      <c r="D531" s="32"/>
      <c r="I531" s="49"/>
    </row>
    <row r="532" spans="3:9" ht="13" x14ac:dyDescent="0.15">
      <c r="C532" s="31"/>
      <c r="D532" s="32"/>
      <c r="I532" s="49"/>
    </row>
    <row r="533" spans="3:9" ht="13" x14ac:dyDescent="0.15">
      <c r="C533" s="31"/>
      <c r="D533" s="32"/>
      <c r="I533" s="49"/>
    </row>
    <row r="534" spans="3:9" ht="13" x14ac:dyDescent="0.15">
      <c r="C534" s="31"/>
      <c r="D534" s="32"/>
      <c r="I534" s="49"/>
    </row>
    <row r="535" spans="3:9" ht="13" x14ac:dyDescent="0.15">
      <c r="C535" s="31"/>
      <c r="D535" s="32"/>
      <c r="I535" s="49"/>
    </row>
    <row r="536" spans="3:9" ht="13" x14ac:dyDescent="0.15">
      <c r="C536" s="31"/>
      <c r="D536" s="32"/>
      <c r="I536" s="49"/>
    </row>
    <row r="537" spans="3:9" ht="13" x14ac:dyDescent="0.15">
      <c r="C537" s="31"/>
      <c r="D537" s="32"/>
      <c r="I537" s="49"/>
    </row>
    <row r="538" spans="3:9" ht="13" x14ac:dyDescent="0.15">
      <c r="C538" s="31"/>
      <c r="D538" s="32"/>
      <c r="I538" s="49"/>
    </row>
    <row r="539" spans="3:9" ht="13" x14ac:dyDescent="0.15">
      <c r="C539" s="31"/>
      <c r="D539" s="32"/>
      <c r="I539" s="49"/>
    </row>
    <row r="540" spans="3:9" ht="13" x14ac:dyDescent="0.15">
      <c r="C540" s="31"/>
      <c r="D540" s="32"/>
      <c r="I540" s="49"/>
    </row>
    <row r="541" spans="3:9" ht="13" x14ac:dyDescent="0.15">
      <c r="C541" s="31"/>
      <c r="D541" s="32"/>
      <c r="I541" s="49"/>
    </row>
    <row r="542" spans="3:9" ht="13" x14ac:dyDescent="0.15">
      <c r="C542" s="31"/>
      <c r="D542" s="32"/>
      <c r="I542" s="49"/>
    </row>
    <row r="543" spans="3:9" ht="13" x14ac:dyDescent="0.15">
      <c r="C543" s="31"/>
      <c r="D543" s="32"/>
      <c r="I543" s="49"/>
    </row>
    <row r="544" spans="3:9" ht="13" x14ac:dyDescent="0.15">
      <c r="C544" s="31"/>
      <c r="D544" s="32"/>
      <c r="I544" s="49"/>
    </row>
    <row r="545" spans="3:9" ht="13" x14ac:dyDescent="0.15">
      <c r="C545" s="31"/>
      <c r="D545" s="32"/>
      <c r="I545" s="49"/>
    </row>
    <row r="546" spans="3:9" ht="13" x14ac:dyDescent="0.15">
      <c r="C546" s="31"/>
      <c r="D546" s="32"/>
      <c r="I546" s="49"/>
    </row>
    <row r="547" spans="3:9" ht="13" x14ac:dyDescent="0.15">
      <c r="C547" s="31"/>
      <c r="D547" s="32"/>
      <c r="I547" s="49"/>
    </row>
    <row r="548" spans="3:9" ht="13" x14ac:dyDescent="0.15">
      <c r="C548" s="31"/>
      <c r="D548" s="32"/>
      <c r="I548" s="49"/>
    </row>
    <row r="549" spans="3:9" ht="13" x14ac:dyDescent="0.15">
      <c r="C549" s="31"/>
      <c r="D549" s="32"/>
      <c r="I549" s="49"/>
    </row>
    <row r="550" spans="3:9" ht="13" x14ac:dyDescent="0.15">
      <c r="C550" s="31"/>
      <c r="D550" s="32"/>
      <c r="I550" s="49"/>
    </row>
    <row r="551" spans="3:9" ht="13" x14ac:dyDescent="0.15">
      <c r="C551" s="31"/>
      <c r="D551" s="32"/>
      <c r="I551" s="49"/>
    </row>
    <row r="552" spans="3:9" ht="13" x14ac:dyDescent="0.15">
      <c r="C552" s="31"/>
      <c r="D552" s="32"/>
      <c r="I552" s="49"/>
    </row>
    <row r="553" spans="3:9" ht="13" x14ac:dyDescent="0.15">
      <c r="C553" s="31"/>
      <c r="D553" s="32"/>
      <c r="I553" s="49"/>
    </row>
    <row r="554" spans="3:9" ht="13" x14ac:dyDescent="0.15">
      <c r="C554" s="31"/>
      <c r="D554" s="32"/>
      <c r="I554" s="49"/>
    </row>
    <row r="555" spans="3:9" ht="13" x14ac:dyDescent="0.15">
      <c r="C555" s="31"/>
      <c r="D555" s="32"/>
      <c r="I555" s="49"/>
    </row>
    <row r="556" spans="3:9" ht="13" x14ac:dyDescent="0.15">
      <c r="C556" s="31"/>
      <c r="D556" s="32"/>
      <c r="I556" s="49"/>
    </row>
    <row r="557" spans="3:9" ht="13" x14ac:dyDescent="0.15">
      <c r="C557" s="31"/>
      <c r="D557" s="32"/>
      <c r="I557" s="49"/>
    </row>
    <row r="558" spans="3:9" ht="13" x14ac:dyDescent="0.15">
      <c r="C558" s="31"/>
      <c r="D558" s="32"/>
      <c r="I558" s="49"/>
    </row>
    <row r="559" spans="3:9" ht="13" x14ac:dyDescent="0.15">
      <c r="C559" s="31"/>
      <c r="D559" s="32"/>
      <c r="I559" s="49"/>
    </row>
    <row r="560" spans="3:9" ht="13" x14ac:dyDescent="0.15">
      <c r="C560" s="31"/>
      <c r="D560" s="32"/>
      <c r="I560" s="49"/>
    </row>
    <row r="561" spans="3:9" ht="13" x14ac:dyDescent="0.15">
      <c r="C561" s="31"/>
      <c r="D561" s="32"/>
      <c r="I561" s="49"/>
    </row>
    <row r="562" spans="3:9" ht="13" x14ac:dyDescent="0.15">
      <c r="C562" s="31"/>
      <c r="D562" s="32"/>
      <c r="I562" s="49"/>
    </row>
    <row r="563" spans="3:9" ht="13" x14ac:dyDescent="0.15">
      <c r="C563" s="31"/>
      <c r="D563" s="32"/>
      <c r="I563" s="49"/>
    </row>
    <row r="564" spans="3:9" ht="13" x14ac:dyDescent="0.15">
      <c r="C564" s="31"/>
      <c r="D564" s="32"/>
      <c r="I564" s="49"/>
    </row>
    <row r="565" spans="3:9" ht="13" x14ac:dyDescent="0.15">
      <c r="C565" s="31"/>
      <c r="D565" s="32"/>
      <c r="I565" s="49"/>
    </row>
    <row r="566" spans="3:9" ht="13" x14ac:dyDescent="0.15">
      <c r="C566" s="31"/>
      <c r="D566" s="32"/>
      <c r="I566" s="49"/>
    </row>
    <row r="567" spans="3:9" ht="13" x14ac:dyDescent="0.15">
      <c r="C567" s="31"/>
      <c r="D567" s="32"/>
      <c r="I567" s="49"/>
    </row>
    <row r="568" spans="3:9" ht="13" x14ac:dyDescent="0.15">
      <c r="C568" s="31"/>
      <c r="D568" s="32"/>
      <c r="I568" s="49"/>
    </row>
    <row r="569" spans="3:9" ht="13" x14ac:dyDescent="0.15">
      <c r="C569" s="31"/>
      <c r="D569" s="32"/>
      <c r="I569" s="49"/>
    </row>
    <row r="570" spans="3:9" ht="13" x14ac:dyDescent="0.15">
      <c r="C570" s="31"/>
      <c r="D570" s="32"/>
      <c r="I570" s="49"/>
    </row>
    <row r="571" spans="3:9" ht="13" x14ac:dyDescent="0.15">
      <c r="C571" s="31"/>
      <c r="D571" s="32"/>
      <c r="I571" s="49"/>
    </row>
    <row r="572" spans="3:9" ht="13" x14ac:dyDescent="0.15">
      <c r="C572" s="31"/>
      <c r="D572" s="32"/>
      <c r="I572" s="49"/>
    </row>
    <row r="573" spans="3:9" ht="13" x14ac:dyDescent="0.15">
      <c r="C573" s="31"/>
      <c r="D573" s="32"/>
      <c r="I573" s="49"/>
    </row>
    <row r="574" spans="3:9" ht="13" x14ac:dyDescent="0.15">
      <c r="C574" s="31"/>
      <c r="D574" s="32"/>
      <c r="I574" s="49"/>
    </row>
    <row r="575" spans="3:9" ht="13" x14ac:dyDescent="0.15">
      <c r="C575" s="31"/>
      <c r="D575" s="32"/>
      <c r="I575" s="49"/>
    </row>
    <row r="576" spans="3:9" ht="13" x14ac:dyDescent="0.15">
      <c r="C576" s="31"/>
      <c r="D576" s="32"/>
      <c r="I576" s="49"/>
    </row>
    <row r="577" spans="3:9" ht="13" x14ac:dyDescent="0.15">
      <c r="C577" s="31"/>
      <c r="D577" s="32"/>
      <c r="I577" s="49"/>
    </row>
    <row r="578" spans="3:9" ht="13" x14ac:dyDescent="0.15">
      <c r="C578" s="31"/>
      <c r="D578" s="32"/>
      <c r="I578" s="49"/>
    </row>
    <row r="579" spans="3:9" ht="13" x14ac:dyDescent="0.15">
      <c r="C579" s="31"/>
      <c r="D579" s="32"/>
      <c r="I579" s="49"/>
    </row>
    <row r="580" spans="3:9" ht="13" x14ac:dyDescent="0.15">
      <c r="C580" s="31"/>
      <c r="D580" s="32"/>
      <c r="I580" s="49"/>
    </row>
    <row r="581" spans="3:9" ht="13" x14ac:dyDescent="0.15">
      <c r="C581" s="31"/>
      <c r="D581" s="32"/>
      <c r="I581" s="49"/>
    </row>
    <row r="582" spans="3:9" ht="13" x14ac:dyDescent="0.15">
      <c r="C582" s="31"/>
      <c r="D582" s="32"/>
      <c r="I582" s="49"/>
    </row>
    <row r="583" spans="3:9" ht="13" x14ac:dyDescent="0.15">
      <c r="C583" s="31"/>
      <c r="D583" s="32"/>
      <c r="I583" s="49"/>
    </row>
    <row r="584" spans="3:9" ht="13" x14ac:dyDescent="0.15">
      <c r="C584" s="31"/>
      <c r="D584" s="32"/>
      <c r="I584" s="49"/>
    </row>
    <row r="585" spans="3:9" ht="13" x14ac:dyDescent="0.15">
      <c r="C585" s="31"/>
      <c r="D585" s="32"/>
      <c r="I585" s="49"/>
    </row>
    <row r="586" spans="3:9" ht="13" x14ac:dyDescent="0.15">
      <c r="C586" s="31"/>
      <c r="D586" s="32"/>
      <c r="I586" s="49"/>
    </row>
    <row r="587" spans="3:9" ht="13" x14ac:dyDescent="0.15">
      <c r="C587" s="31"/>
      <c r="D587" s="32"/>
      <c r="I587" s="49"/>
    </row>
    <row r="588" spans="3:9" ht="13" x14ac:dyDescent="0.15">
      <c r="C588" s="31"/>
      <c r="D588" s="32"/>
      <c r="I588" s="49"/>
    </row>
    <row r="589" spans="3:9" ht="13" x14ac:dyDescent="0.15">
      <c r="C589" s="31"/>
      <c r="D589" s="32"/>
      <c r="I589" s="49"/>
    </row>
    <row r="590" spans="3:9" ht="13" x14ac:dyDescent="0.15">
      <c r="C590" s="31"/>
      <c r="D590" s="32"/>
      <c r="I590" s="49"/>
    </row>
    <row r="591" spans="3:9" ht="13" x14ac:dyDescent="0.15">
      <c r="C591" s="31"/>
      <c r="D591" s="32"/>
      <c r="I591" s="49"/>
    </row>
    <row r="592" spans="3:9" ht="13" x14ac:dyDescent="0.15">
      <c r="C592" s="31"/>
      <c r="D592" s="32"/>
      <c r="I592" s="49"/>
    </row>
    <row r="593" spans="3:9" ht="13" x14ac:dyDescent="0.15">
      <c r="C593" s="31"/>
      <c r="D593" s="32"/>
      <c r="I593" s="49"/>
    </row>
    <row r="594" spans="3:9" ht="13" x14ac:dyDescent="0.15">
      <c r="C594" s="31"/>
      <c r="D594" s="32"/>
      <c r="I594" s="49"/>
    </row>
    <row r="595" spans="3:9" ht="13" x14ac:dyDescent="0.15">
      <c r="C595" s="31"/>
      <c r="D595" s="32"/>
      <c r="I595" s="49"/>
    </row>
    <row r="596" spans="3:9" ht="13" x14ac:dyDescent="0.15">
      <c r="C596" s="31"/>
      <c r="D596" s="32"/>
      <c r="I596" s="49"/>
    </row>
    <row r="597" spans="3:9" ht="13" x14ac:dyDescent="0.15">
      <c r="C597" s="31"/>
      <c r="D597" s="32"/>
      <c r="I597" s="49"/>
    </row>
    <row r="598" spans="3:9" ht="13" x14ac:dyDescent="0.15">
      <c r="C598" s="31"/>
      <c r="D598" s="32"/>
      <c r="I598" s="49"/>
    </row>
    <row r="599" spans="3:9" ht="13" x14ac:dyDescent="0.15">
      <c r="C599" s="31"/>
      <c r="D599" s="32"/>
      <c r="I599" s="49"/>
    </row>
    <row r="600" spans="3:9" ht="13" x14ac:dyDescent="0.15">
      <c r="C600" s="31"/>
      <c r="D600" s="32"/>
      <c r="I600" s="49"/>
    </row>
    <row r="601" spans="3:9" ht="13" x14ac:dyDescent="0.15">
      <c r="C601" s="31"/>
      <c r="D601" s="32"/>
      <c r="I601" s="49"/>
    </row>
    <row r="602" spans="3:9" ht="13" x14ac:dyDescent="0.15">
      <c r="C602" s="31"/>
      <c r="D602" s="32"/>
      <c r="I602" s="49"/>
    </row>
    <row r="603" spans="3:9" ht="13" x14ac:dyDescent="0.15">
      <c r="C603" s="31"/>
      <c r="D603" s="32"/>
      <c r="I603" s="49"/>
    </row>
    <row r="604" spans="3:9" ht="13" x14ac:dyDescent="0.15">
      <c r="C604" s="31"/>
      <c r="D604" s="32"/>
      <c r="I604" s="49"/>
    </row>
    <row r="605" spans="3:9" ht="13" x14ac:dyDescent="0.15">
      <c r="C605" s="31"/>
      <c r="D605" s="32"/>
      <c r="I605" s="49"/>
    </row>
    <row r="606" spans="3:9" ht="13" x14ac:dyDescent="0.15">
      <c r="C606" s="31"/>
      <c r="D606" s="32"/>
      <c r="I606" s="49"/>
    </row>
    <row r="607" spans="3:9" ht="13" x14ac:dyDescent="0.15">
      <c r="C607" s="31"/>
      <c r="D607" s="32"/>
      <c r="I607" s="49"/>
    </row>
    <row r="608" spans="3:9" ht="13" x14ac:dyDescent="0.15">
      <c r="C608" s="31"/>
      <c r="D608" s="32"/>
      <c r="I608" s="49"/>
    </row>
    <row r="609" spans="3:9" ht="13" x14ac:dyDescent="0.15">
      <c r="C609" s="31"/>
      <c r="D609" s="32"/>
      <c r="I609" s="49"/>
    </row>
    <row r="610" spans="3:9" ht="13" x14ac:dyDescent="0.15">
      <c r="C610" s="31"/>
      <c r="D610" s="32"/>
      <c r="I610" s="49"/>
    </row>
    <row r="611" spans="3:9" ht="13" x14ac:dyDescent="0.15">
      <c r="C611" s="31"/>
      <c r="D611" s="32"/>
      <c r="I611" s="49"/>
    </row>
    <row r="612" spans="3:9" ht="13" x14ac:dyDescent="0.15">
      <c r="C612" s="31"/>
      <c r="D612" s="32"/>
      <c r="I612" s="49"/>
    </row>
    <row r="613" spans="3:9" ht="13" x14ac:dyDescent="0.15">
      <c r="C613" s="31"/>
      <c r="D613" s="32"/>
      <c r="I613" s="49"/>
    </row>
    <row r="614" spans="3:9" ht="13" x14ac:dyDescent="0.15">
      <c r="C614" s="31"/>
      <c r="D614" s="32"/>
      <c r="I614" s="49"/>
    </row>
    <row r="615" spans="3:9" ht="13" x14ac:dyDescent="0.15">
      <c r="C615" s="31"/>
      <c r="D615" s="32"/>
      <c r="I615" s="49"/>
    </row>
    <row r="616" spans="3:9" ht="13" x14ac:dyDescent="0.15">
      <c r="C616" s="31"/>
      <c r="D616" s="32"/>
      <c r="I616" s="49"/>
    </row>
    <row r="617" spans="3:9" ht="13" x14ac:dyDescent="0.15">
      <c r="C617" s="31"/>
      <c r="D617" s="32"/>
      <c r="I617" s="49"/>
    </row>
    <row r="618" spans="3:9" ht="13" x14ac:dyDescent="0.15">
      <c r="C618" s="31"/>
      <c r="D618" s="32"/>
      <c r="I618" s="49"/>
    </row>
    <row r="619" spans="3:9" ht="13" x14ac:dyDescent="0.15">
      <c r="C619" s="31"/>
      <c r="D619" s="32"/>
      <c r="I619" s="49"/>
    </row>
    <row r="620" spans="3:9" ht="13" x14ac:dyDescent="0.15">
      <c r="C620" s="31"/>
      <c r="D620" s="32"/>
      <c r="I620" s="49"/>
    </row>
    <row r="621" spans="3:9" ht="13" x14ac:dyDescent="0.15">
      <c r="C621" s="31"/>
      <c r="D621" s="32"/>
      <c r="I621" s="49"/>
    </row>
    <row r="622" spans="3:9" ht="13" x14ac:dyDescent="0.15">
      <c r="C622" s="31"/>
      <c r="D622" s="32"/>
      <c r="I622" s="49"/>
    </row>
    <row r="623" spans="3:9" ht="13" x14ac:dyDescent="0.15">
      <c r="C623" s="31"/>
      <c r="D623" s="32"/>
      <c r="I623" s="49"/>
    </row>
    <row r="624" spans="3:9" ht="13" x14ac:dyDescent="0.15">
      <c r="C624" s="31"/>
      <c r="D624" s="32"/>
      <c r="I624" s="49"/>
    </row>
    <row r="625" spans="3:9" ht="13" x14ac:dyDescent="0.15">
      <c r="C625" s="31"/>
      <c r="D625" s="32"/>
      <c r="I625" s="49"/>
    </row>
    <row r="626" spans="3:9" ht="13" x14ac:dyDescent="0.15">
      <c r="C626" s="31"/>
      <c r="D626" s="32"/>
      <c r="I626" s="49"/>
    </row>
    <row r="627" spans="3:9" ht="13" x14ac:dyDescent="0.15">
      <c r="C627" s="31"/>
      <c r="D627" s="32"/>
      <c r="I627" s="49"/>
    </row>
    <row r="628" spans="3:9" ht="13" x14ac:dyDescent="0.15">
      <c r="C628" s="31"/>
      <c r="D628" s="32"/>
      <c r="I628" s="49"/>
    </row>
    <row r="629" spans="3:9" ht="13" x14ac:dyDescent="0.15">
      <c r="C629" s="31"/>
      <c r="D629" s="32"/>
      <c r="I629" s="49"/>
    </row>
    <row r="630" spans="3:9" ht="13" x14ac:dyDescent="0.15">
      <c r="C630" s="31"/>
      <c r="D630" s="32"/>
      <c r="I630" s="49"/>
    </row>
    <row r="631" spans="3:9" ht="13" x14ac:dyDescent="0.15">
      <c r="C631" s="31"/>
      <c r="D631" s="32"/>
      <c r="I631" s="49"/>
    </row>
    <row r="632" spans="3:9" ht="13" x14ac:dyDescent="0.15">
      <c r="C632" s="31"/>
      <c r="D632" s="32"/>
      <c r="I632" s="49"/>
    </row>
    <row r="633" spans="3:9" ht="13" x14ac:dyDescent="0.15">
      <c r="C633" s="31"/>
      <c r="D633" s="32"/>
      <c r="I633" s="49"/>
    </row>
    <row r="634" spans="3:9" ht="13" x14ac:dyDescent="0.15">
      <c r="C634" s="31"/>
      <c r="D634" s="32"/>
      <c r="I634" s="49"/>
    </row>
    <row r="635" spans="3:9" ht="13" x14ac:dyDescent="0.15">
      <c r="C635" s="31"/>
      <c r="D635" s="32"/>
      <c r="I635" s="49"/>
    </row>
    <row r="636" spans="3:9" ht="13" x14ac:dyDescent="0.15">
      <c r="C636" s="31"/>
      <c r="D636" s="32"/>
      <c r="I636" s="49"/>
    </row>
    <row r="637" spans="3:9" ht="13" x14ac:dyDescent="0.15">
      <c r="C637" s="31"/>
      <c r="D637" s="32"/>
      <c r="I637" s="49"/>
    </row>
    <row r="638" spans="3:9" ht="13" x14ac:dyDescent="0.15">
      <c r="C638" s="31"/>
      <c r="D638" s="32"/>
      <c r="I638" s="49"/>
    </row>
    <row r="639" spans="3:9" ht="13" x14ac:dyDescent="0.15">
      <c r="C639" s="31"/>
      <c r="D639" s="32"/>
      <c r="I639" s="49"/>
    </row>
    <row r="640" spans="3:9" ht="13" x14ac:dyDescent="0.15">
      <c r="C640" s="31"/>
      <c r="D640" s="32"/>
      <c r="I640" s="49"/>
    </row>
    <row r="641" spans="3:9" ht="13" x14ac:dyDescent="0.15">
      <c r="C641" s="31"/>
      <c r="D641" s="32"/>
      <c r="I641" s="49"/>
    </row>
    <row r="642" spans="3:9" ht="13" x14ac:dyDescent="0.15">
      <c r="C642" s="31"/>
      <c r="D642" s="32"/>
      <c r="I642" s="49"/>
    </row>
    <row r="643" spans="3:9" ht="13" x14ac:dyDescent="0.15">
      <c r="C643" s="31"/>
      <c r="D643" s="32"/>
      <c r="I643" s="49"/>
    </row>
    <row r="644" spans="3:9" ht="13" x14ac:dyDescent="0.15">
      <c r="C644" s="31"/>
      <c r="D644" s="32"/>
      <c r="I644" s="49"/>
    </row>
    <row r="645" spans="3:9" ht="13" x14ac:dyDescent="0.15">
      <c r="C645" s="31"/>
      <c r="D645" s="32"/>
      <c r="I645" s="49"/>
    </row>
    <row r="646" spans="3:9" ht="13" x14ac:dyDescent="0.15">
      <c r="C646" s="31"/>
      <c r="D646" s="32"/>
      <c r="I646" s="49"/>
    </row>
    <row r="647" spans="3:9" ht="13" x14ac:dyDescent="0.15">
      <c r="C647" s="31"/>
      <c r="D647" s="32"/>
      <c r="I647" s="49"/>
    </row>
    <row r="648" spans="3:9" ht="13" x14ac:dyDescent="0.15">
      <c r="C648" s="31"/>
      <c r="D648" s="32"/>
      <c r="I648" s="49"/>
    </row>
    <row r="649" spans="3:9" ht="13" x14ac:dyDescent="0.15">
      <c r="C649" s="31"/>
      <c r="D649" s="32"/>
      <c r="I649" s="49"/>
    </row>
    <row r="650" spans="3:9" ht="13" x14ac:dyDescent="0.15">
      <c r="C650" s="31"/>
      <c r="D650" s="32"/>
      <c r="I650" s="49"/>
    </row>
    <row r="651" spans="3:9" ht="13" x14ac:dyDescent="0.15">
      <c r="C651" s="31"/>
      <c r="D651" s="32"/>
      <c r="I651" s="49"/>
    </row>
    <row r="652" spans="3:9" ht="13" x14ac:dyDescent="0.15">
      <c r="C652" s="31"/>
      <c r="D652" s="32"/>
      <c r="I652" s="49"/>
    </row>
    <row r="653" spans="3:9" ht="13" x14ac:dyDescent="0.15">
      <c r="C653" s="31"/>
      <c r="D653" s="32"/>
      <c r="I653" s="49"/>
    </row>
    <row r="654" spans="3:9" ht="13" x14ac:dyDescent="0.15">
      <c r="C654" s="31"/>
      <c r="D654" s="32"/>
      <c r="I654" s="49"/>
    </row>
    <row r="655" spans="3:9" ht="13" x14ac:dyDescent="0.15">
      <c r="C655" s="31"/>
      <c r="D655" s="32"/>
      <c r="I655" s="49"/>
    </row>
    <row r="656" spans="3:9" ht="13" x14ac:dyDescent="0.15">
      <c r="C656" s="31"/>
      <c r="D656" s="32"/>
      <c r="I656" s="49"/>
    </row>
    <row r="657" spans="3:9" ht="13" x14ac:dyDescent="0.15">
      <c r="C657" s="31"/>
      <c r="D657" s="32"/>
      <c r="I657" s="49"/>
    </row>
    <row r="658" spans="3:9" ht="13" x14ac:dyDescent="0.15">
      <c r="C658" s="31"/>
      <c r="D658" s="32"/>
      <c r="I658" s="49"/>
    </row>
    <row r="659" spans="3:9" ht="13" x14ac:dyDescent="0.15">
      <c r="C659" s="31"/>
      <c r="D659" s="32"/>
      <c r="I659" s="49"/>
    </row>
    <row r="660" spans="3:9" ht="13" x14ac:dyDescent="0.15">
      <c r="C660" s="31"/>
      <c r="D660" s="32"/>
      <c r="I660" s="49"/>
    </row>
    <row r="661" spans="3:9" ht="13" x14ac:dyDescent="0.15">
      <c r="C661" s="31"/>
      <c r="D661" s="32"/>
      <c r="I661" s="49"/>
    </row>
    <row r="662" spans="3:9" ht="13" x14ac:dyDescent="0.15">
      <c r="C662" s="31"/>
      <c r="D662" s="32"/>
      <c r="I662" s="49"/>
    </row>
    <row r="663" spans="3:9" ht="13" x14ac:dyDescent="0.15">
      <c r="C663" s="31"/>
      <c r="D663" s="32"/>
      <c r="I663" s="49"/>
    </row>
    <row r="664" spans="3:9" ht="13" x14ac:dyDescent="0.15">
      <c r="C664" s="31"/>
      <c r="D664" s="32"/>
      <c r="I664" s="49"/>
    </row>
    <row r="665" spans="3:9" ht="13" x14ac:dyDescent="0.15">
      <c r="C665" s="31"/>
      <c r="D665" s="32"/>
      <c r="I665" s="49"/>
    </row>
    <row r="666" spans="3:9" ht="13" x14ac:dyDescent="0.15">
      <c r="C666" s="31"/>
      <c r="D666" s="32"/>
      <c r="I666" s="49"/>
    </row>
    <row r="667" spans="3:9" ht="13" x14ac:dyDescent="0.15">
      <c r="C667" s="31"/>
      <c r="D667" s="32"/>
      <c r="I667" s="49"/>
    </row>
    <row r="668" spans="3:9" ht="13" x14ac:dyDescent="0.15">
      <c r="C668" s="31"/>
      <c r="D668" s="32"/>
      <c r="I668" s="49"/>
    </row>
    <row r="669" spans="3:9" ht="13" x14ac:dyDescent="0.15">
      <c r="C669" s="31"/>
      <c r="D669" s="32"/>
      <c r="I669" s="49"/>
    </row>
    <row r="670" spans="3:9" ht="13" x14ac:dyDescent="0.15">
      <c r="C670" s="31"/>
      <c r="D670" s="32"/>
      <c r="I670" s="49"/>
    </row>
    <row r="671" spans="3:9" ht="13" x14ac:dyDescent="0.15">
      <c r="C671" s="31"/>
      <c r="D671" s="32"/>
      <c r="I671" s="49"/>
    </row>
    <row r="672" spans="3:9" ht="13" x14ac:dyDescent="0.15">
      <c r="C672" s="31"/>
      <c r="D672" s="32"/>
      <c r="I672" s="49"/>
    </row>
    <row r="673" spans="3:9" ht="13" x14ac:dyDescent="0.15">
      <c r="C673" s="31"/>
      <c r="D673" s="32"/>
      <c r="I673" s="49"/>
    </row>
    <row r="674" spans="3:9" ht="13" x14ac:dyDescent="0.15">
      <c r="C674" s="31"/>
      <c r="D674" s="32"/>
      <c r="I674" s="49"/>
    </row>
    <row r="675" spans="3:9" ht="13" x14ac:dyDescent="0.15">
      <c r="C675" s="31"/>
      <c r="D675" s="32"/>
      <c r="I675" s="49"/>
    </row>
    <row r="676" spans="3:9" ht="13" x14ac:dyDescent="0.15">
      <c r="C676" s="31"/>
      <c r="D676" s="32"/>
      <c r="I676" s="49"/>
    </row>
    <row r="677" spans="3:9" ht="13" x14ac:dyDescent="0.15">
      <c r="C677" s="31"/>
      <c r="D677" s="32"/>
      <c r="I677" s="49"/>
    </row>
    <row r="678" spans="3:9" ht="13" x14ac:dyDescent="0.15">
      <c r="C678" s="31"/>
      <c r="D678" s="32"/>
      <c r="I678" s="49"/>
    </row>
    <row r="679" spans="3:9" ht="13" x14ac:dyDescent="0.15">
      <c r="C679" s="31"/>
      <c r="D679" s="32"/>
      <c r="I679" s="49"/>
    </row>
    <row r="680" spans="3:9" ht="13" x14ac:dyDescent="0.15">
      <c r="C680" s="31"/>
      <c r="D680" s="32"/>
      <c r="I680" s="49"/>
    </row>
    <row r="681" spans="3:9" ht="13" x14ac:dyDescent="0.15">
      <c r="C681" s="31"/>
      <c r="D681" s="32"/>
      <c r="I681" s="49"/>
    </row>
    <row r="682" spans="3:9" ht="13" x14ac:dyDescent="0.15">
      <c r="C682" s="31"/>
      <c r="D682" s="32"/>
      <c r="I682" s="49"/>
    </row>
    <row r="683" spans="3:9" ht="13" x14ac:dyDescent="0.15">
      <c r="C683" s="31"/>
      <c r="D683" s="32"/>
      <c r="I683" s="49"/>
    </row>
    <row r="684" spans="3:9" ht="13" x14ac:dyDescent="0.15">
      <c r="C684" s="31"/>
      <c r="D684" s="32"/>
      <c r="I684" s="49"/>
    </row>
    <row r="685" spans="3:9" ht="13" x14ac:dyDescent="0.15">
      <c r="C685" s="31"/>
      <c r="D685" s="32"/>
      <c r="I685" s="49"/>
    </row>
    <row r="686" spans="3:9" ht="13" x14ac:dyDescent="0.15">
      <c r="C686" s="31"/>
      <c r="D686" s="32"/>
      <c r="I686" s="49"/>
    </row>
    <row r="687" spans="3:9" ht="13" x14ac:dyDescent="0.15">
      <c r="C687" s="31"/>
      <c r="D687" s="32"/>
      <c r="I687" s="49"/>
    </row>
    <row r="688" spans="3:9" ht="13" x14ac:dyDescent="0.15">
      <c r="C688" s="31"/>
      <c r="D688" s="32"/>
      <c r="I688" s="49"/>
    </row>
    <row r="689" spans="3:9" ht="13" x14ac:dyDescent="0.15">
      <c r="C689" s="31"/>
      <c r="D689" s="32"/>
      <c r="I689" s="49"/>
    </row>
    <row r="690" spans="3:9" ht="13" x14ac:dyDescent="0.15">
      <c r="C690" s="31"/>
      <c r="D690" s="32"/>
      <c r="I690" s="49"/>
    </row>
    <row r="691" spans="3:9" ht="13" x14ac:dyDescent="0.15">
      <c r="C691" s="31"/>
      <c r="D691" s="32"/>
      <c r="I691" s="49"/>
    </row>
    <row r="692" spans="3:9" ht="13" x14ac:dyDescent="0.15">
      <c r="C692" s="31"/>
      <c r="D692" s="32"/>
      <c r="I692" s="49"/>
    </row>
    <row r="693" spans="3:9" ht="13" x14ac:dyDescent="0.15">
      <c r="C693" s="31"/>
      <c r="D693" s="32"/>
      <c r="I693" s="49"/>
    </row>
    <row r="694" spans="3:9" ht="13" x14ac:dyDescent="0.15">
      <c r="C694" s="31"/>
      <c r="D694" s="32"/>
      <c r="I694" s="49"/>
    </row>
    <row r="695" spans="3:9" ht="13" x14ac:dyDescent="0.15">
      <c r="C695" s="31"/>
      <c r="D695" s="32"/>
      <c r="I695" s="49"/>
    </row>
    <row r="696" spans="3:9" ht="13" x14ac:dyDescent="0.15">
      <c r="C696" s="31"/>
      <c r="D696" s="32"/>
      <c r="I696" s="49"/>
    </row>
    <row r="697" spans="3:9" ht="13" x14ac:dyDescent="0.15">
      <c r="C697" s="31"/>
      <c r="D697" s="32"/>
      <c r="I697" s="49"/>
    </row>
    <row r="698" spans="3:9" ht="13" x14ac:dyDescent="0.15">
      <c r="C698" s="31"/>
      <c r="D698" s="32"/>
      <c r="I698" s="49"/>
    </row>
    <row r="699" spans="3:9" ht="13" x14ac:dyDescent="0.15">
      <c r="C699" s="31"/>
      <c r="D699" s="32"/>
      <c r="I699" s="49"/>
    </row>
    <row r="700" spans="3:9" ht="13" x14ac:dyDescent="0.15">
      <c r="C700" s="31"/>
      <c r="D700" s="32"/>
      <c r="I700" s="49"/>
    </row>
    <row r="701" spans="3:9" ht="13" x14ac:dyDescent="0.15">
      <c r="C701" s="31"/>
      <c r="D701" s="32"/>
      <c r="I701" s="49"/>
    </row>
    <row r="702" spans="3:9" ht="13" x14ac:dyDescent="0.15">
      <c r="C702" s="31"/>
      <c r="D702" s="32"/>
      <c r="I702" s="49"/>
    </row>
    <row r="703" spans="3:9" ht="13" x14ac:dyDescent="0.15">
      <c r="C703" s="31"/>
      <c r="D703" s="32"/>
      <c r="I703" s="49"/>
    </row>
    <row r="704" spans="3:9" ht="13" x14ac:dyDescent="0.15">
      <c r="C704" s="31"/>
      <c r="D704" s="32"/>
      <c r="I704" s="49"/>
    </row>
    <row r="705" spans="3:9" ht="13" x14ac:dyDescent="0.15">
      <c r="C705" s="31"/>
      <c r="D705" s="32"/>
      <c r="I705" s="49"/>
    </row>
    <row r="706" spans="3:9" ht="13" x14ac:dyDescent="0.15">
      <c r="C706" s="31"/>
      <c r="D706" s="32"/>
      <c r="I706" s="49"/>
    </row>
    <row r="707" spans="3:9" ht="13" x14ac:dyDescent="0.15">
      <c r="C707" s="31"/>
      <c r="D707" s="32"/>
      <c r="I707" s="49"/>
    </row>
    <row r="708" spans="3:9" ht="13" x14ac:dyDescent="0.15">
      <c r="C708" s="31"/>
      <c r="D708" s="32"/>
      <c r="I708" s="49"/>
    </row>
    <row r="709" spans="3:9" ht="13" x14ac:dyDescent="0.15">
      <c r="C709" s="31"/>
      <c r="D709" s="32"/>
      <c r="I709" s="49"/>
    </row>
    <row r="710" spans="3:9" ht="13" x14ac:dyDescent="0.15">
      <c r="C710" s="31"/>
      <c r="D710" s="32"/>
      <c r="I710" s="49"/>
    </row>
    <row r="711" spans="3:9" ht="13" x14ac:dyDescent="0.15">
      <c r="C711" s="31"/>
      <c r="D711" s="32"/>
      <c r="I711" s="49"/>
    </row>
    <row r="712" spans="3:9" ht="13" x14ac:dyDescent="0.15">
      <c r="C712" s="31"/>
      <c r="D712" s="32"/>
      <c r="I712" s="49"/>
    </row>
    <row r="713" spans="3:9" ht="13" x14ac:dyDescent="0.15">
      <c r="C713" s="31"/>
      <c r="D713" s="32"/>
      <c r="I713" s="49"/>
    </row>
    <row r="714" spans="3:9" ht="13" x14ac:dyDescent="0.15">
      <c r="C714" s="31"/>
      <c r="D714" s="32"/>
      <c r="I714" s="49"/>
    </row>
    <row r="715" spans="3:9" ht="13" x14ac:dyDescent="0.15">
      <c r="C715" s="31"/>
      <c r="D715" s="32"/>
      <c r="I715" s="49"/>
    </row>
    <row r="716" spans="3:9" ht="13" x14ac:dyDescent="0.15">
      <c r="C716" s="31"/>
      <c r="D716" s="32"/>
      <c r="I716" s="49"/>
    </row>
    <row r="717" spans="3:9" ht="13" x14ac:dyDescent="0.15">
      <c r="C717" s="31"/>
      <c r="D717" s="32"/>
      <c r="I717" s="49"/>
    </row>
    <row r="718" spans="3:9" ht="13" x14ac:dyDescent="0.15">
      <c r="C718" s="31"/>
      <c r="D718" s="32"/>
      <c r="I718" s="49"/>
    </row>
    <row r="719" spans="3:9" ht="13" x14ac:dyDescent="0.15">
      <c r="C719" s="31"/>
      <c r="D719" s="32"/>
      <c r="I719" s="49"/>
    </row>
    <row r="720" spans="3:9" ht="13" x14ac:dyDescent="0.15">
      <c r="C720" s="31"/>
      <c r="D720" s="32"/>
      <c r="I720" s="49"/>
    </row>
    <row r="721" spans="3:9" ht="13" x14ac:dyDescent="0.15">
      <c r="C721" s="31"/>
      <c r="D721" s="32"/>
      <c r="I721" s="49"/>
    </row>
    <row r="722" spans="3:9" ht="13" x14ac:dyDescent="0.15">
      <c r="C722" s="31"/>
      <c r="D722" s="32"/>
      <c r="I722" s="49"/>
    </row>
    <row r="723" spans="3:9" ht="13" x14ac:dyDescent="0.15">
      <c r="C723" s="31"/>
      <c r="D723" s="32"/>
      <c r="I723" s="49"/>
    </row>
    <row r="724" spans="3:9" ht="13" x14ac:dyDescent="0.15">
      <c r="C724" s="31"/>
      <c r="D724" s="32"/>
      <c r="I724" s="49"/>
    </row>
    <row r="725" spans="3:9" ht="13" x14ac:dyDescent="0.15">
      <c r="C725" s="31"/>
      <c r="D725" s="32"/>
      <c r="I725" s="49"/>
    </row>
    <row r="726" spans="3:9" ht="13" x14ac:dyDescent="0.15">
      <c r="C726" s="31"/>
      <c r="D726" s="32"/>
      <c r="I726" s="49"/>
    </row>
    <row r="727" spans="3:9" ht="13" x14ac:dyDescent="0.15">
      <c r="C727" s="31"/>
      <c r="D727" s="32"/>
      <c r="I727" s="49"/>
    </row>
    <row r="728" spans="3:9" ht="13" x14ac:dyDescent="0.15">
      <c r="C728" s="31"/>
      <c r="D728" s="32"/>
      <c r="I728" s="49"/>
    </row>
    <row r="729" spans="3:9" ht="13" x14ac:dyDescent="0.15">
      <c r="C729" s="31"/>
      <c r="D729" s="32"/>
      <c r="I729" s="49"/>
    </row>
    <row r="730" spans="3:9" ht="13" x14ac:dyDescent="0.15">
      <c r="C730" s="31"/>
      <c r="D730" s="32"/>
      <c r="I730" s="49"/>
    </row>
    <row r="731" spans="3:9" ht="13" x14ac:dyDescent="0.15">
      <c r="C731" s="31"/>
      <c r="D731" s="32"/>
      <c r="I731" s="49"/>
    </row>
    <row r="732" spans="3:9" ht="13" x14ac:dyDescent="0.15">
      <c r="C732" s="31"/>
      <c r="D732" s="32"/>
      <c r="I732" s="49"/>
    </row>
    <row r="733" spans="3:9" ht="13" x14ac:dyDescent="0.15">
      <c r="C733" s="31"/>
      <c r="D733" s="32"/>
      <c r="I733" s="49"/>
    </row>
    <row r="734" spans="3:9" ht="13" x14ac:dyDescent="0.15">
      <c r="C734" s="31"/>
      <c r="D734" s="32"/>
      <c r="I734" s="49"/>
    </row>
    <row r="735" spans="3:9" ht="13" x14ac:dyDescent="0.15">
      <c r="C735" s="31"/>
      <c r="D735" s="32"/>
      <c r="I735" s="49"/>
    </row>
    <row r="736" spans="3:9" ht="13" x14ac:dyDescent="0.15">
      <c r="C736" s="31"/>
      <c r="D736" s="32"/>
      <c r="I736" s="49"/>
    </row>
    <row r="737" spans="3:9" ht="13" x14ac:dyDescent="0.15">
      <c r="C737" s="31"/>
      <c r="D737" s="32"/>
      <c r="I737" s="49"/>
    </row>
    <row r="738" spans="3:9" ht="13" x14ac:dyDescent="0.15">
      <c r="C738" s="31"/>
      <c r="D738" s="32"/>
      <c r="I738" s="49"/>
    </row>
    <row r="739" spans="3:9" ht="13" x14ac:dyDescent="0.15">
      <c r="C739" s="31"/>
      <c r="D739" s="32"/>
      <c r="I739" s="49"/>
    </row>
    <row r="740" spans="3:9" ht="13" x14ac:dyDescent="0.15">
      <c r="C740" s="31"/>
      <c r="D740" s="32"/>
      <c r="I740" s="49"/>
    </row>
    <row r="741" spans="3:9" ht="13" x14ac:dyDescent="0.15">
      <c r="C741" s="31"/>
      <c r="D741" s="32"/>
      <c r="I741" s="49"/>
    </row>
    <row r="742" spans="3:9" ht="13" x14ac:dyDescent="0.15">
      <c r="C742" s="31"/>
      <c r="D742" s="32"/>
      <c r="I742" s="49"/>
    </row>
    <row r="743" spans="3:9" ht="13" x14ac:dyDescent="0.15">
      <c r="C743" s="31"/>
      <c r="D743" s="32"/>
      <c r="I743" s="49"/>
    </row>
    <row r="744" spans="3:9" ht="13" x14ac:dyDescent="0.15">
      <c r="C744" s="31"/>
      <c r="D744" s="32"/>
      <c r="I744" s="49"/>
    </row>
    <row r="745" spans="3:9" ht="13" x14ac:dyDescent="0.15">
      <c r="C745" s="31"/>
      <c r="D745" s="32"/>
      <c r="I745" s="49"/>
    </row>
    <row r="746" spans="3:9" ht="13" x14ac:dyDescent="0.15">
      <c r="C746" s="31"/>
      <c r="D746" s="32"/>
      <c r="I746" s="49"/>
    </row>
    <row r="747" spans="3:9" ht="13" x14ac:dyDescent="0.15">
      <c r="C747" s="31"/>
      <c r="D747" s="32"/>
      <c r="I747" s="49"/>
    </row>
    <row r="748" spans="3:9" ht="13" x14ac:dyDescent="0.15">
      <c r="C748" s="31"/>
      <c r="D748" s="32"/>
      <c r="I748" s="49"/>
    </row>
    <row r="749" spans="3:9" ht="13" x14ac:dyDescent="0.15">
      <c r="C749" s="31"/>
      <c r="D749" s="32"/>
      <c r="I749" s="49"/>
    </row>
    <row r="750" spans="3:9" ht="13" x14ac:dyDescent="0.15">
      <c r="C750" s="31"/>
      <c r="D750" s="32"/>
      <c r="I750" s="49"/>
    </row>
    <row r="751" spans="3:9" ht="13" x14ac:dyDescent="0.15">
      <c r="C751" s="31"/>
      <c r="D751" s="32"/>
      <c r="I751" s="49"/>
    </row>
    <row r="752" spans="3:9" ht="13" x14ac:dyDescent="0.15">
      <c r="C752" s="31"/>
      <c r="D752" s="32"/>
      <c r="I752" s="49"/>
    </row>
    <row r="753" spans="3:9" ht="13" x14ac:dyDescent="0.15">
      <c r="C753" s="31"/>
      <c r="D753" s="32"/>
      <c r="I753" s="49"/>
    </row>
    <row r="754" spans="3:9" ht="13" x14ac:dyDescent="0.15">
      <c r="C754" s="31"/>
      <c r="D754" s="32"/>
      <c r="I754" s="49"/>
    </row>
    <row r="755" spans="3:9" ht="13" x14ac:dyDescent="0.15">
      <c r="C755" s="31"/>
      <c r="D755" s="32"/>
      <c r="I755" s="49"/>
    </row>
    <row r="756" spans="3:9" ht="13" x14ac:dyDescent="0.15">
      <c r="C756" s="31"/>
      <c r="D756" s="32"/>
      <c r="I756" s="49"/>
    </row>
    <row r="757" spans="3:9" ht="13" x14ac:dyDescent="0.15">
      <c r="C757" s="31"/>
      <c r="D757" s="32"/>
      <c r="I757" s="49"/>
    </row>
    <row r="758" spans="3:9" ht="13" x14ac:dyDescent="0.15">
      <c r="C758" s="31"/>
      <c r="D758" s="32"/>
      <c r="I758" s="49"/>
    </row>
    <row r="759" spans="3:9" ht="13" x14ac:dyDescent="0.15">
      <c r="C759" s="31"/>
      <c r="D759" s="32"/>
      <c r="I759" s="49"/>
    </row>
    <row r="760" spans="3:9" ht="13" x14ac:dyDescent="0.15">
      <c r="C760" s="31"/>
      <c r="D760" s="32"/>
      <c r="I760" s="49"/>
    </row>
    <row r="761" spans="3:9" ht="13" x14ac:dyDescent="0.15">
      <c r="C761" s="31"/>
      <c r="D761" s="32"/>
      <c r="I761" s="49"/>
    </row>
    <row r="762" spans="3:9" ht="13" x14ac:dyDescent="0.15">
      <c r="C762" s="31"/>
      <c r="D762" s="32"/>
      <c r="I762" s="49"/>
    </row>
    <row r="763" spans="3:9" ht="13" x14ac:dyDescent="0.15">
      <c r="C763" s="31"/>
      <c r="D763" s="32"/>
      <c r="I763" s="49"/>
    </row>
    <row r="764" spans="3:9" ht="13" x14ac:dyDescent="0.15">
      <c r="C764" s="31"/>
      <c r="D764" s="32"/>
      <c r="I764" s="49"/>
    </row>
    <row r="765" spans="3:9" ht="13" x14ac:dyDescent="0.15">
      <c r="C765" s="31"/>
      <c r="D765" s="32"/>
      <c r="I765" s="49"/>
    </row>
    <row r="766" spans="3:9" ht="13" x14ac:dyDescent="0.15">
      <c r="C766" s="31"/>
      <c r="D766" s="32"/>
      <c r="I766" s="49"/>
    </row>
    <row r="767" spans="3:9" ht="13" x14ac:dyDescent="0.15">
      <c r="C767" s="31"/>
      <c r="D767" s="32"/>
      <c r="I767" s="49"/>
    </row>
    <row r="768" spans="3:9" ht="13" x14ac:dyDescent="0.15">
      <c r="C768" s="31"/>
      <c r="D768" s="32"/>
      <c r="I768" s="49"/>
    </row>
    <row r="769" spans="3:9" ht="13" x14ac:dyDescent="0.15">
      <c r="C769" s="31"/>
      <c r="D769" s="32"/>
      <c r="I769" s="49"/>
    </row>
    <row r="770" spans="3:9" ht="13" x14ac:dyDescent="0.15">
      <c r="C770" s="31"/>
      <c r="D770" s="32"/>
      <c r="I770" s="49"/>
    </row>
    <row r="771" spans="3:9" ht="13" x14ac:dyDescent="0.15">
      <c r="C771" s="31"/>
      <c r="D771" s="32"/>
      <c r="I771" s="49"/>
    </row>
    <row r="772" spans="3:9" ht="13" x14ac:dyDescent="0.15">
      <c r="C772" s="31"/>
      <c r="D772" s="32"/>
      <c r="I772" s="49"/>
    </row>
    <row r="773" spans="3:9" ht="13" x14ac:dyDescent="0.15">
      <c r="C773" s="31"/>
      <c r="D773" s="32"/>
      <c r="I773" s="49"/>
    </row>
    <row r="774" spans="3:9" ht="13" x14ac:dyDescent="0.15">
      <c r="C774" s="31"/>
      <c r="D774" s="32"/>
      <c r="I774" s="49"/>
    </row>
    <row r="775" spans="3:9" ht="13" x14ac:dyDescent="0.15">
      <c r="C775" s="31"/>
      <c r="D775" s="32"/>
      <c r="I775" s="49"/>
    </row>
    <row r="776" spans="3:9" ht="13" x14ac:dyDescent="0.15">
      <c r="C776" s="31"/>
      <c r="D776" s="32"/>
      <c r="I776" s="49"/>
    </row>
    <row r="777" spans="3:9" ht="13" x14ac:dyDescent="0.15">
      <c r="C777" s="31"/>
      <c r="D777" s="32"/>
      <c r="I777" s="49"/>
    </row>
    <row r="778" spans="3:9" ht="13" x14ac:dyDescent="0.15">
      <c r="C778" s="31"/>
      <c r="D778" s="32"/>
      <c r="I778" s="49"/>
    </row>
    <row r="779" spans="3:9" ht="13" x14ac:dyDescent="0.15">
      <c r="C779" s="31"/>
      <c r="D779" s="32"/>
      <c r="I779" s="49"/>
    </row>
    <row r="780" spans="3:9" ht="13" x14ac:dyDescent="0.15">
      <c r="C780" s="31"/>
      <c r="D780" s="32"/>
      <c r="I780" s="49"/>
    </row>
    <row r="781" spans="3:9" ht="13" x14ac:dyDescent="0.15">
      <c r="C781" s="31"/>
      <c r="D781" s="32"/>
      <c r="I781" s="49"/>
    </row>
    <row r="782" spans="3:9" ht="13" x14ac:dyDescent="0.15">
      <c r="C782" s="31"/>
      <c r="D782" s="32"/>
      <c r="I782" s="49"/>
    </row>
    <row r="783" spans="3:9" ht="13" x14ac:dyDescent="0.15">
      <c r="C783" s="31"/>
      <c r="D783" s="32"/>
      <c r="I783" s="49"/>
    </row>
    <row r="784" spans="3:9" ht="13" x14ac:dyDescent="0.15">
      <c r="C784" s="31"/>
      <c r="D784" s="32"/>
      <c r="I784" s="49"/>
    </row>
    <row r="785" spans="3:9" ht="13" x14ac:dyDescent="0.15">
      <c r="C785" s="31"/>
      <c r="D785" s="32"/>
      <c r="I785" s="49"/>
    </row>
    <row r="786" spans="3:9" ht="13" x14ac:dyDescent="0.15">
      <c r="C786" s="31"/>
      <c r="D786" s="32"/>
      <c r="I786" s="49"/>
    </row>
    <row r="787" spans="3:9" ht="13" x14ac:dyDescent="0.15">
      <c r="C787" s="31"/>
      <c r="D787" s="32"/>
      <c r="I787" s="49"/>
    </row>
    <row r="788" spans="3:9" ht="13" x14ac:dyDescent="0.15">
      <c r="C788" s="31"/>
      <c r="D788" s="32"/>
      <c r="I788" s="49"/>
    </row>
    <row r="789" spans="3:9" ht="13" x14ac:dyDescent="0.15">
      <c r="C789" s="31"/>
      <c r="D789" s="32"/>
      <c r="I789" s="49"/>
    </row>
    <row r="790" spans="3:9" ht="13" x14ac:dyDescent="0.15">
      <c r="C790" s="31"/>
      <c r="D790" s="32"/>
      <c r="I790" s="49"/>
    </row>
    <row r="791" spans="3:9" ht="13" x14ac:dyDescent="0.15">
      <c r="C791" s="31"/>
      <c r="D791" s="32"/>
      <c r="I791" s="49"/>
    </row>
    <row r="792" spans="3:9" ht="13" x14ac:dyDescent="0.15">
      <c r="C792" s="31"/>
      <c r="D792" s="32"/>
      <c r="I792" s="49"/>
    </row>
    <row r="793" spans="3:9" ht="13" x14ac:dyDescent="0.15">
      <c r="C793" s="31"/>
      <c r="D793" s="32"/>
      <c r="I793" s="49"/>
    </row>
    <row r="794" spans="3:9" ht="13" x14ac:dyDescent="0.15">
      <c r="C794" s="31"/>
      <c r="D794" s="32"/>
      <c r="I794" s="49"/>
    </row>
    <row r="795" spans="3:9" ht="13" x14ac:dyDescent="0.15">
      <c r="C795" s="31"/>
      <c r="D795" s="32"/>
      <c r="I795" s="49"/>
    </row>
    <row r="796" spans="3:9" ht="13" x14ac:dyDescent="0.15">
      <c r="C796" s="31"/>
      <c r="D796" s="32"/>
      <c r="I796" s="49"/>
    </row>
    <row r="797" spans="3:9" ht="13" x14ac:dyDescent="0.15">
      <c r="C797" s="31"/>
      <c r="D797" s="32"/>
      <c r="I797" s="49"/>
    </row>
    <row r="798" spans="3:9" ht="13" x14ac:dyDescent="0.15">
      <c r="C798" s="31"/>
      <c r="D798" s="32"/>
      <c r="I798" s="49"/>
    </row>
    <row r="799" spans="3:9" ht="13" x14ac:dyDescent="0.15">
      <c r="C799" s="31"/>
      <c r="D799" s="32"/>
      <c r="I799" s="49"/>
    </row>
    <row r="800" spans="3:9" ht="13" x14ac:dyDescent="0.15">
      <c r="C800" s="31"/>
      <c r="D800" s="32"/>
      <c r="I800" s="49"/>
    </row>
    <row r="801" spans="3:9" ht="13" x14ac:dyDescent="0.15">
      <c r="C801" s="31"/>
      <c r="D801" s="32"/>
      <c r="I801" s="49"/>
    </row>
    <row r="802" spans="3:9" ht="13" x14ac:dyDescent="0.15">
      <c r="C802" s="31"/>
      <c r="D802" s="32"/>
      <c r="I802" s="49"/>
    </row>
    <row r="803" spans="3:9" ht="13" x14ac:dyDescent="0.15">
      <c r="C803" s="31"/>
      <c r="D803" s="32"/>
      <c r="I803" s="49"/>
    </row>
    <row r="804" spans="3:9" ht="13" x14ac:dyDescent="0.15">
      <c r="C804" s="31"/>
      <c r="D804" s="32"/>
      <c r="I804" s="49"/>
    </row>
    <row r="805" spans="3:9" ht="13" x14ac:dyDescent="0.15">
      <c r="C805" s="31"/>
      <c r="D805" s="32"/>
      <c r="I805" s="49"/>
    </row>
    <row r="806" spans="3:9" ht="13" x14ac:dyDescent="0.15">
      <c r="C806" s="31"/>
      <c r="D806" s="32"/>
      <c r="I806" s="49"/>
    </row>
    <row r="807" spans="3:9" ht="13" x14ac:dyDescent="0.15">
      <c r="C807" s="31"/>
      <c r="D807" s="32"/>
      <c r="I807" s="49"/>
    </row>
    <row r="808" spans="3:9" ht="13" x14ac:dyDescent="0.15">
      <c r="C808" s="31"/>
      <c r="D808" s="32"/>
      <c r="I808" s="49"/>
    </row>
    <row r="809" spans="3:9" ht="13" x14ac:dyDescent="0.15">
      <c r="C809" s="31"/>
      <c r="D809" s="32"/>
      <c r="I809" s="49"/>
    </row>
    <row r="810" spans="3:9" ht="13" x14ac:dyDescent="0.15">
      <c r="C810" s="31"/>
      <c r="D810" s="32"/>
      <c r="I810" s="49"/>
    </row>
    <row r="811" spans="3:9" ht="13" x14ac:dyDescent="0.15">
      <c r="C811" s="31"/>
      <c r="D811" s="32"/>
      <c r="I811" s="49"/>
    </row>
    <row r="812" spans="3:9" ht="13" x14ac:dyDescent="0.15">
      <c r="C812" s="31"/>
      <c r="D812" s="32"/>
      <c r="I812" s="49"/>
    </row>
    <row r="813" spans="3:9" ht="13" x14ac:dyDescent="0.15">
      <c r="C813" s="31"/>
      <c r="D813" s="32"/>
      <c r="I813" s="49"/>
    </row>
    <row r="814" spans="3:9" ht="13" x14ac:dyDescent="0.15">
      <c r="C814" s="31"/>
      <c r="D814" s="32"/>
      <c r="I814" s="49"/>
    </row>
    <row r="815" spans="3:9" ht="13" x14ac:dyDescent="0.15">
      <c r="C815" s="31"/>
      <c r="D815" s="32"/>
      <c r="I815" s="49"/>
    </row>
    <row r="816" spans="3:9" ht="13" x14ac:dyDescent="0.15">
      <c r="C816" s="31"/>
      <c r="D816" s="32"/>
      <c r="I816" s="49"/>
    </row>
    <row r="817" spans="3:9" ht="13" x14ac:dyDescent="0.15">
      <c r="C817" s="31"/>
      <c r="D817" s="32"/>
      <c r="I817" s="49"/>
    </row>
    <row r="818" spans="3:9" ht="13" x14ac:dyDescent="0.15">
      <c r="C818" s="31"/>
      <c r="D818" s="32"/>
      <c r="I818" s="49"/>
    </row>
    <row r="819" spans="3:9" ht="13" x14ac:dyDescent="0.15">
      <c r="C819" s="31"/>
      <c r="D819" s="32"/>
      <c r="I819" s="49"/>
    </row>
    <row r="820" spans="3:9" ht="13" x14ac:dyDescent="0.15">
      <c r="C820" s="31"/>
      <c r="D820" s="32"/>
      <c r="I820" s="49"/>
    </row>
    <row r="821" spans="3:9" ht="13" x14ac:dyDescent="0.15">
      <c r="C821" s="31"/>
      <c r="D821" s="32"/>
      <c r="I821" s="49"/>
    </row>
    <row r="822" spans="3:9" ht="13" x14ac:dyDescent="0.15">
      <c r="C822" s="31"/>
      <c r="D822" s="32"/>
      <c r="I822" s="49"/>
    </row>
    <row r="823" spans="3:9" ht="13" x14ac:dyDescent="0.15">
      <c r="C823" s="31"/>
      <c r="D823" s="32"/>
      <c r="I823" s="49"/>
    </row>
    <row r="824" spans="3:9" ht="13" x14ac:dyDescent="0.15">
      <c r="C824" s="31"/>
      <c r="D824" s="32"/>
      <c r="I824" s="49"/>
    </row>
    <row r="825" spans="3:9" ht="13" x14ac:dyDescent="0.15">
      <c r="C825" s="31"/>
      <c r="D825" s="32"/>
      <c r="I825" s="49"/>
    </row>
    <row r="826" spans="3:9" ht="13" x14ac:dyDescent="0.15">
      <c r="C826" s="31"/>
      <c r="D826" s="32"/>
      <c r="I826" s="49"/>
    </row>
    <row r="827" spans="3:9" ht="13" x14ac:dyDescent="0.15">
      <c r="C827" s="31"/>
      <c r="D827" s="32"/>
      <c r="I827" s="49"/>
    </row>
    <row r="828" spans="3:9" ht="13" x14ac:dyDescent="0.15">
      <c r="C828" s="31"/>
      <c r="D828" s="32"/>
      <c r="I828" s="49"/>
    </row>
    <row r="829" spans="3:9" ht="13" x14ac:dyDescent="0.15">
      <c r="C829" s="31"/>
      <c r="D829" s="32"/>
      <c r="I829" s="49"/>
    </row>
    <row r="830" spans="3:9" ht="13" x14ac:dyDescent="0.15">
      <c r="C830" s="31"/>
      <c r="D830" s="32"/>
      <c r="I830" s="49"/>
    </row>
    <row r="831" spans="3:9" ht="13" x14ac:dyDescent="0.15">
      <c r="C831" s="31"/>
      <c r="D831" s="32"/>
      <c r="I831" s="49"/>
    </row>
    <row r="832" spans="3:9" ht="13" x14ac:dyDescent="0.15">
      <c r="C832" s="31"/>
      <c r="D832" s="32"/>
      <c r="I832" s="49"/>
    </row>
    <row r="833" spans="3:9" ht="13" x14ac:dyDescent="0.15">
      <c r="C833" s="31"/>
      <c r="D833" s="32"/>
      <c r="I833" s="49"/>
    </row>
    <row r="834" spans="3:9" ht="13" x14ac:dyDescent="0.15">
      <c r="C834" s="31"/>
      <c r="D834" s="32"/>
      <c r="I834" s="49"/>
    </row>
    <row r="835" spans="3:9" ht="13" x14ac:dyDescent="0.15">
      <c r="C835" s="31"/>
      <c r="D835" s="32"/>
      <c r="I835" s="49"/>
    </row>
    <row r="836" spans="3:9" ht="13" x14ac:dyDescent="0.15">
      <c r="C836" s="31"/>
      <c r="D836" s="32"/>
      <c r="I836" s="49"/>
    </row>
    <row r="837" spans="3:9" ht="13" x14ac:dyDescent="0.15">
      <c r="C837" s="31"/>
      <c r="D837" s="32"/>
      <c r="I837" s="49"/>
    </row>
    <row r="838" spans="3:9" ht="13" x14ac:dyDescent="0.15">
      <c r="C838" s="31"/>
      <c r="D838" s="32"/>
      <c r="I838" s="49"/>
    </row>
    <row r="839" spans="3:9" ht="13" x14ac:dyDescent="0.15">
      <c r="C839" s="31"/>
      <c r="D839" s="32"/>
      <c r="I839" s="49"/>
    </row>
    <row r="840" spans="3:9" ht="13" x14ac:dyDescent="0.15">
      <c r="C840" s="31"/>
      <c r="D840" s="32"/>
      <c r="I840" s="49"/>
    </row>
    <row r="841" spans="3:9" ht="13" x14ac:dyDescent="0.15">
      <c r="C841" s="31"/>
      <c r="D841" s="32"/>
      <c r="I841" s="49"/>
    </row>
    <row r="842" spans="3:9" ht="13" x14ac:dyDescent="0.15">
      <c r="C842" s="31"/>
      <c r="D842" s="32"/>
      <c r="I842" s="49"/>
    </row>
    <row r="843" spans="3:9" ht="13" x14ac:dyDescent="0.15">
      <c r="C843" s="31"/>
      <c r="D843" s="32"/>
      <c r="I843" s="49"/>
    </row>
    <row r="844" spans="3:9" ht="13" x14ac:dyDescent="0.15">
      <c r="C844" s="31"/>
      <c r="D844" s="32"/>
      <c r="I844" s="49"/>
    </row>
    <row r="845" spans="3:9" ht="13" x14ac:dyDescent="0.15">
      <c r="C845" s="31"/>
      <c r="D845" s="32"/>
      <c r="I845" s="49"/>
    </row>
    <row r="846" spans="3:9" ht="13" x14ac:dyDescent="0.15">
      <c r="C846" s="31"/>
      <c r="D846" s="32"/>
      <c r="I846" s="49"/>
    </row>
    <row r="847" spans="3:9" ht="13" x14ac:dyDescent="0.15">
      <c r="C847" s="31"/>
      <c r="D847" s="32"/>
      <c r="I847" s="49"/>
    </row>
    <row r="848" spans="3:9" ht="13" x14ac:dyDescent="0.15">
      <c r="C848" s="31"/>
      <c r="D848" s="32"/>
      <c r="I848" s="49"/>
    </row>
    <row r="849" spans="3:9" ht="13" x14ac:dyDescent="0.15">
      <c r="C849" s="31"/>
      <c r="D849" s="32"/>
      <c r="I849" s="49"/>
    </row>
    <row r="850" spans="3:9" ht="13" x14ac:dyDescent="0.15">
      <c r="C850" s="31"/>
      <c r="D850" s="32"/>
      <c r="I850" s="49"/>
    </row>
    <row r="851" spans="3:9" ht="13" x14ac:dyDescent="0.15">
      <c r="C851" s="31"/>
      <c r="D851" s="32"/>
      <c r="I851" s="49"/>
    </row>
    <row r="852" spans="3:9" ht="13" x14ac:dyDescent="0.15">
      <c r="C852" s="31"/>
      <c r="D852" s="32"/>
      <c r="I852" s="49"/>
    </row>
    <row r="853" spans="3:9" ht="13" x14ac:dyDescent="0.15">
      <c r="C853" s="31"/>
      <c r="D853" s="32"/>
      <c r="I853" s="49"/>
    </row>
    <row r="854" spans="3:9" ht="13" x14ac:dyDescent="0.15">
      <c r="C854" s="31"/>
      <c r="D854" s="32"/>
      <c r="I854" s="49"/>
    </row>
    <row r="855" spans="3:9" ht="13" x14ac:dyDescent="0.15">
      <c r="C855" s="31"/>
      <c r="D855" s="32"/>
      <c r="I855" s="49"/>
    </row>
    <row r="856" spans="3:9" ht="13" x14ac:dyDescent="0.15">
      <c r="C856" s="31"/>
      <c r="D856" s="32"/>
      <c r="I856" s="49"/>
    </row>
    <row r="857" spans="3:9" ht="13" x14ac:dyDescent="0.15">
      <c r="C857" s="31"/>
      <c r="D857" s="32"/>
      <c r="I857" s="49"/>
    </row>
    <row r="858" spans="3:9" ht="13" x14ac:dyDescent="0.15">
      <c r="C858" s="31"/>
      <c r="D858" s="32"/>
      <c r="I858" s="49"/>
    </row>
    <row r="859" spans="3:9" ht="13" x14ac:dyDescent="0.15">
      <c r="C859" s="31"/>
      <c r="D859" s="32"/>
      <c r="I859" s="49"/>
    </row>
    <row r="860" spans="3:9" ht="13" x14ac:dyDescent="0.15">
      <c r="C860" s="31"/>
      <c r="D860" s="32"/>
      <c r="I860" s="49"/>
    </row>
    <row r="861" spans="3:9" ht="13" x14ac:dyDescent="0.15">
      <c r="C861" s="31"/>
      <c r="D861" s="32"/>
      <c r="I861" s="49"/>
    </row>
    <row r="862" spans="3:9" ht="13" x14ac:dyDescent="0.15">
      <c r="C862" s="31"/>
      <c r="D862" s="32"/>
      <c r="I862" s="49"/>
    </row>
    <row r="863" spans="3:9" ht="13" x14ac:dyDescent="0.15">
      <c r="C863" s="31"/>
      <c r="D863" s="32"/>
      <c r="I863" s="49"/>
    </row>
    <row r="864" spans="3:9" ht="13" x14ac:dyDescent="0.15">
      <c r="C864" s="31"/>
      <c r="D864" s="32"/>
      <c r="I864" s="49"/>
    </row>
    <row r="865" spans="3:9" ht="13" x14ac:dyDescent="0.15">
      <c r="C865" s="31"/>
      <c r="D865" s="32"/>
      <c r="I865" s="49"/>
    </row>
    <row r="866" spans="3:9" ht="13" x14ac:dyDescent="0.15">
      <c r="C866" s="31"/>
      <c r="D866" s="32"/>
      <c r="I866" s="49"/>
    </row>
    <row r="867" spans="3:9" ht="13" x14ac:dyDescent="0.15">
      <c r="C867" s="31"/>
      <c r="D867" s="32"/>
      <c r="I867" s="49"/>
    </row>
    <row r="868" spans="3:9" ht="13" x14ac:dyDescent="0.15">
      <c r="C868" s="31"/>
      <c r="D868" s="32"/>
      <c r="I868" s="49"/>
    </row>
    <row r="869" spans="3:9" ht="13" x14ac:dyDescent="0.15">
      <c r="C869" s="31"/>
      <c r="D869" s="32"/>
      <c r="I869" s="49"/>
    </row>
    <row r="870" spans="3:9" ht="13" x14ac:dyDescent="0.15">
      <c r="C870" s="31"/>
      <c r="D870" s="32"/>
      <c r="I870" s="49"/>
    </row>
    <row r="871" spans="3:9" ht="13" x14ac:dyDescent="0.15">
      <c r="C871" s="31"/>
      <c r="D871" s="32"/>
      <c r="I871" s="49"/>
    </row>
    <row r="872" spans="3:9" ht="13" x14ac:dyDescent="0.15">
      <c r="C872" s="31"/>
      <c r="D872" s="32"/>
      <c r="I872" s="49"/>
    </row>
    <row r="873" spans="3:9" ht="13" x14ac:dyDescent="0.15">
      <c r="C873" s="31"/>
      <c r="D873" s="32"/>
      <c r="I873" s="49"/>
    </row>
    <row r="874" spans="3:9" ht="13" x14ac:dyDescent="0.15">
      <c r="C874" s="31"/>
      <c r="D874" s="32"/>
      <c r="I874" s="49"/>
    </row>
    <row r="875" spans="3:9" ht="13" x14ac:dyDescent="0.15">
      <c r="C875" s="31"/>
      <c r="D875" s="32"/>
      <c r="I875" s="49"/>
    </row>
    <row r="876" spans="3:9" ht="13" x14ac:dyDescent="0.15">
      <c r="C876" s="31"/>
      <c r="D876" s="32"/>
      <c r="I876" s="49"/>
    </row>
    <row r="877" spans="3:9" ht="13" x14ac:dyDescent="0.15">
      <c r="C877" s="31"/>
      <c r="D877" s="32"/>
      <c r="I877" s="49"/>
    </row>
    <row r="878" spans="3:9" ht="13" x14ac:dyDescent="0.15">
      <c r="C878" s="31"/>
      <c r="D878" s="32"/>
      <c r="I878" s="49"/>
    </row>
    <row r="879" spans="3:9" ht="13" x14ac:dyDescent="0.15">
      <c r="C879" s="31"/>
      <c r="D879" s="32"/>
      <c r="I879" s="49"/>
    </row>
    <row r="880" spans="3:9" ht="13" x14ac:dyDescent="0.15">
      <c r="C880" s="31"/>
      <c r="D880" s="32"/>
      <c r="I880" s="49"/>
    </row>
    <row r="881" spans="3:9" ht="13" x14ac:dyDescent="0.15">
      <c r="C881" s="31"/>
      <c r="D881" s="32"/>
      <c r="I881" s="49"/>
    </row>
    <row r="882" spans="3:9" ht="13" x14ac:dyDescent="0.15">
      <c r="C882" s="31"/>
      <c r="D882" s="32"/>
      <c r="I882" s="49"/>
    </row>
    <row r="883" spans="3:9" ht="13" x14ac:dyDescent="0.15">
      <c r="C883" s="31"/>
      <c r="D883" s="32"/>
      <c r="I883" s="49"/>
    </row>
    <row r="884" spans="3:9" ht="13" x14ac:dyDescent="0.15">
      <c r="C884" s="31"/>
      <c r="D884" s="32"/>
      <c r="I884" s="49"/>
    </row>
    <row r="885" spans="3:9" ht="13" x14ac:dyDescent="0.15">
      <c r="C885" s="31"/>
      <c r="D885" s="32"/>
      <c r="I885" s="49"/>
    </row>
    <row r="886" spans="3:9" ht="13" x14ac:dyDescent="0.15">
      <c r="C886" s="31"/>
      <c r="D886" s="32"/>
      <c r="I886" s="49"/>
    </row>
    <row r="887" spans="3:9" ht="13" x14ac:dyDescent="0.15">
      <c r="C887" s="31"/>
      <c r="D887" s="32"/>
      <c r="I887" s="49"/>
    </row>
    <row r="888" spans="3:9" ht="13" x14ac:dyDescent="0.15">
      <c r="C888" s="31"/>
      <c r="D888" s="32"/>
      <c r="I888" s="49"/>
    </row>
    <row r="889" spans="3:9" ht="13" x14ac:dyDescent="0.15">
      <c r="C889" s="31"/>
      <c r="D889" s="32"/>
      <c r="I889" s="49"/>
    </row>
    <row r="890" spans="3:9" ht="13" x14ac:dyDescent="0.15">
      <c r="C890" s="31"/>
      <c r="D890" s="32"/>
      <c r="I890" s="49"/>
    </row>
    <row r="891" spans="3:9" ht="13" x14ac:dyDescent="0.15">
      <c r="C891" s="31"/>
      <c r="D891" s="32"/>
      <c r="I891" s="49"/>
    </row>
    <row r="892" spans="3:9" ht="13" x14ac:dyDescent="0.15">
      <c r="C892" s="31"/>
      <c r="D892" s="32"/>
      <c r="I892" s="49"/>
    </row>
    <row r="893" spans="3:9" ht="13" x14ac:dyDescent="0.15">
      <c r="C893" s="31"/>
      <c r="D893" s="32"/>
      <c r="I893" s="49"/>
    </row>
    <row r="894" spans="3:9" ht="13" x14ac:dyDescent="0.15">
      <c r="C894" s="31"/>
      <c r="D894" s="32"/>
      <c r="I894" s="49"/>
    </row>
    <row r="895" spans="3:9" ht="13" x14ac:dyDescent="0.15">
      <c r="C895" s="31"/>
      <c r="D895" s="32"/>
      <c r="I895" s="49"/>
    </row>
    <row r="896" spans="3:9" ht="13" x14ac:dyDescent="0.15">
      <c r="C896" s="31"/>
      <c r="D896" s="32"/>
      <c r="I896" s="49"/>
    </row>
    <row r="897" spans="3:9" ht="13" x14ac:dyDescent="0.15">
      <c r="C897" s="31"/>
      <c r="D897" s="32"/>
      <c r="I897" s="49"/>
    </row>
    <row r="898" spans="3:9" ht="13" x14ac:dyDescent="0.15">
      <c r="C898" s="31"/>
      <c r="D898" s="32"/>
      <c r="I898" s="49"/>
    </row>
    <row r="899" spans="3:9" ht="13" x14ac:dyDescent="0.15">
      <c r="C899" s="31"/>
      <c r="D899" s="32"/>
      <c r="I899" s="49"/>
    </row>
    <row r="900" spans="3:9" ht="13" x14ac:dyDescent="0.15">
      <c r="C900" s="31"/>
      <c r="D900" s="32"/>
      <c r="I900" s="49"/>
    </row>
    <row r="901" spans="3:9" ht="13" x14ac:dyDescent="0.15">
      <c r="C901" s="31"/>
      <c r="D901" s="32"/>
      <c r="I901" s="49"/>
    </row>
    <row r="902" spans="3:9" ht="13" x14ac:dyDescent="0.15">
      <c r="C902" s="31"/>
      <c r="D902" s="32"/>
      <c r="I902" s="49"/>
    </row>
    <row r="903" spans="3:9" ht="13" x14ac:dyDescent="0.15">
      <c r="C903" s="31"/>
      <c r="D903" s="32"/>
      <c r="I903" s="49"/>
    </row>
    <row r="904" spans="3:9" ht="13" x14ac:dyDescent="0.15">
      <c r="C904" s="31"/>
      <c r="D904" s="32"/>
      <c r="I904" s="49"/>
    </row>
    <row r="905" spans="3:9" ht="13" x14ac:dyDescent="0.15">
      <c r="C905" s="31"/>
      <c r="D905" s="32"/>
      <c r="I905" s="49"/>
    </row>
    <row r="906" spans="3:9" ht="13" x14ac:dyDescent="0.15">
      <c r="C906" s="31"/>
      <c r="D906" s="32"/>
      <c r="I906" s="49"/>
    </row>
    <row r="907" spans="3:9" ht="13" x14ac:dyDescent="0.15">
      <c r="C907" s="31"/>
      <c r="D907" s="32"/>
      <c r="I907" s="49"/>
    </row>
    <row r="908" spans="3:9" ht="13" x14ac:dyDescent="0.15">
      <c r="C908" s="31"/>
      <c r="D908" s="32"/>
      <c r="I908" s="49"/>
    </row>
    <row r="909" spans="3:9" ht="13" x14ac:dyDescent="0.15">
      <c r="C909" s="31"/>
      <c r="D909" s="32"/>
      <c r="I909" s="49"/>
    </row>
    <row r="910" spans="3:9" ht="13" x14ac:dyDescent="0.15">
      <c r="C910" s="31"/>
      <c r="D910" s="32"/>
      <c r="I910" s="49"/>
    </row>
    <row r="911" spans="3:9" ht="13" x14ac:dyDescent="0.15">
      <c r="C911" s="31"/>
      <c r="D911" s="32"/>
      <c r="I911" s="49"/>
    </row>
    <row r="912" spans="3:9" ht="13" x14ac:dyDescent="0.15">
      <c r="C912" s="31"/>
      <c r="D912" s="32"/>
      <c r="I912" s="49"/>
    </row>
    <row r="913" spans="3:9" ht="13" x14ac:dyDescent="0.15">
      <c r="C913" s="31"/>
      <c r="D913" s="32"/>
      <c r="I913" s="49"/>
    </row>
    <row r="914" spans="3:9" ht="13" x14ac:dyDescent="0.15">
      <c r="C914" s="31"/>
      <c r="D914" s="32"/>
      <c r="I914" s="49"/>
    </row>
    <row r="915" spans="3:9" ht="13" x14ac:dyDescent="0.15">
      <c r="C915" s="31"/>
      <c r="D915" s="32"/>
      <c r="I915" s="49"/>
    </row>
    <row r="916" spans="3:9" ht="13" x14ac:dyDescent="0.15">
      <c r="C916" s="31"/>
      <c r="D916" s="32"/>
      <c r="I916" s="49"/>
    </row>
    <row r="917" spans="3:9" ht="13" x14ac:dyDescent="0.15">
      <c r="C917" s="31"/>
      <c r="D917" s="32"/>
      <c r="I917" s="49"/>
    </row>
    <row r="918" spans="3:9" ht="13" x14ac:dyDescent="0.15">
      <c r="C918" s="31"/>
      <c r="D918" s="32"/>
      <c r="I918" s="49"/>
    </row>
    <row r="919" spans="3:9" ht="13" x14ac:dyDescent="0.15">
      <c r="C919" s="31"/>
      <c r="D919" s="32"/>
      <c r="I919" s="49"/>
    </row>
    <row r="920" spans="3:9" ht="13" x14ac:dyDescent="0.15">
      <c r="C920" s="31"/>
      <c r="D920" s="32"/>
      <c r="I920" s="49"/>
    </row>
    <row r="921" spans="3:9" ht="13" x14ac:dyDescent="0.15">
      <c r="C921" s="31"/>
      <c r="D921" s="32"/>
      <c r="I921" s="49"/>
    </row>
    <row r="922" spans="3:9" ht="13" x14ac:dyDescent="0.15">
      <c r="C922" s="31"/>
      <c r="D922" s="32"/>
      <c r="I922" s="49"/>
    </row>
    <row r="923" spans="3:9" ht="13" x14ac:dyDescent="0.15">
      <c r="C923" s="31"/>
      <c r="D923" s="32"/>
      <c r="I923" s="49"/>
    </row>
    <row r="924" spans="3:9" ht="13" x14ac:dyDescent="0.15">
      <c r="C924" s="31"/>
      <c r="D924" s="32"/>
      <c r="I924" s="49"/>
    </row>
    <row r="925" spans="3:9" ht="13" x14ac:dyDescent="0.15">
      <c r="C925" s="31"/>
      <c r="D925" s="32"/>
      <c r="I925" s="49"/>
    </row>
    <row r="926" spans="3:9" ht="13" x14ac:dyDescent="0.15">
      <c r="C926" s="31"/>
      <c r="D926" s="32"/>
      <c r="I926" s="49"/>
    </row>
    <row r="927" spans="3:9" ht="13" x14ac:dyDescent="0.15">
      <c r="C927" s="31"/>
      <c r="D927" s="32"/>
      <c r="I927" s="49"/>
    </row>
    <row r="928" spans="3:9" ht="13" x14ac:dyDescent="0.15">
      <c r="C928" s="31"/>
      <c r="D928" s="32"/>
      <c r="I928" s="49"/>
    </row>
    <row r="929" spans="3:9" ht="13" x14ac:dyDescent="0.15">
      <c r="C929" s="31"/>
      <c r="D929" s="32"/>
      <c r="I929" s="49"/>
    </row>
    <row r="930" spans="3:9" ht="13" x14ac:dyDescent="0.15">
      <c r="C930" s="31"/>
      <c r="D930" s="32"/>
      <c r="I930" s="49"/>
    </row>
    <row r="931" spans="3:9" ht="13" x14ac:dyDescent="0.15">
      <c r="C931" s="31"/>
      <c r="D931" s="32"/>
      <c r="I931" s="49"/>
    </row>
    <row r="932" spans="3:9" ht="13" x14ac:dyDescent="0.15">
      <c r="C932" s="31"/>
      <c r="D932" s="32"/>
      <c r="I932" s="49"/>
    </row>
    <row r="933" spans="3:9" ht="13" x14ac:dyDescent="0.15">
      <c r="C933" s="31"/>
      <c r="D933" s="32"/>
      <c r="I933" s="49"/>
    </row>
    <row r="934" spans="3:9" ht="13" x14ac:dyDescent="0.15">
      <c r="C934" s="31"/>
      <c r="D934" s="32"/>
      <c r="I934" s="49"/>
    </row>
    <row r="935" spans="3:9" ht="13" x14ac:dyDescent="0.15">
      <c r="C935" s="31"/>
      <c r="D935" s="32"/>
      <c r="I935" s="49"/>
    </row>
    <row r="936" spans="3:9" ht="13" x14ac:dyDescent="0.15">
      <c r="C936" s="31"/>
      <c r="D936" s="32"/>
      <c r="I936" s="49"/>
    </row>
    <row r="937" spans="3:9" ht="13" x14ac:dyDescent="0.15">
      <c r="C937" s="31"/>
      <c r="D937" s="32"/>
      <c r="I937" s="49"/>
    </row>
    <row r="938" spans="3:9" ht="13" x14ac:dyDescent="0.15">
      <c r="C938" s="31"/>
      <c r="D938" s="32"/>
      <c r="I938" s="49"/>
    </row>
    <row r="939" spans="3:9" ht="13" x14ac:dyDescent="0.15">
      <c r="C939" s="31"/>
      <c r="D939" s="32"/>
      <c r="I939" s="49"/>
    </row>
    <row r="940" spans="3:9" ht="13" x14ac:dyDescent="0.15">
      <c r="C940" s="31"/>
      <c r="D940" s="32"/>
      <c r="I940" s="49"/>
    </row>
    <row r="941" spans="3:9" ht="13" x14ac:dyDescent="0.15">
      <c r="C941" s="31"/>
      <c r="D941" s="32"/>
      <c r="I941" s="49"/>
    </row>
    <row r="942" spans="3:9" ht="13" x14ac:dyDescent="0.15">
      <c r="C942" s="31"/>
      <c r="D942" s="32"/>
      <c r="I942" s="49"/>
    </row>
    <row r="943" spans="3:9" ht="13" x14ac:dyDescent="0.15">
      <c r="C943" s="31"/>
      <c r="D943" s="32"/>
      <c r="I943" s="49"/>
    </row>
    <row r="944" spans="3:9" ht="13" x14ac:dyDescent="0.15">
      <c r="C944" s="31"/>
      <c r="D944" s="32"/>
      <c r="I944" s="49"/>
    </row>
    <row r="945" spans="3:9" ht="13" x14ac:dyDescent="0.15">
      <c r="C945" s="31"/>
      <c r="D945" s="32"/>
      <c r="I945" s="49"/>
    </row>
    <row r="946" spans="3:9" ht="13" x14ac:dyDescent="0.15">
      <c r="C946" s="31"/>
      <c r="D946" s="32"/>
      <c r="I946" s="49"/>
    </row>
    <row r="947" spans="3:9" ht="13" x14ac:dyDescent="0.15">
      <c r="C947" s="31"/>
      <c r="D947" s="32"/>
      <c r="I947" s="49"/>
    </row>
    <row r="948" spans="3:9" ht="13" x14ac:dyDescent="0.15">
      <c r="C948" s="31"/>
      <c r="D948" s="32"/>
      <c r="I948" s="49"/>
    </row>
    <row r="949" spans="3:9" ht="13" x14ac:dyDescent="0.15">
      <c r="C949" s="31"/>
      <c r="D949" s="32"/>
      <c r="I949" s="49"/>
    </row>
    <row r="950" spans="3:9" ht="13" x14ac:dyDescent="0.15">
      <c r="C950" s="31"/>
      <c r="D950" s="32"/>
      <c r="I950" s="49"/>
    </row>
    <row r="951" spans="3:9" ht="13" x14ac:dyDescent="0.15">
      <c r="C951" s="31"/>
      <c r="D951" s="32"/>
      <c r="I951" s="49"/>
    </row>
    <row r="952" spans="3:9" ht="13" x14ac:dyDescent="0.15">
      <c r="C952" s="31"/>
      <c r="D952" s="32"/>
      <c r="I952" s="49"/>
    </row>
    <row r="953" spans="3:9" ht="13" x14ac:dyDescent="0.15">
      <c r="C953" s="31"/>
      <c r="D953" s="32"/>
      <c r="I953" s="49"/>
    </row>
    <row r="954" spans="3:9" ht="13" x14ac:dyDescent="0.15">
      <c r="C954" s="31"/>
      <c r="D954" s="32"/>
      <c r="I954" s="49"/>
    </row>
    <row r="955" spans="3:9" ht="13" x14ac:dyDescent="0.15">
      <c r="C955" s="31"/>
      <c r="D955" s="32"/>
      <c r="I955" s="49"/>
    </row>
    <row r="956" spans="3:9" ht="13" x14ac:dyDescent="0.15">
      <c r="C956" s="31"/>
      <c r="D956" s="32"/>
      <c r="I956" s="49"/>
    </row>
    <row r="957" spans="3:9" ht="13" x14ac:dyDescent="0.15">
      <c r="C957" s="31"/>
      <c r="D957" s="32"/>
      <c r="I957" s="49"/>
    </row>
    <row r="958" spans="3:9" ht="13" x14ac:dyDescent="0.15">
      <c r="C958" s="31"/>
      <c r="D958" s="32"/>
      <c r="I958" s="49"/>
    </row>
    <row r="959" spans="3:9" ht="13" x14ac:dyDescent="0.15">
      <c r="C959" s="31"/>
      <c r="D959" s="32"/>
      <c r="I959" s="49"/>
    </row>
    <row r="960" spans="3:9" ht="13" x14ac:dyDescent="0.15">
      <c r="C960" s="31"/>
      <c r="D960" s="32"/>
      <c r="I960" s="49"/>
    </row>
    <row r="961" spans="3:9" ht="13" x14ac:dyDescent="0.15">
      <c r="C961" s="31"/>
      <c r="D961" s="32"/>
      <c r="I961" s="49"/>
    </row>
    <row r="962" spans="3:9" ht="13" x14ac:dyDescent="0.15">
      <c r="C962" s="31"/>
      <c r="D962" s="32"/>
      <c r="I962" s="49"/>
    </row>
    <row r="963" spans="3:9" ht="13" x14ac:dyDescent="0.15">
      <c r="C963" s="31"/>
      <c r="D963" s="32"/>
      <c r="I963" s="49"/>
    </row>
    <row r="964" spans="3:9" ht="13" x14ac:dyDescent="0.15">
      <c r="C964" s="31"/>
      <c r="D964" s="32"/>
      <c r="I964" s="49"/>
    </row>
    <row r="965" spans="3:9" ht="13" x14ac:dyDescent="0.15">
      <c r="C965" s="31"/>
      <c r="D965" s="32"/>
      <c r="I965" s="49"/>
    </row>
    <row r="966" spans="3:9" ht="13" x14ac:dyDescent="0.15">
      <c r="C966" s="31"/>
      <c r="D966" s="32"/>
      <c r="I966" s="49"/>
    </row>
    <row r="967" spans="3:9" ht="13" x14ac:dyDescent="0.15">
      <c r="C967" s="31"/>
      <c r="D967" s="32"/>
      <c r="I967" s="49"/>
    </row>
    <row r="968" spans="3:9" ht="13" x14ac:dyDescent="0.15">
      <c r="C968" s="31"/>
      <c r="D968" s="32"/>
      <c r="I968" s="49"/>
    </row>
    <row r="969" spans="3:9" ht="13" x14ac:dyDescent="0.15">
      <c r="C969" s="31"/>
      <c r="D969" s="32"/>
      <c r="I969" s="49"/>
    </row>
    <row r="970" spans="3:9" ht="13" x14ac:dyDescent="0.15">
      <c r="C970" s="31"/>
      <c r="D970" s="32"/>
      <c r="I970" s="49"/>
    </row>
    <row r="971" spans="3:9" ht="13" x14ac:dyDescent="0.15">
      <c r="C971" s="31"/>
      <c r="D971" s="32"/>
      <c r="I971" s="49"/>
    </row>
    <row r="972" spans="3:9" ht="13" x14ac:dyDescent="0.15">
      <c r="C972" s="31"/>
      <c r="D972" s="32"/>
      <c r="I972" s="49"/>
    </row>
    <row r="973" spans="3:9" ht="13" x14ac:dyDescent="0.15">
      <c r="C973" s="31"/>
      <c r="D973" s="32"/>
      <c r="I973" s="49"/>
    </row>
    <row r="974" spans="3:9" ht="13" x14ac:dyDescent="0.15">
      <c r="C974" s="31"/>
      <c r="D974" s="32"/>
      <c r="I974" s="49"/>
    </row>
    <row r="975" spans="3:9" ht="13" x14ac:dyDescent="0.15">
      <c r="C975" s="31"/>
      <c r="D975" s="32"/>
      <c r="I975" s="49"/>
    </row>
    <row r="976" spans="3:9" ht="13" x14ac:dyDescent="0.15">
      <c r="C976" s="31"/>
      <c r="D976" s="32"/>
      <c r="I976" s="49"/>
    </row>
    <row r="977" spans="3:9" ht="13" x14ac:dyDescent="0.15">
      <c r="C977" s="31"/>
      <c r="D977" s="32"/>
      <c r="I977" s="49"/>
    </row>
    <row r="978" spans="3:9" ht="13" x14ac:dyDescent="0.15">
      <c r="C978" s="31"/>
      <c r="D978" s="32"/>
      <c r="I978" s="49"/>
    </row>
    <row r="979" spans="3:9" ht="13" x14ac:dyDescent="0.15">
      <c r="C979" s="31"/>
      <c r="D979" s="32"/>
      <c r="I979" s="49"/>
    </row>
    <row r="980" spans="3:9" ht="13" x14ac:dyDescent="0.15">
      <c r="C980" s="31"/>
      <c r="D980" s="32"/>
      <c r="I980" s="49"/>
    </row>
    <row r="981" spans="3:9" ht="13" x14ac:dyDescent="0.15">
      <c r="C981" s="31"/>
      <c r="D981" s="32"/>
      <c r="I981" s="49"/>
    </row>
    <row r="982" spans="3:9" ht="13" x14ac:dyDescent="0.15">
      <c r="C982" s="31"/>
      <c r="D982" s="32"/>
      <c r="I982" s="49"/>
    </row>
    <row r="983" spans="3:9" ht="13" x14ac:dyDescent="0.15">
      <c r="C983" s="31"/>
      <c r="D983" s="32"/>
      <c r="I983" s="49"/>
    </row>
    <row r="984" spans="3:9" ht="13" x14ac:dyDescent="0.15">
      <c r="C984" s="31"/>
      <c r="D984" s="32"/>
      <c r="I984" s="49"/>
    </row>
    <row r="985" spans="3:9" ht="13" x14ac:dyDescent="0.15">
      <c r="C985" s="31"/>
      <c r="D985" s="32"/>
      <c r="I985" s="49"/>
    </row>
    <row r="986" spans="3:9" ht="13" x14ac:dyDescent="0.15">
      <c r="C986" s="31"/>
      <c r="D986" s="32"/>
      <c r="I986" s="49"/>
    </row>
    <row r="987" spans="3:9" ht="13" x14ac:dyDescent="0.15">
      <c r="C987" s="31"/>
      <c r="D987" s="32"/>
      <c r="I987" s="49"/>
    </row>
    <row r="988" spans="3:9" ht="13" x14ac:dyDescent="0.15">
      <c r="C988" s="31"/>
      <c r="D988" s="32"/>
      <c r="I988" s="49"/>
    </row>
    <row r="989" spans="3:9" ht="13" x14ac:dyDescent="0.15">
      <c r="C989" s="31"/>
      <c r="D989" s="32"/>
      <c r="I989" s="49"/>
    </row>
    <row r="990" spans="3:9" ht="13" x14ac:dyDescent="0.15">
      <c r="C990" s="31"/>
      <c r="D990" s="32"/>
      <c r="I990" s="49"/>
    </row>
    <row r="991" spans="3:9" ht="13" x14ac:dyDescent="0.15">
      <c r="C991" s="31"/>
      <c r="D991" s="32"/>
      <c r="I991" s="49"/>
    </row>
    <row r="992" spans="3:9" ht="13" x14ac:dyDescent="0.15">
      <c r="C992" s="31"/>
      <c r="D992" s="32"/>
      <c r="I992" s="49"/>
    </row>
    <row r="993" spans="3:9" ht="13" x14ac:dyDescent="0.15">
      <c r="C993" s="31"/>
      <c r="D993" s="32"/>
      <c r="I993" s="49"/>
    </row>
    <row r="994" spans="3:9" ht="13" x14ac:dyDescent="0.15">
      <c r="C994" s="31"/>
      <c r="D994" s="32"/>
      <c r="I994" s="49"/>
    </row>
    <row r="995" spans="3:9" ht="13" x14ac:dyDescent="0.15">
      <c r="C995" s="31"/>
      <c r="D995" s="32"/>
      <c r="I995" s="49"/>
    </row>
    <row r="996" spans="3:9" ht="13" x14ac:dyDescent="0.15">
      <c r="C996" s="31"/>
      <c r="D996" s="32"/>
      <c r="I996" s="49"/>
    </row>
    <row r="997" spans="3:9" ht="13" x14ac:dyDescent="0.15">
      <c r="C997" s="31"/>
      <c r="D997" s="32"/>
      <c r="I997" s="49"/>
    </row>
    <row r="998" spans="3:9" ht="13" x14ac:dyDescent="0.15">
      <c r="C998" s="31"/>
      <c r="D998" s="32"/>
      <c r="I998" s="49"/>
    </row>
    <row r="999" spans="3:9" ht="13" x14ac:dyDescent="0.15">
      <c r="C999" s="31"/>
      <c r="D999" s="32"/>
      <c r="I999" s="49"/>
    </row>
    <row r="1000" spans="3:9" ht="13" x14ac:dyDescent="0.15">
      <c r="C1000" s="31"/>
      <c r="D1000" s="32"/>
      <c r="I1000" s="49"/>
    </row>
    <row r="1001" spans="3:9" ht="13" x14ac:dyDescent="0.15">
      <c r="C1001" s="31"/>
      <c r="D1001" s="32"/>
      <c r="I1001" s="49"/>
    </row>
    <row r="1002" spans="3:9" ht="13" x14ac:dyDescent="0.15">
      <c r="C1002" s="31"/>
      <c r="D1002" s="32"/>
      <c r="I1002" s="49"/>
    </row>
    <row r="1003" spans="3:9" ht="13" x14ac:dyDescent="0.15">
      <c r="C1003" s="31"/>
      <c r="D1003" s="32"/>
      <c r="I1003" s="49"/>
    </row>
    <row r="1004" spans="3:9" ht="13" x14ac:dyDescent="0.15">
      <c r="C1004" s="31"/>
      <c r="D1004" s="32"/>
      <c r="I1004" s="49"/>
    </row>
    <row r="1005" spans="3:9" ht="13" x14ac:dyDescent="0.15">
      <c r="C1005" s="31"/>
      <c r="D1005" s="32"/>
      <c r="I1005" s="49"/>
    </row>
    <row r="1006" spans="3:9" ht="13" x14ac:dyDescent="0.15">
      <c r="C1006" s="31"/>
      <c r="D1006" s="32"/>
      <c r="I1006" s="49"/>
    </row>
    <row r="1007" spans="3:9" ht="13" x14ac:dyDescent="0.15">
      <c r="C1007" s="31"/>
      <c r="D1007" s="32"/>
      <c r="I1007" s="49"/>
    </row>
  </sheetData>
  <mergeCells count="1">
    <mergeCell ref="D1:H1"/>
  </mergeCells>
  <phoneticPr fontId="3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01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4.33203125" customWidth="1"/>
    <col min="2" max="2" width="36.5" customWidth="1"/>
    <col min="3" max="3" width="8.1640625" customWidth="1"/>
    <col min="4" max="8" width="7.33203125" customWidth="1"/>
    <col min="9" max="9" width="25.1640625" customWidth="1"/>
  </cols>
  <sheetData>
    <row r="1" spans="1:9" ht="15.75" customHeight="1" x14ac:dyDescent="0.15">
      <c r="A1" s="10" t="s">
        <v>2</v>
      </c>
      <c r="B1" s="35" t="s">
        <v>3</v>
      </c>
      <c r="C1" s="12" t="s">
        <v>4</v>
      </c>
      <c r="D1" s="79" t="s">
        <v>5</v>
      </c>
      <c r="E1" s="80"/>
      <c r="F1" s="80"/>
      <c r="G1" s="80"/>
      <c r="H1" s="81"/>
      <c r="I1" s="13" t="s">
        <v>6</v>
      </c>
    </row>
    <row r="2" spans="1:9" ht="15.75" customHeight="1" x14ac:dyDescent="0.15">
      <c r="A2" s="85">
        <v>94</v>
      </c>
      <c r="B2" s="91" t="str">
        <f>HYPERLINK("https://zxi.mytechroad.com/blog/tree/leetcode-94-binary-tree-inorder-traversal/","Binary Tree Inorder Traversal")</f>
        <v>Binary Tree Inorder Traversal</v>
      </c>
      <c r="C2" s="88" t="s">
        <v>25</v>
      </c>
      <c r="D2" s="64" t="str">
        <f>HYPERLINK("https://zxi.mytechroad.com/blog/tree/leetcode-144-binary-tree-preorder-traversal/","144")</f>
        <v>144</v>
      </c>
      <c r="E2" s="70" t="str">
        <f>HYPERLINK("https://zxi.mytechroad.com/blog/tree/leetcode-145-binary-tree-postorder-traversal/","145")</f>
        <v>145</v>
      </c>
      <c r="F2" s="64" t="str">
        <f>HYPERLINK("https://zxi.mytechroad.com/blog/tree/leetcode-429-n-ary-tree-level-order-traversal/","429")</f>
        <v>429</v>
      </c>
      <c r="G2" s="66" t="str">
        <f>HYPERLINK("https://zxi.mytechroad.com/blog/tree/leetcode-589-n-ary-tree-preorder-traversal/","589")</f>
        <v>589</v>
      </c>
      <c r="H2" s="71" t="str">
        <f>HYPERLINK("https://zxi.mytechroad.com/blog/tree/leetcode-590-n-ary-tree-postorder-traversal/","590")</f>
        <v>590</v>
      </c>
      <c r="I2" s="13" t="s">
        <v>58</v>
      </c>
    </row>
    <row r="3" spans="1:9" ht="15.75" customHeight="1" x14ac:dyDescent="0.15">
      <c r="A3" s="84"/>
      <c r="B3" s="87"/>
      <c r="C3" s="84"/>
      <c r="D3" s="16" t="str">
        <f>HYPERLINK("https://zxi.mytechroad.com/blog/tree/leetcode-987-vertical-order-traversal-of-a-binary-tree/","987")</f>
        <v>987</v>
      </c>
      <c r="E3" s="50" t="str">
        <f>HYPERLINK("https://zxi.mytechroad.com/blog/tree/leetcode-1302-deepest-leaves-sum/","1302")</f>
        <v>1302</v>
      </c>
      <c r="F3" s="19"/>
      <c r="G3" s="22"/>
      <c r="H3" s="19"/>
      <c r="I3" s="20"/>
    </row>
    <row r="4" spans="1:9" ht="15.75" customHeight="1" x14ac:dyDescent="0.15">
      <c r="A4" s="85">
        <v>100</v>
      </c>
      <c r="B4" s="92" t="str">
        <f>HYPERLINK("https://zxi.mytechroad.com/blog/tree/leetcode-100-same-tree/","Same Tree")</f>
        <v>Same Tree</v>
      </c>
      <c r="C4" s="88" t="s">
        <v>19</v>
      </c>
      <c r="D4" s="66" t="str">
        <f>HYPERLINK("https://zxi.mytechroad.com/blog/tree/leetcode-101-symmetric-tree/","101")</f>
        <v>101</v>
      </c>
      <c r="E4" s="71" t="str">
        <f>HYPERLINK("https://zxi.mytechroad.com/blog/tree/leetcode-104-maximum-depth-of-binary-tree/","104")</f>
        <v>104</v>
      </c>
      <c r="F4" s="71" t="str">
        <f>HYPERLINK("https://zxi.mytechroad.com/blog/leetcode/leetcode-110-balanced-binary-tree/","110")</f>
        <v>110</v>
      </c>
      <c r="G4" s="66" t="str">
        <f>HYPERLINK("https://zxi.mytechroad.com/blog/tree/leetcode-111-minimum-depth-of-binary-tree/","111")</f>
        <v>111</v>
      </c>
      <c r="H4" s="71" t="str">
        <f>HYPERLINK("https://leetcode.com/problems/subtree-of-another-tree","572")</f>
        <v>572</v>
      </c>
      <c r="I4" s="20"/>
    </row>
    <row r="5" spans="1:9" ht="15.75" customHeight="1" x14ac:dyDescent="0.15">
      <c r="A5" s="84"/>
      <c r="B5" s="87"/>
      <c r="C5" s="84"/>
      <c r="D5" s="71" t="str">
        <f>HYPERLINK("https://leetcode.com/problems/univalued-binary-tree/","965")</f>
        <v>965</v>
      </c>
      <c r="E5" s="19"/>
      <c r="F5" s="19"/>
      <c r="G5" s="30"/>
      <c r="H5" s="19"/>
      <c r="I5" s="20"/>
    </row>
    <row r="6" spans="1:9" ht="15.75" customHeight="1" x14ac:dyDescent="0.15">
      <c r="A6" s="13">
        <v>102</v>
      </c>
      <c r="B6" s="72" t="str">
        <f>HYPERLINK("https://zxi.mytechroad.com/blog/leetcode/leetcode-102-binary-tree-level-order-traversal/","Binary Tree Level Order Traversal")</f>
        <v>Binary Tree Level Order Traversal</v>
      </c>
      <c r="C6" s="12" t="s">
        <v>19</v>
      </c>
      <c r="D6" s="66" t="str">
        <f>HYPERLINK("https://zxi.mytechroad.com/blog/tree/leetcode-107-binary-tree-level-order-traversal-ii/","107")</f>
        <v>107</v>
      </c>
      <c r="E6" s="64" t="str">
        <f>HYPERLINK("https://zxi.mytechroad.com/blog/tree/leetcode-429-n-ary-tree-level-order-traversal/","429")</f>
        <v>429</v>
      </c>
      <c r="F6" s="71" t="str">
        <f>HYPERLINK("https://zxi.mytechroad.com/blog/tree/leetcode-872-leaf-similar-trees/","872")</f>
        <v>872</v>
      </c>
      <c r="H6" s="26"/>
      <c r="I6" s="13" t="s">
        <v>59</v>
      </c>
    </row>
    <row r="7" spans="1:9" ht="15.75" customHeight="1" x14ac:dyDescent="0.15">
      <c r="A7" s="13">
        <v>814</v>
      </c>
      <c r="B7" s="72" t="str">
        <f>HYPERLINK("https://zxi.mytechroad.com/blog/tree/leetcode-814-binary-tree-pruning/","Binary Tree Pruning")</f>
        <v>Binary Tree Pruning</v>
      </c>
      <c r="C7" s="12" t="s">
        <v>10</v>
      </c>
      <c r="D7" s="66" t="str">
        <f>HYPERLINK("https://zxi.mytechroad.com/blog/leetcode/leetcode-669-trim-a-binary-search-tree/","669")</f>
        <v>669</v>
      </c>
      <c r="E7" s="16" t="str">
        <f>HYPERLINK("https://zxi.mytechroad.com/blog/tree/leetcode-1325-delete-leaves-with-a-given-value/","1325")</f>
        <v>1325</v>
      </c>
      <c r="F7" s="26"/>
      <c r="G7" s="26"/>
      <c r="H7" s="26"/>
      <c r="I7" s="20"/>
    </row>
    <row r="8" spans="1:9" ht="15.75" customHeight="1" x14ac:dyDescent="0.15">
      <c r="A8" s="13">
        <v>112</v>
      </c>
      <c r="B8" s="73" t="str">
        <f>HYPERLINK("https://zxi.mytechroad.com/blog/tree/leetcode-112-path-sum/","Path Sum")</f>
        <v>Path Sum</v>
      </c>
      <c r="C8" s="12" t="s">
        <v>10</v>
      </c>
      <c r="D8" s="64" t="str">
        <f>HYPERLINK("https://zxi.mytechroad.com/blog/tree/leetcode-113-path-sum-ii/","113")</f>
        <v>113</v>
      </c>
      <c r="E8" s="71" t="str">
        <f>HYPERLINK("https://zxi.mytechroad.com/blog/tree/leetcode-437-path-sum-iii/","437")</f>
        <v>437</v>
      </c>
      <c r="F8" s="20"/>
      <c r="G8" s="19"/>
      <c r="H8" s="26"/>
      <c r="I8" s="20"/>
    </row>
    <row r="9" spans="1:9" ht="15.75" customHeight="1" x14ac:dyDescent="0.15">
      <c r="A9" s="13">
        <v>129</v>
      </c>
      <c r="B9" s="74" t="str">
        <f>HYPERLINK("https://zxi.mytechroad.com/blog/tree/leetcode-129-sum-root-to-leaf-numbers/","Sum Root to Leaf Numbers")</f>
        <v>Sum Root to Leaf Numbers</v>
      </c>
      <c r="C9" s="12" t="s">
        <v>10</v>
      </c>
      <c r="D9" s="38" t="str">
        <f>HYPERLINK("https://zxi.mytechroad.com/blog/tree/leetcode-257-binary-tree-paths/","257")</f>
        <v>257</v>
      </c>
      <c r="E9" s="26"/>
      <c r="F9" s="26"/>
      <c r="G9" s="26"/>
      <c r="H9" s="26"/>
      <c r="I9" s="20"/>
    </row>
    <row r="10" spans="1:9" ht="15.75" customHeight="1" x14ac:dyDescent="0.15">
      <c r="A10" s="13">
        <v>236</v>
      </c>
      <c r="B10" s="51" t="str">
        <f>HYPERLINK("https://zxi.mytechroad.com/blog/tree/leetcode-236-lowest-common-ancestor-of-a-binary-tree/","Lowest Common Ancestor of a Binary Tree")</f>
        <v>Lowest Common Ancestor of a Binary Tree</v>
      </c>
      <c r="C10" s="12" t="s">
        <v>10</v>
      </c>
      <c r="D10" s="38" t="str">
        <f>HYPERLINK("https://zxi.mytechroad.com/blog/tree/leetcode-235-lowest-common-ancestor-of-a-binary-search-tree/","235")</f>
        <v>235</v>
      </c>
      <c r="E10" s="26"/>
      <c r="F10" s="26"/>
      <c r="G10" s="26"/>
      <c r="H10" s="26"/>
      <c r="I10" s="20"/>
    </row>
    <row r="11" spans="1:9" ht="15.75" customHeight="1" x14ac:dyDescent="0.15">
      <c r="A11" s="13">
        <v>297</v>
      </c>
      <c r="B11" s="52" t="str">
        <f>HYPERLINK("https://zxi.mytechroad.com/blog/tree/leetcode-297-serialize-and-deserialize-binary-tree/","Serialize and Deserialize Binary Tree")</f>
        <v>Serialize and Deserialize Binary Tree</v>
      </c>
      <c r="C11" s="12" t="s">
        <v>10</v>
      </c>
      <c r="D11" s="16" t="str">
        <f>HYPERLINK("https://zxi.mytechroad.com/blog/tree/leetcode-449-serialize-and-deserialize-bst/","449")</f>
        <v>449</v>
      </c>
      <c r="E11" s="26"/>
      <c r="F11" s="26"/>
      <c r="G11" s="26"/>
      <c r="H11" s="26"/>
      <c r="I11" s="20"/>
    </row>
    <row r="12" spans="1:9" ht="15.75" customHeight="1" x14ac:dyDescent="0.15">
      <c r="A12" s="13">
        <v>508</v>
      </c>
      <c r="B12" s="51" t="str">
        <f>HYPERLINK("https://zxi.mytechroad.com/blog/tree/leetcode-508-most-frequent-subtree-sum/","Most Frequent Subtree Sum")</f>
        <v>Most Frequent Subtree Sum</v>
      </c>
      <c r="C12" s="12" t="s">
        <v>10</v>
      </c>
      <c r="D12" s="53"/>
      <c r="E12" s="26"/>
      <c r="F12" s="26"/>
      <c r="G12" s="26"/>
      <c r="H12" s="26"/>
      <c r="I12" s="20"/>
    </row>
    <row r="13" spans="1:9" ht="15.75" customHeight="1" x14ac:dyDescent="0.15">
      <c r="A13" s="13">
        <v>124</v>
      </c>
      <c r="B13" s="52" t="str">
        <f>HYPERLINK("https://zxi.mytechroad.com/blog/tree/leetcode-124-binary-tree-maximum-path-sum/","Binary Tree Maximum Path Sum")</f>
        <v>Binary Tree Maximum Path Sum</v>
      </c>
      <c r="C13" s="12" t="s">
        <v>10</v>
      </c>
      <c r="D13" s="17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20"/>
      <c r="G13" s="26"/>
      <c r="H13" s="26"/>
      <c r="I13" s="13" t="s">
        <v>60</v>
      </c>
    </row>
    <row r="14" spans="1:9" ht="15.75" customHeight="1" x14ac:dyDescent="0.15">
      <c r="A14" s="13">
        <v>968</v>
      </c>
      <c r="B14" s="52" t="str">
        <f>HYPERLINK("https://zxi.mytechroad.com/blog/tree/leetcode-968-binary-tree-cameras/","Binary Tree Cameras")</f>
        <v>Binary Tree Cameras</v>
      </c>
      <c r="C14" s="12" t="s">
        <v>18</v>
      </c>
      <c r="D14" s="16" t="str">
        <f>HYPERLINK("https://zxi.mytechroad.com/blog/tree/leetcode-337-house-robber-iii/","337")</f>
        <v>337</v>
      </c>
      <c r="E14" s="16" t="str">
        <f>HYPERLINK("https://zxi.mytechroad.com/blog/tree/leetcode-979-distribute-coins-in-binary-tree/","979")</f>
        <v>979</v>
      </c>
      <c r="F14" s="26"/>
      <c r="G14" s="26"/>
      <c r="H14" s="26"/>
      <c r="I14" s="20"/>
    </row>
    <row r="15" spans="1:9" ht="15.75" customHeight="1" x14ac:dyDescent="0.15">
      <c r="B15" s="43"/>
      <c r="C15" s="31"/>
      <c r="D15" s="32"/>
    </row>
    <row r="16" spans="1:9" ht="15.75" customHeight="1" x14ac:dyDescent="0.15">
      <c r="B16" s="43"/>
      <c r="C16" s="31"/>
      <c r="D16" s="32"/>
    </row>
    <row r="17" spans="2:4" ht="15.75" customHeight="1" x14ac:dyDescent="0.15">
      <c r="B17" s="43"/>
      <c r="C17" s="31"/>
      <c r="D17" s="32"/>
    </row>
    <row r="18" spans="2:4" ht="15.75" customHeight="1" x14ac:dyDescent="0.15">
      <c r="B18" s="43"/>
      <c r="C18" s="31"/>
      <c r="D18" s="32"/>
    </row>
    <row r="19" spans="2:4" ht="15.75" customHeight="1" x14ac:dyDescent="0.15">
      <c r="B19" s="43"/>
      <c r="C19" s="31"/>
      <c r="D19" s="32"/>
    </row>
    <row r="20" spans="2:4" ht="15.75" customHeight="1" x14ac:dyDescent="0.15">
      <c r="B20" s="43"/>
      <c r="C20" s="31"/>
      <c r="D20" s="32"/>
    </row>
    <row r="21" spans="2:4" ht="15.75" customHeight="1" x14ac:dyDescent="0.15">
      <c r="B21" s="43"/>
      <c r="C21" s="31"/>
      <c r="D21" s="32"/>
    </row>
    <row r="22" spans="2:4" ht="15.75" customHeight="1" x14ac:dyDescent="0.15">
      <c r="B22" s="43"/>
      <c r="C22" s="31"/>
      <c r="D22" s="32"/>
    </row>
    <row r="23" spans="2:4" ht="15.75" customHeight="1" x14ac:dyDescent="0.15">
      <c r="B23" s="43"/>
      <c r="C23" s="31"/>
      <c r="D23" s="32"/>
    </row>
    <row r="24" spans="2:4" ht="15.75" customHeight="1" x14ac:dyDescent="0.15">
      <c r="B24" s="43"/>
      <c r="C24" s="31"/>
      <c r="D24" s="32"/>
    </row>
    <row r="25" spans="2:4" ht="15.75" customHeight="1" x14ac:dyDescent="0.15">
      <c r="B25" s="43"/>
      <c r="C25" s="31"/>
      <c r="D25" s="32"/>
    </row>
    <row r="26" spans="2:4" ht="15.75" customHeight="1" x14ac:dyDescent="0.15">
      <c r="B26" s="43"/>
      <c r="C26" s="31"/>
      <c r="D26" s="32"/>
    </row>
    <row r="27" spans="2:4" ht="15.75" customHeight="1" x14ac:dyDescent="0.15">
      <c r="B27" s="43"/>
      <c r="C27" s="31"/>
      <c r="D27" s="32"/>
    </row>
    <row r="28" spans="2:4" ht="15.75" customHeight="1" x14ac:dyDescent="0.15">
      <c r="B28" s="43"/>
      <c r="C28" s="31"/>
      <c r="D28" s="32"/>
    </row>
    <row r="29" spans="2:4" ht="15.75" customHeight="1" x14ac:dyDescent="0.15">
      <c r="B29" s="43"/>
      <c r="C29" s="31"/>
      <c r="D29" s="32"/>
    </row>
    <row r="30" spans="2:4" ht="15.75" customHeight="1" x14ac:dyDescent="0.15">
      <c r="B30" s="43"/>
      <c r="C30" s="31"/>
      <c r="D30" s="32"/>
    </row>
    <row r="31" spans="2:4" ht="15.75" customHeight="1" x14ac:dyDescent="0.15">
      <c r="B31" s="43"/>
      <c r="C31" s="31" t="s">
        <v>81</v>
      </c>
      <c r="D31" s="32"/>
    </row>
    <row r="32" spans="2:4" ht="15.75" customHeight="1" x14ac:dyDescent="0.15">
      <c r="B32" s="43"/>
      <c r="C32" s="31"/>
      <c r="D32" s="32"/>
    </row>
    <row r="33" spans="2:4" ht="15.75" customHeight="1" x14ac:dyDescent="0.15">
      <c r="B33" s="43"/>
      <c r="C33" s="31"/>
      <c r="D33" s="32"/>
    </row>
    <row r="34" spans="2:4" ht="15.75" customHeight="1" x14ac:dyDescent="0.15">
      <c r="B34" s="43"/>
      <c r="C34" s="31"/>
      <c r="D34" s="32"/>
    </row>
    <row r="35" spans="2:4" ht="15.75" customHeight="1" x14ac:dyDescent="0.15">
      <c r="B35" s="43"/>
      <c r="C35" s="31"/>
      <c r="D35" s="32"/>
    </row>
    <row r="36" spans="2:4" ht="15.75" customHeight="1" x14ac:dyDescent="0.15">
      <c r="B36" s="43"/>
      <c r="C36" s="31"/>
      <c r="D36" s="32"/>
    </row>
    <row r="37" spans="2:4" ht="15.75" customHeight="1" x14ac:dyDescent="0.15">
      <c r="B37" s="43"/>
      <c r="C37" s="31"/>
      <c r="D37" s="32"/>
    </row>
    <row r="38" spans="2:4" ht="15.75" customHeight="1" x14ac:dyDescent="0.15">
      <c r="B38" s="43"/>
      <c r="C38" s="31"/>
      <c r="D38" s="32"/>
    </row>
    <row r="39" spans="2:4" ht="15.75" customHeight="1" x14ac:dyDescent="0.15">
      <c r="B39" s="43"/>
      <c r="C39" s="31"/>
      <c r="D39" s="32"/>
    </row>
    <row r="40" spans="2:4" ht="15.75" customHeight="1" x14ac:dyDescent="0.15">
      <c r="B40" s="43"/>
      <c r="C40" s="31"/>
      <c r="D40" s="32"/>
    </row>
    <row r="41" spans="2:4" ht="15.75" customHeight="1" x14ac:dyDescent="0.15">
      <c r="B41" s="43"/>
      <c r="C41" s="31"/>
      <c r="D41" s="32"/>
    </row>
    <row r="42" spans="2:4" ht="15.75" customHeight="1" x14ac:dyDescent="0.15">
      <c r="B42" s="43"/>
      <c r="C42" s="31"/>
      <c r="D42" s="32"/>
    </row>
    <row r="43" spans="2:4" ht="15.75" customHeight="1" x14ac:dyDescent="0.15">
      <c r="B43" s="43"/>
      <c r="C43" s="31"/>
      <c r="D43" s="32"/>
    </row>
    <row r="44" spans="2:4" ht="15.75" customHeight="1" x14ac:dyDescent="0.15">
      <c r="B44" s="43"/>
      <c r="C44" s="31"/>
      <c r="D44" s="32"/>
    </row>
    <row r="45" spans="2:4" ht="15.75" customHeight="1" x14ac:dyDescent="0.15">
      <c r="B45" s="43"/>
      <c r="C45" s="31"/>
      <c r="D45" s="32"/>
    </row>
    <row r="46" spans="2:4" ht="15.75" customHeight="1" x14ac:dyDescent="0.15">
      <c r="B46" s="43"/>
      <c r="C46" s="31"/>
      <c r="D46" s="32"/>
    </row>
    <row r="47" spans="2:4" ht="15.75" customHeight="1" x14ac:dyDescent="0.15">
      <c r="B47" s="43"/>
      <c r="C47" s="31"/>
      <c r="D47" s="32"/>
    </row>
    <row r="48" spans="2:4" ht="15.75" customHeight="1" x14ac:dyDescent="0.15">
      <c r="B48" s="43"/>
      <c r="C48" s="31"/>
      <c r="D48" s="32"/>
    </row>
    <row r="49" spans="2:4" ht="15.75" customHeight="1" x14ac:dyDescent="0.15">
      <c r="B49" s="43"/>
      <c r="C49" s="31"/>
      <c r="D49" s="32"/>
    </row>
    <row r="50" spans="2:4" ht="15.75" customHeight="1" x14ac:dyDescent="0.15">
      <c r="B50" s="43"/>
      <c r="C50" s="31"/>
      <c r="D50" s="32"/>
    </row>
    <row r="51" spans="2:4" ht="15.75" customHeight="1" x14ac:dyDescent="0.15">
      <c r="B51" s="43"/>
      <c r="C51" s="31"/>
      <c r="D51" s="32"/>
    </row>
    <row r="52" spans="2:4" ht="15.75" customHeight="1" x14ac:dyDescent="0.15">
      <c r="B52" s="43"/>
      <c r="C52" s="31"/>
      <c r="D52" s="32"/>
    </row>
    <row r="53" spans="2:4" ht="15.75" customHeight="1" x14ac:dyDescent="0.15">
      <c r="B53" s="43"/>
      <c r="C53" s="31"/>
      <c r="D53" s="32"/>
    </row>
    <row r="54" spans="2:4" ht="15.75" customHeight="1" x14ac:dyDescent="0.15">
      <c r="B54" s="43"/>
      <c r="C54" s="31"/>
      <c r="D54" s="32"/>
    </row>
    <row r="55" spans="2:4" ht="15.75" customHeight="1" x14ac:dyDescent="0.15">
      <c r="B55" s="43"/>
      <c r="C55" s="31"/>
      <c r="D55" s="32"/>
    </row>
    <row r="56" spans="2:4" ht="15.75" customHeight="1" x14ac:dyDescent="0.15">
      <c r="B56" s="43"/>
      <c r="C56" s="31"/>
      <c r="D56" s="32"/>
    </row>
    <row r="57" spans="2:4" ht="15.75" customHeight="1" x14ac:dyDescent="0.15">
      <c r="B57" s="43"/>
      <c r="C57" s="31"/>
      <c r="D57" s="32"/>
    </row>
    <row r="58" spans="2:4" ht="15.75" customHeight="1" x14ac:dyDescent="0.15">
      <c r="B58" s="43"/>
      <c r="C58" s="31"/>
      <c r="D58" s="32"/>
    </row>
    <row r="59" spans="2:4" ht="15.75" customHeight="1" x14ac:dyDescent="0.15">
      <c r="B59" s="43"/>
      <c r="C59" s="31"/>
      <c r="D59" s="32"/>
    </row>
    <row r="60" spans="2:4" ht="15.75" customHeight="1" x14ac:dyDescent="0.15">
      <c r="B60" s="43"/>
      <c r="C60" s="31"/>
      <c r="D60" s="32"/>
    </row>
    <row r="61" spans="2:4" ht="15.75" customHeight="1" x14ac:dyDescent="0.15">
      <c r="B61" s="43"/>
      <c r="C61" s="31"/>
      <c r="D61" s="32"/>
    </row>
    <row r="62" spans="2:4" ht="13" x14ac:dyDescent="0.15">
      <c r="B62" s="43"/>
      <c r="C62" s="31"/>
      <c r="D62" s="32"/>
    </row>
    <row r="63" spans="2:4" ht="13" x14ac:dyDescent="0.15">
      <c r="B63" s="43"/>
      <c r="C63" s="31"/>
      <c r="D63" s="32"/>
    </row>
    <row r="64" spans="2:4" ht="13" x14ac:dyDescent="0.15">
      <c r="B64" s="43"/>
      <c r="C64" s="31"/>
      <c r="D64" s="32"/>
    </row>
    <row r="65" spans="2:4" ht="13" x14ac:dyDescent="0.15">
      <c r="B65" s="43"/>
      <c r="C65" s="31"/>
      <c r="D65" s="32"/>
    </row>
    <row r="66" spans="2:4" ht="13" x14ac:dyDescent="0.15">
      <c r="B66" s="43"/>
      <c r="C66" s="31"/>
      <c r="D66" s="32"/>
    </row>
    <row r="67" spans="2:4" ht="13" x14ac:dyDescent="0.15">
      <c r="B67" s="43"/>
      <c r="C67" s="31"/>
      <c r="D67" s="32"/>
    </row>
    <row r="68" spans="2:4" ht="13" x14ac:dyDescent="0.15">
      <c r="B68" s="43"/>
      <c r="C68" s="31"/>
      <c r="D68" s="32"/>
    </row>
    <row r="69" spans="2:4" ht="13" x14ac:dyDescent="0.15">
      <c r="B69" s="43"/>
      <c r="C69" s="31"/>
      <c r="D69" s="32"/>
    </row>
    <row r="70" spans="2:4" ht="13" x14ac:dyDescent="0.15">
      <c r="B70" s="43"/>
      <c r="C70" s="31"/>
      <c r="D70" s="32"/>
    </row>
    <row r="71" spans="2:4" ht="13" x14ac:dyDescent="0.15">
      <c r="B71" s="43"/>
      <c r="C71" s="31"/>
      <c r="D71" s="32"/>
    </row>
    <row r="72" spans="2:4" ht="13" x14ac:dyDescent="0.15">
      <c r="B72" s="43"/>
      <c r="C72" s="31"/>
      <c r="D72" s="32"/>
    </row>
    <row r="73" spans="2:4" ht="13" x14ac:dyDescent="0.15">
      <c r="B73" s="43"/>
      <c r="C73" s="31"/>
      <c r="D73" s="32"/>
    </row>
    <row r="74" spans="2:4" ht="13" x14ac:dyDescent="0.15">
      <c r="B74" s="43"/>
      <c r="C74" s="31"/>
      <c r="D74" s="32"/>
    </row>
    <row r="75" spans="2:4" ht="13" x14ac:dyDescent="0.15">
      <c r="B75" s="43"/>
      <c r="C75" s="31"/>
      <c r="D75" s="32"/>
    </row>
    <row r="76" spans="2:4" ht="13" x14ac:dyDescent="0.15">
      <c r="B76" s="43"/>
      <c r="C76" s="31"/>
      <c r="D76" s="32"/>
    </row>
    <row r="77" spans="2:4" ht="13" x14ac:dyDescent="0.15">
      <c r="B77" s="43"/>
      <c r="C77" s="31"/>
      <c r="D77" s="32"/>
    </row>
    <row r="78" spans="2:4" ht="13" x14ac:dyDescent="0.15">
      <c r="B78" s="43"/>
      <c r="C78" s="31"/>
      <c r="D78" s="32"/>
    </row>
    <row r="79" spans="2:4" ht="13" x14ac:dyDescent="0.15">
      <c r="B79" s="43"/>
      <c r="C79" s="31"/>
      <c r="D79" s="32"/>
    </row>
    <row r="80" spans="2:4" ht="13" x14ac:dyDescent="0.15">
      <c r="B80" s="43"/>
      <c r="C80" s="31"/>
      <c r="D80" s="32"/>
    </row>
    <row r="81" spans="2:4" ht="13" x14ac:dyDescent="0.15">
      <c r="B81" s="43"/>
      <c r="C81" s="31"/>
      <c r="D81" s="32"/>
    </row>
    <row r="82" spans="2:4" ht="13" x14ac:dyDescent="0.15">
      <c r="B82" s="43"/>
      <c r="C82" s="31"/>
      <c r="D82" s="32"/>
    </row>
    <row r="83" spans="2:4" ht="13" x14ac:dyDescent="0.15">
      <c r="B83" s="43"/>
      <c r="C83" s="31"/>
      <c r="D83" s="32"/>
    </row>
    <row r="84" spans="2:4" ht="13" x14ac:dyDescent="0.15">
      <c r="B84" s="43"/>
      <c r="C84" s="31"/>
      <c r="D84" s="32"/>
    </row>
    <row r="85" spans="2:4" ht="13" x14ac:dyDescent="0.15">
      <c r="B85" s="43"/>
      <c r="C85" s="31"/>
      <c r="D85" s="32"/>
    </row>
    <row r="86" spans="2:4" ht="13" x14ac:dyDescent="0.15">
      <c r="B86" s="43"/>
      <c r="C86" s="31"/>
      <c r="D86" s="32"/>
    </row>
    <row r="87" spans="2:4" ht="13" x14ac:dyDescent="0.15">
      <c r="B87" s="43"/>
      <c r="C87" s="31"/>
      <c r="D87" s="32"/>
    </row>
    <row r="88" spans="2:4" ht="13" x14ac:dyDescent="0.15">
      <c r="B88" s="43"/>
      <c r="C88" s="31"/>
      <c r="D88" s="32"/>
    </row>
    <row r="89" spans="2:4" ht="13" x14ac:dyDescent="0.15">
      <c r="B89" s="43"/>
      <c r="C89" s="31"/>
      <c r="D89" s="32"/>
    </row>
    <row r="90" spans="2:4" ht="13" x14ac:dyDescent="0.15">
      <c r="B90" s="43"/>
      <c r="C90" s="31"/>
      <c r="D90" s="32"/>
    </row>
    <row r="91" spans="2:4" ht="13" x14ac:dyDescent="0.15">
      <c r="B91" s="43"/>
      <c r="C91" s="31"/>
      <c r="D91" s="32"/>
    </row>
    <row r="92" spans="2:4" ht="13" x14ac:dyDescent="0.15">
      <c r="B92" s="43"/>
      <c r="C92" s="31"/>
      <c r="D92" s="32"/>
    </row>
    <row r="93" spans="2:4" ht="13" x14ac:dyDescent="0.15">
      <c r="B93" s="43"/>
      <c r="C93" s="31"/>
      <c r="D93" s="32"/>
    </row>
    <row r="94" spans="2:4" ht="13" x14ac:dyDescent="0.15">
      <c r="B94" s="43"/>
      <c r="C94" s="31"/>
      <c r="D94" s="32"/>
    </row>
    <row r="95" spans="2:4" ht="13" x14ac:dyDescent="0.15">
      <c r="B95" s="43"/>
      <c r="C95" s="31"/>
      <c r="D95" s="32"/>
    </row>
    <row r="96" spans="2:4" ht="13" x14ac:dyDescent="0.15">
      <c r="B96" s="43"/>
      <c r="C96" s="31"/>
      <c r="D96" s="32"/>
    </row>
    <row r="97" spans="2:4" ht="13" x14ac:dyDescent="0.15">
      <c r="B97" s="43"/>
      <c r="C97" s="31"/>
      <c r="D97" s="32"/>
    </row>
    <row r="98" spans="2:4" ht="13" x14ac:dyDescent="0.15">
      <c r="B98" s="43"/>
      <c r="C98" s="31"/>
      <c r="D98" s="32"/>
    </row>
    <row r="99" spans="2:4" ht="13" x14ac:dyDescent="0.15">
      <c r="B99" s="43"/>
      <c r="C99" s="31"/>
      <c r="D99" s="32"/>
    </row>
    <row r="100" spans="2:4" ht="13" x14ac:dyDescent="0.15">
      <c r="B100" s="43"/>
      <c r="C100" s="31"/>
      <c r="D100" s="32"/>
    </row>
    <row r="101" spans="2:4" ht="13" x14ac:dyDescent="0.15">
      <c r="B101" s="43"/>
      <c r="C101" s="31"/>
      <c r="D101" s="32"/>
    </row>
    <row r="102" spans="2:4" ht="13" x14ac:dyDescent="0.15">
      <c r="B102" s="43"/>
      <c r="C102" s="31"/>
      <c r="D102" s="32"/>
    </row>
    <row r="103" spans="2:4" ht="13" x14ac:dyDescent="0.15">
      <c r="B103" s="43"/>
      <c r="C103" s="31"/>
      <c r="D103" s="32"/>
    </row>
    <row r="104" spans="2:4" ht="13" x14ac:dyDescent="0.15">
      <c r="B104" s="43"/>
      <c r="C104" s="31"/>
      <c r="D104" s="32"/>
    </row>
    <row r="105" spans="2:4" ht="13" x14ac:dyDescent="0.15">
      <c r="B105" s="43"/>
      <c r="C105" s="31"/>
      <c r="D105" s="32"/>
    </row>
    <row r="106" spans="2:4" ht="13" x14ac:dyDescent="0.15">
      <c r="B106" s="43"/>
      <c r="C106" s="31"/>
      <c r="D106" s="32"/>
    </row>
    <row r="107" spans="2:4" ht="13" x14ac:dyDescent="0.15">
      <c r="B107" s="43"/>
      <c r="C107" s="31"/>
      <c r="D107" s="32"/>
    </row>
    <row r="108" spans="2:4" ht="13" x14ac:dyDescent="0.15">
      <c r="B108" s="43"/>
      <c r="C108" s="31"/>
      <c r="D108" s="32"/>
    </row>
    <row r="109" spans="2:4" ht="13" x14ac:dyDescent="0.15">
      <c r="B109" s="43"/>
      <c r="C109" s="31"/>
      <c r="D109" s="32"/>
    </row>
    <row r="110" spans="2:4" ht="13" x14ac:dyDescent="0.15">
      <c r="B110" s="43"/>
      <c r="C110" s="31"/>
      <c r="D110" s="32"/>
    </row>
    <row r="111" spans="2:4" ht="13" x14ac:dyDescent="0.15">
      <c r="B111" s="43"/>
      <c r="C111" s="31"/>
      <c r="D111" s="32"/>
    </row>
    <row r="112" spans="2:4" ht="13" x14ac:dyDescent="0.15">
      <c r="B112" s="43"/>
      <c r="C112" s="31"/>
      <c r="D112" s="32"/>
    </row>
    <row r="113" spans="2:4" ht="13" x14ac:dyDescent="0.15">
      <c r="B113" s="43"/>
      <c r="C113" s="31"/>
      <c r="D113" s="32"/>
    </row>
    <row r="114" spans="2:4" ht="13" x14ac:dyDescent="0.15">
      <c r="B114" s="43"/>
      <c r="C114" s="31"/>
      <c r="D114" s="32"/>
    </row>
    <row r="115" spans="2:4" ht="13" x14ac:dyDescent="0.15">
      <c r="B115" s="43"/>
      <c r="C115" s="31"/>
      <c r="D115" s="32"/>
    </row>
    <row r="116" spans="2:4" ht="13" x14ac:dyDescent="0.15">
      <c r="B116" s="43"/>
      <c r="C116" s="31"/>
      <c r="D116" s="32"/>
    </row>
    <row r="117" spans="2:4" ht="13" x14ac:dyDescent="0.15">
      <c r="B117" s="43"/>
      <c r="C117" s="31"/>
      <c r="D117" s="32"/>
    </row>
    <row r="118" spans="2:4" ht="13" x14ac:dyDescent="0.15">
      <c r="B118" s="43"/>
      <c r="C118" s="31"/>
      <c r="D118" s="32"/>
    </row>
    <row r="119" spans="2:4" ht="13" x14ac:dyDescent="0.15">
      <c r="B119" s="43"/>
      <c r="C119" s="31"/>
      <c r="D119" s="32"/>
    </row>
    <row r="120" spans="2:4" ht="13" x14ac:dyDescent="0.15">
      <c r="B120" s="43"/>
      <c r="C120" s="31"/>
      <c r="D120" s="32"/>
    </row>
    <row r="121" spans="2:4" ht="13" x14ac:dyDescent="0.15">
      <c r="B121" s="43"/>
      <c r="C121" s="31"/>
      <c r="D121" s="32"/>
    </row>
    <row r="122" spans="2:4" ht="13" x14ac:dyDescent="0.15">
      <c r="B122" s="43"/>
      <c r="C122" s="31"/>
      <c r="D122" s="32"/>
    </row>
    <row r="123" spans="2:4" ht="13" x14ac:dyDescent="0.15">
      <c r="B123" s="43"/>
      <c r="C123" s="31"/>
      <c r="D123" s="32"/>
    </row>
    <row r="124" spans="2:4" ht="13" x14ac:dyDescent="0.15">
      <c r="B124" s="43"/>
      <c r="C124" s="31"/>
      <c r="D124" s="32"/>
    </row>
    <row r="125" spans="2:4" ht="13" x14ac:dyDescent="0.15">
      <c r="B125" s="43"/>
      <c r="C125" s="31"/>
      <c r="D125" s="32"/>
    </row>
    <row r="126" spans="2:4" ht="13" x14ac:dyDescent="0.15">
      <c r="B126" s="43"/>
      <c r="C126" s="31"/>
      <c r="D126" s="32"/>
    </row>
    <row r="127" spans="2:4" ht="13" x14ac:dyDescent="0.15">
      <c r="B127" s="43"/>
      <c r="C127" s="31"/>
      <c r="D127" s="32"/>
    </row>
    <row r="128" spans="2:4" ht="13" x14ac:dyDescent="0.15">
      <c r="B128" s="43"/>
      <c r="C128" s="31"/>
      <c r="D128" s="32"/>
    </row>
    <row r="129" spans="2:4" ht="13" x14ac:dyDescent="0.15">
      <c r="B129" s="43"/>
      <c r="C129" s="31"/>
      <c r="D129" s="32"/>
    </row>
    <row r="130" spans="2:4" ht="13" x14ac:dyDescent="0.15">
      <c r="B130" s="43"/>
      <c r="C130" s="31"/>
      <c r="D130" s="32"/>
    </row>
    <row r="131" spans="2:4" ht="13" x14ac:dyDescent="0.15">
      <c r="B131" s="43"/>
      <c r="C131" s="31"/>
      <c r="D131" s="32"/>
    </row>
    <row r="132" spans="2:4" ht="13" x14ac:dyDescent="0.15">
      <c r="B132" s="43"/>
      <c r="C132" s="31"/>
      <c r="D132" s="32"/>
    </row>
    <row r="133" spans="2:4" ht="13" x14ac:dyDescent="0.15">
      <c r="B133" s="43"/>
      <c r="C133" s="31"/>
      <c r="D133" s="32"/>
    </row>
    <row r="134" spans="2:4" ht="13" x14ac:dyDescent="0.15">
      <c r="B134" s="43"/>
      <c r="C134" s="31"/>
      <c r="D134" s="32"/>
    </row>
    <row r="135" spans="2:4" ht="13" x14ac:dyDescent="0.15">
      <c r="B135" s="43"/>
      <c r="C135" s="31"/>
      <c r="D135" s="32"/>
    </row>
    <row r="136" spans="2:4" ht="13" x14ac:dyDescent="0.15">
      <c r="B136" s="43"/>
      <c r="C136" s="31"/>
      <c r="D136" s="32"/>
    </row>
    <row r="137" spans="2:4" ht="13" x14ac:dyDescent="0.15">
      <c r="B137" s="43"/>
      <c r="C137" s="31"/>
      <c r="D137" s="32"/>
    </row>
    <row r="138" spans="2:4" ht="13" x14ac:dyDescent="0.15">
      <c r="B138" s="43"/>
      <c r="C138" s="31"/>
      <c r="D138" s="32"/>
    </row>
    <row r="139" spans="2:4" ht="13" x14ac:dyDescent="0.15">
      <c r="B139" s="43"/>
      <c r="C139" s="31"/>
      <c r="D139" s="32"/>
    </row>
    <row r="140" spans="2:4" ht="13" x14ac:dyDescent="0.15">
      <c r="B140" s="43"/>
      <c r="C140" s="31"/>
      <c r="D140" s="32"/>
    </row>
    <row r="141" spans="2:4" ht="13" x14ac:dyDescent="0.15">
      <c r="B141" s="43"/>
      <c r="C141" s="31"/>
      <c r="D141" s="32"/>
    </row>
    <row r="142" spans="2:4" ht="13" x14ac:dyDescent="0.15">
      <c r="B142" s="43"/>
      <c r="C142" s="31"/>
      <c r="D142" s="32"/>
    </row>
    <row r="143" spans="2:4" ht="13" x14ac:dyDescent="0.15">
      <c r="B143" s="43"/>
      <c r="C143" s="31"/>
      <c r="D143" s="32"/>
    </row>
    <row r="144" spans="2:4" ht="13" x14ac:dyDescent="0.15">
      <c r="B144" s="43"/>
      <c r="C144" s="31"/>
      <c r="D144" s="32"/>
    </row>
    <row r="145" spans="2:4" ht="13" x14ac:dyDescent="0.15">
      <c r="B145" s="43"/>
      <c r="C145" s="31"/>
      <c r="D145" s="32"/>
    </row>
    <row r="146" spans="2:4" ht="13" x14ac:dyDescent="0.15">
      <c r="B146" s="43"/>
      <c r="C146" s="31"/>
      <c r="D146" s="32"/>
    </row>
    <row r="147" spans="2:4" ht="13" x14ac:dyDescent="0.15">
      <c r="B147" s="43"/>
      <c r="C147" s="31"/>
      <c r="D147" s="32"/>
    </row>
    <row r="148" spans="2:4" ht="13" x14ac:dyDescent="0.15">
      <c r="B148" s="43"/>
      <c r="C148" s="31"/>
      <c r="D148" s="32"/>
    </row>
    <row r="149" spans="2:4" ht="13" x14ac:dyDescent="0.15">
      <c r="B149" s="43"/>
      <c r="C149" s="31"/>
      <c r="D149" s="32"/>
    </row>
    <row r="150" spans="2:4" ht="13" x14ac:dyDescent="0.15">
      <c r="B150" s="43"/>
      <c r="C150" s="31"/>
      <c r="D150" s="32"/>
    </row>
    <row r="151" spans="2:4" ht="13" x14ac:dyDescent="0.15">
      <c r="B151" s="43"/>
      <c r="C151" s="31"/>
      <c r="D151" s="32"/>
    </row>
    <row r="152" spans="2:4" ht="13" x14ac:dyDescent="0.15">
      <c r="B152" s="43"/>
      <c r="C152" s="31"/>
      <c r="D152" s="32"/>
    </row>
    <row r="153" spans="2:4" ht="13" x14ac:dyDescent="0.15">
      <c r="B153" s="43"/>
      <c r="C153" s="31"/>
      <c r="D153" s="32"/>
    </row>
    <row r="154" spans="2:4" ht="13" x14ac:dyDescent="0.15">
      <c r="B154" s="43"/>
      <c r="C154" s="31"/>
      <c r="D154" s="32"/>
    </row>
    <row r="155" spans="2:4" ht="13" x14ac:dyDescent="0.15">
      <c r="B155" s="43"/>
      <c r="C155" s="31"/>
      <c r="D155" s="32"/>
    </row>
    <row r="156" spans="2:4" ht="13" x14ac:dyDescent="0.15">
      <c r="B156" s="43"/>
      <c r="C156" s="31"/>
      <c r="D156" s="32"/>
    </row>
    <row r="157" spans="2:4" ht="13" x14ac:dyDescent="0.15">
      <c r="B157" s="43"/>
      <c r="C157" s="31"/>
      <c r="D157" s="32"/>
    </row>
    <row r="158" spans="2:4" ht="13" x14ac:dyDescent="0.15">
      <c r="B158" s="43"/>
      <c r="C158" s="31"/>
      <c r="D158" s="32"/>
    </row>
    <row r="159" spans="2:4" ht="13" x14ac:dyDescent="0.15">
      <c r="B159" s="43"/>
      <c r="C159" s="31"/>
      <c r="D159" s="32"/>
    </row>
    <row r="160" spans="2:4" ht="13" x14ac:dyDescent="0.15">
      <c r="B160" s="43"/>
      <c r="C160" s="31"/>
      <c r="D160" s="32"/>
    </row>
    <row r="161" spans="2:4" ht="13" x14ac:dyDescent="0.15">
      <c r="B161" s="43"/>
      <c r="C161" s="31"/>
      <c r="D161" s="32"/>
    </row>
    <row r="162" spans="2:4" ht="13" x14ac:dyDescent="0.15">
      <c r="B162" s="43"/>
      <c r="C162" s="31"/>
      <c r="D162" s="32"/>
    </row>
    <row r="163" spans="2:4" ht="13" x14ac:dyDescent="0.15">
      <c r="B163" s="43"/>
      <c r="C163" s="31"/>
      <c r="D163" s="32"/>
    </row>
    <row r="164" spans="2:4" ht="13" x14ac:dyDescent="0.15">
      <c r="B164" s="43"/>
      <c r="C164" s="31"/>
      <c r="D164" s="32"/>
    </row>
    <row r="165" spans="2:4" ht="13" x14ac:dyDescent="0.15">
      <c r="B165" s="43"/>
      <c r="C165" s="31"/>
      <c r="D165" s="32"/>
    </row>
    <row r="166" spans="2:4" ht="13" x14ac:dyDescent="0.15">
      <c r="B166" s="43"/>
      <c r="C166" s="31"/>
      <c r="D166" s="32"/>
    </row>
    <row r="167" spans="2:4" ht="13" x14ac:dyDescent="0.15">
      <c r="B167" s="43"/>
      <c r="C167" s="31"/>
      <c r="D167" s="32"/>
    </row>
    <row r="168" spans="2:4" ht="13" x14ac:dyDescent="0.15">
      <c r="B168" s="43"/>
      <c r="C168" s="31"/>
      <c r="D168" s="32"/>
    </row>
    <row r="169" spans="2:4" ht="13" x14ac:dyDescent="0.15">
      <c r="B169" s="43"/>
      <c r="C169" s="31"/>
      <c r="D169" s="32"/>
    </row>
    <row r="170" spans="2:4" ht="13" x14ac:dyDescent="0.15">
      <c r="B170" s="43"/>
      <c r="C170" s="31"/>
      <c r="D170" s="32"/>
    </row>
    <row r="171" spans="2:4" ht="13" x14ac:dyDescent="0.15">
      <c r="B171" s="43"/>
      <c r="C171" s="31"/>
      <c r="D171" s="32"/>
    </row>
    <row r="172" spans="2:4" ht="13" x14ac:dyDescent="0.15">
      <c r="B172" s="43"/>
      <c r="C172" s="31"/>
      <c r="D172" s="32"/>
    </row>
    <row r="173" spans="2:4" ht="13" x14ac:dyDescent="0.15">
      <c r="B173" s="43"/>
      <c r="C173" s="31"/>
      <c r="D173" s="32"/>
    </row>
    <row r="174" spans="2:4" ht="13" x14ac:dyDescent="0.15">
      <c r="B174" s="43"/>
      <c r="C174" s="31"/>
      <c r="D174" s="32"/>
    </row>
    <row r="175" spans="2:4" ht="13" x14ac:dyDescent="0.15">
      <c r="B175" s="43"/>
      <c r="C175" s="31"/>
      <c r="D175" s="32"/>
    </row>
    <row r="176" spans="2:4" ht="13" x14ac:dyDescent="0.15">
      <c r="B176" s="43"/>
      <c r="C176" s="31"/>
      <c r="D176" s="32"/>
    </row>
    <row r="177" spans="2:4" ht="13" x14ac:dyDescent="0.15">
      <c r="B177" s="43"/>
      <c r="C177" s="31"/>
      <c r="D177" s="32"/>
    </row>
    <row r="178" spans="2:4" ht="13" x14ac:dyDescent="0.15">
      <c r="B178" s="43"/>
      <c r="C178" s="31"/>
      <c r="D178" s="32"/>
    </row>
    <row r="179" spans="2:4" ht="13" x14ac:dyDescent="0.15">
      <c r="B179" s="43"/>
      <c r="C179" s="31"/>
      <c r="D179" s="32"/>
    </row>
    <row r="180" spans="2:4" ht="13" x14ac:dyDescent="0.15">
      <c r="B180" s="43"/>
      <c r="C180" s="31"/>
      <c r="D180" s="32"/>
    </row>
    <row r="181" spans="2:4" ht="13" x14ac:dyDescent="0.15">
      <c r="B181" s="43"/>
      <c r="C181" s="31"/>
      <c r="D181" s="32"/>
    </row>
    <row r="182" spans="2:4" ht="13" x14ac:dyDescent="0.15">
      <c r="B182" s="43"/>
      <c r="C182" s="31"/>
      <c r="D182" s="32"/>
    </row>
    <row r="183" spans="2:4" ht="13" x14ac:dyDescent="0.15">
      <c r="B183" s="43"/>
      <c r="C183" s="31"/>
      <c r="D183" s="32"/>
    </row>
    <row r="184" spans="2:4" ht="13" x14ac:dyDescent="0.15">
      <c r="B184" s="43"/>
      <c r="C184" s="31"/>
      <c r="D184" s="32"/>
    </row>
    <row r="185" spans="2:4" ht="13" x14ac:dyDescent="0.15">
      <c r="B185" s="43"/>
      <c r="C185" s="31"/>
      <c r="D185" s="32"/>
    </row>
    <row r="186" spans="2:4" ht="13" x14ac:dyDescent="0.15">
      <c r="B186" s="43"/>
      <c r="C186" s="31"/>
      <c r="D186" s="32"/>
    </row>
    <row r="187" spans="2:4" ht="13" x14ac:dyDescent="0.15">
      <c r="B187" s="43"/>
      <c r="C187" s="31"/>
      <c r="D187" s="32"/>
    </row>
    <row r="188" spans="2:4" ht="13" x14ac:dyDescent="0.15">
      <c r="B188" s="43"/>
      <c r="C188" s="31"/>
      <c r="D188" s="32"/>
    </row>
    <row r="189" spans="2:4" ht="13" x14ac:dyDescent="0.15">
      <c r="B189" s="43"/>
      <c r="C189" s="31"/>
      <c r="D189" s="32"/>
    </row>
    <row r="190" spans="2:4" ht="13" x14ac:dyDescent="0.15">
      <c r="B190" s="43"/>
      <c r="C190" s="31"/>
      <c r="D190" s="32"/>
    </row>
    <row r="191" spans="2:4" ht="13" x14ac:dyDescent="0.15">
      <c r="B191" s="43"/>
      <c r="C191" s="31"/>
      <c r="D191" s="32"/>
    </row>
    <row r="192" spans="2:4" ht="13" x14ac:dyDescent="0.15">
      <c r="B192" s="43"/>
      <c r="C192" s="31"/>
      <c r="D192" s="32"/>
    </row>
    <row r="193" spans="2:4" ht="13" x14ac:dyDescent="0.15">
      <c r="B193" s="43"/>
      <c r="C193" s="31"/>
      <c r="D193" s="32"/>
    </row>
    <row r="194" spans="2:4" ht="13" x14ac:dyDescent="0.15">
      <c r="B194" s="43"/>
      <c r="C194" s="31"/>
      <c r="D194" s="32"/>
    </row>
    <row r="195" spans="2:4" ht="13" x14ac:dyDescent="0.15">
      <c r="B195" s="43"/>
      <c r="C195" s="31"/>
      <c r="D195" s="32"/>
    </row>
    <row r="196" spans="2:4" ht="13" x14ac:dyDescent="0.15">
      <c r="B196" s="43"/>
      <c r="C196" s="31"/>
      <c r="D196" s="32"/>
    </row>
    <row r="197" spans="2:4" ht="13" x14ac:dyDescent="0.15">
      <c r="B197" s="43"/>
      <c r="C197" s="31"/>
      <c r="D197" s="32"/>
    </row>
    <row r="198" spans="2:4" ht="13" x14ac:dyDescent="0.15">
      <c r="B198" s="43"/>
      <c r="C198" s="31"/>
      <c r="D198" s="32"/>
    </row>
    <row r="199" spans="2:4" ht="13" x14ac:dyDescent="0.15">
      <c r="B199" s="43"/>
      <c r="C199" s="31"/>
      <c r="D199" s="32"/>
    </row>
    <row r="200" spans="2:4" ht="13" x14ac:dyDescent="0.15">
      <c r="B200" s="43"/>
      <c r="C200" s="31"/>
      <c r="D200" s="32"/>
    </row>
    <row r="201" spans="2:4" ht="13" x14ac:dyDescent="0.15">
      <c r="B201" s="43"/>
      <c r="C201" s="31"/>
      <c r="D201" s="32"/>
    </row>
    <row r="202" spans="2:4" ht="13" x14ac:dyDescent="0.15">
      <c r="B202" s="43"/>
      <c r="C202" s="31"/>
      <c r="D202" s="32"/>
    </row>
    <row r="203" spans="2:4" ht="13" x14ac:dyDescent="0.15">
      <c r="B203" s="43"/>
      <c r="C203" s="31"/>
      <c r="D203" s="32"/>
    </row>
    <row r="204" spans="2:4" ht="13" x14ac:dyDescent="0.15">
      <c r="B204" s="43"/>
      <c r="C204" s="31"/>
      <c r="D204" s="32"/>
    </row>
    <row r="205" spans="2:4" ht="13" x14ac:dyDescent="0.15">
      <c r="B205" s="43"/>
      <c r="C205" s="31"/>
      <c r="D205" s="32"/>
    </row>
    <row r="206" spans="2:4" ht="13" x14ac:dyDescent="0.15">
      <c r="B206" s="43"/>
      <c r="C206" s="31"/>
      <c r="D206" s="32"/>
    </row>
    <row r="207" spans="2:4" ht="13" x14ac:dyDescent="0.15">
      <c r="B207" s="43"/>
      <c r="C207" s="31"/>
      <c r="D207" s="32"/>
    </row>
    <row r="208" spans="2:4" ht="13" x14ac:dyDescent="0.15">
      <c r="B208" s="43"/>
      <c r="C208" s="31"/>
      <c r="D208" s="32"/>
    </row>
    <row r="209" spans="2:4" ht="13" x14ac:dyDescent="0.15">
      <c r="B209" s="43"/>
      <c r="C209" s="31"/>
      <c r="D209" s="32"/>
    </row>
    <row r="210" spans="2:4" ht="13" x14ac:dyDescent="0.15">
      <c r="B210" s="43"/>
      <c r="C210" s="31"/>
      <c r="D210" s="32"/>
    </row>
    <row r="211" spans="2:4" ht="13" x14ac:dyDescent="0.15">
      <c r="B211" s="43"/>
      <c r="C211" s="31"/>
      <c r="D211" s="32"/>
    </row>
    <row r="212" spans="2:4" ht="13" x14ac:dyDescent="0.15">
      <c r="B212" s="43"/>
      <c r="C212" s="31"/>
      <c r="D212" s="32"/>
    </row>
    <row r="213" spans="2:4" ht="13" x14ac:dyDescent="0.15">
      <c r="B213" s="43"/>
      <c r="C213" s="31"/>
      <c r="D213" s="32"/>
    </row>
    <row r="214" spans="2:4" ht="13" x14ac:dyDescent="0.15">
      <c r="B214" s="43"/>
      <c r="C214" s="31"/>
      <c r="D214" s="32"/>
    </row>
    <row r="215" spans="2:4" ht="13" x14ac:dyDescent="0.15">
      <c r="B215" s="43"/>
      <c r="C215" s="31"/>
      <c r="D215" s="32"/>
    </row>
    <row r="216" spans="2:4" ht="13" x14ac:dyDescent="0.15">
      <c r="B216" s="43"/>
      <c r="C216" s="31"/>
      <c r="D216" s="32"/>
    </row>
    <row r="217" spans="2:4" ht="13" x14ac:dyDescent="0.15">
      <c r="B217" s="43"/>
      <c r="C217" s="31"/>
      <c r="D217" s="32"/>
    </row>
    <row r="218" spans="2:4" ht="13" x14ac:dyDescent="0.15">
      <c r="B218" s="43"/>
      <c r="C218" s="31"/>
      <c r="D218" s="32"/>
    </row>
    <row r="219" spans="2:4" ht="13" x14ac:dyDescent="0.15">
      <c r="B219" s="43"/>
      <c r="C219" s="31"/>
      <c r="D219" s="32"/>
    </row>
    <row r="220" spans="2:4" ht="13" x14ac:dyDescent="0.15">
      <c r="B220" s="43"/>
      <c r="C220" s="31"/>
      <c r="D220" s="32"/>
    </row>
    <row r="221" spans="2:4" ht="13" x14ac:dyDescent="0.15">
      <c r="B221" s="43"/>
      <c r="C221" s="31"/>
      <c r="D221" s="32"/>
    </row>
    <row r="222" spans="2:4" ht="13" x14ac:dyDescent="0.15">
      <c r="B222" s="43"/>
      <c r="C222" s="31"/>
      <c r="D222" s="32"/>
    </row>
    <row r="223" spans="2:4" ht="13" x14ac:dyDescent="0.15">
      <c r="B223" s="43"/>
      <c r="C223" s="31"/>
      <c r="D223" s="32"/>
    </row>
    <row r="224" spans="2:4" ht="13" x14ac:dyDescent="0.15">
      <c r="B224" s="43"/>
      <c r="C224" s="31"/>
      <c r="D224" s="32"/>
    </row>
    <row r="225" spans="2:4" ht="13" x14ac:dyDescent="0.15">
      <c r="B225" s="43"/>
      <c r="C225" s="31"/>
      <c r="D225" s="32"/>
    </row>
    <row r="226" spans="2:4" ht="13" x14ac:dyDescent="0.15">
      <c r="B226" s="43"/>
      <c r="C226" s="31"/>
      <c r="D226" s="32"/>
    </row>
    <row r="227" spans="2:4" ht="13" x14ac:dyDescent="0.15">
      <c r="B227" s="43"/>
      <c r="C227" s="31"/>
      <c r="D227" s="32"/>
    </row>
    <row r="228" spans="2:4" ht="13" x14ac:dyDescent="0.15">
      <c r="B228" s="43"/>
      <c r="C228" s="31"/>
      <c r="D228" s="32"/>
    </row>
    <row r="229" spans="2:4" ht="13" x14ac:dyDescent="0.15">
      <c r="B229" s="43"/>
      <c r="C229" s="31"/>
      <c r="D229" s="32"/>
    </row>
    <row r="230" spans="2:4" ht="13" x14ac:dyDescent="0.15">
      <c r="B230" s="43"/>
      <c r="C230" s="31"/>
      <c r="D230" s="32"/>
    </row>
    <row r="231" spans="2:4" ht="13" x14ac:dyDescent="0.15">
      <c r="B231" s="43"/>
      <c r="C231" s="31"/>
      <c r="D231" s="32"/>
    </row>
    <row r="232" spans="2:4" ht="13" x14ac:dyDescent="0.15">
      <c r="B232" s="43"/>
      <c r="C232" s="31"/>
      <c r="D232" s="32"/>
    </row>
    <row r="233" spans="2:4" ht="13" x14ac:dyDescent="0.15">
      <c r="B233" s="43"/>
      <c r="C233" s="31"/>
      <c r="D233" s="32"/>
    </row>
    <row r="234" spans="2:4" ht="13" x14ac:dyDescent="0.15">
      <c r="B234" s="43"/>
      <c r="C234" s="31"/>
      <c r="D234" s="32"/>
    </row>
    <row r="235" spans="2:4" ht="13" x14ac:dyDescent="0.15">
      <c r="B235" s="43"/>
      <c r="C235" s="31"/>
      <c r="D235" s="32"/>
    </row>
    <row r="236" spans="2:4" ht="13" x14ac:dyDescent="0.15">
      <c r="B236" s="43"/>
      <c r="C236" s="31"/>
      <c r="D236" s="32"/>
    </row>
    <row r="237" spans="2:4" ht="13" x14ac:dyDescent="0.15">
      <c r="B237" s="43"/>
      <c r="C237" s="31"/>
      <c r="D237" s="32"/>
    </row>
    <row r="238" spans="2:4" ht="13" x14ac:dyDescent="0.15">
      <c r="B238" s="43"/>
      <c r="C238" s="31"/>
      <c r="D238" s="32"/>
    </row>
    <row r="239" spans="2:4" ht="13" x14ac:dyDescent="0.15">
      <c r="B239" s="43"/>
      <c r="C239" s="31"/>
      <c r="D239" s="32"/>
    </row>
    <row r="240" spans="2:4" ht="13" x14ac:dyDescent="0.15">
      <c r="B240" s="43"/>
      <c r="C240" s="31"/>
      <c r="D240" s="32"/>
    </row>
    <row r="241" spans="2:4" ht="13" x14ac:dyDescent="0.15">
      <c r="B241" s="43"/>
      <c r="C241" s="31"/>
      <c r="D241" s="32"/>
    </row>
    <row r="242" spans="2:4" ht="13" x14ac:dyDescent="0.15">
      <c r="B242" s="43"/>
      <c r="C242" s="31"/>
      <c r="D242" s="32"/>
    </row>
    <row r="243" spans="2:4" ht="13" x14ac:dyDescent="0.15">
      <c r="B243" s="43"/>
      <c r="C243" s="31"/>
      <c r="D243" s="32"/>
    </row>
    <row r="244" spans="2:4" ht="13" x14ac:dyDescent="0.15">
      <c r="B244" s="43"/>
      <c r="C244" s="31"/>
      <c r="D244" s="32"/>
    </row>
    <row r="245" spans="2:4" ht="13" x14ac:dyDescent="0.15">
      <c r="B245" s="43"/>
      <c r="C245" s="31"/>
      <c r="D245" s="32"/>
    </row>
    <row r="246" spans="2:4" ht="13" x14ac:dyDescent="0.15">
      <c r="B246" s="43"/>
      <c r="C246" s="31"/>
      <c r="D246" s="32"/>
    </row>
    <row r="247" spans="2:4" ht="13" x14ac:dyDescent="0.15">
      <c r="B247" s="43"/>
      <c r="C247" s="31"/>
      <c r="D247" s="32"/>
    </row>
    <row r="248" spans="2:4" ht="13" x14ac:dyDescent="0.15">
      <c r="B248" s="43"/>
      <c r="C248" s="31"/>
      <c r="D248" s="32"/>
    </row>
    <row r="249" spans="2:4" ht="13" x14ac:dyDescent="0.15">
      <c r="B249" s="43"/>
      <c r="C249" s="31"/>
      <c r="D249" s="32"/>
    </row>
    <row r="250" spans="2:4" ht="13" x14ac:dyDescent="0.15">
      <c r="B250" s="43"/>
      <c r="C250" s="31"/>
      <c r="D250" s="32"/>
    </row>
    <row r="251" spans="2:4" ht="13" x14ac:dyDescent="0.15">
      <c r="B251" s="43"/>
      <c r="C251" s="31"/>
      <c r="D251" s="32"/>
    </row>
    <row r="252" spans="2:4" ht="13" x14ac:dyDescent="0.15">
      <c r="B252" s="43"/>
      <c r="C252" s="31"/>
      <c r="D252" s="32"/>
    </row>
    <row r="253" spans="2:4" ht="13" x14ac:dyDescent="0.15">
      <c r="B253" s="43"/>
      <c r="C253" s="31"/>
      <c r="D253" s="32"/>
    </row>
    <row r="254" spans="2:4" ht="13" x14ac:dyDescent="0.15">
      <c r="B254" s="43"/>
      <c r="C254" s="31"/>
      <c r="D254" s="32"/>
    </row>
    <row r="255" spans="2:4" ht="13" x14ac:dyDescent="0.15">
      <c r="B255" s="43"/>
      <c r="C255" s="31"/>
      <c r="D255" s="32"/>
    </row>
    <row r="256" spans="2:4" ht="13" x14ac:dyDescent="0.15">
      <c r="B256" s="43"/>
      <c r="C256" s="31"/>
      <c r="D256" s="32"/>
    </row>
    <row r="257" spans="2:4" ht="13" x14ac:dyDescent="0.15">
      <c r="B257" s="43"/>
      <c r="C257" s="31"/>
      <c r="D257" s="32"/>
    </row>
    <row r="258" spans="2:4" ht="13" x14ac:dyDescent="0.15">
      <c r="B258" s="43"/>
      <c r="C258" s="31"/>
      <c r="D258" s="32"/>
    </row>
    <row r="259" spans="2:4" ht="13" x14ac:dyDescent="0.15">
      <c r="B259" s="43"/>
      <c r="C259" s="31"/>
      <c r="D259" s="32"/>
    </row>
    <row r="260" spans="2:4" ht="13" x14ac:dyDescent="0.15">
      <c r="B260" s="43"/>
      <c r="C260" s="31"/>
      <c r="D260" s="32"/>
    </row>
    <row r="261" spans="2:4" ht="13" x14ac:dyDescent="0.15">
      <c r="B261" s="43"/>
      <c r="C261" s="31"/>
      <c r="D261" s="32"/>
    </row>
    <row r="262" spans="2:4" ht="13" x14ac:dyDescent="0.15">
      <c r="B262" s="43"/>
      <c r="C262" s="31"/>
      <c r="D262" s="32"/>
    </row>
    <row r="263" spans="2:4" ht="13" x14ac:dyDescent="0.15">
      <c r="B263" s="43"/>
      <c r="C263" s="31"/>
      <c r="D263" s="32"/>
    </row>
    <row r="264" spans="2:4" ht="13" x14ac:dyDescent="0.15">
      <c r="B264" s="43"/>
      <c r="C264" s="31"/>
      <c r="D264" s="32"/>
    </row>
    <row r="265" spans="2:4" ht="13" x14ac:dyDescent="0.15">
      <c r="B265" s="43"/>
      <c r="C265" s="31"/>
      <c r="D265" s="32"/>
    </row>
    <row r="266" spans="2:4" ht="13" x14ac:dyDescent="0.15">
      <c r="B266" s="43"/>
      <c r="C266" s="31"/>
      <c r="D266" s="32"/>
    </row>
    <row r="267" spans="2:4" ht="13" x14ac:dyDescent="0.15">
      <c r="B267" s="43"/>
      <c r="C267" s="31"/>
      <c r="D267" s="32"/>
    </row>
    <row r="268" spans="2:4" ht="13" x14ac:dyDescent="0.15">
      <c r="B268" s="43"/>
      <c r="C268" s="31"/>
      <c r="D268" s="32"/>
    </row>
    <row r="269" spans="2:4" ht="13" x14ac:dyDescent="0.15">
      <c r="B269" s="43"/>
      <c r="C269" s="31"/>
      <c r="D269" s="32"/>
    </row>
    <row r="270" spans="2:4" ht="13" x14ac:dyDescent="0.15">
      <c r="B270" s="43"/>
      <c r="C270" s="31"/>
      <c r="D270" s="32"/>
    </row>
    <row r="271" spans="2:4" ht="13" x14ac:dyDescent="0.15">
      <c r="B271" s="43"/>
      <c r="C271" s="31"/>
      <c r="D271" s="32"/>
    </row>
    <row r="272" spans="2:4" ht="13" x14ac:dyDescent="0.15">
      <c r="B272" s="43"/>
      <c r="C272" s="31"/>
      <c r="D272" s="32"/>
    </row>
    <row r="273" spans="2:4" ht="13" x14ac:dyDescent="0.15">
      <c r="B273" s="43"/>
      <c r="C273" s="31"/>
      <c r="D273" s="32"/>
    </row>
    <row r="274" spans="2:4" ht="13" x14ac:dyDescent="0.15">
      <c r="B274" s="43"/>
      <c r="C274" s="31"/>
      <c r="D274" s="32"/>
    </row>
    <row r="275" spans="2:4" ht="13" x14ac:dyDescent="0.15">
      <c r="B275" s="43"/>
      <c r="C275" s="31"/>
      <c r="D275" s="32"/>
    </row>
    <row r="276" spans="2:4" ht="13" x14ac:dyDescent="0.15">
      <c r="B276" s="43"/>
      <c r="C276" s="31"/>
      <c r="D276" s="32"/>
    </row>
    <row r="277" spans="2:4" ht="13" x14ac:dyDescent="0.15">
      <c r="B277" s="43"/>
      <c r="C277" s="31"/>
      <c r="D277" s="32"/>
    </row>
    <row r="278" spans="2:4" ht="13" x14ac:dyDescent="0.15">
      <c r="B278" s="43"/>
      <c r="C278" s="31"/>
      <c r="D278" s="32"/>
    </row>
    <row r="279" spans="2:4" ht="13" x14ac:dyDescent="0.15">
      <c r="B279" s="43"/>
      <c r="C279" s="31"/>
      <c r="D279" s="32"/>
    </row>
    <row r="280" spans="2:4" ht="13" x14ac:dyDescent="0.15">
      <c r="B280" s="43"/>
      <c r="C280" s="31"/>
      <c r="D280" s="32"/>
    </row>
    <row r="281" spans="2:4" ht="13" x14ac:dyDescent="0.15">
      <c r="B281" s="43"/>
      <c r="C281" s="31"/>
      <c r="D281" s="32"/>
    </row>
    <row r="282" spans="2:4" ht="13" x14ac:dyDescent="0.15">
      <c r="B282" s="43"/>
      <c r="C282" s="31"/>
      <c r="D282" s="32"/>
    </row>
    <row r="283" spans="2:4" ht="13" x14ac:dyDescent="0.15">
      <c r="B283" s="43"/>
      <c r="C283" s="31"/>
      <c r="D283" s="32"/>
    </row>
    <row r="284" spans="2:4" ht="13" x14ac:dyDescent="0.15">
      <c r="B284" s="43"/>
      <c r="C284" s="31"/>
      <c r="D284" s="32"/>
    </row>
    <row r="285" spans="2:4" ht="13" x14ac:dyDescent="0.15">
      <c r="B285" s="43"/>
      <c r="C285" s="31"/>
      <c r="D285" s="32"/>
    </row>
    <row r="286" spans="2:4" ht="13" x14ac:dyDescent="0.15">
      <c r="B286" s="43"/>
      <c r="C286" s="31"/>
      <c r="D286" s="32"/>
    </row>
    <row r="287" spans="2:4" ht="13" x14ac:dyDescent="0.15">
      <c r="B287" s="43"/>
      <c r="C287" s="31"/>
      <c r="D287" s="32"/>
    </row>
    <row r="288" spans="2:4" ht="13" x14ac:dyDescent="0.15">
      <c r="B288" s="43"/>
      <c r="C288" s="31"/>
      <c r="D288" s="32"/>
    </row>
    <row r="289" spans="2:4" ht="13" x14ac:dyDescent="0.15">
      <c r="B289" s="43"/>
      <c r="C289" s="31"/>
      <c r="D289" s="32"/>
    </row>
    <row r="290" spans="2:4" ht="13" x14ac:dyDescent="0.15">
      <c r="B290" s="43"/>
      <c r="C290" s="31"/>
      <c r="D290" s="32"/>
    </row>
    <row r="291" spans="2:4" ht="13" x14ac:dyDescent="0.15">
      <c r="B291" s="43"/>
      <c r="C291" s="31"/>
      <c r="D291" s="32"/>
    </row>
    <row r="292" spans="2:4" ht="13" x14ac:dyDescent="0.15">
      <c r="B292" s="43"/>
      <c r="C292" s="31"/>
      <c r="D292" s="32"/>
    </row>
    <row r="293" spans="2:4" ht="13" x14ac:dyDescent="0.15">
      <c r="B293" s="43"/>
      <c r="C293" s="31"/>
      <c r="D293" s="32"/>
    </row>
    <row r="294" spans="2:4" ht="13" x14ac:dyDescent="0.15">
      <c r="B294" s="43"/>
      <c r="C294" s="31"/>
      <c r="D294" s="32"/>
    </row>
    <row r="295" spans="2:4" ht="13" x14ac:dyDescent="0.15">
      <c r="B295" s="43"/>
      <c r="C295" s="31"/>
      <c r="D295" s="32"/>
    </row>
    <row r="296" spans="2:4" ht="13" x14ac:dyDescent="0.15">
      <c r="B296" s="43"/>
      <c r="C296" s="31"/>
      <c r="D296" s="32"/>
    </row>
    <row r="297" spans="2:4" ht="13" x14ac:dyDescent="0.15">
      <c r="B297" s="43"/>
      <c r="C297" s="31"/>
      <c r="D297" s="32"/>
    </row>
    <row r="298" spans="2:4" ht="13" x14ac:dyDescent="0.15">
      <c r="B298" s="43"/>
      <c r="C298" s="31"/>
      <c r="D298" s="32"/>
    </row>
    <row r="299" spans="2:4" ht="13" x14ac:dyDescent="0.15">
      <c r="B299" s="43"/>
      <c r="C299" s="31"/>
      <c r="D299" s="32"/>
    </row>
    <row r="300" spans="2:4" ht="13" x14ac:dyDescent="0.15">
      <c r="B300" s="43"/>
      <c r="C300" s="31"/>
      <c r="D300" s="32"/>
    </row>
    <row r="301" spans="2:4" ht="13" x14ac:dyDescent="0.15">
      <c r="B301" s="43"/>
      <c r="C301" s="31"/>
      <c r="D301" s="32"/>
    </row>
    <row r="302" spans="2:4" ht="13" x14ac:dyDescent="0.15">
      <c r="B302" s="43"/>
      <c r="C302" s="31"/>
      <c r="D302" s="32"/>
    </row>
    <row r="303" spans="2:4" ht="13" x14ac:dyDescent="0.15">
      <c r="B303" s="43"/>
      <c r="C303" s="31"/>
      <c r="D303" s="32"/>
    </row>
    <row r="304" spans="2:4" ht="13" x14ac:dyDescent="0.15">
      <c r="B304" s="43"/>
      <c r="C304" s="31"/>
      <c r="D304" s="32"/>
    </row>
    <row r="305" spans="2:4" ht="13" x14ac:dyDescent="0.15">
      <c r="B305" s="43"/>
      <c r="C305" s="31"/>
      <c r="D305" s="32"/>
    </row>
    <row r="306" spans="2:4" ht="13" x14ac:dyDescent="0.15">
      <c r="B306" s="43"/>
      <c r="C306" s="31"/>
      <c r="D306" s="32"/>
    </row>
    <row r="307" spans="2:4" ht="13" x14ac:dyDescent="0.15">
      <c r="B307" s="43"/>
      <c r="C307" s="31"/>
      <c r="D307" s="32"/>
    </row>
    <row r="308" spans="2:4" ht="13" x14ac:dyDescent="0.15">
      <c r="B308" s="43"/>
      <c r="C308" s="31"/>
      <c r="D308" s="32"/>
    </row>
    <row r="309" spans="2:4" ht="13" x14ac:dyDescent="0.15">
      <c r="B309" s="43"/>
      <c r="C309" s="31"/>
      <c r="D309" s="32"/>
    </row>
    <row r="310" spans="2:4" ht="13" x14ac:dyDescent="0.15">
      <c r="B310" s="43"/>
      <c r="C310" s="31"/>
      <c r="D310" s="32"/>
    </row>
    <row r="311" spans="2:4" ht="13" x14ac:dyDescent="0.15">
      <c r="B311" s="43"/>
      <c r="C311" s="31"/>
      <c r="D311" s="32"/>
    </row>
    <row r="312" spans="2:4" ht="13" x14ac:dyDescent="0.15">
      <c r="B312" s="43"/>
      <c r="C312" s="31"/>
      <c r="D312" s="32"/>
    </row>
    <row r="313" spans="2:4" ht="13" x14ac:dyDescent="0.15">
      <c r="B313" s="43"/>
      <c r="C313" s="31"/>
      <c r="D313" s="32"/>
    </row>
    <row r="314" spans="2:4" ht="13" x14ac:dyDescent="0.15">
      <c r="B314" s="43"/>
      <c r="C314" s="31"/>
      <c r="D314" s="32"/>
    </row>
    <row r="315" spans="2:4" ht="13" x14ac:dyDescent="0.15">
      <c r="B315" s="43"/>
      <c r="C315" s="31"/>
      <c r="D315" s="32"/>
    </row>
    <row r="316" spans="2:4" ht="13" x14ac:dyDescent="0.15">
      <c r="B316" s="43"/>
      <c r="C316" s="31"/>
      <c r="D316" s="32"/>
    </row>
    <row r="317" spans="2:4" ht="13" x14ac:dyDescent="0.15">
      <c r="B317" s="43"/>
      <c r="C317" s="31"/>
      <c r="D317" s="32"/>
    </row>
    <row r="318" spans="2:4" ht="13" x14ac:dyDescent="0.15">
      <c r="B318" s="43"/>
      <c r="C318" s="31"/>
      <c r="D318" s="32"/>
    </row>
    <row r="319" spans="2:4" ht="13" x14ac:dyDescent="0.15">
      <c r="B319" s="43"/>
      <c r="C319" s="31"/>
      <c r="D319" s="32"/>
    </row>
    <row r="320" spans="2:4" ht="13" x14ac:dyDescent="0.15">
      <c r="B320" s="43"/>
      <c r="C320" s="31"/>
      <c r="D320" s="32"/>
    </row>
    <row r="321" spans="2:4" ht="13" x14ac:dyDescent="0.15">
      <c r="B321" s="43"/>
      <c r="C321" s="31"/>
      <c r="D321" s="32"/>
    </row>
    <row r="322" spans="2:4" ht="13" x14ac:dyDescent="0.15">
      <c r="B322" s="43"/>
      <c r="C322" s="31"/>
      <c r="D322" s="32"/>
    </row>
    <row r="323" spans="2:4" ht="13" x14ac:dyDescent="0.15">
      <c r="B323" s="43"/>
      <c r="C323" s="31"/>
      <c r="D323" s="32"/>
    </row>
    <row r="324" spans="2:4" ht="13" x14ac:dyDescent="0.15">
      <c r="B324" s="43"/>
      <c r="C324" s="31"/>
      <c r="D324" s="32"/>
    </row>
    <row r="325" spans="2:4" ht="13" x14ac:dyDescent="0.15">
      <c r="B325" s="43"/>
      <c r="C325" s="31"/>
      <c r="D325" s="32"/>
    </row>
    <row r="326" spans="2:4" ht="13" x14ac:dyDescent="0.15">
      <c r="B326" s="43"/>
      <c r="C326" s="31"/>
      <c r="D326" s="32"/>
    </row>
    <row r="327" spans="2:4" ht="13" x14ac:dyDescent="0.15">
      <c r="B327" s="43"/>
      <c r="C327" s="31"/>
      <c r="D327" s="32"/>
    </row>
    <row r="328" spans="2:4" ht="13" x14ac:dyDescent="0.15">
      <c r="B328" s="43"/>
      <c r="C328" s="31"/>
      <c r="D328" s="32"/>
    </row>
    <row r="329" spans="2:4" ht="13" x14ac:dyDescent="0.15">
      <c r="B329" s="43"/>
      <c r="C329" s="31"/>
      <c r="D329" s="32"/>
    </row>
    <row r="330" spans="2:4" ht="13" x14ac:dyDescent="0.15">
      <c r="B330" s="43"/>
      <c r="C330" s="31"/>
      <c r="D330" s="32"/>
    </row>
    <row r="331" spans="2:4" ht="13" x14ac:dyDescent="0.15">
      <c r="B331" s="43"/>
      <c r="C331" s="31"/>
      <c r="D331" s="32"/>
    </row>
    <row r="332" spans="2:4" ht="13" x14ac:dyDescent="0.15">
      <c r="B332" s="43"/>
      <c r="C332" s="31"/>
      <c r="D332" s="32"/>
    </row>
    <row r="333" spans="2:4" ht="13" x14ac:dyDescent="0.15">
      <c r="B333" s="43"/>
      <c r="C333" s="31"/>
      <c r="D333" s="32"/>
    </row>
    <row r="334" spans="2:4" ht="13" x14ac:dyDescent="0.15">
      <c r="B334" s="43"/>
      <c r="C334" s="31"/>
      <c r="D334" s="32"/>
    </row>
    <row r="335" spans="2:4" ht="13" x14ac:dyDescent="0.15">
      <c r="B335" s="43"/>
      <c r="C335" s="31"/>
      <c r="D335" s="32"/>
    </row>
    <row r="336" spans="2:4" ht="13" x14ac:dyDescent="0.15">
      <c r="B336" s="43"/>
      <c r="C336" s="31"/>
      <c r="D336" s="32"/>
    </row>
    <row r="337" spans="2:4" ht="13" x14ac:dyDescent="0.15">
      <c r="B337" s="43"/>
      <c r="C337" s="31"/>
      <c r="D337" s="32"/>
    </row>
    <row r="338" spans="2:4" ht="13" x14ac:dyDescent="0.15">
      <c r="B338" s="43"/>
      <c r="C338" s="31"/>
      <c r="D338" s="32"/>
    </row>
    <row r="339" spans="2:4" ht="13" x14ac:dyDescent="0.15">
      <c r="B339" s="43"/>
      <c r="C339" s="31"/>
      <c r="D339" s="32"/>
    </row>
    <row r="340" spans="2:4" ht="13" x14ac:dyDescent="0.15">
      <c r="B340" s="43"/>
      <c r="C340" s="31"/>
      <c r="D340" s="32"/>
    </row>
    <row r="341" spans="2:4" ht="13" x14ac:dyDescent="0.15">
      <c r="B341" s="43"/>
      <c r="C341" s="31"/>
      <c r="D341" s="32"/>
    </row>
    <row r="342" spans="2:4" ht="13" x14ac:dyDescent="0.15">
      <c r="B342" s="43"/>
      <c r="C342" s="31"/>
      <c r="D342" s="32"/>
    </row>
    <row r="343" spans="2:4" ht="13" x14ac:dyDescent="0.15">
      <c r="B343" s="43"/>
      <c r="C343" s="31"/>
      <c r="D343" s="32"/>
    </row>
    <row r="344" spans="2:4" ht="13" x14ac:dyDescent="0.15">
      <c r="B344" s="43"/>
      <c r="C344" s="31"/>
      <c r="D344" s="32"/>
    </row>
    <row r="345" spans="2:4" ht="13" x14ac:dyDescent="0.15">
      <c r="B345" s="43"/>
      <c r="C345" s="31"/>
      <c r="D345" s="32"/>
    </row>
    <row r="346" spans="2:4" ht="13" x14ac:dyDescent="0.15">
      <c r="B346" s="43"/>
      <c r="C346" s="31"/>
      <c r="D346" s="32"/>
    </row>
    <row r="347" spans="2:4" ht="13" x14ac:dyDescent="0.15">
      <c r="B347" s="43"/>
      <c r="C347" s="31"/>
      <c r="D347" s="32"/>
    </row>
    <row r="348" spans="2:4" ht="13" x14ac:dyDescent="0.15">
      <c r="B348" s="43"/>
      <c r="C348" s="31"/>
      <c r="D348" s="32"/>
    </row>
    <row r="349" spans="2:4" ht="13" x14ac:dyDescent="0.15">
      <c r="B349" s="43"/>
      <c r="C349" s="31"/>
      <c r="D349" s="32"/>
    </row>
    <row r="350" spans="2:4" ht="13" x14ac:dyDescent="0.15">
      <c r="B350" s="43"/>
      <c r="C350" s="31"/>
      <c r="D350" s="32"/>
    </row>
    <row r="351" spans="2:4" ht="13" x14ac:dyDescent="0.15">
      <c r="B351" s="43"/>
      <c r="C351" s="31"/>
      <c r="D351" s="32"/>
    </row>
    <row r="352" spans="2:4" ht="13" x14ac:dyDescent="0.15">
      <c r="B352" s="43"/>
      <c r="C352" s="31"/>
      <c r="D352" s="32"/>
    </row>
    <row r="353" spans="2:4" ht="13" x14ac:dyDescent="0.15">
      <c r="B353" s="43"/>
      <c r="C353" s="31"/>
      <c r="D353" s="32"/>
    </row>
    <row r="354" spans="2:4" ht="13" x14ac:dyDescent="0.15">
      <c r="B354" s="43"/>
      <c r="C354" s="31"/>
      <c r="D354" s="32"/>
    </row>
    <row r="355" spans="2:4" ht="13" x14ac:dyDescent="0.15">
      <c r="B355" s="43"/>
      <c r="C355" s="31"/>
      <c r="D355" s="32"/>
    </row>
    <row r="356" spans="2:4" ht="13" x14ac:dyDescent="0.15">
      <c r="B356" s="43"/>
      <c r="C356" s="31"/>
      <c r="D356" s="32"/>
    </row>
    <row r="357" spans="2:4" ht="13" x14ac:dyDescent="0.15">
      <c r="B357" s="43"/>
      <c r="C357" s="31"/>
      <c r="D357" s="32"/>
    </row>
    <row r="358" spans="2:4" ht="13" x14ac:dyDescent="0.15">
      <c r="B358" s="43"/>
      <c r="C358" s="31"/>
      <c r="D358" s="32"/>
    </row>
    <row r="359" spans="2:4" ht="13" x14ac:dyDescent="0.15">
      <c r="B359" s="43"/>
      <c r="C359" s="31"/>
      <c r="D359" s="32"/>
    </row>
    <row r="360" spans="2:4" ht="13" x14ac:dyDescent="0.15">
      <c r="B360" s="43"/>
      <c r="C360" s="31"/>
      <c r="D360" s="32"/>
    </row>
    <row r="361" spans="2:4" ht="13" x14ac:dyDescent="0.15">
      <c r="B361" s="43"/>
      <c r="C361" s="31"/>
      <c r="D361" s="32"/>
    </row>
    <row r="362" spans="2:4" ht="13" x14ac:dyDescent="0.15">
      <c r="B362" s="43"/>
      <c r="C362" s="31"/>
      <c r="D362" s="32"/>
    </row>
    <row r="363" spans="2:4" ht="13" x14ac:dyDescent="0.15">
      <c r="B363" s="43"/>
      <c r="C363" s="31"/>
      <c r="D363" s="32"/>
    </row>
    <row r="364" spans="2:4" ht="13" x14ac:dyDescent="0.15">
      <c r="B364" s="43"/>
      <c r="C364" s="31"/>
      <c r="D364" s="32"/>
    </row>
    <row r="365" spans="2:4" ht="13" x14ac:dyDescent="0.15">
      <c r="B365" s="43"/>
      <c r="C365" s="31"/>
      <c r="D365" s="32"/>
    </row>
    <row r="366" spans="2:4" ht="13" x14ac:dyDescent="0.15">
      <c r="B366" s="43"/>
      <c r="C366" s="31"/>
      <c r="D366" s="32"/>
    </row>
    <row r="367" spans="2:4" ht="13" x14ac:dyDescent="0.15">
      <c r="B367" s="43"/>
      <c r="C367" s="31"/>
      <c r="D367" s="32"/>
    </row>
    <row r="368" spans="2:4" ht="13" x14ac:dyDescent="0.15">
      <c r="B368" s="43"/>
      <c r="C368" s="31"/>
      <c r="D368" s="32"/>
    </row>
    <row r="369" spans="2:4" ht="13" x14ac:dyDescent="0.15">
      <c r="B369" s="43"/>
      <c r="C369" s="31"/>
      <c r="D369" s="32"/>
    </row>
    <row r="370" spans="2:4" ht="13" x14ac:dyDescent="0.15">
      <c r="B370" s="43"/>
      <c r="C370" s="31"/>
      <c r="D370" s="32"/>
    </row>
    <row r="371" spans="2:4" ht="13" x14ac:dyDescent="0.15">
      <c r="B371" s="43"/>
      <c r="C371" s="31"/>
      <c r="D371" s="32"/>
    </row>
    <row r="372" spans="2:4" ht="13" x14ac:dyDescent="0.15">
      <c r="B372" s="43"/>
      <c r="C372" s="31"/>
      <c r="D372" s="32"/>
    </row>
    <row r="373" spans="2:4" ht="13" x14ac:dyDescent="0.15">
      <c r="B373" s="43"/>
      <c r="C373" s="31"/>
      <c r="D373" s="32"/>
    </row>
    <row r="374" spans="2:4" ht="13" x14ac:dyDescent="0.15">
      <c r="B374" s="43"/>
      <c r="C374" s="31"/>
      <c r="D374" s="32"/>
    </row>
    <row r="375" spans="2:4" ht="13" x14ac:dyDescent="0.15">
      <c r="B375" s="43"/>
      <c r="C375" s="31"/>
      <c r="D375" s="32"/>
    </row>
    <row r="376" spans="2:4" ht="13" x14ac:dyDescent="0.15">
      <c r="B376" s="43"/>
      <c r="C376" s="31"/>
      <c r="D376" s="32"/>
    </row>
    <row r="377" spans="2:4" ht="13" x14ac:dyDescent="0.15">
      <c r="B377" s="43"/>
      <c r="C377" s="31"/>
      <c r="D377" s="32"/>
    </row>
    <row r="378" spans="2:4" ht="13" x14ac:dyDescent="0.15">
      <c r="B378" s="43"/>
      <c r="C378" s="31"/>
      <c r="D378" s="32"/>
    </row>
    <row r="379" spans="2:4" ht="13" x14ac:dyDescent="0.15">
      <c r="B379" s="43"/>
      <c r="C379" s="31"/>
      <c r="D379" s="32"/>
    </row>
    <row r="380" spans="2:4" ht="13" x14ac:dyDescent="0.15">
      <c r="B380" s="43"/>
      <c r="C380" s="31"/>
      <c r="D380" s="32"/>
    </row>
    <row r="381" spans="2:4" ht="13" x14ac:dyDescent="0.15">
      <c r="B381" s="43"/>
      <c r="C381" s="31"/>
      <c r="D381" s="32"/>
    </row>
    <row r="382" spans="2:4" ht="13" x14ac:dyDescent="0.15">
      <c r="B382" s="43"/>
      <c r="C382" s="31"/>
      <c r="D382" s="32"/>
    </row>
    <row r="383" spans="2:4" ht="13" x14ac:dyDescent="0.15">
      <c r="B383" s="43"/>
      <c r="C383" s="31"/>
      <c r="D383" s="32"/>
    </row>
    <row r="384" spans="2:4" ht="13" x14ac:dyDescent="0.15">
      <c r="B384" s="43"/>
      <c r="C384" s="31"/>
      <c r="D384" s="32"/>
    </row>
    <row r="385" spans="2:4" ht="13" x14ac:dyDescent="0.15">
      <c r="B385" s="43"/>
      <c r="C385" s="31"/>
      <c r="D385" s="32"/>
    </row>
    <row r="386" spans="2:4" ht="13" x14ac:dyDescent="0.15">
      <c r="B386" s="43"/>
      <c r="C386" s="31"/>
      <c r="D386" s="32"/>
    </row>
    <row r="387" spans="2:4" ht="13" x14ac:dyDescent="0.15">
      <c r="B387" s="43"/>
      <c r="C387" s="31"/>
      <c r="D387" s="32"/>
    </row>
    <row r="388" spans="2:4" ht="13" x14ac:dyDescent="0.15">
      <c r="B388" s="43"/>
      <c r="C388" s="31"/>
      <c r="D388" s="32"/>
    </row>
    <row r="389" spans="2:4" ht="13" x14ac:dyDescent="0.15">
      <c r="B389" s="43"/>
      <c r="C389" s="31"/>
      <c r="D389" s="32"/>
    </row>
    <row r="390" spans="2:4" ht="13" x14ac:dyDescent="0.15">
      <c r="B390" s="43"/>
      <c r="C390" s="31"/>
      <c r="D390" s="32"/>
    </row>
    <row r="391" spans="2:4" ht="13" x14ac:dyDescent="0.15">
      <c r="B391" s="43"/>
      <c r="C391" s="31"/>
      <c r="D391" s="32"/>
    </row>
    <row r="392" spans="2:4" ht="13" x14ac:dyDescent="0.15">
      <c r="B392" s="43"/>
      <c r="C392" s="31"/>
      <c r="D392" s="32"/>
    </row>
    <row r="393" spans="2:4" ht="13" x14ac:dyDescent="0.15">
      <c r="B393" s="43"/>
      <c r="C393" s="31"/>
      <c r="D393" s="32"/>
    </row>
    <row r="394" spans="2:4" ht="13" x14ac:dyDescent="0.15">
      <c r="B394" s="43"/>
      <c r="C394" s="31"/>
      <c r="D394" s="32"/>
    </row>
    <row r="395" spans="2:4" ht="13" x14ac:dyDescent="0.15">
      <c r="B395" s="43"/>
      <c r="C395" s="31"/>
      <c r="D395" s="32"/>
    </row>
    <row r="396" spans="2:4" ht="13" x14ac:dyDescent="0.15">
      <c r="B396" s="43"/>
      <c r="C396" s="31"/>
      <c r="D396" s="32"/>
    </row>
    <row r="397" spans="2:4" ht="13" x14ac:dyDescent="0.15">
      <c r="B397" s="43"/>
      <c r="C397" s="31"/>
      <c r="D397" s="32"/>
    </row>
    <row r="398" spans="2:4" ht="13" x14ac:dyDescent="0.15">
      <c r="B398" s="43"/>
      <c r="C398" s="31"/>
      <c r="D398" s="32"/>
    </row>
    <row r="399" spans="2:4" ht="13" x14ac:dyDescent="0.15">
      <c r="B399" s="43"/>
      <c r="C399" s="31"/>
      <c r="D399" s="32"/>
    </row>
    <row r="400" spans="2:4" ht="13" x14ac:dyDescent="0.15">
      <c r="B400" s="43"/>
      <c r="C400" s="31"/>
      <c r="D400" s="32"/>
    </row>
    <row r="401" spans="2:4" ht="13" x14ac:dyDescent="0.15">
      <c r="B401" s="43"/>
      <c r="C401" s="31"/>
      <c r="D401" s="32"/>
    </row>
    <row r="402" spans="2:4" ht="13" x14ac:dyDescent="0.15">
      <c r="B402" s="43"/>
      <c r="C402" s="31"/>
      <c r="D402" s="32"/>
    </row>
    <row r="403" spans="2:4" ht="13" x14ac:dyDescent="0.15">
      <c r="B403" s="43"/>
      <c r="C403" s="31"/>
      <c r="D403" s="32"/>
    </row>
    <row r="404" spans="2:4" ht="13" x14ac:dyDescent="0.15">
      <c r="B404" s="43"/>
      <c r="C404" s="31"/>
      <c r="D404" s="32"/>
    </row>
    <row r="405" spans="2:4" ht="13" x14ac:dyDescent="0.15">
      <c r="B405" s="43"/>
      <c r="C405" s="31"/>
      <c r="D405" s="32"/>
    </row>
    <row r="406" spans="2:4" ht="13" x14ac:dyDescent="0.15">
      <c r="B406" s="43"/>
      <c r="C406" s="31"/>
      <c r="D406" s="32"/>
    </row>
    <row r="407" spans="2:4" ht="13" x14ac:dyDescent="0.15">
      <c r="B407" s="43"/>
      <c r="C407" s="31"/>
      <c r="D407" s="32"/>
    </row>
    <row r="408" spans="2:4" ht="13" x14ac:dyDescent="0.15">
      <c r="B408" s="43"/>
      <c r="C408" s="31"/>
      <c r="D408" s="32"/>
    </row>
    <row r="409" spans="2:4" ht="13" x14ac:dyDescent="0.15">
      <c r="B409" s="43"/>
      <c r="C409" s="31"/>
      <c r="D409" s="32"/>
    </row>
    <row r="410" spans="2:4" ht="13" x14ac:dyDescent="0.15">
      <c r="B410" s="43"/>
      <c r="C410" s="31"/>
      <c r="D410" s="32"/>
    </row>
    <row r="411" spans="2:4" ht="13" x14ac:dyDescent="0.15">
      <c r="B411" s="43"/>
      <c r="C411" s="31"/>
      <c r="D411" s="32"/>
    </row>
    <row r="412" spans="2:4" ht="13" x14ac:dyDescent="0.15">
      <c r="B412" s="43"/>
      <c r="C412" s="31"/>
      <c r="D412" s="32"/>
    </row>
    <row r="413" spans="2:4" ht="13" x14ac:dyDescent="0.15">
      <c r="B413" s="43"/>
      <c r="C413" s="31"/>
      <c r="D413" s="32"/>
    </row>
    <row r="414" spans="2:4" ht="13" x14ac:dyDescent="0.15">
      <c r="B414" s="43"/>
      <c r="C414" s="31"/>
      <c r="D414" s="32"/>
    </row>
    <row r="415" spans="2:4" ht="13" x14ac:dyDescent="0.15">
      <c r="B415" s="43"/>
      <c r="C415" s="31"/>
      <c r="D415" s="32"/>
    </row>
    <row r="416" spans="2:4" ht="13" x14ac:dyDescent="0.15">
      <c r="B416" s="43"/>
      <c r="C416" s="31"/>
      <c r="D416" s="32"/>
    </row>
    <row r="417" spans="2:4" ht="13" x14ac:dyDescent="0.15">
      <c r="B417" s="43"/>
      <c r="C417" s="31"/>
      <c r="D417" s="32"/>
    </row>
    <row r="418" spans="2:4" ht="13" x14ac:dyDescent="0.15">
      <c r="B418" s="43"/>
      <c r="C418" s="31"/>
      <c r="D418" s="32"/>
    </row>
    <row r="419" spans="2:4" ht="13" x14ac:dyDescent="0.15">
      <c r="B419" s="43"/>
      <c r="C419" s="31"/>
      <c r="D419" s="32"/>
    </row>
    <row r="420" spans="2:4" ht="13" x14ac:dyDescent="0.15">
      <c r="B420" s="43"/>
      <c r="C420" s="31"/>
      <c r="D420" s="32"/>
    </row>
    <row r="421" spans="2:4" ht="13" x14ac:dyDescent="0.15">
      <c r="B421" s="43"/>
      <c r="C421" s="31"/>
      <c r="D421" s="32"/>
    </row>
    <row r="422" spans="2:4" ht="13" x14ac:dyDescent="0.15">
      <c r="B422" s="43"/>
      <c r="C422" s="31"/>
      <c r="D422" s="32"/>
    </row>
    <row r="423" spans="2:4" ht="13" x14ac:dyDescent="0.15">
      <c r="B423" s="43"/>
      <c r="C423" s="31"/>
      <c r="D423" s="32"/>
    </row>
    <row r="424" spans="2:4" ht="13" x14ac:dyDescent="0.15">
      <c r="B424" s="43"/>
      <c r="C424" s="31"/>
      <c r="D424" s="32"/>
    </row>
    <row r="425" spans="2:4" ht="13" x14ac:dyDescent="0.15">
      <c r="B425" s="43"/>
      <c r="C425" s="31"/>
      <c r="D425" s="32"/>
    </row>
    <row r="426" spans="2:4" ht="13" x14ac:dyDescent="0.15">
      <c r="B426" s="43"/>
      <c r="C426" s="31"/>
      <c r="D426" s="32"/>
    </row>
    <row r="427" spans="2:4" ht="13" x14ac:dyDescent="0.15">
      <c r="B427" s="43"/>
      <c r="C427" s="31"/>
      <c r="D427" s="32"/>
    </row>
    <row r="428" spans="2:4" ht="13" x14ac:dyDescent="0.15">
      <c r="B428" s="43"/>
      <c r="C428" s="31"/>
      <c r="D428" s="32"/>
    </row>
    <row r="429" spans="2:4" ht="13" x14ac:dyDescent="0.15">
      <c r="B429" s="43"/>
      <c r="C429" s="31"/>
      <c r="D429" s="32"/>
    </row>
    <row r="430" spans="2:4" ht="13" x14ac:dyDescent="0.15">
      <c r="B430" s="43"/>
      <c r="C430" s="31"/>
      <c r="D430" s="32"/>
    </row>
    <row r="431" spans="2:4" ht="13" x14ac:dyDescent="0.15">
      <c r="B431" s="43"/>
      <c r="C431" s="31"/>
      <c r="D431" s="32"/>
    </row>
    <row r="432" spans="2:4" ht="13" x14ac:dyDescent="0.15">
      <c r="B432" s="43"/>
      <c r="C432" s="31"/>
      <c r="D432" s="32"/>
    </row>
    <row r="433" spans="2:4" ht="13" x14ac:dyDescent="0.15">
      <c r="B433" s="43"/>
      <c r="C433" s="31"/>
      <c r="D433" s="32"/>
    </row>
    <row r="434" spans="2:4" ht="13" x14ac:dyDescent="0.15">
      <c r="B434" s="43"/>
      <c r="C434" s="31"/>
      <c r="D434" s="32"/>
    </row>
    <row r="435" spans="2:4" ht="13" x14ac:dyDescent="0.15">
      <c r="B435" s="43"/>
      <c r="C435" s="31"/>
      <c r="D435" s="32"/>
    </row>
    <row r="436" spans="2:4" ht="13" x14ac:dyDescent="0.15">
      <c r="B436" s="43"/>
      <c r="C436" s="31"/>
      <c r="D436" s="32"/>
    </row>
    <row r="437" spans="2:4" ht="13" x14ac:dyDescent="0.15">
      <c r="B437" s="43"/>
      <c r="C437" s="31"/>
      <c r="D437" s="32"/>
    </row>
    <row r="438" spans="2:4" ht="13" x14ac:dyDescent="0.15">
      <c r="B438" s="43"/>
      <c r="C438" s="31"/>
      <c r="D438" s="32"/>
    </row>
    <row r="439" spans="2:4" ht="13" x14ac:dyDescent="0.15">
      <c r="B439" s="43"/>
      <c r="C439" s="31"/>
      <c r="D439" s="32"/>
    </row>
    <row r="440" spans="2:4" ht="13" x14ac:dyDescent="0.15">
      <c r="B440" s="43"/>
      <c r="C440" s="31"/>
      <c r="D440" s="32"/>
    </row>
    <row r="441" spans="2:4" ht="13" x14ac:dyDescent="0.15">
      <c r="B441" s="43"/>
      <c r="C441" s="31"/>
      <c r="D441" s="32"/>
    </row>
    <row r="442" spans="2:4" ht="13" x14ac:dyDescent="0.15">
      <c r="B442" s="43"/>
      <c r="C442" s="31"/>
      <c r="D442" s="32"/>
    </row>
    <row r="443" spans="2:4" ht="13" x14ac:dyDescent="0.15">
      <c r="B443" s="43"/>
      <c r="C443" s="31"/>
      <c r="D443" s="32"/>
    </row>
    <row r="444" spans="2:4" ht="13" x14ac:dyDescent="0.15">
      <c r="B444" s="43"/>
      <c r="C444" s="31"/>
      <c r="D444" s="32"/>
    </row>
    <row r="445" spans="2:4" ht="13" x14ac:dyDescent="0.15">
      <c r="B445" s="43"/>
      <c r="C445" s="31"/>
      <c r="D445" s="32"/>
    </row>
    <row r="446" spans="2:4" ht="13" x14ac:dyDescent="0.15">
      <c r="B446" s="43"/>
      <c r="C446" s="31"/>
      <c r="D446" s="32"/>
    </row>
    <row r="447" spans="2:4" ht="13" x14ac:dyDescent="0.15">
      <c r="B447" s="43"/>
      <c r="C447" s="31"/>
      <c r="D447" s="32"/>
    </row>
    <row r="448" spans="2:4" ht="13" x14ac:dyDescent="0.15">
      <c r="B448" s="43"/>
      <c r="C448" s="31"/>
      <c r="D448" s="32"/>
    </row>
    <row r="449" spans="2:4" ht="13" x14ac:dyDescent="0.15">
      <c r="B449" s="43"/>
      <c r="C449" s="31"/>
      <c r="D449" s="32"/>
    </row>
    <row r="450" spans="2:4" ht="13" x14ac:dyDescent="0.15">
      <c r="B450" s="43"/>
      <c r="C450" s="31"/>
      <c r="D450" s="32"/>
    </row>
    <row r="451" spans="2:4" ht="13" x14ac:dyDescent="0.15">
      <c r="B451" s="43"/>
      <c r="C451" s="31"/>
      <c r="D451" s="32"/>
    </row>
    <row r="452" spans="2:4" ht="13" x14ac:dyDescent="0.15">
      <c r="B452" s="43"/>
      <c r="C452" s="31"/>
      <c r="D452" s="32"/>
    </row>
    <row r="453" spans="2:4" ht="13" x14ac:dyDescent="0.15">
      <c r="B453" s="43"/>
      <c r="C453" s="31"/>
      <c r="D453" s="32"/>
    </row>
    <row r="454" spans="2:4" ht="13" x14ac:dyDescent="0.15">
      <c r="B454" s="43"/>
      <c r="C454" s="31"/>
      <c r="D454" s="32"/>
    </row>
    <row r="455" spans="2:4" ht="13" x14ac:dyDescent="0.15">
      <c r="B455" s="43"/>
      <c r="C455" s="31"/>
      <c r="D455" s="32"/>
    </row>
    <row r="456" spans="2:4" ht="13" x14ac:dyDescent="0.15">
      <c r="B456" s="43"/>
      <c r="C456" s="31"/>
      <c r="D456" s="32"/>
    </row>
    <row r="457" spans="2:4" ht="13" x14ac:dyDescent="0.15">
      <c r="B457" s="43"/>
      <c r="C457" s="31"/>
      <c r="D457" s="32"/>
    </row>
    <row r="458" spans="2:4" ht="13" x14ac:dyDescent="0.15">
      <c r="B458" s="43"/>
      <c r="C458" s="31"/>
      <c r="D458" s="32"/>
    </row>
    <row r="459" spans="2:4" ht="13" x14ac:dyDescent="0.15">
      <c r="B459" s="43"/>
      <c r="C459" s="31"/>
      <c r="D459" s="32"/>
    </row>
    <row r="460" spans="2:4" ht="13" x14ac:dyDescent="0.15">
      <c r="B460" s="43"/>
      <c r="C460" s="31"/>
      <c r="D460" s="32"/>
    </row>
    <row r="461" spans="2:4" ht="13" x14ac:dyDescent="0.15">
      <c r="B461" s="43"/>
      <c r="C461" s="31"/>
      <c r="D461" s="32"/>
    </row>
    <row r="462" spans="2:4" ht="13" x14ac:dyDescent="0.15">
      <c r="B462" s="43"/>
      <c r="C462" s="31"/>
      <c r="D462" s="32"/>
    </row>
    <row r="463" spans="2:4" ht="13" x14ac:dyDescent="0.15">
      <c r="B463" s="43"/>
      <c r="C463" s="31"/>
      <c r="D463" s="32"/>
    </row>
    <row r="464" spans="2:4" ht="13" x14ac:dyDescent="0.15">
      <c r="B464" s="43"/>
      <c r="C464" s="31"/>
      <c r="D464" s="32"/>
    </row>
    <row r="465" spans="2:4" ht="13" x14ac:dyDescent="0.15">
      <c r="B465" s="43"/>
      <c r="C465" s="31"/>
      <c r="D465" s="32"/>
    </row>
    <row r="466" spans="2:4" ht="13" x14ac:dyDescent="0.15">
      <c r="B466" s="43"/>
      <c r="C466" s="31"/>
      <c r="D466" s="32"/>
    </row>
    <row r="467" spans="2:4" ht="13" x14ac:dyDescent="0.15">
      <c r="B467" s="43"/>
      <c r="C467" s="31"/>
      <c r="D467" s="32"/>
    </row>
    <row r="468" spans="2:4" ht="13" x14ac:dyDescent="0.15">
      <c r="B468" s="43"/>
      <c r="C468" s="31"/>
      <c r="D468" s="32"/>
    </row>
    <row r="469" spans="2:4" ht="13" x14ac:dyDescent="0.15">
      <c r="B469" s="43"/>
      <c r="C469" s="31"/>
      <c r="D469" s="32"/>
    </row>
    <row r="470" spans="2:4" ht="13" x14ac:dyDescent="0.15">
      <c r="B470" s="43"/>
      <c r="C470" s="31"/>
      <c r="D470" s="32"/>
    </row>
    <row r="471" spans="2:4" ht="13" x14ac:dyDescent="0.15">
      <c r="B471" s="43"/>
      <c r="C471" s="31"/>
      <c r="D471" s="32"/>
    </row>
    <row r="472" spans="2:4" ht="13" x14ac:dyDescent="0.15">
      <c r="B472" s="43"/>
      <c r="C472" s="31"/>
      <c r="D472" s="32"/>
    </row>
    <row r="473" spans="2:4" ht="13" x14ac:dyDescent="0.15">
      <c r="B473" s="43"/>
      <c r="C473" s="31"/>
      <c r="D473" s="32"/>
    </row>
    <row r="474" spans="2:4" ht="13" x14ac:dyDescent="0.15">
      <c r="B474" s="43"/>
      <c r="C474" s="31"/>
      <c r="D474" s="32"/>
    </row>
    <row r="475" spans="2:4" ht="13" x14ac:dyDescent="0.15">
      <c r="B475" s="43"/>
      <c r="C475" s="31"/>
      <c r="D475" s="32"/>
    </row>
    <row r="476" spans="2:4" ht="13" x14ac:dyDescent="0.15">
      <c r="B476" s="43"/>
      <c r="C476" s="31"/>
      <c r="D476" s="32"/>
    </row>
    <row r="477" spans="2:4" ht="13" x14ac:dyDescent="0.15">
      <c r="B477" s="43"/>
      <c r="C477" s="31"/>
      <c r="D477" s="32"/>
    </row>
    <row r="478" spans="2:4" ht="13" x14ac:dyDescent="0.15">
      <c r="B478" s="43"/>
      <c r="C478" s="31"/>
      <c r="D478" s="32"/>
    </row>
    <row r="479" spans="2:4" ht="13" x14ac:dyDescent="0.15">
      <c r="B479" s="43"/>
      <c r="C479" s="31"/>
      <c r="D479" s="32"/>
    </row>
    <row r="480" spans="2:4" ht="13" x14ac:dyDescent="0.15">
      <c r="B480" s="43"/>
      <c r="C480" s="31"/>
      <c r="D480" s="32"/>
    </row>
    <row r="481" spans="2:4" ht="13" x14ac:dyDescent="0.15">
      <c r="B481" s="43"/>
      <c r="C481" s="31"/>
      <c r="D481" s="32"/>
    </row>
    <row r="482" spans="2:4" ht="13" x14ac:dyDescent="0.15">
      <c r="B482" s="43"/>
      <c r="C482" s="31"/>
      <c r="D482" s="32"/>
    </row>
    <row r="483" spans="2:4" ht="13" x14ac:dyDescent="0.15">
      <c r="B483" s="43"/>
      <c r="C483" s="31"/>
      <c r="D483" s="32"/>
    </row>
    <row r="484" spans="2:4" ht="13" x14ac:dyDescent="0.15">
      <c r="B484" s="43"/>
      <c r="C484" s="31"/>
      <c r="D484" s="32"/>
    </row>
    <row r="485" spans="2:4" ht="13" x14ac:dyDescent="0.15">
      <c r="B485" s="43"/>
      <c r="C485" s="31"/>
      <c r="D485" s="32"/>
    </row>
    <row r="486" spans="2:4" ht="13" x14ac:dyDescent="0.15">
      <c r="B486" s="43"/>
      <c r="C486" s="31"/>
      <c r="D486" s="32"/>
    </row>
    <row r="487" spans="2:4" ht="13" x14ac:dyDescent="0.15">
      <c r="B487" s="43"/>
      <c r="C487" s="31"/>
      <c r="D487" s="32"/>
    </row>
    <row r="488" spans="2:4" ht="13" x14ac:dyDescent="0.15">
      <c r="B488" s="43"/>
      <c r="C488" s="31"/>
      <c r="D488" s="32"/>
    </row>
    <row r="489" spans="2:4" ht="13" x14ac:dyDescent="0.15">
      <c r="B489" s="43"/>
      <c r="C489" s="31"/>
      <c r="D489" s="32"/>
    </row>
    <row r="490" spans="2:4" ht="13" x14ac:dyDescent="0.15">
      <c r="B490" s="43"/>
      <c r="C490" s="31"/>
      <c r="D490" s="32"/>
    </row>
    <row r="491" spans="2:4" ht="13" x14ac:dyDescent="0.15">
      <c r="B491" s="43"/>
      <c r="C491" s="31"/>
      <c r="D491" s="32"/>
    </row>
    <row r="492" spans="2:4" ht="13" x14ac:dyDescent="0.15">
      <c r="B492" s="43"/>
      <c r="C492" s="31"/>
      <c r="D492" s="32"/>
    </row>
    <row r="493" spans="2:4" ht="13" x14ac:dyDescent="0.15">
      <c r="B493" s="43"/>
      <c r="C493" s="31"/>
      <c r="D493" s="32"/>
    </row>
    <row r="494" spans="2:4" ht="13" x14ac:dyDescent="0.15">
      <c r="B494" s="43"/>
      <c r="C494" s="31"/>
      <c r="D494" s="32"/>
    </row>
    <row r="495" spans="2:4" ht="13" x14ac:dyDescent="0.15">
      <c r="B495" s="43"/>
      <c r="C495" s="31"/>
      <c r="D495" s="32"/>
    </row>
    <row r="496" spans="2:4" ht="13" x14ac:dyDescent="0.15">
      <c r="B496" s="43"/>
      <c r="C496" s="31"/>
      <c r="D496" s="32"/>
    </row>
    <row r="497" spans="2:4" ht="13" x14ac:dyDescent="0.15">
      <c r="B497" s="43"/>
      <c r="C497" s="31"/>
      <c r="D497" s="32"/>
    </row>
    <row r="498" spans="2:4" ht="13" x14ac:dyDescent="0.15">
      <c r="B498" s="43"/>
      <c r="C498" s="31"/>
      <c r="D498" s="32"/>
    </row>
    <row r="499" spans="2:4" ht="13" x14ac:dyDescent="0.15">
      <c r="B499" s="43"/>
      <c r="C499" s="31"/>
      <c r="D499" s="32"/>
    </row>
    <row r="500" spans="2:4" ht="13" x14ac:dyDescent="0.15">
      <c r="B500" s="43"/>
      <c r="C500" s="31"/>
      <c r="D500" s="32"/>
    </row>
    <row r="501" spans="2:4" ht="13" x14ac:dyDescent="0.15">
      <c r="B501" s="43"/>
      <c r="C501" s="31"/>
      <c r="D501" s="32"/>
    </row>
    <row r="502" spans="2:4" ht="13" x14ac:dyDescent="0.15">
      <c r="B502" s="43"/>
      <c r="C502" s="31"/>
      <c r="D502" s="32"/>
    </row>
    <row r="503" spans="2:4" ht="13" x14ac:dyDescent="0.15">
      <c r="B503" s="43"/>
      <c r="C503" s="31"/>
      <c r="D503" s="32"/>
    </row>
    <row r="504" spans="2:4" ht="13" x14ac:dyDescent="0.15">
      <c r="B504" s="43"/>
      <c r="C504" s="31"/>
      <c r="D504" s="32"/>
    </row>
    <row r="505" spans="2:4" ht="13" x14ac:dyDescent="0.15">
      <c r="B505" s="43"/>
      <c r="C505" s="31"/>
      <c r="D505" s="32"/>
    </row>
    <row r="506" spans="2:4" ht="13" x14ac:dyDescent="0.15">
      <c r="B506" s="43"/>
      <c r="C506" s="31"/>
      <c r="D506" s="32"/>
    </row>
    <row r="507" spans="2:4" ht="13" x14ac:dyDescent="0.15">
      <c r="B507" s="43"/>
      <c r="C507" s="31"/>
      <c r="D507" s="32"/>
    </row>
    <row r="508" spans="2:4" ht="13" x14ac:dyDescent="0.15">
      <c r="B508" s="43"/>
      <c r="C508" s="31"/>
      <c r="D508" s="32"/>
    </row>
    <row r="509" spans="2:4" ht="13" x14ac:dyDescent="0.15">
      <c r="B509" s="43"/>
      <c r="C509" s="31"/>
      <c r="D509" s="32"/>
    </row>
    <row r="510" spans="2:4" ht="13" x14ac:dyDescent="0.15">
      <c r="B510" s="43"/>
      <c r="C510" s="31"/>
      <c r="D510" s="32"/>
    </row>
    <row r="511" spans="2:4" ht="13" x14ac:dyDescent="0.15">
      <c r="B511" s="43"/>
      <c r="C511" s="31"/>
      <c r="D511" s="32"/>
    </row>
    <row r="512" spans="2:4" ht="13" x14ac:dyDescent="0.15">
      <c r="B512" s="43"/>
      <c r="C512" s="31"/>
      <c r="D512" s="32"/>
    </row>
    <row r="513" spans="2:4" ht="13" x14ac:dyDescent="0.15">
      <c r="B513" s="43"/>
      <c r="C513" s="31"/>
      <c r="D513" s="32"/>
    </row>
    <row r="514" spans="2:4" ht="13" x14ac:dyDescent="0.15">
      <c r="B514" s="43"/>
      <c r="C514" s="31"/>
      <c r="D514" s="32"/>
    </row>
    <row r="515" spans="2:4" ht="13" x14ac:dyDescent="0.15">
      <c r="B515" s="43"/>
      <c r="C515" s="31"/>
      <c r="D515" s="32"/>
    </row>
    <row r="516" spans="2:4" ht="13" x14ac:dyDescent="0.15">
      <c r="B516" s="43"/>
      <c r="C516" s="31"/>
      <c r="D516" s="32"/>
    </row>
    <row r="517" spans="2:4" ht="13" x14ac:dyDescent="0.15">
      <c r="B517" s="43"/>
      <c r="C517" s="31"/>
      <c r="D517" s="32"/>
    </row>
    <row r="518" spans="2:4" ht="13" x14ac:dyDescent="0.15">
      <c r="B518" s="43"/>
      <c r="C518" s="31"/>
      <c r="D518" s="32"/>
    </row>
    <row r="519" spans="2:4" ht="13" x14ac:dyDescent="0.15">
      <c r="B519" s="43"/>
      <c r="C519" s="31"/>
      <c r="D519" s="32"/>
    </row>
    <row r="520" spans="2:4" ht="13" x14ac:dyDescent="0.15">
      <c r="B520" s="43"/>
      <c r="C520" s="31"/>
      <c r="D520" s="32"/>
    </row>
    <row r="521" spans="2:4" ht="13" x14ac:dyDescent="0.15">
      <c r="B521" s="43"/>
      <c r="C521" s="31"/>
      <c r="D521" s="32"/>
    </row>
    <row r="522" spans="2:4" ht="13" x14ac:dyDescent="0.15">
      <c r="B522" s="43"/>
      <c r="C522" s="31"/>
      <c r="D522" s="32"/>
    </row>
    <row r="523" spans="2:4" ht="13" x14ac:dyDescent="0.15">
      <c r="B523" s="43"/>
      <c r="C523" s="31"/>
      <c r="D523" s="32"/>
    </row>
    <row r="524" spans="2:4" ht="13" x14ac:dyDescent="0.15">
      <c r="B524" s="43"/>
      <c r="C524" s="31"/>
      <c r="D524" s="32"/>
    </row>
    <row r="525" spans="2:4" ht="13" x14ac:dyDescent="0.15">
      <c r="B525" s="43"/>
      <c r="C525" s="31"/>
      <c r="D525" s="32"/>
    </row>
    <row r="526" spans="2:4" ht="13" x14ac:dyDescent="0.15">
      <c r="B526" s="43"/>
      <c r="C526" s="31"/>
      <c r="D526" s="32"/>
    </row>
    <row r="527" spans="2:4" ht="13" x14ac:dyDescent="0.15">
      <c r="B527" s="43"/>
      <c r="C527" s="31"/>
      <c r="D527" s="32"/>
    </row>
    <row r="528" spans="2:4" ht="13" x14ac:dyDescent="0.15">
      <c r="B528" s="43"/>
      <c r="C528" s="31"/>
      <c r="D528" s="32"/>
    </row>
    <row r="529" spans="2:4" ht="13" x14ac:dyDescent="0.15">
      <c r="B529" s="43"/>
      <c r="C529" s="31"/>
      <c r="D529" s="32"/>
    </row>
    <row r="530" spans="2:4" ht="13" x14ac:dyDescent="0.15">
      <c r="B530" s="43"/>
      <c r="C530" s="31"/>
      <c r="D530" s="32"/>
    </row>
    <row r="531" spans="2:4" ht="13" x14ac:dyDescent="0.15">
      <c r="B531" s="43"/>
      <c r="C531" s="31"/>
      <c r="D531" s="32"/>
    </row>
    <row r="532" spans="2:4" ht="13" x14ac:dyDescent="0.15">
      <c r="B532" s="43"/>
      <c r="C532" s="31"/>
      <c r="D532" s="32"/>
    </row>
    <row r="533" spans="2:4" ht="13" x14ac:dyDescent="0.15">
      <c r="B533" s="43"/>
      <c r="C533" s="31"/>
      <c r="D533" s="32"/>
    </row>
    <row r="534" spans="2:4" ht="13" x14ac:dyDescent="0.15">
      <c r="B534" s="43"/>
      <c r="C534" s="31"/>
      <c r="D534" s="32"/>
    </row>
    <row r="535" spans="2:4" ht="13" x14ac:dyDescent="0.15">
      <c r="B535" s="43"/>
      <c r="C535" s="31"/>
      <c r="D535" s="32"/>
    </row>
    <row r="536" spans="2:4" ht="13" x14ac:dyDescent="0.15">
      <c r="B536" s="43"/>
      <c r="C536" s="31"/>
      <c r="D536" s="32"/>
    </row>
    <row r="537" spans="2:4" ht="13" x14ac:dyDescent="0.15">
      <c r="B537" s="43"/>
      <c r="C537" s="31"/>
      <c r="D537" s="32"/>
    </row>
    <row r="538" spans="2:4" ht="13" x14ac:dyDescent="0.15">
      <c r="B538" s="43"/>
      <c r="C538" s="31"/>
      <c r="D538" s="32"/>
    </row>
    <row r="539" spans="2:4" ht="13" x14ac:dyDescent="0.15">
      <c r="B539" s="43"/>
      <c r="C539" s="31"/>
      <c r="D539" s="32"/>
    </row>
    <row r="540" spans="2:4" ht="13" x14ac:dyDescent="0.15">
      <c r="B540" s="43"/>
      <c r="C540" s="31"/>
      <c r="D540" s="32"/>
    </row>
    <row r="541" spans="2:4" ht="13" x14ac:dyDescent="0.15">
      <c r="B541" s="43"/>
      <c r="C541" s="31"/>
      <c r="D541" s="32"/>
    </row>
    <row r="542" spans="2:4" ht="13" x14ac:dyDescent="0.15">
      <c r="B542" s="43"/>
      <c r="C542" s="31"/>
      <c r="D542" s="32"/>
    </row>
    <row r="543" spans="2:4" ht="13" x14ac:dyDescent="0.15">
      <c r="B543" s="43"/>
      <c r="C543" s="31"/>
      <c r="D543" s="32"/>
    </row>
    <row r="544" spans="2:4" ht="13" x14ac:dyDescent="0.15">
      <c r="B544" s="43"/>
      <c r="C544" s="31"/>
      <c r="D544" s="32"/>
    </row>
    <row r="545" spans="2:4" ht="13" x14ac:dyDescent="0.15">
      <c r="B545" s="43"/>
      <c r="C545" s="31"/>
      <c r="D545" s="32"/>
    </row>
    <row r="546" spans="2:4" ht="13" x14ac:dyDescent="0.15">
      <c r="B546" s="43"/>
      <c r="C546" s="31"/>
      <c r="D546" s="32"/>
    </row>
    <row r="547" spans="2:4" ht="13" x14ac:dyDescent="0.15">
      <c r="B547" s="43"/>
      <c r="C547" s="31"/>
      <c r="D547" s="32"/>
    </row>
    <row r="548" spans="2:4" ht="13" x14ac:dyDescent="0.15">
      <c r="B548" s="43"/>
      <c r="C548" s="31"/>
      <c r="D548" s="32"/>
    </row>
    <row r="549" spans="2:4" ht="13" x14ac:dyDescent="0.15">
      <c r="B549" s="43"/>
      <c r="C549" s="31"/>
      <c r="D549" s="32"/>
    </row>
    <row r="550" spans="2:4" ht="13" x14ac:dyDescent="0.15">
      <c r="B550" s="43"/>
      <c r="C550" s="31"/>
      <c r="D550" s="32"/>
    </row>
    <row r="551" spans="2:4" ht="13" x14ac:dyDescent="0.15">
      <c r="B551" s="43"/>
      <c r="C551" s="31"/>
      <c r="D551" s="32"/>
    </row>
    <row r="552" spans="2:4" ht="13" x14ac:dyDescent="0.15">
      <c r="B552" s="43"/>
      <c r="C552" s="31"/>
      <c r="D552" s="32"/>
    </row>
    <row r="553" spans="2:4" ht="13" x14ac:dyDescent="0.15">
      <c r="B553" s="43"/>
      <c r="C553" s="31"/>
      <c r="D553" s="32"/>
    </row>
    <row r="554" spans="2:4" ht="13" x14ac:dyDescent="0.15">
      <c r="B554" s="43"/>
      <c r="C554" s="31"/>
      <c r="D554" s="32"/>
    </row>
    <row r="555" spans="2:4" ht="13" x14ac:dyDescent="0.15">
      <c r="B555" s="43"/>
      <c r="C555" s="31"/>
      <c r="D555" s="32"/>
    </row>
    <row r="556" spans="2:4" ht="13" x14ac:dyDescent="0.15">
      <c r="B556" s="43"/>
      <c r="C556" s="31"/>
      <c r="D556" s="32"/>
    </row>
    <row r="557" spans="2:4" ht="13" x14ac:dyDescent="0.15">
      <c r="B557" s="43"/>
      <c r="C557" s="31"/>
      <c r="D557" s="32"/>
    </row>
    <row r="558" spans="2:4" ht="13" x14ac:dyDescent="0.15">
      <c r="B558" s="43"/>
      <c r="C558" s="31"/>
      <c r="D558" s="32"/>
    </row>
    <row r="559" spans="2:4" ht="13" x14ac:dyDescent="0.15">
      <c r="B559" s="43"/>
      <c r="C559" s="31"/>
      <c r="D559" s="32"/>
    </row>
    <row r="560" spans="2:4" ht="13" x14ac:dyDescent="0.15">
      <c r="B560" s="43"/>
      <c r="C560" s="31"/>
      <c r="D560" s="32"/>
    </row>
    <row r="561" spans="2:4" ht="13" x14ac:dyDescent="0.15">
      <c r="B561" s="43"/>
      <c r="C561" s="31"/>
      <c r="D561" s="32"/>
    </row>
    <row r="562" spans="2:4" ht="13" x14ac:dyDescent="0.15">
      <c r="B562" s="43"/>
      <c r="C562" s="31"/>
      <c r="D562" s="32"/>
    </row>
    <row r="563" spans="2:4" ht="13" x14ac:dyDescent="0.15">
      <c r="B563" s="43"/>
      <c r="C563" s="31"/>
      <c r="D563" s="32"/>
    </row>
    <row r="564" spans="2:4" ht="13" x14ac:dyDescent="0.15">
      <c r="B564" s="43"/>
      <c r="C564" s="31"/>
      <c r="D564" s="32"/>
    </row>
    <row r="565" spans="2:4" ht="13" x14ac:dyDescent="0.15">
      <c r="B565" s="43"/>
      <c r="C565" s="31"/>
      <c r="D565" s="32"/>
    </row>
    <row r="566" spans="2:4" ht="13" x14ac:dyDescent="0.15">
      <c r="B566" s="43"/>
      <c r="C566" s="31"/>
      <c r="D566" s="32"/>
    </row>
    <row r="567" spans="2:4" ht="13" x14ac:dyDescent="0.15">
      <c r="B567" s="43"/>
      <c r="C567" s="31"/>
      <c r="D567" s="32"/>
    </row>
    <row r="568" spans="2:4" ht="13" x14ac:dyDescent="0.15">
      <c r="B568" s="43"/>
      <c r="C568" s="31"/>
      <c r="D568" s="32"/>
    </row>
    <row r="569" spans="2:4" ht="13" x14ac:dyDescent="0.15">
      <c r="B569" s="43"/>
      <c r="C569" s="31"/>
      <c r="D569" s="32"/>
    </row>
    <row r="570" spans="2:4" ht="13" x14ac:dyDescent="0.15">
      <c r="B570" s="43"/>
      <c r="C570" s="31"/>
      <c r="D570" s="32"/>
    </row>
    <row r="571" spans="2:4" ht="13" x14ac:dyDescent="0.15">
      <c r="B571" s="43"/>
      <c r="C571" s="31"/>
      <c r="D571" s="32"/>
    </row>
    <row r="572" spans="2:4" ht="13" x14ac:dyDescent="0.15">
      <c r="B572" s="43"/>
      <c r="C572" s="31"/>
      <c r="D572" s="32"/>
    </row>
    <row r="573" spans="2:4" ht="13" x14ac:dyDescent="0.15">
      <c r="B573" s="43"/>
      <c r="C573" s="31"/>
      <c r="D573" s="32"/>
    </row>
    <row r="574" spans="2:4" ht="13" x14ac:dyDescent="0.15">
      <c r="B574" s="43"/>
      <c r="C574" s="31"/>
      <c r="D574" s="32"/>
    </row>
    <row r="575" spans="2:4" ht="13" x14ac:dyDescent="0.15">
      <c r="B575" s="43"/>
      <c r="C575" s="31"/>
      <c r="D575" s="32"/>
    </row>
    <row r="576" spans="2:4" ht="13" x14ac:dyDescent="0.15">
      <c r="B576" s="43"/>
      <c r="C576" s="31"/>
      <c r="D576" s="32"/>
    </row>
    <row r="577" spans="2:4" ht="13" x14ac:dyDescent="0.15">
      <c r="B577" s="43"/>
      <c r="C577" s="31"/>
      <c r="D577" s="32"/>
    </row>
    <row r="578" spans="2:4" ht="13" x14ac:dyDescent="0.15">
      <c r="B578" s="43"/>
      <c r="C578" s="31"/>
      <c r="D578" s="32"/>
    </row>
    <row r="579" spans="2:4" ht="13" x14ac:dyDescent="0.15">
      <c r="B579" s="43"/>
      <c r="C579" s="31"/>
      <c r="D579" s="32"/>
    </row>
    <row r="580" spans="2:4" ht="13" x14ac:dyDescent="0.15">
      <c r="B580" s="43"/>
      <c r="C580" s="31"/>
      <c r="D580" s="32"/>
    </row>
    <row r="581" spans="2:4" ht="13" x14ac:dyDescent="0.15">
      <c r="B581" s="43"/>
      <c r="C581" s="31"/>
      <c r="D581" s="32"/>
    </row>
    <row r="582" spans="2:4" ht="13" x14ac:dyDescent="0.15">
      <c r="B582" s="43"/>
      <c r="C582" s="31"/>
      <c r="D582" s="32"/>
    </row>
    <row r="583" spans="2:4" ht="13" x14ac:dyDescent="0.15">
      <c r="B583" s="43"/>
      <c r="C583" s="31"/>
      <c r="D583" s="32"/>
    </row>
    <row r="584" spans="2:4" ht="13" x14ac:dyDescent="0.15">
      <c r="B584" s="43"/>
      <c r="C584" s="31"/>
      <c r="D584" s="32"/>
    </row>
    <row r="585" spans="2:4" ht="13" x14ac:dyDescent="0.15">
      <c r="B585" s="43"/>
      <c r="C585" s="31"/>
      <c r="D585" s="32"/>
    </row>
    <row r="586" spans="2:4" ht="13" x14ac:dyDescent="0.15">
      <c r="B586" s="43"/>
      <c r="C586" s="31"/>
      <c r="D586" s="32"/>
    </row>
    <row r="587" spans="2:4" ht="13" x14ac:dyDescent="0.15">
      <c r="B587" s="43"/>
      <c r="C587" s="31"/>
      <c r="D587" s="32"/>
    </row>
    <row r="588" spans="2:4" ht="13" x14ac:dyDescent="0.15">
      <c r="B588" s="43"/>
      <c r="C588" s="31"/>
      <c r="D588" s="32"/>
    </row>
    <row r="589" spans="2:4" ht="13" x14ac:dyDescent="0.15">
      <c r="B589" s="43"/>
      <c r="C589" s="31"/>
      <c r="D589" s="32"/>
    </row>
    <row r="590" spans="2:4" ht="13" x14ac:dyDescent="0.15">
      <c r="B590" s="43"/>
      <c r="C590" s="31"/>
      <c r="D590" s="32"/>
    </row>
    <row r="591" spans="2:4" ht="13" x14ac:dyDescent="0.15">
      <c r="B591" s="43"/>
      <c r="C591" s="31"/>
      <c r="D591" s="32"/>
    </row>
    <row r="592" spans="2:4" ht="13" x14ac:dyDescent="0.15">
      <c r="B592" s="43"/>
      <c r="C592" s="31"/>
      <c r="D592" s="32"/>
    </row>
    <row r="593" spans="2:4" ht="13" x14ac:dyDescent="0.15">
      <c r="B593" s="43"/>
      <c r="C593" s="31"/>
      <c r="D593" s="32"/>
    </row>
    <row r="594" spans="2:4" ht="13" x14ac:dyDescent="0.15">
      <c r="B594" s="43"/>
      <c r="C594" s="31"/>
      <c r="D594" s="32"/>
    </row>
    <row r="595" spans="2:4" ht="13" x14ac:dyDescent="0.15">
      <c r="B595" s="43"/>
      <c r="C595" s="31"/>
      <c r="D595" s="32"/>
    </row>
    <row r="596" spans="2:4" ht="13" x14ac:dyDescent="0.15">
      <c r="B596" s="43"/>
      <c r="C596" s="31"/>
      <c r="D596" s="32"/>
    </row>
    <row r="597" spans="2:4" ht="13" x14ac:dyDescent="0.15">
      <c r="B597" s="43"/>
      <c r="C597" s="31"/>
      <c r="D597" s="32"/>
    </row>
    <row r="598" spans="2:4" ht="13" x14ac:dyDescent="0.15">
      <c r="B598" s="43"/>
      <c r="C598" s="31"/>
      <c r="D598" s="32"/>
    </row>
    <row r="599" spans="2:4" ht="13" x14ac:dyDescent="0.15">
      <c r="B599" s="43"/>
      <c r="C599" s="31"/>
      <c r="D599" s="32"/>
    </row>
    <row r="600" spans="2:4" ht="13" x14ac:dyDescent="0.15">
      <c r="B600" s="43"/>
      <c r="C600" s="31"/>
      <c r="D600" s="32"/>
    </row>
    <row r="601" spans="2:4" ht="13" x14ac:dyDescent="0.15">
      <c r="B601" s="43"/>
      <c r="C601" s="31"/>
      <c r="D601" s="32"/>
    </row>
    <row r="602" spans="2:4" ht="13" x14ac:dyDescent="0.15">
      <c r="B602" s="43"/>
      <c r="C602" s="31"/>
      <c r="D602" s="32"/>
    </row>
    <row r="603" spans="2:4" ht="13" x14ac:dyDescent="0.15">
      <c r="B603" s="43"/>
      <c r="C603" s="31"/>
      <c r="D603" s="32"/>
    </row>
    <row r="604" spans="2:4" ht="13" x14ac:dyDescent="0.15">
      <c r="B604" s="43"/>
      <c r="C604" s="31"/>
      <c r="D604" s="32"/>
    </row>
    <row r="605" spans="2:4" ht="13" x14ac:dyDescent="0.15">
      <c r="B605" s="43"/>
      <c r="C605" s="31"/>
      <c r="D605" s="32"/>
    </row>
    <row r="606" spans="2:4" ht="13" x14ac:dyDescent="0.15">
      <c r="B606" s="43"/>
      <c r="C606" s="31"/>
      <c r="D606" s="32"/>
    </row>
    <row r="607" spans="2:4" ht="13" x14ac:dyDescent="0.15">
      <c r="B607" s="43"/>
      <c r="C607" s="31"/>
      <c r="D607" s="32"/>
    </row>
    <row r="608" spans="2:4" ht="13" x14ac:dyDescent="0.15">
      <c r="B608" s="43"/>
      <c r="C608" s="31"/>
      <c r="D608" s="32"/>
    </row>
    <row r="609" spans="2:4" ht="13" x14ac:dyDescent="0.15">
      <c r="B609" s="43"/>
      <c r="C609" s="31"/>
      <c r="D609" s="32"/>
    </row>
    <row r="610" spans="2:4" ht="13" x14ac:dyDescent="0.15">
      <c r="B610" s="43"/>
      <c r="C610" s="31"/>
      <c r="D610" s="32"/>
    </row>
    <row r="611" spans="2:4" ht="13" x14ac:dyDescent="0.15">
      <c r="B611" s="43"/>
      <c r="C611" s="31"/>
      <c r="D611" s="32"/>
    </row>
    <row r="612" spans="2:4" ht="13" x14ac:dyDescent="0.15">
      <c r="B612" s="43"/>
      <c r="C612" s="31"/>
      <c r="D612" s="32"/>
    </row>
    <row r="613" spans="2:4" ht="13" x14ac:dyDescent="0.15">
      <c r="B613" s="43"/>
      <c r="C613" s="31"/>
      <c r="D613" s="32"/>
    </row>
    <row r="614" spans="2:4" ht="13" x14ac:dyDescent="0.15">
      <c r="B614" s="43"/>
      <c r="C614" s="31"/>
      <c r="D614" s="32"/>
    </row>
    <row r="615" spans="2:4" ht="13" x14ac:dyDescent="0.15">
      <c r="B615" s="43"/>
      <c r="C615" s="31"/>
      <c r="D615" s="32"/>
    </row>
    <row r="616" spans="2:4" ht="13" x14ac:dyDescent="0.15">
      <c r="B616" s="43"/>
      <c r="C616" s="31"/>
      <c r="D616" s="32"/>
    </row>
    <row r="617" spans="2:4" ht="13" x14ac:dyDescent="0.15">
      <c r="B617" s="43"/>
      <c r="C617" s="31"/>
      <c r="D617" s="32"/>
    </row>
    <row r="618" spans="2:4" ht="13" x14ac:dyDescent="0.15">
      <c r="B618" s="43"/>
      <c r="C618" s="31"/>
      <c r="D618" s="32"/>
    </row>
    <row r="619" spans="2:4" ht="13" x14ac:dyDescent="0.15">
      <c r="B619" s="43"/>
      <c r="C619" s="31"/>
      <c r="D619" s="32"/>
    </row>
    <row r="620" spans="2:4" ht="13" x14ac:dyDescent="0.15">
      <c r="B620" s="43"/>
      <c r="C620" s="31"/>
      <c r="D620" s="32"/>
    </row>
    <row r="621" spans="2:4" ht="13" x14ac:dyDescent="0.15">
      <c r="B621" s="43"/>
      <c r="C621" s="31"/>
      <c r="D621" s="32"/>
    </row>
    <row r="622" spans="2:4" ht="13" x14ac:dyDescent="0.15">
      <c r="B622" s="43"/>
      <c r="C622" s="31"/>
      <c r="D622" s="32"/>
    </row>
    <row r="623" spans="2:4" ht="13" x14ac:dyDescent="0.15">
      <c r="B623" s="43"/>
      <c r="C623" s="31"/>
      <c r="D623" s="32"/>
    </row>
    <row r="624" spans="2:4" ht="13" x14ac:dyDescent="0.15">
      <c r="B624" s="43"/>
      <c r="C624" s="31"/>
      <c r="D624" s="32"/>
    </row>
    <row r="625" spans="2:4" ht="13" x14ac:dyDescent="0.15">
      <c r="B625" s="43"/>
      <c r="C625" s="31"/>
      <c r="D625" s="32"/>
    </row>
    <row r="626" spans="2:4" ht="13" x14ac:dyDescent="0.15">
      <c r="B626" s="43"/>
      <c r="C626" s="31"/>
      <c r="D626" s="32"/>
    </row>
    <row r="627" spans="2:4" ht="13" x14ac:dyDescent="0.15">
      <c r="B627" s="43"/>
      <c r="C627" s="31"/>
      <c r="D627" s="32"/>
    </row>
    <row r="628" spans="2:4" ht="13" x14ac:dyDescent="0.15">
      <c r="B628" s="43"/>
      <c r="C628" s="31"/>
      <c r="D628" s="32"/>
    </row>
    <row r="629" spans="2:4" ht="13" x14ac:dyDescent="0.15">
      <c r="B629" s="43"/>
      <c r="C629" s="31"/>
      <c r="D629" s="32"/>
    </row>
    <row r="630" spans="2:4" ht="13" x14ac:dyDescent="0.15">
      <c r="B630" s="43"/>
      <c r="C630" s="31"/>
      <c r="D630" s="32"/>
    </row>
    <row r="631" spans="2:4" ht="13" x14ac:dyDescent="0.15">
      <c r="B631" s="43"/>
      <c r="C631" s="31"/>
      <c r="D631" s="32"/>
    </row>
    <row r="632" spans="2:4" ht="13" x14ac:dyDescent="0.15">
      <c r="B632" s="43"/>
      <c r="C632" s="31"/>
      <c r="D632" s="32"/>
    </row>
    <row r="633" spans="2:4" ht="13" x14ac:dyDescent="0.15">
      <c r="B633" s="43"/>
      <c r="C633" s="31"/>
      <c r="D633" s="32"/>
    </row>
    <row r="634" spans="2:4" ht="13" x14ac:dyDescent="0.15">
      <c r="B634" s="43"/>
      <c r="C634" s="31"/>
      <c r="D634" s="32"/>
    </row>
    <row r="635" spans="2:4" ht="13" x14ac:dyDescent="0.15">
      <c r="B635" s="43"/>
      <c r="C635" s="31"/>
      <c r="D635" s="32"/>
    </row>
    <row r="636" spans="2:4" ht="13" x14ac:dyDescent="0.15">
      <c r="B636" s="43"/>
      <c r="C636" s="31"/>
      <c r="D636" s="32"/>
    </row>
    <row r="637" spans="2:4" ht="13" x14ac:dyDescent="0.15">
      <c r="B637" s="43"/>
      <c r="C637" s="31"/>
      <c r="D637" s="32"/>
    </row>
    <row r="638" spans="2:4" ht="13" x14ac:dyDescent="0.15">
      <c r="B638" s="43"/>
      <c r="C638" s="31"/>
      <c r="D638" s="32"/>
    </row>
    <row r="639" spans="2:4" ht="13" x14ac:dyDescent="0.15">
      <c r="B639" s="43"/>
      <c r="C639" s="31"/>
      <c r="D639" s="32"/>
    </row>
    <row r="640" spans="2:4" ht="13" x14ac:dyDescent="0.15">
      <c r="B640" s="43"/>
      <c r="C640" s="31"/>
      <c r="D640" s="32"/>
    </row>
    <row r="641" spans="2:4" ht="13" x14ac:dyDescent="0.15">
      <c r="B641" s="43"/>
      <c r="C641" s="31"/>
      <c r="D641" s="32"/>
    </row>
    <row r="642" spans="2:4" ht="13" x14ac:dyDescent="0.15">
      <c r="B642" s="43"/>
      <c r="C642" s="31"/>
      <c r="D642" s="32"/>
    </row>
    <row r="643" spans="2:4" ht="13" x14ac:dyDescent="0.15">
      <c r="B643" s="43"/>
      <c r="C643" s="31"/>
      <c r="D643" s="32"/>
    </row>
    <row r="644" spans="2:4" ht="13" x14ac:dyDescent="0.15">
      <c r="B644" s="43"/>
      <c r="C644" s="31"/>
      <c r="D644" s="32"/>
    </row>
    <row r="645" spans="2:4" ht="13" x14ac:dyDescent="0.15">
      <c r="B645" s="43"/>
      <c r="C645" s="31"/>
      <c r="D645" s="32"/>
    </row>
    <row r="646" spans="2:4" ht="13" x14ac:dyDescent="0.15">
      <c r="B646" s="43"/>
      <c r="C646" s="31"/>
      <c r="D646" s="32"/>
    </row>
    <row r="647" spans="2:4" ht="13" x14ac:dyDescent="0.15">
      <c r="B647" s="43"/>
      <c r="C647" s="31"/>
      <c r="D647" s="32"/>
    </row>
    <row r="648" spans="2:4" ht="13" x14ac:dyDescent="0.15">
      <c r="B648" s="43"/>
      <c r="C648" s="31"/>
      <c r="D648" s="32"/>
    </row>
    <row r="649" spans="2:4" ht="13" x14ac:dyDescent="0.15">
      <c r="B649" s="43"/>
      <c r="C649" s="31"/>
      <c r="D649" s="32"/>
    </row>
    <row r="650" spans="2:4" ht="13" x14ac:dyDescent="0.15">
      <c r="B650" s="43"/>
      <c r="C650" s="31"/>
      <c r="D650" s="32"/>
    </row>
    <row r="651" spans="2:4" ht="13" x14ac:dyDescent="0.15">
      <c r="B651" s="43"/>
      <c r="C651" s="31"/>
      <c r="D651" s="32"/>
    </row>
    <row r="652" spans="2:4" ht="13" x14ac:dyDescent="0.15">
      <c r="B652" s="43"/>
      <c r="C652" s="31"/>
      <c r="D652" s="32"/>
    </row>
    <row r="653" spans="2:4" ht="13" x14ac:dyDescent="0.15">
      <c r="B653" s="43"/>
      <c r="C653" s="31"/>
      <c r="D653" s="32"/>
    </row>
    <row r="654" spans="2:4" ht="13" x14ac:dyDescent="0.15">
      <c r="B654" s="43"/>
      <c r="C654" s="31"/>
      <c r="D654" s="32"/>
    </row>
    <row r="655" spans="2:4" ht="13" x14ac:dyDescent="0.15">
      <c r="B655" s="43"/>
      <c r="C655" s="31"/>
      <c r="D655" s="32"/>
    </row>
    <row r="656" spans="2:4" ht="13" x14ac:dyDescent="0.15">
      <c r="B656" s="43"/>
      <c r="C656" s="31"/>
      <c r="D656" s="32"/>
    </row>
    <row r="657" spans="2:4" ht="13" x14ac:dyDescent="0.15">
      <c r="B657" s="43"/>
      <c r="C657" s="31"/>
      <c r="D657" s="32"/>
    </row>
    <row r="658" spans="2:4" ht="13" x14ac:dyDescent="0.15">
      <c r="B658" s="43"/>
      <c r="C658" s="31"/>
      <c r="D658" s="32"/>
    </row>
    <row r="659" spans="2:4" ht="13" x14ac:dyDescent="0.15">
      <c r="B659" s="43"/>
      <c r="C659" s="31"/>
      <c r="D659" s="32"/>
    </row>
    <row r="660" spans="2:4" ht="13" x14ac:dyDescent="0.15">
      <c r="B660" s="43"/>
      <c r="C660" s="31"/>
      <c r="D660" s="32"/>
    </row>
    <row r="661" spans="2:4" ht="13" x14ac:dyDescent="0.15">
      <c r="B661" s="43"/>
      <c r="C661" s="31"/>
      <c r="D661" s="32"/>
    </row>
    <row r="662" spans="2:4" ht="13" x14ac:dyDescent="0.15">
      <c r="B662" s="43"/>
      <c r="C662" s="31"/>
      <c r="D662" s="32"/>
    </row>
    <row r="663" spans="2:4" ht="13" x14ac:dyDescent="0.15">
      <c r="B663" s="43"/>
      <c r="C663" s="31"/>
      <c r="D663" s="32"/>
    </row>
    <row r="664" spans="2:4" ht="13" x14ac:dyDescent="0.15">
      <c r="B664" s="43"/>
      <c r="C664" s="31"/>
      <c r="D664" s="32"/>
    </row>
    <row r="665" spans="2:4" ht="13" x14ac:dyDescent="0.15">
      <c r="B665" s="43"/>
      <c r="C665" s="31"/>
      <c r="D665" s="32"/>
    </row>
    <row r="666" spans="2:4" ht="13" x14ac:dyDescent="0.15">
      <c r="B666" s="43"/>
      <c r="C666" s="31"/>
      <c r="D666" s="32"/>
    </row>
    <row r="667" spans="2:4" ht="13" x14ac:dyDescent="0.15">
      <c r="B667" s="43"/>
      <c r="C667" s="31"/>
      <c r="D667" s="32"/>
    </row>
    <row r="668" spans="2:4" ht="13" x14ac:dyDescent="0.15">
      <c r="B668" s="43"/>
      <c r="C668" s="31"/>
      <c r="D668" s="32"/>
    </row>
    <row r="669" spans="2:4" ht="13" x14ac:dyDescent="0.15">
      <c r="B669" s="43"/>
      <c r="C669" s="31"/>
      <c r="D669" s="32"/>
    </row>
    <row r="670" spans="2:4" ht="13" x14ac:dyDescent="0.15">
      <c r="B670" s="43"/>
      <c r="C670" s="31"/>
      <c r="D670" s="32"/>
    </row>
    <row r="671" spans="2:4" ht="13" x14ac:dyDescent="0.15">
      <c r="B671" s="43"/>
      <c r="C671" s="31"/>
      <c r="D671" s="32"/>
    </row>
    <row r="672" spans="2:4" ht="13" x14ac:dyDescent="0.15">
      <c r="B672" s="43"/>
      <c r="C672" s="31"/>
      <c r="D672" s="32"/>
    </row>
    <row r="673" spans="2:4" ht="13" x14ac:dyDescent="0.15">
      <c r="B673" s="43"/>
      <c r="C673" s="31"/>
      <c r="D673" s="32"/>
    </row>
    <row r="674" spans="2:4" ht="13" x14ac:dyDescent="0.15">
      <c r="B674" s="43"/>
      <c r="C674" s="31"/>
      <c r="D674" s="32"/>
    </row>
    <row r="675" spans="2:4" ht="13" x14ac:dyDescent="0.15">
      <c r="B675" s="43"/>
      <c r="C675" s="31"/>
      <c r="D675" s="32"/>
    </row>
    <row r="676" spans="2:4" ht="13" x14ac:dyDescent="0.15">
      <c r="B676" s="43"/>
      <c r="C676" s="31"/>
      <c r="D676" s="32"/>
    </row>
    <row r="677" spans="2:4" ht="13" x14ac:dyDescent="0.15">
      <c r="B677" s="43"/>
      <c r="C677" s="31"/>
      <c r="D677" s="32"/>
    </row>
    <row r="678" spans="2:4" ht="13" x14ac:dyDescent="0.15">
      <c r="B678" s="43"/>
      <c r="C678" s="31"/>
      <c r="D678" s="32"/>
    </row>
    <row r="679" spans="2:4" ht="13" x14ac:dyDescent="0.15">
      <c r="B679" s="43"/>
      <c r="C679" s="31"/>
      <c r="D679" s="32"/>
    </row>
    <row r="680" spans="2:4" ht="13" x14ac:dyDescent="0.15">
      <c r="B680" s="43"/>
      <c r="C680" s="31"/>
      <c r="D680" s="32"/>
    </row>
    <row r="681" spans="2:4" ht="13" x14ac:dyDescent="0.15">
      <c r="B681" s="43"/>
      <c r="C681" s="31"/>
      <c r="D681" s="32"/>
    </row>
    <row r="682" spans="2:4" ht="13" x14ac:dyDescent="0.15">
      <c r="B682" s="43"/>
      <c r="C682" s="31"/>
      <c r="D682" s="32"/>
    </row>
    <row r="683" spans="2:4" ht="13" x14ac:dyDescent="0.15">
      <c r="B683" s="43"/>
      <c r="C683" s="31"/>
      <c r="D683" s="32"/>
    </row>
    <row r="684" spans="2:4" ht="13" x14ac:dyDescent="0.15">
      <c r="B684" s="43"/>
      <c r="C684" s="31"/>
      <c r="D684" s="32"/>
    </row>
    <row r="685" spans="2:4" ht="13" x14ac:dyDescent="0.15">
      <c r="B685" s="43"/>
      <c r="C685" s="31"/>
      <c r="D685" s="32"/>
    </row>
    <row r="686" spans="2:4" ht="13" x14ac:dyDescent="0.15">
      <c r="B686" s="43"/>
      <c r="C686" s="31"/>
      <c r="D686" s="32"/>
    </row>
    <row r="687" spans="2:4" ht="13" x14ac:dyDescent="0.15">
      <c r="B687" s="43"/>
      <c r="C687" s="31"/>
      <c r="D687" s="32"/>
    </row>
    <row r="688" spans="2:4" ht="13" x14ac:dyDescent="0.15">
      <c r="B688" s="43"/>
      <c r="C688" s="31"/>
      <c r="D688" s="32"/>
    </row>
    <row r="689" spans="2:4" ht="13" x14ac:dyDescent="0.15">
      <c r="B689" s="43"/>
      <c r="C689" s="31"/>
      <c r="D689" s="32"/>
    </row>
    <row r="690" spans="2:4" ht="13" x14ac:dyDescent="0.15">
      <c r="B690" s="43"/>
      <c r="C690" s="31"/>
      <c r="D690" s="32"/>
    </row>
    <row r="691" spans="2:4" ht="13" x14ac:dyDescent="0.15">
      <c r="B691" s="43"/>
      <c r="C691" s="31"/>
      <c r="D691" s="32"/>
    </row>
    <row r="692" spans="2:4" ht="13" x14ac:dyDescent="0.15">
      <c r="B692" s="43"/>
      <c r="C692" s="31"/>
      <c r="D692" s="32"/>
    </row>
    <row r="693" spans="2:4" ht="13" x14ac:dyDescent="0.15">
      <c r="B693" s="43"/>
      <c r="C693" s="31"/>
      <c r="D693" s="32"/>
    </row>
    <row r="694" spans="2:4" ht="13" x14ac:dyDescent="0.15">
      <c r="B694" s="43"/>
      <c r="C694" s="31"/>
      <c r="D694" s="32"/>
    </row>
    <row r="695" spans="2:4" ht="13" x14ac:dyDescent="0.15">
      <c r="B695" s="43"/>
      <c r="C695" s="31"/>
      <c r="D695" s="32"/>
    </row>
    <row r="696" spans="2:4" ht="13" x14ac:dyDescent="0.15">
      <c r="B696" s="43"/>
      <c r="C696" s="31"/>
      <c r="D696" s="32"/>
    </row>
    <row r="697" spans="2:4" ht="13" x14ac:dyDescent="0.15">
      <c r="B697" s="43"/>
      <c r="C697" s="31"/>
      <c r="D697" s="32"/>
    </row>
    <row r="698" spans="2:4" ht="13" x14ac:dyDescent="0.15">
      <c r="B698" s="43"/>
      <c r="C698" s="31"/>
      <c r="D698" s="32"/>
    </row>
    <row r="699" spans="2:4" ht="13" x14ac:dyDescent="0.15">
      <c r="B699" s="43"/>
      <c r="C699" s="31"/>
      <c r="D699" s="32"/>
    </row>
    <row r="700" spans="2:4" ht="13" x14ac:dyDescent="0.15">
      <c r="B700" s="43"/>
      <c r="C700" s="31"/>
      <c r="D700" s="32"/>
    </row>
    <row r="701" spans="2:4" ht="13" x14ac:dyDescent="0.15">
      <c r="B701" s="43"/>
      <c r="C701" s="31"/>
      <c r="D701" s="32"/>
    </row>
    <row r="702" spans="2:4" ht="13" x14ac:dyDescent="0.15">
      <c r="B702" s="43"/>
      <c r="C702" s="31"/>
      <c r="D702" s="32"/>
    </row>
    <row r="703" spans="2:4" ht="13" x14ac:dyDescent="0.15">
      <c r="B703" s="43"/>
      <c r="C703" s="31"/>
      <c r="D703" s="32"/>
    </row>
    <row r="704" spans="2:4" ht="13" x14ac:dyDescent="0.15">
      <c r="B704" s="43"/>
      <c r="C704" s="31"/>
      <c r="D704" s="32"/>
    </row>
    <row r="705" spans="2:4" ht="13" x14ac:dyDescent="0.15">
      <c r="B705" s="43"/>
      <c r="C705" s="31"/>
      <c r="D705" s="32"/>
    </row>
    <row r="706" spans="2:4" ht="13" x14ac:dyDescent="0.15">
      <c r="B706" s="43"/>
      <c r="C706" s="31"/>
      <c r="D706" s="32"/>
    </row>
    <row r="707" spans="2:4" ht="13" x14ac:dyDescent="0.15">
      <c r="B707" s="43"/>
      <c r="C707" s="31"/>
      <c r="D707" s="32"/>
    </row>
    <row r="708" spans="2:4" ht="13" x14ac:dyDescent="0.15">
      <c r="B708" s="43"/>
      <c r="C708" s="31"/>
      <c r="D708" s="32"/>
    </row>
    <row r="709" spans="2:4" ht="13" x14ac:dyDescent="0.15">
      <c r="B709" s="43"/>
      <c r="C709" s="31"/>
      <c r="D709" s="32"/>
    </row>
    <row r="710" spans="2:4" ht="13" x14ac:dyDescent="0.15">
      <c r="B710" s="43"/>
      <c r="C710" s="31"/>
      <c r="D710" s="32"/>
    </row>
    <row r="711" spans="2:4" ht="13" x14ac:dyDescent="0.15">
      <c r="B711" s="43"/>
      <c r="C711" s="31"/>
      <c r="D711" s="32"/>
    </row>
    <row r="712" spans="2:4" ht="13" x14ac:dyDescent="0.15">
      <c r="B712" s="43"/>
      <c r="C712" s="31"/>
      <c r="D712" s="32"/>
    </row>
    <row r="713" spans="2:4" ht="13" x14ac:dyDescent="0.15">
      <c r="B713" s="43"/>
      <c r="C713" s="31"/>
      <c r="D713" s="32"/>
    </row>
    <row r="714" spans="2:4" ht="13" x14ac:dyDescent="0.15">
      <c r="B714" s="43"/>
      <c r="C714" s="31"/>
      <c r="D714" s="32"/>
    </row>
    <row r="715" spans="2:4" ht="13" x14ac:dyDescent="0.15">
      <c r="B715" s="43"/>
      <c r="C715" s="31"/>
      <c r="D715" s="32"/>
    </row>
    <row r="716" spans="2:4" ht="13" x14ac:dyDescent="0.15">
      <c r="B716" s="43"/>
      <c r="C716" s="31"/>
      <c r="D716" s="32"/>
    </row>
    <row r="717" spans="2:4" ht="13" x14ac:dyDescent="0.15">
      <c r="B717" s="43"/>
      <c r="C717" s="31"/>
      <c r="D717" s="32"/>
    </row>
    <row r="718" spans="2:4" ht="13" x14ac:dyDescent="0.15">
      <c r="B718" s="43"/>
      <c r="C718" s="31"/>
      <c r="D718" s="32"/>
    </row>
    <row r="719" spans="2:4" ht="13" x14ac:dyDescent="0.15">
      <c r="B719" s="43"/>
      <c r="C719" s="31"/>
      <c r="D719" s="32"/>
    </row>
    <row r="720" spans="2:4" ht="13" x14ac:dyDescent="0.15">
      <c r="B720" s="43"/>
      <c r="C720" s="31"/>
      <c r="D720" s="32"/>
    </row>
    <row r="721" spans="2:4" ht="13" x14ac:dyDescent="0.15">
      <c r="B721" s="43"/>
      <c r="C721" s="31"/>
      <c r="D721" s="32"/>
    </row>
    <row r="722" spans="2:4" ht="13" x14ac:dyDescent="0.15">
      <c r="B722" s="43"/>
      <c r="C722" s="31"/>
      <c r="D722" s="32"/>
    </row>
    <row r="723" spans="2:4" ht="13" x14ac:dyDescent="0.15">
      <c r="B723" s="43"/>
      <c r="C723" s="31"/>
      <c r="D723" s="32"/>
    </row>
    <row r="724" spans="2:4" ht="13" x14ac:dyDescent="0.15">
      <c r="B724" s="43"/>
      <c r="C724" s="31"/>
      <c r="D724" s="32"/>
    </row>
    <row r="725" spans="2:4" ht="13" x14ac:dyDescent="0.15">
      <c r="B725" s="43"/>
      <c r="C725" s="31"/>
      <c r="D725" s="32"/>
    </row>
    <row r="726" spans="2:4" ht="13" x14ac:dyDescent="0.15">
      <c r="B726" s="43"/>
      <c r="C726" s="31"/>
      <c r="D726" s="32"/>
    </row>
    <row r="727" spans="2:4" ht="13" x14ac:dyDescent="0.15">
      <c r="B727" s="43"/>
      <c r="C727" s="31"/>
      <c r="D727" s="32"/>
    </row>
    <row r="728" spans="2:4" ht="13" x14ac:dyDescent="0.15">
      <c r="B728" s="43"/>
      <c r="C728" s="31"/>
      <c r="D728" s="32"/>
    </row>
    <row r="729" spans="2:4" ht="13" x14ac:dyDescent="0.15">
      <c r="B729" s="43"/>
      <c r="C729" s="31"/>
      <c r="D729" s="32"/>
    </row>
    <row r="730" spans="2:4" ht="13" x14ac:dyDescent="0.15">
      <c r="B730" s="43"/>
      <c r="C730" s="31"/>
      <c r="D730" s="32"/>
    </row>
    <row r="731" spans="2:4" ht="13" x14ac:dyDescent="0.15">
      <c r="B731" s="43"/>
      <c r="C731" s="31"/>
      <c r="D731" s="32"/>
    </row>
    <row r="732" spans="2:4" ht="13" x14ac:dyDescent="0.15">
      <c r="B732" s="43"/>
      <c r="C732" s="31"/>
      <c r="D732" s="32"/>
    </row>
    <row r="733" spans="2:4" ht="13" x14ac:dyDescent="0.15">
      <c r="B733" s="43"/>
      <c r="C733" s="31"/>
      <c r="D733" s="32"/>
    </row>
    <row r="734" spans="2:4" ht="13" x14ac:dyDescent="0.15">
      <c r="B734" s="43"/>
      <c r="C734" s="31"/>
      <c r="D734" s="32"/>
    </row>
    <row r="735" spans="2:4" ht="13" x14ac:dyDescent="0.15">
      <c r="B735" s="43"/>
      <c r="C735" s="31"/>
      <c r="D735" s="32"/>
    </row>
    <row r="736" spans="2:4" ht="13" x14ac:dyDescent="0.15">
      <c r="B736" s="43"/>
      <c r="C736" s="31"/>
      <c r="D736" s="32"/>
    </row>
    <row r="737" spans="2:4" ht="13" x14ac:dyDescent="0.15">
      <c r="B737" s="43"/>
      <c r="C737" s="31"/>
      <c r="D737" s="32"/>
    </row>
    <row r="738" spans="2:4" ht="13" x14ac:dyDescent="0.15">
      <c r="B738" s="43"/>
      <c r="C738" s="31"/>
      <c r="D738" s="32"/>
    </row>
    <row r="739" spans="2:4" ht="13" x14ac:dyDescent="0.15">
      <c r="B739" s="43"/>
      <c r="C739" s="31"/>
      <c r="D739" s="32"/>
    </row>
    <row r="740" spans="2:4" ht="13" x14ac:dyDescent="0.15">
      <c r="B740" s="43"/>
      <c r="C740" s="31"/>
      <c r="D740" s="32"/>
    </row>
    <row r="741" spans="2:4" ht="13" x14ac:dyDescent="0.15">
      <c r="B741" s="43"/>
      <c r="C741" s="31"/>
      <c r="D741" s="32"/>
    </row>
    <row r="742" spans="2:4" ht="13" x14ac:dyDescent="0.15">
      <c r="B742" s="43"/>
      <c r="C742" s="31"/>
      <c r="D742" s="32"/>
    </row>
    <row r="743" spans="2:4" ht="13" x14ac:dyDescent="0.15">
      <c r="B743" s="43"/>
      <c r="C743" s="31"/>
      <c r="D743" s="32"/>
    </row>
    <row r="744" spans="2:4" ht="13" x14ac:dyDescent="0.15">
      <c r="B744" s="43"/>
      <c r="C744" s="31"/>
      <c r="D744" s="32"/>
    </row>
    <row r="745" spans="2:4" ht="13" x14ac:dyDescent="0.15">
      <c r="B745" s="43"/>
      <c r="C745" s="31"/>
      <c r="D745" s="32"/>
    </row>
    <row r="746" spans="2:4" ht="13" x14ac:dyDescent="0.15">
      <c r="B746" s="43"/>
      <c r="C746" s="31"/>
      <c r="D746" s="32"/>
    </row>
    <row r="747" spans="2:4" ht="13" x14ac:dyDescent="0.15">
      <c r="B747" s="43"/>
      <c r="C747" s="31"/>
      <c r="D747" s="32"/>
    </row>
    <row r="748" spans="2:4" ht="13" x14ac:dyDescent="0.15">
      <c r="B748" s="43"/>
      <c r="C748" s="31"/>
      <c r="D748" s="32"/>
    </row>
    <row r="749" spans="2:4" ht="13" x14ac:dyDescent="0.15">
      <c r="B749" s="43"/>
      <c r="C749" s="31"/>
      <c r="D749" s="32"/>
    </row>
    <row r="750" spans="2:4" ht="13" x14ac:dyDescent="0.15">
      <c r="B750" s="43"/>
      <c r="C750" s="31"/>
      <c r="D750" s="32"/>
    </row>
    <row r="751" spans="2:4" ht="13" x14ac:dyDescent="0.15">
      <c r="B751" s="43"/>
      <c r="C751" s="31"/>
      <c r="D751" s="32"/>
    </row>
    <row r="752" spans="2:4" ht="13" x14ac:dyDescent="0.15">
      <c r="B752" s="43"/>
      <c r="C752" s="31"/>
      <c r="D752" s="32"/>
    </row>
    <row r="753" spans="2:4" ht="13" x14ac:dyDescent="0.15">
      <c r="B753" s="43"/>
      <c r="C753" s="31"/>
      <c r="D753" s="32"/>
    </row>
    <row r="754" spans="2:4" ht="13" x14ac:dyDescent="0.15">
      <c r="B754" s="43"/>
      <c r="C754" s="31"/>
      <c r="D754" s="32"/>
    </row>
    <row r="755" spans="2:4" ht="13" x14ac:dyDescent="0.15">
      <c r="B755" s="43"/>
      <c r="C755" s="31"/>
      <c r="D755" s="32"/>
    </row>
    <row r="756" spans="2:4" ht="13" x14ac:dyDescent="0.15">
      <c r="B756" s="43"/>
      <c r="C756" s="31"/>
      <c r="D756" s="32"/>
    </row>
    <row r="757" spans="2:4" ht="13" x14ac:dyDescent="0.15">
      <c r="B757" s="43"/>
      <c r="C757" s="31"/>
      <c r="D757" s="32"/>
    </row>
    <row r="758" spans="2:4" ht="13" x14ac:dyDescent="0.15">
      <c r="B758" s="43"/>
      <c r="C758" s="31"/>
      <c r="D758" s="32"/>
    </row>
    <row r="759" spans="2:4" ht="13" x14ac:dyDescent="0.15">
      <c r="B759" s="43"/>
      <c r="C759" s="31"/>
      <c r="D759" s="32"/>
    </row>
    <row r="760" spans="2:4" ht="13" x14ac:dyDescent="0.15">
      <c r="B760" s="43"/>
      <c r="C760" s="31"/>
      <c r="D760" s="32"/>
    </row>
    <row r="761" spans="2:4" ht="13" x14ac:dyDescent="0.15">
      <c r="B761" s="43"/>
      <c r="C761" s="31"/>
      <c r="D761" s="32"/>
    </row>
    <row r="762" spans="2:4" ht="13" x14ac:dyDescent="0.15">
      <c r="B762" s="43"/>
      <c r="C762" s="31"/>
      <c r="D762" s="32"/>
    </row>
    <row r="763" spans="2:4" ht="13" x14ac:dyDescent="0.15">
      <c r="B763" s="43"/>
      <c r="C763" s="31"/>
      <c r="D763" s="32"/>
    </row>
    <row r="764" spans="2:4" ht="13" x14ac:dyDescent="0.15">
      <c r="B764" s="43"/>
      <c r="C764" s="31"/>
      <c r="D764" s="32"/>
    </row>
    <row r="765" spans="2:4" ht="13" x14ac:dyDescent="0.15">
      <c r="B765" s="43"/>
      <c r="C765" s="31"/>
      <c r="D765" s="32"/>
    </row>
    <row r="766" spans="2:4" ht="13" x14ac:dyDescent="0.15">
      <c r="B766" s="43"/>
      <c r="C766" s="31"/>
      <c r="D766" s="32"/>
    </row>
    <row r="767" spans="2:4" ht="13" x14ac:dyDescent="0.15">
      <c r="B767" s="43"/>
      <c r="C767" s="31"/>
      <c r="D767" s="32"/>
    </row>
    <row r="768" spans="2:4" ht="13" x14ac:dyDescent="0.15">
      <c r="B768" s="43"/>
      <c r="C768" s="31"/>
      <c r="D768" s="32"/>
    </row>
    <row r="769" spans="2:4" ht="13" x14ac:dyDescent="0.15">
      <c r="B769" s="43"/>
      <c r="C769" s="31"/>
      <c r="D769" s="32"/>
    </row>
    <row r="770" spans="2:4" ht="13" x14ac:dyDescent="0.15">
      <c r="B770" s="43"/>
      <c r="C770" s="31"/>
      <c r="D770" s="32"/>
    </row>
    <row r="771" spans="2:4" ht="13" x14ac:dyDescent="0.15">
      <c r="B771" s="43"/>
      <c r="C771" s="31"/>
      <c r="D771" s="32"/>
    </row>
    <row r="772" spans="2:4" ht="13" x14ac:dyDescent="0.15">
      <c r="B772" s="43"/>
      <c r="C772" s="31"/>
      <c r="D772" s="32"/>
    </row>
    <row r="773" spans="2:4" ht="13" x14ac:dyDescent="0.15">
      <c r="B773" s="43"/>
      <c r="C773" s="31"/>
      <c r="D773" s="32"/>
    </row>
    <row r="774" spans="2:4" ht="13" x14ac:dyDescent="0.15">
      <c r="B774" s="43"/>
      <c r="C774" s="31"/>
      <c r="D774" s="32"/>
    </row>
    <row r="775" spans="2:4" ht="13" x14ac:dyDescent="0.15">
      <c r="B775" s="43"/>
      <c r="C775" s="31"/>
      <c r="D775" s="32"/>
    </row>
    <row r="776" spans="2:4" ht="13" x14ac:dyDescent="0.15">
      <c r="B776" s="43"/>
      <c r="C776" s="31"/>
      <c r="D776" s="32"/>
    </row>
    <row r="777" spans="2:4" ht="13" x14ac:dyDescent="0.15">
      <c r="B777" s="43"/>
      <c r="C777" s="31"/>
      <c r="D777" s="32"/>
    </row>
    <row r="778" spans="2:4" ht="13" x14ac:dyDescent="0.15">
      <c r="B778" s="43"/>
      <c r="C778" s="31"/>
      <c r="D778" s="32"/>
    </row>
    <row r="779" spans="2:4" ht="13" x14ac:dyDescent="0.15">
      <c r="B779" s="43"/>
      <c r="C779" s="31"/>
      <c r="D779" s="32"/>
    </row>
    <row r="780" spans="2:4" ht="13" x14ac:dyDescent="0.15">
      <c r="B780" s="43"/>
      <c r="C780" s="31"/>
      <c r="D780" s="32"/>
    </row>
    <row r="781" spans="2:4" ht="13" x14ac:dyDescent="0.15">
      <c r="B781" s="43"/>
      <c r="C781" s="31"/>
      <c r="D781" s="32"/>
    </row>
    <row r="782" spans="2:4" ht="13" x14ac:dyDescent="0.15">
      <c r="B782" s="43"/>
      <c r="C782" s="31"/>
      <c r="D782" s="32"/>
    </row>
    <row r="783" spans="2:4" ht="13" x14ac:dyDescent="0.15">
      <c r="B783" s="43"/>
      <c r="C783" s="31"/>
      <c r="D783" s="32"/>
    </row>
    <row r="784" spans="2:4" ht="13" x14ac:dyDescent="0.15">
      <c r="B784" s="43"/>
      <c r="C784" s="31"/>
      <c r="D784" s="32"/>
    </row>
    <row r="785" spans="2:4" ht="13" x14ac:dyDescent="0.15">
      <c r="B785" s="43"/>
      <c r="C785" s="31"/>
      <c r="D785" s="32"/>
    </row>
    <row r="786" spans="2:4" ht="13" x14ac:dyDescent="0.15">
      <c r="B786" s="43"/>
      <c r="C786" s="31"/>
      <c r="D786" s="32"/>
    </row>
    <row r="787" spans="2:4" ht="13" x14ac:dyDescent="0.15">
      <c r="B787" s="43"/>
      <c r="C787" s="31"/>
      <c r="D787" s="32"/>
    </row>
    <row r="788" spans="2:4" ht="13" x14ac:dyDescent="0.15">
      <c r="B788" s="43"/>
      <c r="C788" s="31"/>
      <c r="D788" s="32"/>
    </row>
    <row r="789" spans="2:4" ht="13" x14ac:dyDescent="0.15">
      <c r="B789" s="43"/>
      <c r="C789" s="31"/>
      <c r="D789" s="32"/>
    </row>
    <row r="790" spans="2:4" ht="13" x14ac:dyDescent="0.15">
      <c r="B790" s="43"/>
      <c r="C790" s="31"/>
      <c r="D790" s="32"/>
    </row>
    <row r="791" spans="2:4" ht="13" x14ac:dyDescent="0.15">
      <c r="B791" s="43"/>
      <c r="C791" s="31"/>
      <c r="D791" s="32"/>
    </row>
    <row r="792" spans="2:4" ht="13" x14ac:dyDescent="0.15">
      <c r="B792" s="43"/>
      <c r="C792" s="31"/>
      <c r="D792" s="32"/>
    </row>
    <row r="793" spans="2:4" ht="13" x14ac:dyDescent="0.15">
      <c r="B793" s="43"/>
      <c r="C793" s="31"/>
      <c r="D793" s="32"/>
    </row>
    <row r="794" spans="2:4" ht="13" x14ac:dyDescent="0.15">
      <c r="B794" s="43"/>
      <c r="C794" s="31"/>
      <c r="D794" s="32"/>
    </row>
    <row r="795" spans="2:4" ht="13" x14ac:dyDescent="0.15">
      <c r="B795" s="43"/>
      <c r="C795" s="31"/>
      <c r="D795" s="32"/>
    </row>
    <row r="796" spans="2:4" ht="13" x14ac:dyDescent="0.15">
      <c r="B796" s="43"/>
      <c r="C796" s="31"/>
      <c r="D796" s="32"/>
    </row>
    <row r="797" spans="2:4" ht="13" x14ac:dyDescent="0.15">
      <c r="B797" s="43"/>
      <c r="C797" s="31"/>
      <c r="D797" s="32"/>
    </row>
    <row r="798" spans="2:4" ht="13" x14ac:dyDescent="0.15">
      <c r="B798" s="43"/>
      <c r="C798" s="31"/>
      <c r="D798" s="32"/>
    </row>
    <row r="799" spans="2:4" ht="13" x14ac:dyDescent="0.15">
      <c r="B799" s="43"/>
      <c r="C799" s="31"/>
      <c r="D799" s="32"/>
    </row>
    <row r="800" spans="2:4" ht="13" x14ac:dyDescent="0.15">
      <c r="B800" s="43"/>
      <c r="C800" s="31"/>
      <c r="D800" s="32"/>
    </row>
    <row r="801" spans="2:4" ht="13" x14ac:dyDescent="0.15">
      <c r="B801" s="43"/>
      <c r="C801" s="31"/>
      <c r="D801" s="32"/>
    </row>
    <row r="802" spans="2:4" ht="13" x14ac:dyDescent="0.15">
      <c r="B802" s="43"/>
      <c r="C802" s="31"/>
      <c r="D802" s="32"/>
    </row>
    <row r="803" spans="2:4" ht="13" x14ac:dyDescent="0.15">
      <c r="B803" s="43"/>
      <c r="C803" s="31"/>
      <c r="D803" s="32"/>
    </row>
    <row r="804" spans="2:4" ht="13" x14ac:dyDescent="0.15">
      <c r="B804" s="43"/>
      <c r="C804" s="31"/>
      <c r="D804" s="32"/>
    </row>
    <row r="805" spans="2:4" ht="13" x14ac:dyDescent="0.15">
      <c r="B805" s="43"/>
      <c r="C805" s="31"/>
      <c r="D805" s="32"/>
    </row>
    <row r="806" spans="2:4" ht="13" x14ac:dyDescent="0.15">
      <c r="B806" s="43"/>
      <c r="C806" s="31"/>
      <c r="D806" s="32"/>
    </row>
    <row r="807" spans="2:4" ht="13" x14ac:dyDescent="0.15">
      <c r="B807" s="43"/>
      <c r="C807" s="31"/>
      <c r="D807" s="32"/>
    </row>
    <row r="808" spans="2:4" ht="13" x14ac:dyDescent="0.15">
      <c r="B808" s="43"/>
      <c r="C808" s="31"/>
      <c r="D808" s="32"/>
    </row>
    <row r="809" spans="2:4" ht="13" x14ac:dyDescent="0.15">
      <c r="B809" s="43"/>
      <c r="C809" s="31"/>
      <c r="D809" s="32"/>
    </row>
    <row r="810" spans="2:4" ht="13" x14ac:dyDescent="0.15">
      <c r="B810" s="43"/>
      <c r="C810" s="31"/>
      <c r="D810" s="32"/>
    </row>
    <row r="811" spans="2:4" ht="13" x14ac:dyDescent="0.15">
      <c r="B811" s="43"/>
      <c r="C811" s="31"/>
      <c r="D811" s="32"/>
    </row>
    <row r="812" spans="2:4" ht="13" x14ac:dyDescent="0.15">
      <c r="B812" s="43"/>
      <c r="C812" s="31"/>
      <c r="D812" s="32"/>
    </row>
    <row r="813" spans="2:4" ht="13" x14ac:dyDescent="0.15">
      <c r="B813" s="43"/>
      <c r="C813" s="31"/>
      <c r="D813" s="32"/>
    </row>
    <row r="814" spans="2:4" ht="13" x14ac:dyDescent="0.15">
      <c r="B814" s="43"/>
      <c r="C814" s="31"/>
      <c r="D814" s="32"/>
    </row>
    <row r="815" spans="2:4" ht="13" x14ac:dyDescent="0.15">
      <c r="B815" s="43"/>
      <c r="C815" s="31"/>
      <c r="D815" s="32"/>
    </row>
    <row r="816" spans="2:4" ht="13" x14ac:dyDescent="0.15">
      <c r="B816" s="43"/>
      <c r="C816" s="31"/>
      <c r="D816" s="32"/>
    </row>
    <row r="817" spans="2:4" ht="13" x14ac:dyDescent="0.15">
      <c r="B817" s="43"/>
      <c r="C817" s="31"/>
      <c r="D817" s="32"/>
    </row>
    <row r="818" spans="2:4" ht="13" x14ac:dyDescent="0.15">
      <c r="B818" s="43"/>
      <c r="C818" s="31"/>
      <c r="D818" s="32"/>
    </row>
    <row r="819" spans="2:4" ht="13" x14ac:dyDescent="0.15">
      <c r="B819" s="43"/>
      <c r="C819" s="31"/>
      <c r="D819" s="32"/>
    </row>
    <row r="820" spans="2:4" ht="13" x14ac:dyDescent="0.15">
      <c r="B820" s="43"/>
      <c r="C820" s="31"/>
      <c r="D820" s="32"/>
    </row>
    <row r="821" spans="2:4" ht="13" x14ac:dyDescent="0.15">
      <c r="B821" s="43"/>
      <c r="C821" s="31"/>
      <c r="D821" s="32"/>
    </row>
    <row r="822" spans="2:4" ht="13" x14ac:dyDescent="0.15">
      <c r="B822" s="43"/>
      <c r="C822" s="31"/>
      <c r="D822" s="32"/>
    </row>
    <row r="823" spans="2:4" ht="13" x14ac:dyDescent="0.15">
      <c r="B823" s="43"/>
      <c r="C823" s="31"/>
      <c r="D823" s="32"/>
    </row>
    <row r="824" spans="2:4" ht="13" x14ac:dyDescent="0.15">
      <c r="B824" s="43"/>
      <c r="C824" s="31"/>
      <c r="D824" s="32"/>
    </row>
    <row r="825" spans="2:4" ht="13" x14ac:dyDescent="0.15">
      <c r="B825" s="43"/>
      <c r="C825" s="31"/>
      <c r="D825" s="32"/>
    </row>
    <row r="826" spans="2:4" ht="13" x14ac:dyDescent="0.15">
      <c r="B826" s="43"/>
      <c r="C826" s="31"/>
      <c r="D826" s="32"/>
    </row>
    <row r="827" spans="2:4" ht="13" x14ac:dyDescent="0.15">
      <c r="B827" s="43"/>
      <c r="C827" s="31"/>
      <c r="D827" s="32"/>
    </row>
    <row r="828" spans="2:4" ht="13" x14ac:dyDescent="0.15">
      <c r="B828" s="43"/>
      <c r="C828" s="31"/>
      <c r="D828" s="32"/>
    </row>
    <row r="829" spans="2:4" ht="13" x14ac:dyDescent="0.15">
      <c r="B829" s="43"/>
      <c r="C829" s="31"/>
      <c r="D829" s="32"/>
    </row>
    <row r="830" spans="2:4" ht="13" x14ac:dyDescent="0.15">
      <c r="B830" s="43"/>
      <c r="C830" s="31"/>
      <c r="D830" s="32"/>
    </row>
    <row r="831" spans="2:4" ht="13" x14ac:dyDescent="0.15">
      <c r="B831" s="43"/>
      <c r="C831" s="31"/>
      <c r="D831" s="32"/>
    </row>
    <row r="832" spans="2:4" ht="13" x14ac:dyDescent="0.15">
      <c r="B832" s="43"/>
      <c r="C832" s="31"/>
      <c r="D832" s="32"/>
    </row>
    <row r="833" spans="2:4" ht="13" x14ac:dyDescent="0.15">
      <c r="B833" s="43"/>
      <c r="C833" s="31"/>
      <c r="D833" s="32"/>
    </row>
    <row r="834" spans="2:4" ht="13" x14ac:dyDescent="0.15">
      <c r="B834" s="43"/>
      <c r="C834" s="31"/>
      <c r="D834" s="32"/>
    </row>
    <row r="835" spans="2:4" ht="13" x14ac:dyDescent="0.15">
      <c r="B835" s="43"/>
      <c r="C835" s="31"/>
      <c r="D835" s="32"/>
    </row>
    <row r="836" spans="2:4" ht="13" x14ac:dyDescent="0.15">
      <c r="B836" s="43"/>
      <c r="C836" s="31"/>
      <c r="D836" s="32"/>
    </row>
    <row r="837" spans="2:4" ht="13" x14ac:dyDescent="0.15">
      <c r="B837" s="43"/>
      <c r="C837" s="31"/>
      <c r="D837" s="32"/>
    </row>
    <row r="838" spans="2:4" ht="13" x14ac:dyDescent="0.15">
      <c r="B838" s="43"/>
      <c r="C838" s="31"/>
      <c r="D838" s="32"/>
    </row>
    <row r="839" spans="2:4" ht="13" x14ac:dyDescent="0.15">
      <c r="B839" s="43"/>
      <c r="C839" s="31"/>
      <c r="D839" s="32"/>
    </row>
    <row r="840" spans="2:4" ht="13" x14ac:dyDescent="0.15">
      <c r="B840" s="43"/>
      <c r="C840" s="31"/>
      <c r="D840" s="32"/>
    </row>
    <row r="841" spans="2:4" ht="13" x14ac:dyDescent="0.15">
      <c r="B841" s="43"/>
      <c r="C841" s="31"/>
      <c r="D841" s="32"/>
    </row>
    <row r="842" spans="2:4" ht="13" x14ac:dyDescent="0.15">
      <c r="B842" s="43"/>
      <c r="C842" s="31"/>
      <c r="D842" s="32"/>
    </row>
    <row r="843" spans="2:4" ht="13" x14ac:dyDescent="0.15">
      <c r="B843" s="43"/>
      <c r="C843" s="31"/>
      <c r="D843" s="32"/>
    </row>
    <row r="844" spans="2:4" ht="13" x14ac:dyDescent="0.15">
      <c r="B844" s="43"/>
      <c r="C844" s="31"/>
      <c r="D844" s="32"/>
    </row>
    <row r="845" spans="2:4" ht="13" x14ac:dyDescent="0.15">
      <c r="B845" s="43"/>
      <c r="C845" s="31"/>
      <c r="D845" s="32"/>
    </row>
    <row r="846" spans="2:4" ht="13" x14ac:dyDescent="0.15">
      <c r="B846" s="43"/>
      <c r="C846" s="31"/>
      <c r="D846" s="32"/>
    </row>
    <row r="847" spans="2:4" ht="13" x14ac:dyDescent="0.15">
      <c r="B847" s="43"/>
      <c r="C847" s="31"/>
      <c r="D847" s="32"/>
    </row>
    <row r="848" spans="2:4" ht="13" x14ac:dyDescent="0.15">
      <c r="B848" s="43"/>
      <c r="C848" s="31"/>
      <c r="D848" s="32"/>
    </row>
    <row r="849" spans="2:4" ht="13" x14ac:dyDescent="0.15">
      <c r="B849" s="43"/>
      <c r="C849" s="31"/>
      <c r="D849" s="32"/>
    </row>
    <row r="850" spans="2:4" ht="13" x14ac:dyDescent="0.15">
      <c r="B850" s="43"/>
      <c r="C850" s="31"/>
      <c r="D850" s="32"/>
    </row>
    <row r="851" spans="2:4" ht="13" x14ac:dyDescent="0.15">
      <c r="B851" s="43"/>
      <c r="C851" s="31"/>
      <c r="D851" s="32"/>
    </row>
    <row r="852" spans="2:4" ht="13" x14ac:dyDescent="0.15">
      <c r="B852" s="43"/>
      <c r="C852" s="31"/>
      <c r="D852" s="32"/>
    </row>
    <row r="853" spans="2:4" ht="13" x14ac:dyDescent="0.15">
      <c r="B853" s="43"/>
      <c r="C853" s="31"/>
      <c r="D853" s="32"/>
    </row>
    <row r="854" spans="2:4" ht="13" x14ac:dyDescent="0.15">
      <c r="B854" s="43"/>
      <c r="C854" s="31"/>
      <c r="D854" s="32"/>
    </row>
    <row r="855" spans="2:4" ht="13" x14ac:dyDescent="0.15">
      <c r="B855" s="43"/>
      <c r="C855" s="31"/>
      <c r="D855" s="32"/>
    </row>
    <row r="856" spans="2:4" ht="13" x14ac:dyDescent="0.15">
      <c r="B856" s="43"/>
      <c r="C856" s="31"/>
      <c r="D856" s="32"/>
    </row>
    <row r="857" spans="2:4" ht="13" x14ac:dyDescent="0.15">
      <c r="B857" s="43"/>
      <c r="C857" s="31"/>
      <c r="D857" s="32"/>
    </row>
    <row r="858" spans="2:4" ht="13" x14ac:dyDescent="0.15">
      <c r="B858" s="43"/>
      <c r="C858" s="31"/>
      <c r="D858" s="32"/>
    </row>
    <row r="859" spans="2:4" ht="13" x14ac:dyDescent="0.15">
      <c r="B859" s="43"/>
      <c r="C859" s="31"/>
      <c r="D859" s="32"/>
    </row>
    <row r="860" spans="2:4" ht="13" x14ac:dyDescent="0.15">
      <c r="B860" s="43"/>
      <c r="C860" s="31"/>
      <c r="D860" s="32"/>
    </row>
    <row r="861" spans="2:4" ht="13" x14ac:dyDescent="0.15">
      <c r="B861" s="43"/>
      <c r="C861" s="31"/>
      <c r="D861" s="32"/>
    </row>
    <row r="862" spans="2:4" ht="13" x14ac:dyDescent="0.15">
      <c r="B862" s="43"/>
      <c r="C862" s="31"/>
      <c r="D862" s="32"/>
    </row>
    <row r="863" spans="2:4" ht="13" x14ac:dyDescent="0.15">
      <c r="B863" s="43"/>
      <c r="C863" s="31"/>
      <c r="D863" s="32"/>
    </row>
    <row r="864" spans="2:4" ht="13" x14ac:dyDescent="0.15">
      <c r="B864" s="43"/>
      <c r="C864" s="31"/>
      <c r="D864" s="32"/>
    </row>
    <row r="865" spans="2:4" ht="13" x14ac:dyDescent="0.15">
      <c r="B865" s="43"/>
      <c r="C865" s="31"/>
      <c r="D865" s="32"/>
    </row>
    <row r="866" spans="2:4" ht="13" x14ac:dyDescent="0.15">
      <c r="B866" s="43"/>
      <c r="C866" s="31"/>
      <c r="D866" s="32"/>
    </row>
    <row r="867" spans="2:4" ht="13" x14ac:dyDescent="0.15">
      <c r="B867" s="43"/>
      <c r="C867" s="31"/>
      <c r="D867" s="32"/>
    </row>
    <row r="868" spans="2:4" ht="13" x14ac:dyDescent="0.15">
      <c r="B868" s="43"/>
      <c r="C868" s="31"/>
      <c r="D868" s="32"/>
    </row>
    <row r="869" spans="2:4" ht="13" x14ac:dyDescent="0.15">
      <c r="B869" s="43"/>
      <c r="C869" s="31"/>
      <c r="D869" s="32"/>
    </row>
    <row r="870" spans="2:4" ht="13" x14ac:dyDescent="0.15">
      <c r="B870" s="43"/>
      <c r="C870" s="31"/>
      <c r="D870" s="32"/>
    </row>
    <row r="871" spans="2:4" ht="13" x14ac:dyDescent="0.15">
      <c r="B871" s="43"/>
      <c r="C871" s="31"/>
      <c r="D871" s="32"/>
    </row>
    <row r="872" spans="2:4" ht="13" x14ac:dyDescent="0.15">
      <c r="B872" s="43"/>
      <c r="C872" s="31"/>
      <c r="D872" s="32"/>
    </row>
    <row r="873" spans="2:4" ht="13" x14ac:dyDescent="0.15">
      <c r="B873" s="43"/>
      <c r="C873" s="31"/>
      <c r="D873" s="32"/>
    </row>
    <row r="874" spans="2:4" ht="13" x14ac:dyDescent="0.15">
      <c r="B874" s="43"/>
      <c r="C874" s="31"/>
      <c r="D874" s="32"/>
    </row>
    <row r="875" spans="2:4" ht="13" x14ac:dyDescent="0.15">
      <c r="B875" s="43"/>
      <c r="C875" s="31"/>
      <c r="D875" s="32"/>
    </row>
    <row r="876" spans="2:4" ht="13" x14ac:dyDescent="0.15">
      <c r="B876" s="43"/>
      <c r="C876" s="31"/>
      <c r="D876" s="32"/>
    </row>
    <row r="877" spans="2:4" ht="13" x14ac:dyDescent="0.15">
      <c r="B877" s="43"/>
      <c r="C877" s="31"/>
      <c r="D877" s="32"/>
    </row>
    <row r="878" spans="2:4" ht="13" x14ac:dyDescent="0.15">
      <c r="B878" s="43"/>
      <c r="C878" s="31"/>
      <c r="D878" s="32"/>
    </row>
    <row r="879" spans="2:4" ht="13" x14ac:dyDescent="0.15">
      <c r="B879" s="43"/>
      <c r="C879" s="31"/>
      <c r="D879" s="32"/>
    </row>
    <row r="880" spans="2:4" ht="13" x14ac:dyDescent="0.15">
      <c r="B880" s="43"/>
      <c r="C880" s="31"/>
      <c r="D880" s="32"/>
    </row>
    <row r="881" spans="2:4" ht="13" x14ac:dyDescent="0.15">
      <c r="B881" s="43"/>
      <c r="C881" s="31"/>
      <c r="D881" s="32"/>
    </row>
    <row r="882" spans="2:4" ht="13" x14ac:dyDescent="0.15">
      <c r="B882" s="43"/>
      <c r="C882" s="31"/>
      <c r="D882" s="32"/>
    </row>
    <row r="883" spans="2:4" ht="13" x14ac:dyDescent="0.15">
      <c r="B883" s="43"/>
      <c r="C883" s="31"/>
      <c r="D883" s="32"/>
    </row>
    <row r="884" spans="2:4" ht="13" x14ac:dyDescent="0.15">
      <c r="B884" s="43"/>
      <c r="C884" s="31"/>
      <c r="D884" s="32"/>
    </row>
    <row r="885" spans="2:4" ht="13" x14ac:dyDescent="0.15">
      <c r="B885" s="43"/>
      <c r="C885" s="31"/>
      <c r="D885" s="32"/>
    </row>
    <row r="886" spans="2:4" ht="13" x14ac:dyDescent="0.15">
      <c r="B886" s="43"/>
      <c r="C886" s="31"/>
      <c r="D886" s="32"/>
    </row>
    <row r="887" spans="2:4" ht="13" x14ac:dyDescent="0.15">
      <c r="B887" s="43"/>
      <c r="C887" s="31"/>
      <c r="D887" s="32"/>
    </row>
    <row r="888" spans="2:4" ht="13" x14ac:dyDescent="0.15">
      <c r="B888" s="43"/>
      <c r="C888" s="31"/>
      <c r="D888" s="32"/>
    </row>
    <row r="889" spans="2:4" ht="13" x14ac:dyDescent="0.15">
      <c r="B889" s="43"/>
      <c r="C889" s="31"/>
      <c r="D889" s="32"/>
    </row>
    <row r="890" spans="2:4" ht="13" x14ac:dyDescent="0.15">
      <c r="B890" s="43"/>
      <c r="C890" s="31"/>
      <c r="D890" s="32"/>
    </row>
    <row r="891" spans="2:4" ht="13" x14ac:dyDescent="0.15">
      <c r="B891" s="43"/>
      <c r="C891" s="31"/>
      <c r="D891" s="32"/>
    </row>
    <row r="892" spans="2:4" ht="13" x14ac:dyDescent="0.15">
      <c r="B892" s="43"/>
      <c r="C892" s="31"/>
      <c r="D892" s="32"/>
    </row>
    <row r="893" spans="2:4" ht="13" x14ac:dyDescent="0.15">
      <c r="B893" s="43"/>
      <c r="C893" s="31"/>
      <c r="D893" s="32"/>
    </row>
    <row r="894" spans="2:4" ht="13" x14ac:dyDescent="0.15">
      <c r="B894" s="43"/>
      <c r="C894" s="31"/>
      <c r="D894" s="32"/>
    </row>
    <row r="895" spans="2:4" ht="13" x14ac:dyDescent="0.15">
      <c r="B895" s="43"/>
      <c r="C895" s="31"/>
      <c r="D895" s="32"/>
    </row>
    <row r="896" spans="2:4" ht="13" x14ac:dyDescent="0.15">
      <c r="B896" s="43"/>
      <c r="C896" s="31"/>
      <c r="D896" s="32"/>
    </row>
    <row r="897" spans="2:4" ht="13" x14ac:dyDescent="0.15">
      <c r="B897" s="43"/>
      <c r="C897" s="31"/>
      <c r="D897" s="32"/>
    </row>
    <row r="898" spans="2:4" ht="13" x14ac:dyDescent="0.15">
      <c r="B898" s="43"/>
      <c r="C898" s="31"/>
      <c r="D898" s="32"/>
    </row>
    <row r="899" spans="2:4" ht="13" x14ac:dyDescent="0.15">
      <c r="B899" s="43"/>
      <c r="C899" s="31"/>
      <c r="D899" s="32"/>
    </row>
    <row r="900" spans="2:4" ht="13" x14ac:dyDescent="0.15">
      <c r="B900" s="43"/>
      <c r="C900" s="31"/>
      <c r="D900" s="32"/>
    </row>
    <row r="901" spans="2:4" ht="13" x14ac:dyDescent="0.15">
      <c r="B901" s="43"/>
      <c r="C901" s="31"/>
      <c r="D901" s="32"/>
    </row>
    <row r="902" spans="2:4" ht="13" x14ac:dyDescent="0.15">
      <c r="B902" s="43"/>
      <c r="C902" s="31"/>
      <c r="D902" s="32"/>
    </row>
    <row r="903" spans="2:4" ht="13" x14ac:dyDescent="0.15">
      <c r="B903" s="43"/>
      <c r="C903" s="31"/>
      <c r="D903" s="32"/>
    </row>
    <row r="904" spans="2:4" ht="13" x14ac:dyDescent="0.15">
      <c r="B904" s="43"/>
      <c r="C904" s="31"/>
      <c r="D904" s="32"/>
    </row>
    <row r="905" spans="2:4" ht="13" x14ac:dyDescent="0.15">
      <c r="B905" s="43"/>
      <c r="C905" s="31"/>
      <c r="D905" s="32"/>
    </row>
    <row r="906" spans="2:4" ht="13" x14ac:dyDescent="0.15">
      <c r="B906" s="43"/>
      <c r="C906" s="31"/>
      <c r="D906" s="32"/>
    </row>
    <row r="907" spans="2:4" ht="13" x14ac:dyDescent="0.15">
      <c r="B907" s="43"/>
      <c r="C907" s="31"/>
      <c r="D907" s="32"/>
    </row>
    <row r="908" spans="2:4" ht="13" x14ac:dyDescent="0.15">
      <c r="B908" s="43"/>
      <c r="C908" s="31"/>
      <c r="D908" s="32"/>
    </row>
    <row r="909" spans="2:4" ht="13" x14ac:dyDescent="0.15">
      <c r="B909" s="43"/>
      <c r="C909" s="31"/>
      <c r="D909" s="32"/>
    </row>
    <row r="910" spans="2:4" ht="13" x14ac:dyDescent="0.15">
      <c r="B910" s="43"/>
      <c r="C910" s="31"/>
      <c r="D910" s="32"/>
    </row>
    <row r="911" spans="2:4" ht="13" x14ac:dyDescent="0.15">
      <c r="B911" s="43"/>
      <c r="C911" s="31"/>
      <c r="D911" s="32"/>
    </row>
    <row r="912" spans="2:4" ht="13" x14ac:dyDescent="0.15">
      <c r="B912" s="43"/>
      <c r="C912" s="31"/>
      <c r="D912" s="32"/>
    </row>
    <row r="913" spans="2:4" ht="13" x14ac:dyDescent="0.15">
      <c r="B913" s="43"/>
      <c r="C913" s="31"/>
      <c r="D913" s="32"/>
    </row>
    <row r="914" spans="2:4" ht="13" x14ac:dyDescent="0.15">
      <c r="B914" s="43"/>
      <c r="C914" s="31"/>
      <c r="D914" s="32"/>
    </row>
    <row r="915" spans="2:4" ht="13" x14ac:dyDescent="0.15">
      <c r="B915" s="43"/>
      <c r="C915" s="31"/>
      <c r="D915" s="32"/>
    </row>
    <row r="916" spans="2:4" ht="13" x14ac:dyDescent="0.15">
      <c r="B916" s="43"/>
      <c r="C916" s="31"/>
      <c r="D916" s="32"/>
    </row>
    <row r="917" spans="2:4" ht="13" x14ac:dyDescent="0.15">
      <c r="B917" s="43"/>
      <c r="C917" s="31"/>
      <c r="D917" s="32"/>
    </row>
    <row r="918" spans="2:4" ht="13" x14ac:dyDescent="0.15">
      <c r="B918" s="43"/>
      <c r="C918" s="31"/>
      <c r="D918" s="32"/>
    </row>
    <row r="919" spans="2:4" ht="13" x14ac:dyDescent="0.15">
      <c r="B919" s="43"/>
      <c r="C919" s="31"/>
      <c r="D919" s="32"/>
    </row>
    <row r="920" spans="2:4" ht="13" x14ac:dyDescent="0.15">
      <c r="B920" s="43"/>
      <c r="C920" s="31"/>
      <c r="D920" s="32"/>
    </row>
    <row r="921" spans="2:4" ht="13" x14ac:dyDescent="0.15">
      <c r="B921" s="43"/>
      <c r="C921" s="31"/>
      <c r="D921" s="32"/>
    </row>
    <row r="922" spans="2:4" ht="13" x14ac:dyDescent="0.15">
      <c r="B922" s="43"/>
      <c r="C922" s="31"/>
      <c r="D922" s="32"/>
    </row>
    <row r="923" spans="2:4" ht="13" x14ac:dyDescent="0.15">
      <c r="B923" s="43"/>
      <c r="C923" s="31"/>
      <c r="D923" s="32"/>
    </row>
    <row r="924" spans="2:4" ht="13" x14ac:dyDescent="0.15">
      <c r="B924" s="43"/>
      <c r="C924" s="31"/>
      <c r="D924" s="32"/>
    </row>
    <row r="925" spans="2:4" ht="13" x14ac:dyDescent="0.15">
      <c r="B925" s="43"/>
      <c r="C925" s="31"/>
      <c r="D925" s="32"/>
    </row>
    <row r="926" spans="2:4" ht="13" x14ac:dyDescent="0.15">
      <c r="B926" s="43"/>
      <c r="C926" s="31"/>
      <c r="D926" s="32"/>
    </row>
    <row r="927" spans="2:4" ht="13" x14ac:dyDescent="0.15">
      <c r="B927" s="43"/>
      <c r="C927" s="31"/>
      <c r="D927" s="32"/>
    </row>
    <row r="928" spans="2:4" ht="13" x14ac:dyDescent="0.15">
      <c r="B928" s="43"/>
      <c r="C928" s="31"/>
      <c r="D928" s="32"/>
    </row>
    <row r="929" spans="2:4" ht="13" x14ac:dyDescent="0.15">
      <c r="B929" s="43"/>
      <c r="C929" s="31"/>
      <c r="D929" s="32"/>
    </row>
    <row r="930" spans="2:4" ht="13" x14ac:dyDescent="0.15">
      <c r="B930" s="43"/>
      <c r="C930" s="31"/>
      <c r="D930" s="32"/>
    </row>
    <row r="931" spans="2:4" ht="13" x14ac:dyDescent="0.15">
      <c r="B931" s="43"/>
      <c r="C931" s="31"/>
      <c r="D931" s="32"/>
    </row>
    <row r="932" spans="2:4" ht="13" x14ac:dyDescent="0.15">
      <c r="B932" s="43"/>
      <c r="C932" s="31"/>
      <c r="D932" s="32"/>
    </row>
    <row r="933" spans="2:4" ht="13" x14ac:dyDescent="0.15">
      <c r="B933" s="43"/>
      <c r="C933" s="31"/>
      <c r="D933" s="32"/>
    </row>
    <row r="934" spans="2:4" ht="13" x14ac:dyDescent="0.15">
      <c r="B934" s="43"/>
      <c r="C934" s="31"/>
      <c r="D934" s="32"/>
    </row>
    <row r="935" spans="2:4" ht="13" x14ac:dyDescent="0.15">
      <c r="B935" s="43"/>
      <c r="C935" s="31"/>
      <c r="D935" s="32"/>
    </row>
    <row r="936" spans="2:4" ht="13" x14ac:dyDescent="0.15">
      <c r="B936" s="43"/>
      <c r="C936" s="31"/>
      <c r="D936" s="32"/>
    </row>
    <row r="937" spans="2:4" ht="13" x14ac:dyDescent="0.15">
      <c r="B937" s="43"/>
      <c r="C937" s="31"/>
      <c r="D937" s="32"/>
    </row>
    <row r="938" spans="2:4" ht="13" x14ac:dyDescent="0.15">
      <c r="B938" s="43"/>
      <c r="C938" s="31"/>
      <c r="D938" s="32"/>
    </row>
    <row r="939" spans="2:4" ht="13" x14ac:dyDescent="0.15">
      <c r="B939" s="43"/>
      <c r="C939" s="31"/>
      <c r="D939" s="32"/>
    </row>
    <row r="940" spans="2:4" ht="13" x14ac:dyDescent="0.15">
      <c r="B940" s="43"/>
      <c r="C940" s="31"/>
      <c r="D940" s="32"/>
    </row>
    <row r="941" spans="2:4" ht="13" x14ac:dyDescent="0.15">
      <c r="B941" s="43"/>
      <c r="C941" s="31"/>
      <c r="D941" s="32"/>
    </row>
    <row r="942" spans="2:4" ht="13" x14ac:dyDescent="0.15">
      <c r="B942" s="43"/>
      <c r="C942" s="31"/>
      <c r="D942" s="32"/>
    </row>
    <row r="943" spans="2:4" ht="13" x14ac:dyDescent="0.15">
      <c r="B943" s="43"/>
      <c r="C943" s="31"/>
      <c r="D943" s="32"/>
    </row>
    <row r="944" spans="2:4" ht="13" x14ac:dyDescent="0.15">
      <c r="B944" s="43"/>
      <c r="C944" s="31"/>
      <c r="D944" s="32"/>
    </row>
    <row r="945" spans="2:4" ht="13" x14ac:dyDescent="0.15">
      <c r="B945" s="43"/>
      <c r="C945" s="31"/>
      <c r="D945" s="32"/>
    </row>
    <row r="946" spans="2:4" ht="13" x14ac:dyDescent="0.15">
      <c r="B946" s="43"/>
      <c r="C946" s="31"/>
      <c r="D946" s="32"/>
    </row>
    <row r="947" spans="2:4" ht="13" x14ac:dyDescent="0.15">
      <c r="B947" s="43"/>
      <c r="C947" s="31"/>
      <c r="D947" s="32"/>
    </row>
    <row r="948" spans="2:4" ht="13" x14ac:dyDescent="0.15">
      <c r="B948" s="43"/>
      <c r="C948" s="31"/>
      <c r="D948" s="32"/>
    </row>
    <row r="949" spans="2:4" ht="13" x14ac:dyDescent="0.15">
      <c r="B949" s="43"/>
      <c r="C949" s="31"/>
      <c r="D949" s="32"/>
    </row>
    <row r="950" spans="2:4" ht="13" x14ac:dyDescent="0.15">
      <c r="B950" s="43"/>
      <c r="C950" s="31"/>
      <c r="D950" s="32"/>
    </row>
    <row r="951" spans="2:4" ht="13" x14ac:dyDescent="0.15">
      <c r="B951" s="43"/>
      <c r="C951" s="31"/>
      <c r="D951" s="32"/>
    </row>
    <row r="952" spans="2:4" ht="13" x14ac:dyDescent="0.15">
      <c r="B952" s="43"/>
      <c r="C952" s="31"/>
      <c r="D952" s="32"/>
    </row>
    <row r="953" spans="2:4" ht="13" x14ac:dyDescent="0.15">
      <c r="B953" s="43"/>
      <c r="C953" s="31"/>
      <c r="D953" s="32"/>
    </row>
    <row r="954" spans="2:4" ht="13" x14ac:dyDescent="0.15">
      <c r="B954" s="43"/>
      <c r="C954" s="31"/>
      <c r="D954" s="32"/>
    </row>
    <row r="955" spans="2:4" ht="13" x14ac:dyDescent="0.15">
      <c r="B955" s="43"/>
      <c r="C955" s="31"/>
      <c r="D955" s="32"/>
    </row>
    <row r="956" spans="2:4" ht="13" x14ac:dyDescent="0.15">
      <c r="B956" s="43"/>
      <c r="C956" s="31"/>
      <c r="D956" s="32"/>
    </row>
    <row r="957" spans="2:4" ht="13" x14ac:dyDescent="0.15">
      <c r="B957" s="43"/>
      <c r="C957" s="31"/>
      <c r="D957" s="32"/>
    </row>
    <row r="958" spans="2:4" ht="13" x14ac:dyDescent="0.15">
      <c r="B958" s="43"/>
      <c r="C958" s="31"/>
      <c r="D958" s="32"/>
    </row>
    <row r="959" spans="2:4" ht="13" x14ac:dyDescent="0.15">
      <c r="B959" s="43"/>
      <c r="C959" s="31"/>
      <c r="D959" s="32"/>
    </row>
    <row r="960" spans="2:4" ht="13" x14ac:dyDescent="0.15">
      <c r="B960" s="43"/>
      <c r="C960" s="31"/>
      <c r="D960" s="32"/>
    </row>
    <row r="961" spans="2:4" ht="13" x14ac:dyDescent="0.15">
      <c r="B961" s="43"/>
      <c r="C961" s="31"/>
      <c r="D961" s="32"/>
    </row>
    <row r="962" spans="2:4" ht="13" x14ac:dyDescent="0.15">
      <c r="B962" s="43"/>
      <c r="C962" s="31"/>
      <c r="D962" s="32"/>
    </row>
    <row r="963" spans="2:4" ht="13" x14ac:dyDescent="0.15">
      <c r="B963" s="43"/>
      <c r="C963" s="31"/>
      <c r="D963" s="32"/>
    </row>
    <row r="964" spans="2:4" ht="13" x14ac:dyDescent="0.15">
      <c r="B964" s="43"/>
      <c r="C964" s="31"/>
      <c r="D964" s="32"/>
    </row>
    <row r="965" spans="2:4" ht="13" x14ac:dyDescent="0.15">
      <c r="B965" s="43"/>
      <c r="C965" s="31"/>
      <c r="D965" s="32"/>
    </row>
    <row r="966" spans="2:4" ht="13" x14ac:dyDescent="0.15">
      <c r="B966" s="43"/>
      <c r="C966" s="31"/>
      <c r="D966" s="32"/>
    </row>
    <row r="967" spans="2:4" ht="13" x14ac:dyDescent="0.15">
      <c r="B967" s="43"/>
      <c r="C967" s="31"/>
      <c r="D967" s="32"/>
    </row>
    <row r="968" spans="2:4" ht="13" x14ac:dyDescent="0.15">
      <c r="B968" s="43"/>
      <c r="C968" s="31"/>
      <c r="D968" s="32"/>
    </row>
    <row r="969" spans="2:4" ht="13" x14ac:dyDescent="0.15">
      <c r="B969" s="43"/>
      <c r="C969" s="31"/>
      <c r="D969" s="32"/>
    </row>
    <row r="970" spans="2:4" ht="13" x14ac:dyDescent="0.15">
      <c r="B970" s="43"/>
      <c r="C970" s="31"/>
      <c r="D970" s="32"/>
    </row>
    <row r="971" spans="2:4" ht="13" x14ac:dyDescent="0.15">
      <c r="B971" s="43"/>
      <c r="C971" s="31"/>
      <c r="D971" s="32"/>
    </row>
    <row r="972" spans="2:4" ht="13" x14ac:dyDescent="0.15">
      <c r="B972" s="43"/>
      <c r="C972" s="31"/>
      <c r="D972" s="32"/>
    </row>
    <row r="973" spans="2:4" ht="13" x14ac:dyDescent="0.15">
      <c r="B973" s="43"/>
      <c r="C973" s="31"/>
      <c r="D973" s="32"/>
    </row>
    <row r="974" spans="2:4" ht="13" x14ac:dyDescent="0.15">
      <c r="B974" s="43"/>
      <c r="C974" s="31"/>
      <c r="D974" s="32"/>
    </row>
    <row r="975" spans="2:4" ht="13" x14ac:dyDescent="0.15">
      <c r="B975" s="43"/>
      <c r="C975" s="31"/>
      <c r="D975" s="32"/>
    </row>
    <row r="976" spans="2:4" ht="13" x14ac:dyDescent="0.15">
      <c r="B976" s="43"/>
      <c r="C976" s="31"/>
      <c r="D976" s="32"/>
    </row>
    <row r="977" spans="2:4" ht="13" x14ac:dyDescent="0.15">
      <c r="B977" s="43"/>
      <c r="C977" s="31"/>
      <c r="D977" s="32"/>
    </row>
    <row r="978" spans="2:4" ht="13" x14ac:dyDescent="0.15">
      <c r="B978" s="43"/>
      <c r="C978" s="31"/>
      <c r="D978" s="32"/>
    </row>
    <row r="979" spans="2:4" ht="13" x14ac:dyDescent="0.15">
      <c r="B979" s="43"/>
      <c r="C979" s="31"/>
      <c r="D979" s="32"/>
    </row>
    <row r="980" spans="2:4" ht="13" x14ac:dyDescent="0.15">
      <c r="B980" s="43"/>
      <c r="C980" s="31"/>
      <c r="D980" s="32"/>
    </row>
    <row r="981" spans="2:4" ht="13" x14ac:dyDescent="0.15">
      <c r="B981" s="43"/>
      <c r="C981" s="31"/>
      <c r="D981" s="32"/>
    </row>
    <row r="982" spans="2:4" ht="13" x14ac:dyDescent="0.15">
      <c r="B982" s="43"/>
      <c r="C982" s="31"/>
      <c r="D982" s="32"/>
    </row>
    <row r="983" spans="2:4" ht="13" x14ac:dyDescent="0.15">
      <c r="B983" s="43"/>
      <c r="C983" s="31"/>
      <c r="D983" s="32"/>
    </row>
    <row r="984" spans="2:4" ht="13" x14ac:dyDescent="0.15">
      <c r="B984" s="43"/>
      <c r="C984" s="31"/>
      <c r="D984" s="32"/>
    </row>
    <row r="985" spans="2:4" ht="13" x14ac:dyDescent="0.15">
      <c r="B985" s="43"/>
      <c r="C985" s="31"/>
      <c r="D985" s="32"/>
    </row>
    <row r="986" spans="2:4" ht="13" x14ac:dyDescent="0.15">
      <c r="B986" s="43"/>
      <c r="C986" s="31"/>
      <c r="D986" s="32"/>
    </row>
    <row r="987" spans="2:4" ht="13" x14ac:dyDescent="0.15">
      <c r="B987" s="43"/>
      <c r="C987" s="31"/>
      <c r="D987" s="32"/>
    </row>
    <row r="988" spans="2:4" ht="13" x14ac:dyDescent="0.15">
      <c r="B988" s="43"/>
      <c r="C988" s="31"/>
      <c r="D988" s="32"/>
    </row>
    <row r="989" spans="2:4" ht="13" x14ac:dyDescent="0.15">
      <c r="B989" s="43"/>
      <c r="C989" s="31"/>
      <c r="D989" s="32"/>
    </row>
    <row r="990" spans="2:4" ht="13" x14ac:dyDescent="0.15">
      <c r="B990" s="43"/>
      <c r="C990" s="31"/>
      <c r="D990" s="32"/>
    </row>
    <row r="991" spans="2:4" ht="13" x14ac:dyDescent="0.15">
      <c r="B991" s="43"/>
      <c r="C991" s="31"/>
      <c r="D991" s="32"/>
    </row>
    <row r="992" spans="2:4" ht="13" x14ac:dyDescent="0.15">
      <c r="B992" s="43"/>
      <c r="C992" s="31"/>
      <c r="D992" s="32"/>
    </row>
    <row r="993" spans="2:4" ht="13" x14ac:dyDescent="0.15">
      <c r="B993" s="43"/>
      <c r="C993" s="31"/>
      <c r="D993" s="32"/>
    </row>
    <row r="994" spans="2:4" ht="13" x14ac:dyDescent="0.15">
      <c r="B994" s="43"/>
      <c r="C994" s="31"/>
      <c r="D994" s="32"/>
    </row>
    <row r="995" spans="2:4" ht="13" x14ac:dyDescent="0.15">
      <c r="B995" s="43"/>
      <c r="C995" s="31"/>
      <c r="D995" s="32"/>
    </row>
    <row r="996" spans="2:4" ht="13" x14ac:dyDescent="0.15">
      <c r="B996" s="43"/>
      <c r="C996" s="31"/>
      <c r="D996" s="32"/>
    </row>
    <row r="997" spans="2:4" ht="13" x14ac:dyDescent="0.15">
      <c r="B997" s="43"/>
      <c r="C997" s="31"/>
      <c r="D997" s="32"/>
    </row>
    <row r="998" spans="2:4" ht="13" x14ac:dyDescent="0.15">
      <c r="B998" s="43"/>
      <c r="C998" s="31"/>
      <c r="D998" s="32"/>
    </row>
    <row r="999" spans="2:4" ht="13" x14ac:dyDescent="0.15">
      <c r="B999" s="43"/>
      <c r="C999" s="31"/>
      <c r="D999" s="32"/>
    </row>
    <row r="1000" spans="2:4" ht="13" x14ac:dyDescent="0.15">
      <c r="B1000" s="43"/>
      <c r="C1000" s="31"/>
      <c r="D1000" s="32"/>
    </row>
    <row r="1001" spans="2:4" ht="13" x14ac:dyDescent="0.15">
      <c r="B1001" s="43"/>
      <c r="C1001" s="31"/>
      <c r="D1001" s="32"/>
    </row>
  </sheetData>
  <mergeCells count="7">
    <mergeCell ref="D1:H1"/>
    <mergeCell ref="A2:A3"/>
    <mergeCell ref="B2:B3"/>
    <mergeCell ref="C2:C3"/>
    <mergeCell ref="A4:A5"/>
    <mergeCell ref="B4:B5"/>
    <mergeCell ref="C4:C5"/>
  </mergeCells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999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4.33203125" customWidth="1"/>
    <col min="2" max="2" width="36.33203125" customWidth="1"/>
    <col min="3" max="3" width="8.1640625" customWidth="1"/>
    <col min="4" max="10" width="7.33203125" customWidth="1"/>
    <col min="11" max="11" width="18.5" customWidth="1"/>
  </cols>
  <sheetData>
    <row r="1" spans="1:12" ht="15.75" customHeight="1" x14ac:dyDescent="0.15">
      <c r="A1" s="10" t="s">
        <v>2</v>
      </c>
      <c r="B1" s="11" t="s">
        <v>3</v>
      </c>
      <c r="C1" s="12" t="s">
        <v>4</v>
      </c>
      <c r="D1" s="79" t="s">
        <v>5</v>
      </c>
      <c r="E1" s="80"/>
      <c r="F1" s="80"/>
      <c r="G1" s="80"/>
      <c r="H1" s="80"/>
      <c r="I1" s="80"/>
      <c r="J1" s="81"/>
      <c r="K1" s="13" t="s">
        <v>6</v>
      </c>
    </row>
    <row r="2" spans="1:12" ht="15.75" customHeight="1" x14ac:dyDescent="0.15">
      <c r="A2" s="13">
        <v>35</v>
      </c>
      <c r="B2" s="62" t="str">
        <f>HYPERLINK("https://zxi.mytechroad.com/blog/algorithms/binary-search/leetcode-35-search-insert-position/","Search Insert Position")</f>
        <v>Search Insert Position</v>
      </c>
      <c r="C2" s="12" t="s">
        <v>19</v>
      </c>
      <c r="D2" s="64" t="str">
        <f>HYPERLINK("https://zxi.mytechroad.com/blog/algorithms/binary-search/leetcode-34-find-first-and-last-position-of-element-in-sorted-array/","34")</f>
        <v>34</v>
      </c>
      <c r="E2" s="17" t="str">
        <f>HYPERLINK("https://zxi.mytechroad.com/blog/algorithms/array/leetcode-704-binary-search/","704")</f>
        <v>704</v>
      </c>
      <c r="F2" s="16" t="str">
        <f>HYPERLINK("https://zxi.mytechroad.com/blog/hashtable/leetcode-981-time-based-key-value-store/","981")</f>
        <v>981</v>
      </c>
      <c r="G2" s="19"/>
      <c r="H2" s="19"/>
      <c r="I2" s="19"/>
      <c r="J2" s="20"/>
      <c r="K2" s="13" t="s">
        <v>61</v>
      </c>
    </row>
    <row r="3" spans="1:12" ht="15.75" customHeight="1" x14ac:dyDescent="0.15">
      <c r="A3" s="13">
        <v>33</v>
      </c>
      <c r="B3" s="62" t="str">
        <f>HYPERLINK("https://leetcode.com/problems/search-in-rotated-sorted-array","Search in Rotated Sorted Array")</f>
        <v>Search in Rotated Sorted Array</v>
      </c>
      <c r="C3" s="12" t="s">
        <v>10</v>
      </c>
      <c r="D3" s="67" t="str">
        <f>HYPERLINK("https://leetcode.com/problems/search-in-rotated-sorted-array-ii/","81")</f>
        <v>81</v>
      </c>
      <c r="E3" s="16" t="str">
        <f>HYPERLINK("https://zxi.mytechroad.com/blog/leetcode/leetcode-153-find-minimum-in-rotated-sorted-array/","153")</f>
        <v>153</v>
      </c>
      <c r="F3" s="16" t="str">
        <f>HYPERLINK("https://zxi.mytechroad.com/blog/divide-and-conquer/leetcode-154-find-minimum-in-rotated-sorted-array-ii/","154")</f>
        <v>154</v>
      </c>
      <c r="G3" s="24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19"/>
      <c r="J3" s="20"/>
      <c r="K3" s="13" t="s">
        <v>62</v>
      </c>
    </row>
    <row r="4" spans="1:12" ht="15.75" customHeight="1" x14ac:dyDescent="0.15">
      <c r="A4" s="13">
        <v>69</v>
      </c>
      <c r="B4" s="15" t="str">
        <f>HYPERLINK("https://zxi.mytechroad.com/blog/math/leetcode-69-sqrtx/","Sqrt(x)")</f>
        <v>Sqrt(x)</v>
      </c>
      <c r="C4" s="12" t="s">
        <v>10</v>
      </c>
      <c r="D4" s="22"/>
      <c r="E4" s="19"/>
      <c r="F4" s="19"/>
      <c r="G4" s="20"/>
      <c r="H4" s="26"/>
      <c r="I4" s="26"/>
      <c r="J4" s="26"/>
      <c r="K4" s="13" t="s">
        <v>61</v>
      </c>
    </row>
    <row r="5" spans="1:12" ht="15.75" customHeight="1" x14ac:dyDescent="0.15">
      <c r="A5" s="13">
        <v>74</v>
      </c>
      <c r="B5" s="15" t="str">
        <f>HYPERLINK("https://zxi.mytechroad.com/blog/algorithms/binary-search/leetcode-74-search-a-2d-matrix/","Search a 2D Matrix")</f>
        <v>Search a 2D Matrix</v>
      </c>
      <c r="C5" s="12" t="s">
        <v>10</v>
      </c>
      <c r="D5" s="22"/>
      <c r="E5" s="19"/>
      <c r="F5" s="20"/>
      <c r="G5" s="26"/>
      <c r="H5" s="26"/>
      <c r="I5" s="26"/>
      <c r="J5" s="26"/>
      <c r="K5" s="11" t="s">
        <v>63</v>
      </c>
    </row>
    <row r="6" spans="1:12" ht="15.75" customHeight="1" x14ac:dyDescent="0.15">
      <c r="A6" s="13">
        <v>875</v>
      </c>
      <c r="B6" s="15" t="str">
        <f>HYPERLINK("https://zxi.mytechroad.com/blog/algorithms/binary-search/leetcode-875-koko-eating-bananas/","Koko Eating Bananas")</f>
        <v>Koko Eating Bananas</v>
      </c>
      <c r="C6" s="12" t="s">
        <v>10</v>
      </c>
      <c r="D6" s="16" t="str">
        <f>HYPERLINK("https://zxi.mytechroad.com/blog/algorithms/binary-search/leetcode-1011-capacity-to-ship-packages-within-d-days/","1011")</f>
        <v>1011</v>
      </c>
      <c r="F6" s="26"/>
      <c r="G6" s="26"/>
      <c r="H6" s="26"/>
      <c r="I6" s="26"/>
      <c r="J6" s="26"/>
      <c r="K6" s="13" t="s">
        <v>64</v>
      </c>
    </row>
    <row r="7" spans="1:12" ht="15.75" customHeight="1" x14ac:dyDescent="0.15">
      <c r="A7" s="13">
        <v>4</v>
      </c>
      <c r="B7" s="15" t="str">
        <f>HYPERLINK("https://zxi.mytechroad.com/blog/algorithms/binary-search/leetcode-4-median-of-two-sorted-arrays/","Median of Two Sorted Arrays")</f>
        <v>Median of Two Sorted Arrays</v>
      </c>
      <c r="C7" s="12" t="s">
        <v>18</v>
      </c>
      <c r="D7" s="42"/>
      <c r="E7" s="26"/>
      <c r="F7" s="26"/>
      <c r="G7" s="26"/>
      <c r="H7" s="26"/>
      <c r="I7" s="26"/>
      <c r="J7" s="26"/>
      <c r="K7" s="20"/>
    </row>
    <row r="8" spans="1:12" ht="15.75" customHeight="1" x14ac:dyDescent="0.15">
      <c r="A8" s="13">
        <v>378</v>
      </c>
      <c r="B8" s="15" t="str">
        <f>HYPERLINK("https://zxi.mytechroad.com/blog/algorithms/binary-search/leetcode-378-kth-smallest-element-in-a-sorted-matrix/","Kth Smallest Element in a Sorted Matrix")</f>
        <v>Kth Smallest Element in a Sorted Matrix</v>
      </c>
      <c r="C8" s="12" t="s">
        <v>18</v>
      </c>
      <c r="D8" s="34" t="str">
        <f>HYPERLINK("https://zxi.mytechroad.com/blog/algorithms/binary-search/leetcode-668-kth-smallest-number-in-multiplication-table/","668")</f>
        <v>668</v>
      </c>
      <c r="E8" s="26"/>
      <c r="F8" s="26"/>
      <c r="G8" s="26"/>
      <c r="H8" s="26"/>
      <c r="I8" s="26"/>
      <c r="J8" s="26"/>
      <c r="K8" s="13" t="s">
        <v>65</v>
      </c>
    </row>
    <row r="9" spans="1:12" ht="15.75" customHeight="1" x14ac:dyDescent="0.15">
      <c r="A9" s="13">
        <v>719</v>
      </c>
      <c r="B9" s="15" t="str">
        <f>HYPERLINK("https://zxi.mytechroad.com/blog/divide-and-conquer/leetcode-719-find-k-th-smallest-pair-distance/","Find K-th Smallest Pair Distance")</f>
        <v>Find K-th Smallest Pair Distance</v>
      </c>
      <c r="C9" s="12" t="s">
        <v>18</v>
      </c>
      <c r="D9" s="18" t="str">
        <f>HYPERLINK("https://zxi.mytechroad.com/blog/two-pointers/leetcode-786-k-th-smallest-prime-fraction/","786")</f>
        <v>786</v>
      </c>
      <c r="E9" s="19"/>
      <c r="F9" s="19"/>
      <c r="G9" s="20"/>
      <c r="H9" s="20"/>
      <c r="I9" s="26"/>
      <c r="J9" s="26"/>
      <c r="K9" s="13" t="s">
        <v>66</v>
      </c>
    </row>
    <row r="10" spans="1:12" ht="15.75" customHeight="1" x14ac:dyDescent="0.15">
      <c r="B10" s="2"/>
      <c r="C10" s="3"/>
      <c r="D10" s="29"/>
      <c r="E10" s="4"/>
      <c r="F10" s="4"/>
      <c r="G10" s="4"/>
      <c r="H10" s="4"/>
      <c r="I10" s="4"/>
      <c r="J10" s="4"/>
    </row>
    <row r="11" spans="1:12" ht="15.75" customHeight="1" x14ac:dyDescent="0.15">
      <c r="B11" s="2"/>
      <c r="C11" s="3"/>
      <c r="D11" s="29"/>
      <c r="E11" s="4"/>
      <c r="F11" s="4"/>
      <c r="G11" s="4"/>
      <c r="H11" s="4"/>
      <c r="I11" s="4"/>
      <c r="J11" s="4"/>
    </row>
    <row r="12" spans="1:12" ht="15.75" customHeight="1" x14ac:dyDescent="0.15">
      <c r="B12" s="2"/>
      <c r="C12" s="3"/>
      <c r="D12" s="30"/>
      <c r="E12" s="4"/>
      <c r="F12" s="4"/>
      <c r="G12" s="4"/>
      <c r="H12" s="4"/>
      <c r="I12" s="4"/>
      <c r="J12" s="4"/>
    </row>
    <row r="13" spans="1:12" ht="15.75" customHeight="1" x14ac:dyDescent="0.15">
      <c r="C13" s="31"/>
      <c r="D13" s="32"/>
    </row>
    <row r="14" spans="1:12" ht="15.75" customHeight="1" x14ac:dyDescent="0.15">
      <c r="C14" s="31"/>
      <c r="D14" s="32"/>
    </row>
    <row r="15" spans="1:12" ht="15.75" customHeight="1" x14ac:dyDescent="0.15">
      <c r="C15" s="31"/>
      <c r="D15" s="32"/>
    </row>
    <row r="16" spans="1:12" ht="15.75" customHeight="1" x14ac:dyDescent="0.15">
      <c r="C16" s="31"/>
      <c r="D16" s="32"/>
    </row>
    <row r="17" spans="3:4" ht="15.75" customHeight="1" x14ac:dyDescent="0.15">
      <c r="C17" s="31"/>
      <c r="D17" s="32"/>
    </row>
    <row r="18" spans="3:4" ht="15.75" customHeight="1" x14ac:dyDescent="0.15">
      <c r="C18" s="31"/>
      <c r="D18" s="32"/>
    </row>
    <row r="19" spans="3:4" ht="15.75" customHeight="1" x14ac:dyDescent="0.15">
      <c r="C19" s="31"/>
      <c r="D19" s="32"/>
    </row>
    <row r="20" spans="3:4" ht="15.75" customHeight="1" x14ac:dyDescent="0.15">
      <c r="C20" s="31"/>
      <c r="D20" s="32"/>
    </row>
    <row r="21" spans="3:4" ht="15.75" customHeight="1" x14ac:dyDescent="0.15">
      <c r="C21" s="31"/>
      <c r="D21" s="32"/>
    </row>
    <row r="22" spans="3:4" ht="15.75" customHeight="1" x14ac:dyDescent="0.15">
      <c r="C22" s="31"/>
      <c r="D22" s="32"/>
    </row>
    <row r="23" spans="3:4" ht="15.75" customHeight="1" x14ac:dyDescent="0.15">
      <c r="C23" s="31"/>
      <c r="D23" s="32"/>
    </row>
    <row r="24" spans="3:4" ht="15.75" customHeight="1" x14ac:dyDescent="0.15">
      <c r="C24" s="31"/>
      <c r="D24" s="32"/>
    </row>
    <row r="25" spans="3:4" ht="15.75" customHeight="1" x14ac:dyDescent="0.15">
      <c r="C25" s="31"/>
      <c r="D25" s="32"/>
    </row>
    <row r="26" spans="3:4" ht="15.75" customHeight="1" x14ac:dyDescent="0.15">
      <c r="C26" s="31"/>
      <c r="D26" s="32"/>
    </row>
    <row r="27" spans="3:4" ht="15.75" customHeight="1" x14ac:dyDescent="0.15">
      <c r="C27" s="31"/>
      <c r="D27" s="32"/>
    </row>
    <row r="28" spans="3:4" ht="15.75" customHeight="1" x14ac:dyDescent="0.15">
      <c r="C28" s="31"/>
      <c r="D28" s="32"/>
    </row>
    <row r="29" spans="3:4" ht="15.75" customHeight="1" x14ac:dyDescent="0.15">
      <c r="C29" s="31"/>
      <c r="D29" s="32"/>
    </row>
    <row r="30" spans="3:4" ht="15.75" customHeight="1" x14ac:dyDescent="0.15">
      <c r="C30" s="31"/>
      <c r="D30" s="32"/>
    </row>
    <row r="31" spans="3:4" ht="15.75" customHeight="1" x14ac:dyDescent="0.15">
      <c r="C31" s="31"/>
      <c r="D31" s="32"/>
    </row>
    <row r="32" spans="3:4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</sheetData>
  <mergeCells count="1">
    <mergeCell ref="D1:J1"/>
  </mergeCells>
  <phoneticPr fontId="3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00"/>
  <sheetViews>
    <sheetView workbookViewId="0">
      <selection activeCell="I4" sqref="I4"/>
    </sheetView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8" width="8.6640625" customWidth="1"/>
  </cols>
  <sheetData>
    <row r="1" spans="1:9" ht="15.75" customHeight="1" x14ac:dyDescent="0.15">
      <c r="A1" s="10" t="s">
        <v>2</v>
      </c>
      <c r="B1" s="11" t="s">
        <v>3</v>
      </c>
      <c r="C1" s="12" t="s">
        <v>4</v>
      </c>
      <c r="D1" s="79" t="s">
        <v>5</v>
      </c>
      <c r="E1" s="80"/>
      <c r="F1" s="80"/>
      <c r="G1" s="80"/>
      <c r="H1" s="81"/>
      <c r="I1" s="13" t="s">
        <v>6</v>
      </c>
    </row>
    <row r="2" spans="1:9" ht="15.75" customHeight="1" x14ac:dyDescent="0.15">
      <c r="A2" s="10">
        <v>98</v>
      </c>
      <c r="B2" s="75" t="str">
        <f>HYPERLINK("https://zxi.mytechroad.com/blog/tree/leetcode-98-validate-binary-search-tree/","Validate Binary Search Tree")</f>
        <v>Validate Binary Search Tree</v>
      </c>
      <c r="C2" s="12" t="s">
        <v>19</v>
      </c>
      <c r="D2" s="55" t="str">
        <f>HYPERLINK("https://zxi.mytechroad.com/blog/tree/leetcode-530-minimum-absolute-difference-in-bst/","530")</f>
        <v>530</v>
      </c>
      <c r="E2" s="20"/>
      <c r="F2" s="20"/>
      <c r="G2" s="20"/>
      <c r="H2" s="20"/>
      <c r="I2" s="13" t="s">
        <v>67</v>
      </c>
    </row>
    <row r="3" spans="1:9" ht="15.75" customHeight="1" x14ac:dyDescent="0.15">
      <c r="A3" s="10">
        <v>700</v>
      </c>
      <c r="B3" s="56" t="str">
        <f>HYPERLINK("https://zxi.mytechroad.com/blog/tree/leetcode-700-search-in-a-binary-search-tree/","Search in a Binary Search Tree")</f>
        <v>Search in a Binary Search Tree</v>
      </c>
      <c r="C3" s="12" t="s">
        <v>19</v>
      </c>
      <c r="D3" s="57" t="str">
        <f>HYPERLINK("https://zxi.mytechroad.com/blog/tree/leetcode-701-insert-into-a-binary-search-tree/","701")</f>
        <v>701</v>
      </c>
      <c r="E3" s="20"/>
      <c r="F3" s="20"/>
      <c r="G3" s="20"/>
      <c r="H3" s="20"/>
      <c r="I3" s="13" t="s">
        <v>68</v>
      </c>
    </row>
    <row r="4" spans="1:9" ht="15.75" customHeight="1" x14ac:dyDescent="0.15">
      <c r="A4" s="10">
        <v>230</v>
      </c>
      <c r="B4" s="54" t="str">
        <f>HYPERLINK("https://zxi.mytechroad.com/blog/tree/leetcode-230-kth-smallest-element-in-a-bst/","Kth Smallest Element in a BST")</f>
        <v>Kth Smallest Element in a BST</v>
      </c>
      <c r="C4" s="12" t="s">
        <v>10</v>
      </c>
      <c r="D4" s="58"/>
      <c r="E4" s="20"/>
      <c r="F4" s="20"/>
      <c r="G4" s="20"/>
      <c r="H4" s="20"/>
      <c r="I4" s="13" t="s">
        <v>67</v>
      </c>
    </row>
    <row r="5" spans="1:9" ht="15.75" customHeight="1" x14ac:dyDescent="0.15">
      <c r="A5" s="10">
        <v>99</v>
      </c>
      <c r="B5" s="75" t="str">
        <f>HYPERLINK("https://zxi.mytechroad.com/blog/tree/leetcode-99-recover-binary-search-tree/","Recover Binary Search Tree")</f>
        <v>Recover Binary Search Tree</v>
      </c>
      <c r="C5" s="12" t="s">
        <v>10</v>
      </c>
      <c r="D5" s="58"/>
      <c r="E5" s="20"/>
      <c r="F5" s="20"/>
      <c r="G5" s="20"/>
      <c r="H5" s="20"/>
      <c r="I5" s="13" t="s">
        <v>67</v>
      </c>
    </row>
    <row r="6" spans="1:9" ht="15.75" customHeight="1" x14ac:dyDescent="0.15">
      <c r="A6" s="10">
        <v>108</v>
      </c>
      <c r="B6" s="56" t="str">
        <f>HYPERLINK("https://zxi.mytechroad.com/blog/tree/leetcode-108-convert-sorted-array-to-binary-search-tree/","Convert Sorted Array to Binary Search Tree")</f>
        <v>Convert Sorted Array to Binary Search Tree</v>
      </c>
      <c r="C6" s="12" t="s">
        <v>10</v>
      </c>
      <c r="D6" s="58"/>
      <c r="E6" s="20"/>
      <c r="F6" s="20"/>
      <c r="G6" s="20"/>
      <c r="H6" s="20"/>
      <c r="I6" s="13" t="s">
        <v>69</v>
      </c>
    </row>
    <row r="7" spans="1:9" ht="15.75" customHeight="1" x14ac:dyDescent="0.15">
      <c r="A7" s="10">
        <v>501</v>
      </c>
      <c r="B7" s="54" t="str">
        <f>HYPERLINK("https://zxi.mytechroad.com/blog/tree/leetcode-501-find-mode-in-binary-search-tree/","Find Mode in Binary Search Tree")</f>
        <v>Find Mode in Binary Search Tree</v>
      </c>
      <c r="C7" s="12" t="s">
        <v>10</v>
      </c>
      <c r="D7" s="58"/>
      <c r="E7" s="20"/>
      <c r="F7" s="20"/>
      <c r="G7" s="20"/>
      <c r="H7" s="20"/>
      <c r="I7" s="13" t="s">
        <v>67</v>
      </c>
    </row>
    <row r="8" spans="1:9" ht="15.75" customHeight="1" x14ac:dyDescent="0.15">
      <c r="A8" s="10">
        <v>450</v>
      </c>
      <c r="B8" s="54" t="str">
        <f>HYPERLINK("https://zxi.mytechroad.com/blog/tree/leetcode-450-delete-node-in-a-bst/","Delete Node in a BST")</f>
        <v>Delete Node in a BST</v>
      </c>
      <c r="C8" s="12" t="s">
        <v>18</v>
      </c>
      <c r="D8" s="58"/>
      <c r="E8" s="20"/>
      <c r="F8" s="20"/>
      <c r="G8" s="20"/>
      <c r="H8" s="20"/>
      <c r="I8" s="13" t="s">
        <v>68</v>
      </c>
    </row>
    <row r="9" spans="1:9" ht="15.75" customHeight="1" x14ac:dyDescent="0.15">
      <c r="A9" s="4"/>
      <c r="C9" s="31"/>
      <c r="D9" s="32"/>
    </row>
    <row r="10" spans="1:9" ht="15.75" customHeight="1" x14ac:dyDescent="0.15">
      <c r="A10" s="4"/>
      <c r="C10" s="31"/>
      <c r="D10" s="32"/>
    </row>
    <row r="11" spans="1:9" ht="15.75" customHeight="1" x14ac:dyDescent="0.15">
      <c r="A11" s="4"/>
      <c r="C11" s="31"/>
      <c r="D11" s="32"/>
    </row>
    <row r="12" spans="1:9" ht="15.75" customHeight="1" x14ac:dyDescent="0.15">
      <c r="A12" s="4"/>
      <c r="C12" s="31"/>
      <c r="D12" s="32"/>
    </row>
    <row r="13" spans="1:9" ht="15.75" customHeight="1" x14ac:dyDescent="0.15">
      <c r="A13" s="4"/>
      <c r="C13" s="31"/>
      <c r="D13" s="32"/>
    </row>
    <row r="14" spans="1:9" ht="15.75" customHeight="1" x14ac:dyDescent="0.15">
      <c r="A14" s="4"/>
      <c r="C14" s="31"/>
      <c r="D14" s="32"/>
    </row>
    <row r="15" spans="1:9" ht="15.75" customHeight="1" x14ac:dyDescent="0.15">
      <c r="A15" s="4"/>
      <c r="C15" s="31"/>
      <c r="D15" s="32"/>
    </row>
    <row r="16" spans="1:9" ht="15.75" customHeight="1" x14ac:dyDescent="0.15">
      <c r="A16" s="4"/>
      <c r="C16" s="31"/>
      <c r="D16" s="32"/>
    </row>
    <row r="17" spans="1:4" ht="15.75" customHeight="1" x14ac:dyDescent="0.15">
      <c r="A17" s="4"/>
      <c r="C17" s="31"/>
      <c r="D17" s="32"/>
    </row>
    <row r="18" spans="1:4" ht="15.75" customHeight="1" x14ac:dyDescent="0.15">
      <c r="A18" s="4"/>
      <c r="C18" s="31"/>
      <c r="D18" s="32"/>
    </row>
    <row r="19" spans="1:4" ht="15.75" customHeight="1" x14ac:dyDescent="0.15">
      <c r="A19" s="4"/>
      <c r="C19" s="31"/>
      <c r="D19" s="32"/>
    </row>
    <row r="20" spans="1:4" ht="15.75" customHeight="1" x14ac:dyDescent="0.15">
      <c r="A20" s="4"/>
      <c r="C20" s="31"/>
      <c r="D20" s="32"/>
    </row>
    <row r="21" spans="1:4" ht="15.75" customHeight="1" x14ac:dyDescent="0.15">
      <c r="A21" s="4"/>
      <c r="C21" s="31"/>
      <c r="D21" s="32"/>
    </row>
    <row r="22" spans="1:4" ht="15.75" customHeight="1" x14ac:dyDescent="0.15">
      <c r="A22" s="4"/>
      <c r="C22" s="31"/>
      <c r="D22" s="32"/>
    </row>
    <row r="23" spans="1:4" ht="15.75" customHeight="1" x14ac:dyDescent="0.15">
      <c r="A23" s="4"/>
      <c r="C23" s="31"/>
      <c r="D23" s="32"/>
    </row>
    <row r="24" spans="1:4" ht="15.75" customHeight="1" x14ac:dyDescent="0.15">
      <c r="A24" s="4"/>
      <c r="C24" s="31"/>
      <c r="D24" s="32"/>
    </row>
    <row r="25" spans="1:4" ht="15.75" customHeight="1" x14ac:dyDescent="0.15">
      <c r="A25" s="4"/>
      <c r="C25" s="31"/>
      <c r="D25" s="32"/>
    </row>
    <row r="26" spans="1:4" ht="15.75" customHeight="1" x14ac:dyDescent="0.15">
      <c r="A26" s="4"/>
      <c r="C26" s="31"/>
      <c r="D26" s="32"/>
    </row>
    <row r="27" spans="1:4" ht="15.75" customHeight="1" x14ac:dyDescent="0.15">
      <c r="A27" s="4"/>
      <c r="C27" s="31"/>
      <c r="D27" s="32"/>
    </row>
    <row r="28" spans="1:4" ht="15.75" customHeight="1" x14ac:dyDescent="0.15">
      <c r="A28" s="4"/>
      <c r="C28" s="31"/>
      <c r="D28" s="32"/>
    </row>
    <row r="29" spans="1:4" ht="15.75" customHeight="1" x14ac:dyDescent="0.15">
      <c r="A29" s="4"/>
      <c r="C29" s="31"/>
      <c r="D29" s="32"/>
    </row>
    <row r="30" spans="1:4" ht="15.75" customHeight="1" x14ac:dyDescent="0.15">
      <c r="A30" s="4"/>
      <c r="C30" s="31"/>
      <c r="D30" s="32"/>
    </row>
    <row r="31" spans="1:4" ht="15.75" customHeight="1" x14ac:dyDescent="0.15">
      <c r="A31" s="4"/>
      <c r="C31" s="31"/>
      <c r="D31" s="32"/>
    </row>
    <row r="32" spans="1:4" ht="15.75" customHeight="1" x14ac:dyDescent="0.15">
      <c r="A32" s="4"/>
      <c r="C32" s="31"/>
      <c r="D32" s="32"/>
    </row>
    <row r="33" spans="1:4" ht="15.75" customHeight="1" x14ac:dyDescent="0.15">
      <c r="A33" s="4"/>
      <c r="C33" s="31"/>
      <c r="D33" s="32"/>
    </row>
    <row r="34" spans="1:4" ht="15.75" customHeight="1" x14ac:dyDescent="0.15">
      <c r="A34" s="4"/>
      <c r="C34" s="31"/>
      <c r="D34" s="32"/>
    </row>
    <row r="35" spans="1:4" ht="15.75" customHeight="1" x14ac:dyDescent="0.15">
      <c r="A35" s="4"/>
      <c r="C35" s="31"/>
      <c r="D35" s="32"/>
    </row>
    <row r="36" spans="1:4" ht="15.75" customHeight="1" x14ac:dyDescent="0.15">
      <c r="A36" s="4"/>
      <c r="C36" s="31"/>
      <c r="D36" s="32"/>
    </row>
    <row r="37" spans="1:4" ht="15.75" customHeight="1" x14ac:dyDescent="0.15">
      <c r="A37" s="4"/>
      <c r="C37" s="31"/>
      <c r="D37" s="32"/>
    </row>
    <row r="38" spans="1:4" ht="15.75" customHeight="1" x14ac:dyDescent="0.15">
      <c r="A38" s="4"/>
      <c r="C38" s="31"/>
      <c r="D38" s="32"/>
    </row>
    <row r="39" spans="1:4" ht="15.75" customHeight="1" x14ac:dyDescent="0.15">
      <c r="A39" s="4"/>
      <c r="C39" s="31"/>
      <c r="D39" s="32"/>
    </row>
    <row r="40" spans="1:4" ht="15.75" customHeight="1" x14ac:dyDescent="0.15">
      <c r="A40" s="4"/>
      <c r="C40" s="31"/>
      <c r="D40" s="32"/>
    </row>
    <row r="41" spans="1:4" ht="15.75" customHeight="1" x14ac:dyDescent="0.15">
      <c r="A41" s="4"/>
      <c r="C41" s="31"/>
      <c r="D41" s="32"/>
    </row>
    <row r="42" spans="1:4" ht="15.75" customHeight="1" x14ac:dyDescent="0.15">
      <c r="A42" s="4"/>
      <c r="C42" s="31"/>
      <c r="D42" s="32"/>
    </row>
    <row r="43" spans="1:4" ht="15.75" customHeight="1" x14ac:dyDescent="0.15">
      <c r="A43" s="4"/>
      <c r="C43" s="31"/>
      <c r="D43" s="32"/>
    </row>
    <row r="44" spans="1:4" ht="15.75" customHeight="1" x14ac:dyDescent="0.15">
      <c r="A44" s="4"/>
      <c r="C44" s="31"/>
      <c r="D44" s="32"/>
    </row>
    <row r="45" spans="1:4" ht="15.75" customHeight="1" x14ac:dyDescent="0.15">
      <c r="A45" s="4"/>
      <c r="C45" s="31"/>
      <c r="D45" s="32"/>
    </row>
    <row r="46" spans="1:4" ht="15.75" customHeight="1" x14ac:dyDescent="0.15">
      <c r="A46" s="4"/>
      <c r="C46" s="31"/>
      <c r="D46" s="32"/>
    </row>
    <row r="47" spans="1:4" ht="15.75" customHeight="1" x14ac:dyDescent="0.15">
      <c r="A47" s="4"/>
      <c r="C47" s="31"/>
      <c r="D47" s="32"/>
    </row>
    <row r="48" spans="1:4" ht="15.75" customHeight="1" x14ac:dyDescent="0.15">
      <c r="A48" s="4"/>
      <c r="C48" s="31"/>
      <c r="D48" s="32"/>
    </row>
    <row r="49" spans="1:4" ht="15.75" customHeight="1" x14ac:dyDescent="0.15">
      <c r="A49" s="4"/>
      <c r="C49" s="31"/>
      <c r="D49" s="32"/>
    </row>
    <row r="50" spans="1:4" ht="15.75" customHeight="1" x14ac:dyDescent="0.15">
      <c r="A50" s="4"/>
      <c r="C50" s="31"/>
      <c r="D50" s="32"/>
    </row>
    <row r="51" spans="1:4" ht="15.75" customHeight="1" x14ac:dyDescent="0.15">
      <c r="A51" s="4"/>
      <c r="C51" s="31"/>
      <c r="D51" s="32"/>
    </row>
    <row r="52" spans="1:4" ht="15.75" customHeight="1" x14ac:dyDescent="0.15">
      <c r="A52" s="4"/>
      <c r="C52" s="31"/>
      <c r="D52" s="32"/>
    </row>
    <row r="53" spans="1:4" ht="15.75" customHeight="1" x14ac:dyDescent="0.15">
      <c r="A53" s="4"/>
      <c r="C53" s="31"/>
      <c r="D53" s="32"/>
    </row>
    <row r="54" spans="1:4" ht="15.75" customHeight="1" x14ac:dyDescent="0.15">
      <c r="A54" s="4"/>
      <c r="C54" s="31"/>
      <c r="D54" s="32"/>
    </row>
    <row r="55" spans="1:4" ht="15.75" customHeight="1" x14ac:dyDescent="0.15">
      <c r="A55" s="4"/>
      <c r="C55" s="31"/>
      <c r="D55" s="32"/>
    </row>
    <row r="56" spans="1:4" ht="15.75" customHeight="1" x14ac:dyDescent="0.15">
      <c r="A56" s="4"/>
      <c r="C56" s="31"/>
      <c r="D56" s="32"/>
    </row>
    <row r="57" spans="1:4" ht="15.75" customHeight="1" x14ac:dyDescent="0.15">
      <c r="A57" s="4"/>
      <c r="C57" s="31"/>
      <c r="D57" s="32"/>
    </row>
    <row r="58" spans="1:4" ht="15.75" customHeight="1" x14ac:dyDescent="0.15">
      <c r="A58" s="4"/>
      <c r="C58" s="31"/>
      <c r="D58" s="32"/>
    </row>
    <row r="59" spans="1:4" ht="15.75" customHeight="1" x14ac:dyDescent="0.15">
      <c r="A59" s="4"/>
      <c r="C59" s="31"/>
      <c r="D59" s="32"/>
    </row>
    <row r="60" spans="1:4" ht="15.75" customHeight="1" x14ac:dyDescent="0.15">
      <c r="A60" s="4"/>
      <c r="C60" s="31"/>
      <c r="D60" s="32"/>
    </row>
    <row r="61" spans="1:4" ht="15.75" customHeight="1" x14ac:dyDescent="0.15">
      <c r="A61" s="4"/>
      <c r="C61" s="31"/>
      <c r="D61" s="32"/>
    </row>
    <row r="62" spans="1:4" ht="13" x14ac:dyDescent="0.15">
      <c r="A62" s="4"/>
      <c r="C62" s="31"/>
      <c r="D62" s="32"/>
    </row>
    <row r="63" spans="1:4" ht="13" x14ac:dyDescent="0.15">
      <c r="A63" s="4"/>
      <c r="C63" s="31"/>
      <c r="D63" s="32"/>
    </row>
    <row r="64" spans="1:4" ht="13" x14ac:dyDescent="0.15">
      <c r="A64" s="4"/>
      <c r="C64" s="31"/>
      <c r="D64" s="32"/>
    </row>
    <row r="65" spans="1:4" ht="13" x14ac:dyDescent="0.15">
      <c r="A65" s="4"/>
      <c r="C65" s="31"/>
      <c r="D65" s="32"/>
    </row>
    <row r="66" spans="1:4" ht="13" x14ac:dyDescent="0.15">
      <c r="A66" s="4"/>
      <c r="C66" s="31"/>
      <c r="D66" s="32"/>
    </row>
    <row r="67" spans="1:4" ht="13" x14ac:dyDescent="0.15">
      <c r="A67" s="4"/>
      <c r="C67" s="31"/>
      <c r="D67" s="32"/>
    </row>
    <row r="68" spans="1:4" ht="13" x14ac:dyDescent="0.15">
      <c r="A68" s="4"/>
      <c r="C68" s="31"/>
      <c r="D68" s="32"/>
    </row>
    <row r="69" spans="1:4" ht="13" x14ac:dyDescent="0.15">
      <c r="A69" s="4"/>
      <c r="C69" s="31"/>
      <c r="D69" s="32"/>
    </row>
    <row r="70" spans="1:4" ht="13" x14ac:dyDescent="0.15">
      <c r="A70" s="4"/>
      <c r="C70" s="31"/>
      <c r="D70" s="32"/>
    </row>
    <row r="71" spans="1:4" ht="13" x14ac:dyDescent="0.15">
      <c r="A71" s="4"/>
      <c r="C71" s="31"/>
      <c r="D71" s="32"/>
    </row>
    <row r="72" spans="1:4" ht="13" x14ac:dyDescent="0.15">
      <c r="A72" s="4"/>
      <c r="C72" s="31"/>
      <c r="D72" s="32"/>
    </row>
    <row r="73" spans="1:4" ht="13" x14ac:dyDescent="0.15">
      <c r="A73" s="4"/>
      <c r="C73" s="31"/>
      <c r="D73" s="32"/>
    </row>
    <row r="74" spans="1:4" ht="13" x14ac:dyDescent="0.15">
      <c r="A74" s="4"/>
      <c r="C74" s="31"/>
      <c r="D74" s="32"/>
    </row>
    <row r="75" spans="1:4" ht="13" x14ac:dyDescent="0.15">
      <c r="A75" s="4"/>
      <c r="C75" s="31"/>
      <c r="D75" s="32"/>
    </row>
    <row r="76" spans="1:4" ht="13" x14ac:dyDescent="0.15">
      <c r="A76" s="4"/>
      <c r="C76" s="31"/>
      <c r="D76" s="32"/>
    </row>
    <row r="77" spans="1:4" ht="13" x14ac:dyDescent="0.15">
      <c r="A77" s="4"/>
      <c r="C77" s="31"/>
      <c r="D77" s="32"/>
    </row>
    <row r="78" spans="1:4" ht="13" x14ac:dyDescent="0.15">
      <c r="A78" s="4"/>
      <c r="C78" s="31"/>
      <c r="D78" s="32"/>
    </row>
    <row r="79" spans="1:4" ht="13" x14ac:dyDescent="0.15">
      <c r="A79" s="4"/>
      <c r="C79" s="31"/>
      <c r="D79" s="32"/>
    </row>
    <row r="80" spans="1:4" ht="13" x14ac:dyDescent="0.15">
      <c r="A80" s="4"/>
      <c r="C80" s="31"/>
      <c r="D80" s="32"/>
    </row>
    <row r="81" spans="1:4" ht="13" x14ac:dyDescent="0.15">
      <c r="A81" s="4"/>
      <c r="C81" s="31"/>
      <c r="D81" s="32"/>
    </row>
    <row r="82" spans="1:4" ht="13" x14ac:dyDescent="0.15">
      <c r="A82" s="4"/>
      <c r="C82" s="31"/>
      <c r="D82" s="32"/>
    </row>
    <row r="83" spans="1:4" ht="13" x14ac:dyDescent="0.15">
      <c r="A83" s="4"/>
      <c r="C83" s="31"/>
      <c r="D83" s="32"/>
    </row>
    <row r="84" spans="1:4" ht="13" x14ac:dyDescent="0.15">
      <c r="A84" s="4"/>
      <c r="C84" s="31"/>
      <c r="D84" s="32"/>
    </row>
    <row r="85" spans="1:4" ht="13" x14ac:dyDescent="0.15">
      <c r="A85" s="4"/>
      <c r="C85" s="31"/>
      <c r="D85" s="32"/>
    </row>
    <row r="86" spans="1:4" ht="13" x14ac:dyDescent="0.15">
      <c r="A86" s="4"/>
      <c r="C86" s="31"/>
      <c r="D86" s="32"/>
    </row>
    <row r="87" spans="1:4" ht="13" x14ac:dyDescent="0.15">
      <c r="A87" s="4"/>
      <c r="C87" s="31"/>
      <c r="D87" s="32"/>
    </row>
    <row r="88" spans="1:4" ht="13" x14ac:dyDescent="0.15">
      <c r="A88" s="4"/>
      <c r="C88" s="31"/>
      <c r="D88" s="32"/>
    </row>
    <row r="89" spans="1:4" ht="13" x14ac:dyDescent="0.15">
      <c r="A89" s="4"/>
      <c r="C89" s="31"/>
      <c r="D89" s="32"/>
    </row>
    <row r="90" spans="1:4" ht="13" x14ac:dyDescent="0.15">
      <c r="A90" s="4"/>
      <c r="C90" s="31"/>
      <c r="D90" s="32"/>
    </row>
    <row r="91" spans="1:4" ht="13" x14ac:dyDescent="0.15">
      <c r="A91" s="4"/>
      <c r="C91" s="31"/>
      <c r="D91" s="32"/>
    </row>
    <row r="92" spans="1:4" ht="13" x14ac:dyDescent="0.15">
      <c r="A92" s="4"/>
      <c r="C92" s="31"/>
      <c r="D92" s="32"/>
    </row>
    <row r="93" spans="1:4" ht="13" x14ac:dyDescent="0.15">
      <c r="A93" s="4"/>
      <c r="C93" s="31"/>
      <c r="D93" s="32"/>
    </row>
    <row r="94" spans="1:4" ht="13" x14ac:dyDescent="0.15">
      <c r="A94" s="4"/>
      <c r="C94" s="31"/>
      <c r="D94" s="32"/>
    </row>
    <row r="95" spans="1:4" ht="13" x14ac:dyDescent="0.15">
      <c r="A95" s="4"/>
      <c r="C95" s="31"/>
      <c r="D95" s="32"/>
    </row>
    <row r="96" spans="1:4" ht="13" x14ac:dyDescent="0.15">
      <c r="A96" s="4"/>
      <c r="C96" s="31"/>
      <c r="D96" s="32"/>
    </row>
    <row r="97" spans="1:4" ht="13" x14ac:dyDescent="0.15">
      <c r="A97" s="4"/>
      <c r="C97" s="31"/>
      <c r="D97" s="32"/>
    </row>
    <row r="98" spans="1:4" ht="13" x14ac:dyDescent="0.15">
      <c r="A98" s="4"/>
      <c r="C98" s="31"/>
      <c r="D98" s="32"/>
    </row>
    <row r="99" spans="1:4" ht="13" x14ac:dyDescent="0.15">
      <c r="A99" s="4"/>
      <c r="C99" s="31"/>
      <c r="D99" s="32"/>
    </row>
    <row r="100" spans="1:4" ht="13" x14ac:dyDescent="0.15">
      <c r="A100" s="4"/>
      <c r="C100" s="31"/>
      <c r="D100" s="32"/>
    </row>
    <row r="101" spans="1:4" ht="13" x14ac:dyDescent="0.15">
      <c r="A101" s="4"/>
      <c r="C101" s="31"/>
      <c r="D101" s="32"/>
    </row>
    <row r="102" spans="1:4" ht="13" x14ac:dyDescent="0.15">
      <c r="A102" s="4"/>
      <c r="C102" s="31"/>
      <c r="D102" s="32"/>
    </row>
    <row r="103" spans="1:4" ht="13" x14ac:dyDescent="0.15">
      <c r="A103" s="4"/>
      <c r="C103" s="31"/>
      <c r="D103" s="32"/>
    </row>
    <row r="104" spans="1:4" ht="13" x14ac:dyDescent="0.15">
      <c r="A104" s="4"/>
      <c r="C104" s="31"/>
      <c r="D104" s="32"/>
    </row>
    <row r="105" spans="1:4" ht="13" x14ac:dyDescent="0.15">
      <c r="A105" s="4"/>
      <c r="C105" s="31"/>
      <c r="D105" s="32"/>
    </row>
    <row r="106" spans="1:4" ht="13" x14ac:dyDescent="0.15">
      <c r="A106" s="4"/>
      <c r="C106" s="31"/>
      <c r="D106" s="32"/>
    </row>
    <row r="107" spans="1:4" ht="13" x14ac:dyDescent="0.15">
      <c r="A107" s="4"/>
      <c r="C107" s="31"/>
      <c r="D107" s="32"/>
    </row>
    <row r="108" spans="1:4" ht="13" x14ac:dyDescent="0.15">
      <c r="A108" s="4"/>
      <c r="C108" s="31"/>
      <c r="D108" s="32"/>
    </row>
    <row r="109" spans="1:4" ht="13" x14ac:dyDescent="0.15">
      <c r="A109" s="4"/>
      <c r="C109" s="31"/>
      <c r="D109" s="32"/>
    </row>
    <row r="110" spans="1:4" ht="13" x14ac:dyDescent="0.15">
      <c r="A110" s="4"/>
      <c r="C110" s="31"/>
      <c r="D110" s="32"/>
    </row>
    <row r="111" spans="1:4" ht="13" x14ac:dyDescent="0.15">
      <c r="A111" s="4"/>
      <c r="C111" s="31"/>
      <c r="D111" s="32"/>
    </row>
    <row r="112" spans="1:4" ht="13" x14ac:dyDescent="0.15">
      <c r="A112" s="4"/>
      <c r="C112" s="31"/>
      <c r="D112" s="32"/>
    </row>
    <row r="113" spans="1:4" ht="13" x14ac:dyDescent="0.15">
      <c r="A113" s="4"/>
      <c r="C113" s="31"/>
      <c r="D113" s="32"/>
    </row>
    <row r="114" spans="1:4" ht="13" x14ac:dyDescent="0.15">
      <c r="A114" s="4"/>
      <c r="C114" s="31"/>
      <c r="D114" s="32"/>
    </row>
    <row r="115" spans="1:4" ht="13" x14ac:dyDescent="0.15">
      <c r="A115" s="4"/>
      <c r="C115" s="31"/>
      <c r="D115" s="32"/>
    </row>
    <row r="116" spans="1:4" ht="13" x14ac:dyDescent="0.15">
      <c r="A116" s="4"/>
      <c r="C116" s="31"/>
      <c r="D116" s="32"/>
    </row>
    <row r="117" spans="1:4" ht="13" x14ac:dyDescent="0.15">
      <c r="A117" s="4"/>
      <c r="C117" s="31"/>
      <c r="D117" s="32"/>
    </row>
    <row r="118" spans="1:4" ht="13" x14ac:dyDescent="0.15">
      <c r="A118" s="4"/>
      <c r="C118" s="31"/>
      <c r="D118" s="32"/>
    </row>
    <row r="119" spans="1:4" ht="13" x14ac:dyDescent="0.15">
      <c r="A119" s="4"/>
      <c r="C119" s="31"/>
      <c r="D119" s="32"/>
    </row>
    <row r="120" spans="1:4" ht="13" x14ac:dyDescent="0.15">
      <c r="A120" s="4"/>
      <c r="C120" s="31"/>
      <c r="D120" s="32"/>
    </row>
    <row r="121" spans="1:4" ht="13" x14ac:dyDescent="0.15">
      <c r="A121" s="4"/>
      <c r="C121" s="31"/>
      <c r="D121" s="32"/>
    </row>
    <row r="122" spans="1:4" ht="13" x14ac:dyDescent="0.15">
      <c r="A122" s="4"/>
      <c r="C122" s="31"/>
      <c r="D122" s="32"/>
    </row>
    <row r="123" spans="1:4" ht="13" x14ac:dyDescent="0.15">
      <c r="A123" s="4"/>
      <c r="C123" s="31"/>
      <c r="D123" s="32"/>
    </row>
    <row r="124" spans="1:4" ht="13" x14ac:dyDescent="0.15">
      <c r="A124" s="4"/>
      <c r="C124" s="31"/>
      <c r="D124" s="32"/>
    </row>
    <row r="125" spans="1:4" ht="13" x14ac:dyDescent="0.15">
      <c r="A125" s="4"/>
      <c r="C125" s="31"/>
      <c r="D125" s="32"/>
    </row>
    <row r="126" spans="1:4" ht="13" x14ac:dyDescent="0.15">
      <c r="A126" s="4"/>
      <c r="C126" s="31"/>
      <c r="D126" s="32"/>
    </row>
    <row r="127" spans="1:4" ht="13" x14ac:dyDescent="0.15">
      <c r="A127" s="4"/>
      <c r="C127" s="31"/>
      <c r="D127" s="32"/>
    </row>
    <row r="128" spans="1:4" ht="13" x14ac:dyDescent="0.15">
      <c r="A128" s="4"/>
      <c r="C128" s="31"/>
      <c r="D128" s="32"/>
    </row>
    <row r="129" spans="1:4" ht="13" x14ac:dyDescent="0.15">
      <c r="A129" s="4"/>
      <c r="C129" s="31"/>
      <c r="D129" s="32"/>
    </row>
    <row r="130" spans="1:4" ht="13" x14ac:dyDescent="0.15">
      <c r="A130" s="4"/>
      <c r="C130" s="31"/>
      <c r="D130" s="32"/>
    </row>
    <row r="131" spans="1:4" ht="13" x14ac:dyDescent="0.15">
      <c r="A131" s="4"/>
      <c r="C131" s="31"/>
      <c r="D131" s="32"/>
    </row>
    <row r="132" spans="1:4" ht="13" x14ac:dyDescent="0.15">
      <c r="A132" s="4"/>
      <c r="C132" s="31"/>
      <c r="D132" s="32"/>
    </row>
    <row r="133" spans="1:4" ht="13" x14ac:dyDescent="0.15">
      <c r="A133" s="4"/>
      <c r="C133" s="31"/>
      <c r="D133" s="32"/>
    </row>
    <row r="134" spans="1:4" ht="13" x14ac:dyDescent="0.15">
      <c r="A134" s="4"/>
      <c r="C134" s="31"/>
      <c r="D134" s="32"/>
    </row>
    <row r="135" spans="1:4" ht="13" x14ac:dyDescent="0.15">
      <c r="A135" s="4"/>
      <c r="C135" s="31"/>
      <c r="D135" s="32"/>
    </row>
    <row r="136" spans="1:4" ht="13" x14ac:dyDescent="0.15">
      <c r="A136" s="4"/>
      <c r="C136" s="31"/>
      <c r="D136" s="32"/>
    </row>
    <row r="137" spans="1:4" ht="13" x14ac:dyDescent="0.15">
      <c r="A137" s="4"/>
      <c r="C137" s="31"/>
      <c r="D137" s="32"/>
    </row>
    <row r="138" spans="1:4" ht="13" x14ac:dyDescent="0.15">
      <c r="A138" s="4"/>
      <c r="C138" s="31"/>
      <c r="D138" s="32"/>
    </row>
    <row r="139" spans="1:4" ht="13" x14ac:dyDescent="0.15">
      <c r="A139" s="4"/>
      <c r="C139" s="31"/>
      <c r="D139" s="32"/>
    </row>
    <row r="140" spans="1:4" ht="13" x14ac:dyDescent="0.15">
      <c r="A140" s="4"/>
      <c r="C140" s="31"/>
      <c r="D140" s="32"/>
    </row>
    <row r="141" spans="1:4" ht="13" x14ac:dyDescent="0.15">
      <c r="A141" s="4"/>
      <c r="C141" s="31"/>
      <c r="D141" s="32"/>
    </row>
    <row r="142" spans="1:4" ht="13" x14ac:dyDescent="0.15">
      <c r="A142" s="4"/>
      <c r="C142" s="31"/>
      <c r="D142" s="32"/>
    </row>
    <row r="143" spans="1:4" ht="13" x14ac:dyDescent="0.15">
      <c r="A143" s="4"/>
      <c r="C143" s="31"/>
      <c r="D143" s="32"/>
    </row>
    <row r="144" spans="1:4" ht="13" x14ac:dyDescent="0.15">
      <c r="A144" s="4"/>
      <c r="C144" s="31"/>
      <c r="D144" s="32"/>
    </row>
    <row r="145" spans="1:4" ht="13" x14ac:dyDescent="0.15">
      <c r="A145" s="4"/>
      <c r="C145" s="31"/>
      <c r="D145" s="32"/>
    </row>
    <row r="146" spans="1:4" ht="13" x14ac:dyDescent="0.15">
      <c r="A146" s="4"/>
      <c r="C146" s="31"/>
      <c r="D146" s="32"/>
    </row>
    <row r="147" spans="1:4" ht="13" x14ac:dyDescent="0.15">
      <c r="A147" s="4"/>
      <c r="C147" s="31"/>
      <c r="D147" s="32"/>
    </row>
    <row r="148" spans="1:4" ht="13" x14ac:dyDescent="0.15">
      <c r="A148" s="4"/>
      <c r="C148" s="31"/>
      <c r="D148" s="32"/>
    </row>
    <row r="149" spans="1:4" ht="13" x14ac:dyDescent="0.15">
      <c r="A149" s="4"/>
      <c r="C149" s="31"/>
      <c r="D149" s="32"/>
    </row>
    <row r="150" spans="1:4" ht="13" x14ac:dyDescent="0.15">
      <c r="A150" s="4"/>
      <c r="C150" s="31"/>
      <c r="D150" s="32"/>
    </row>
    <row r="151" spans="1:4" ht="13" x14ac:dyDescent="0.15">
      <c r="A151" s="4"/>
      <c r="C151" s="31"/>
      <c r="D151" s="32"/>
    </row>
    <row r="152" spans="1:4" ht="13" x14ac:dyDescent="0.15">
      <c r="A152" s="4"/>
      <c r="C152" s="31"/>
      <c r="D152" s="32"/>
    </row>
    <row r="153" spans="1:4" ht="13" x14ac:dyDescent="0.15">
      <c r="A153" s="4"/>
      <c r="C153" s="31"/>
      <c r="D153" s="32"/>
    </row>
    <row r="154" spans="1:4" ht="13" x14ac:dyDescent="0.15">
      <c r="A154" s="4"/>
      <c r="C154" s="31"/>
      <c r="D154" s="32"/>
    </row>
    <row r="155" spans="1:4" ht="13" x14ac:dyDescent="0.15">
      <c r="A155" s="4"/>
      <c r="C155" s="31"/>
      <c r="D155" s="32"/>
    </row>
    <row r="156" spans="1:4" ht="13" x14ac:dyDescent="0.15">
      <c r="A156" s="4"/>
      <c r="C156" s="31"/>
      <c r="D156" s="32"/>
    </row>
    <row r="157" spans="1:4" ht="13" x14ac:dyDescent="0.15">
      <c r="A157" s="4"/>
      <c r="C157" s="31"/>
      <c r="D157" s="32"/>
    </row>
    <row r="158" spans="1:4" ht="13" x14ac:dyDescent="0.15">
      <c r="A158" s="4"/>
      <c r="C158" s="31"/>
      <c r="D158" s="32"/>
    </row>
    <row r="159" spans="1:4" ht="13" x14ac:dyDescent="0.15">
      <c r="A159" s="4"/>
      <c r="C159" s="31"/>
      <c r="D159" s="32"/>
    </row>
    <row r="160" spans="1:4" ht="13" x14ac:dyDescent="0.15">
      <c r="A160" s="4"/>
      <c r="C160" s="31"/>
      <c r="D160" s="32"/>
    </row>
    <row r="161" spans="1:4" ht="13" x14ac:dyDescent="0.15">
      <c r="A161" s="4"/>
      <c r="C161" s="31"/>
      <c r="D161" s="32"/>
    </row>
    <row r="162" spans="1:4" ht="13" x14ac:dyDescent="0.15">
      <c r="A162" s="4"/>
      <c r="C162" s="31"/>
      <c r="D162" s="32"/>
    </row>
    <row r="163" spans="1:4" ht="13" x14ac:dyDescent="0.15">
      <c r="A163" s="4"/>
      <c r="C163" s="31"/>
      <c r="D163" s="32"/>
    </row>
    <row r="164" spans="1:4" ht="13" x14ac:dyDescent="0.15">
      <c r="A164" s="4"/>
      <c r="C164" s="31"/>
      <c r="D164" s="32"/>
    </row>
    <row r="165" spans="1:4" ht="13" x14ac:dyDescent="0.15">
      <c r="A165" s="4"/>
      <c r="C165" s="31"/>
      <c r="D165" s="32"/>
    </row>
    <row r="166" spans="1:4" ht="13" x14ac:dyDescent="0.15">
      <c r="A166" s="4"/>
      <c r="C166" s="31"/>
      <c r="D166" s="32"/>
    </row>
    <row r="167" spans="1:4" ht="13" x14ac:dyDescent="0.15">
      <c r="A167" s="4"/>
      <c r="C167" s="31"/>
      <c r="D167" s="32"/>
    </row>
    <row r="168" spans="1:4" ht="13" x14ac:dyDescent="0.15">
      <c r="A168" s="4"/>
      <c r="C168" s="31"/>
      <c r="D168" s="32"/>
    </row>
    <row r="169" spans="1:4" ht="13" x14ac:dyDescent="0.15">
      <c r="A169" s="4"/>
      <c r="C169" s="31"/>
      <c r="D169" s="32"/>
    </row>
    <row r="170" spans="1:4" ht="13" x14ac:dyDescent="0.15">
      <c r="A170" s="4"/>
      <c r="C170" s="31"/>
      <c r="D170" s="32"/>
    </row>
    <row r="171" spans="1:4" ht="13" x14ac:dyDescent="0.15">
      <c r="A171" s="4"/>
      <c r="C171" s="31"/>
      <c r="D171" s="32"/>
    </row>
    <row r="172" spans="1:4" ht="13" x14ac:dyDescent="0.15">
      <c r="A172" s="4"/>
      <c r="C172" s="31"/>
      <c r="D172" s="32"/>
    </row>
    <row r="173" spans="1:4" ht="13" x14ac:dyDescent="0.15">
      <c r="A173" s="4"/>
      <c r="C173" s="31"/>
      <c r="D173" s="32"/>
    </row>
    <row r="174" spans="1:4" ht="13" x14ac:dyDescent="0.15">
      <c r="A174" s="4"/>
      <c r="C174" s="31"/>
      <c r="D174" s="32"/>
    </row>
    <row r="175" spans="1:4" ht="13" x14ac:dyDescent="0.15">
      <c r="A175" s="4"/>
      <c r="C175" s="31"/>
      <c r="D175" s="32"/>
    </row>
    <row r="176" spans="1:4" ht="13" x14ac:dyDescent="0.15">
      <c r="A176" s="4"/>
      <c r="C176" s="31"/>
      <c r="D176" s="32"/>
    </row>
    <row r="177" spans="1:4" ht="13" x14ac:dyDescent="0.15">
      <c r="A177" s="4"/>
      <c r="C177" s="31"/>
      <c r="D177" s="32"/>
    </row>
    <row r="178" spans="1:4" ht="13" x14ac:dyDescent="0.15">
      <c r="A178" s="4"/>
      <c r="C178" s="31"/>
      <c r="D178" s="32"/>
    </row>
    <row r="179" spans="1:4" ht="13" x14ac:dyDescent="0.15">
      <c r="A179" s="4"/>
      <c r="C179" s="31"/>
      <c r="D179" s="32"/>
    </row>
    <row r="180" spans="1:4" ht="13" x14ac:dyDescent="0.15">
      <c r="A180" s="4"/>
      <c r="C180" s="31"/>
      <c r="D180" s="32"/>
    </row>
    <row r="181" spans="1:4" ht="13" x14ac:dyDescent="0.15">
      <c r="A181" s="4"/>
      <c r="C181" s="31"/>
      <c r="D181" s="32"/>
    </row>
    <row r="182" spans="1:4" ht="13" x14ac:dyDescent="0.15">
      <c r="A182" s="4"/>
      <c r="C182" s="31"/>
      <c r="D182" s="32"/>
    </row>
    <row r="183" spans="1:4" ht="13" x14ac:dyDescent="0.15">
      <c r="A183" s="4"/>
      <c r="C183" s="31"/>
      <c r="D183" s="32"/>
    </row>
    <row r="184" spans="1:4" ht="13" x14ac:dyDescent="0.15">
      <c r="A184" s="4"/>
      <c r="C184" s="31"/>
      <c r="D184" s="32"/>
    </row>
    <row r="185" spans="1:4" ht="13" x14ac:dyDescent="0.15">
      <c r="A185" s="4"/>
      <c r="C185" s="31"/>
      <c r="D185" s="32"/>
    </row>
    <row r="186" spans="1:4" ht="13" x14ac:dyDescent="0.15">
      <c r="A186" s="4"/>
      <c r="C186" s="31"/>
      <c r="D186" s="32"/>
    </row>
    <row r="187" spans="1:4" ht="13" x14ac:dyDescent="0.15">
      <c r="A187" s="4"/>
      <c r="C187" s="31"/>
      <c r="D187" s="32"/>
    </row>
    <row r="188" spans="1:4" ht="13" x14ac:dyDescent="0.15">
      <c r="A188" s="4"/>
      <c r="C188" s="31"/>
      <c r="D188" s="32"/>
    </row>
    <row r="189" spans="1:4" ht="13" x14ac:dyDescent="0.15">
      <c r="A189" s="4"/>
      <c r="C189" s="31"/>
      <c r="D189" s="32"/>
    </row>
    <row r="190" spans="1:4" ht="13" x14ac:dyDescent="0.15">
      <c r="A190" s="4"/>
      <c r="C190" s="31"/>
      <c r="D190" s="32"/>
    </row>
    <row r="191" spans="1:4" ht="13" x14ac:dyDescent="0.15">
      <c r="A191" s="4"/>
      <c r="C191" s="31"/>
      <c r="D191" s="32"/>
    </row>
    <row r="192" spans="1:4" ht="13" x14ac:dyDescent="0.15">
      <c r="A192" s="4"/>
      <c r="C192" s="31"/>
      <c r="D192" s="32"/>
    </row>
    <row r="193" spans="1:4" ht="13" x14ac:dyDescent="0.15">
      <c r="A193" s="4"/>
      <c r="C193" s="31"/>
      <c r="D193" s="32"/>
    </row>
    <row r="194" spans="1:4" ht="13" x14ac:dyDescent="0.15">
      <c r="A194" s="4"/>
      <c r="C194" s="31"/>
      <c r="D194" s="32"/>
    </row>
    <row r="195" spans="1:4" ht="13" x14ac:dyDescent="0.15">
      <c r="A195" s="4"/>
      <c r="C195" s="31"/>
      <c r="D195" s="32"/>
    </row>
    <row r="196" spans="1:4" ht="13" x14ac:dyDescent="0.15">
      <c r="A196" s="4"/>
      <c r="C196" s="31"/>
      <c r="D196" s="32"/>
    </row>
    <row r="197" spans="1:4" ht="13" x14ac:dyDescent="0.15">
      <c r="A197" s="4"/>
      <c r="C197" s="31"/>
      <c r="D197" s="32"/>
    </row>
    <row r="198" spans="1:4" ht="13" x14ac:dyDescent="0.15">
      <c r="A198" s="4"/>
      <c r="C198" s="31"/>
      <c r="D198" s="32"/>
    </row>
    <row r="199" spans="1:4" ht="13" x14ac:dyDescent="0.15">
      <c r="A199" s="4"/>
      <c r="C199" s="31"/>
      <c r="D199" s="32"/>
    </row>
    <row r="200" spans="1:4" ht="13" x14ac:dyDescent="0.15">
      <c r="A200" s="4"/>
      <c r="C200" s="31"/>
      <c r="D200" s="32"/>
    </row>
    <row r="201" spans="1:4" ht="13" x14ac:dyDescent="0.15">
      <c r="A201" s="4"/>
      <c r="C201" s="31"/>
      <c r="D201" s="32"/>
    </row>
    <row r="202" spans="1:4" ht="13" x14ac:dyDescent="0.15">
      <c r="A202" s="4"/>
      <c r="C202" s="31"/>
      <c r="D202" s="32"/>
    </row>
    <row r="203" spans="1:4" ht="13" x14ac:dyDescent="0.15">
      <c r="A203" s="4"/>
      <c r="C203" s="31"/>
      <c r="D203" s="32"/>
    </row>
    <row r="204" spans="1:4" ht="13" x14ac:dyDescent="0.15">
      <c r="A204" s="4"/>
      <c r="C204" s="31"/>
      <c r="D204" s="32"/>
    </row>
    <row r="205" spans="1:4" ht="13" x14ac:dyDescent="0.15">
      <c r="A205" s="4"/>
      <c r="C205" s="31"/>
      <c r="D205" s="32"/>
    </row>
    <row r="206" spans="1:4" ht="13" x14ac:dyDescent="0.15">
      <c r="A206" s="4"/>
      <c r="C206" s="31"/>
      <c r="D206" s="32"/>
    </row>
    <row r="207" spans="1:4" ht="13" x14ac:dyDescent="0.15">
      <c r="A207" s="4"/>
      <c r="C207" s="31"/>
      <c r="D207" s="32"/>
    </row>
    <row r="208" spans="1:4" ht="13" x14ac:dyDescent="0.15">
      <c r="A208" s="4"/>
      <c r="C208" s="31"/>
      <c r="D208" s="32"/>
    </row>
    <row r="209" spans="1:4" ht="13" x14ac:dyDescent="0.15">
      <c r="A209" s="4"/>
      <c r="C209" s="31"/>
      <c r="D209" s="32"/>
    </row>
    <row r="210" spans="1:4" ht="13" x14ac:dyDescent="0.15">
      <c r="A210" s="4"/>
      <c r="C210" s="31"/>
      <c r="D210" s="32"/>
    </row>
    <row r="211" spans="1:4" ht="13" x14ac:dyDescent="0.15">
      <c r="A211" s="4"/>
      <c r="C211" s="31"/>
      <c r="D211" s="32"/>
    </row>
    <row r="212" spans="1:4" ht="13" x14ac:dyDescent="0.15">
      <c r="A212" s="4"/>
      <c r="C212" s="31"/>
      <c r="D212" s="32"/>
    </row>
    <row r="213" spans="1:4" ht="13" x14ac:dyDescent="0.15">
      <c r="A213" s="4"/>
      <c r="C213" s="31"/>
      <c r="D213" s="32"/>
    </row>
    <row r="214" spans="1:4" ht="13" x14ac:dyDescent="0.15">
      <c r="A214" s="4"/>
      <c r="C214" s="31"/>
      <c r="D214" s="32"/>
    </row>
    <row r="215" spans="1:4" ht="13" x14ac:dyDescent="0.15">
      <c r="A215" s="4"/>
      <c r="C215" s="31"/>
      <c r="D215" s="32"/>
    </row>
    <row r="216" spans="1:4" ht="13" x14ac:dyDescent="0.15">
      <c r="A216" s="4"/>
      <c r="C216" s="31"/>
      <c r="D216" s="32"/>
    </row>
    <row r="217" spans="1:4" ht="13" x14ac:dyDescent="0.15">
      <c r="A217" s="4"/>
      <c r="C217" s="31"/>
      <c r="D217" s="32"/>
    </row>
    <row r="218" spans="1:4" ht="13" x14ac:dyDescent="0.15">
      <c r="A218" s="4"/>
      <c r="C218" s="31"/>
      <c r="D218" s="32"/>
    </row>
    <row r="219" spans="1:4" ht="13" x14ac:dyDescent="0.15">
      <c r="A219" s="4"/>
      <c r="C219" s="31"/>
      <c r="D219" s="32"/>
    </row>
    <row r="220" spans="1:4" ht="13" x14ac:dyDescent="0.15">
      <c r="A220" s="4"/>
      <c r="C220" s="31"/>
      <c r="D220" s="32"/>
    </row>
    <row r="221" spans="1:4" ht="13" x14ac:dyDescent="0.15">
      <c r="A221" s="4"/>
      <c r="C221" s="31"/>
      <c r="D221" s="32"/>
    </row>
    <row r="222" spans="1:4" ht="13" x14ac:dyDescent="0.15">
      <c r="A222" s="4"/>
      <c r="C222" s="31"/>
      <c r="D222" s="32"/>
    </row>
    <row r="223" spans="1:4" ht="13" x14ac:dyDescent="0.15">
      <c r="A223" s="4"/>
      <c r="C223" s="31"/>
      <c r="D223" s="32"/>
    </row>
    <row r="224" spans="1:4" ht="13" x14ac:dyDescent="0.15">
      <c r="A224" s="4"/>
      <c r="C224" s="31"/>
      <c r="D224" s="32"/>
    </row>
    <row r="225" spans="1:4" ht="13" x14ac:dyDescent="0.15">
      <c r="A225" s="4"/>
      <c r="C225" s="31"/>
      <c r="D225" s="32"/>
    </row>
    <row r="226" spans="1:4" ht="13" x14ac:dyDescent="0.15">
      <c r="A226" s="4"/>
      <c r="C226" s="31"/>
      <c r="D226" s="32"/>
    </row>
    <row r="227" spans="1:4" ht="13" x14ac:dyDescent="0.15">
      <c r="A227" s="4"/>
      <c r="C227" s="31"/>
      <c r="D227" s="32"/>
    </row>
    <row r="228" spans="1:4" ht="13" x14ac:dyDescent="0.15">
      <c r="A228" s="4"/>
      <c r="C228" s="31"/>
      <c r="D228" s="32"/>
    </row>
    <row r="229" spans="1:4" ht="13" x14ac:dyDescent="0.15">
      <c r="A229" s="4"/>
      <c r="C229" s="31"/>
      <c r="D229" s="32"/>
    </row>
    <row r="230" spans="1:4" ht="13" x14ac:dyDescent="0.15">
      <c r="A230" s="4"/>
      <c r="C230" s="31"/>
      <c r="D230" s="32"/>
    </row>
    <row r="231" spans="1:4" ht="13" x14ac:dyDescent="0.15">
      <c r="A231" s="4"/>
      <c r="C231" s="31"/>
      <c r="D231" s="32"/>
    </row>
    <row r="232" spans="1:4" ht="13" x14ac:dyDescent="0.15">
      <c r="A232" s="4"/>
      <c r="C232" s="31"/>
      <c r="D232" s="32"/>
    </row>
    <row r="233" spans="1:4" ht="13" x14ac:dyDescent="0.15">
      <c r="A233" s="4"/>
      <c r="C233" s="31"/>
      <c r="D233" s="32"/>
    </row>
    <row r="234" spans="1:4" ht="13" x14ac:dyDescent="0.15">
      <c r="A234" s="4"/>
      <c r="C234" s="31"/>
      <c r="D234" s="32"/>
    </row>
    <row r="235" spans="1:4" ht="13" x14ac:dyDescent="0.15">
      <c r="A235" s="4"/>
      <c r="C235" s="31"/>
      <c r="D235" s="32"/>
    </row>
    <row r="236" spans="1:4" ht="13" x14ac:dyDescent="0.15">
      <c r="A236" s="4"/>
      <c r="C236" s="31"/>
      <c r="D236" s="32"/>
    </row>
    <row r="237" spans="1:4" ht="13" x14ac:dyDescent="0.15">
      <c r="A237" s="4"/>
      <c r="C237" s="31"/>
      <c r="D237" s="32"/>
    </row>
    <row r="238" spans="1:4" ht="13" x14ac:dyDescent="0.15">
      <c r="A238" s="4"/>
      <c r="C238" s="31"/>
      <c r="D238" s="32"/>
    </row>
    <row r="239" spans="1:4" ht="13" x14ac:dyDescent="0.15">
      <c r="A239" s="4"/>
      <c r="C239" s="31"/>
      <c r="D239" s="32"/>
    </row>
    <row r="240" spans="1:4" ht="13" x14ac:dyDescent="0.15">
      <c r="A240" s="4"/>
      <c r="C240" s="31"/>
      <c r="D240" s="32"/>
    </row>
    <row r="241" spans="1:4" ht="13" x14ac:dyDescent="0.15">
      <c r="A241" s="4"/>
      <c r="C241" s="31"/>
      <c r="D241" s="32"/>
    </row>
    <row r="242" spans="1:4" ht="13" x14ac:dyDescent="0.15">
      <c r="A242" s="4"/>
      <c r="C242" s="31"/>
      <c r="D242" s="32"/>
    </row>
    <row r="243" spans="1:4" ht="13" x14ac:dyDescent="0.15">
      <c r="A243" s="4"/>
      <c r="C243" s="31"/>
      <c r="D243" s="32"/>
    </row>
    <row r="244" spans="1:4" ht="13" x14ac:dyDescent="0.15">
      <c r="A244" s="4"/>
      <c r="C244" s="31"/>
      <c r="D244" s="32"/>
    </row>
    <row r="245" spans="1:4" ht="13" x14ac:dyDescent="0.15">
      <c r="A245" s="4"/>
      <c r="C245" s="31"/>
      <c r="D245" s="32"/>
    </row>
    <row r="246" spans="1:4" ht="13" x14ac:dyDescent="0.15">
      <c r="A246" s="4"/>
      <c r="C246" s="31"/>
      <c r="D246" s="32"/>
    </row>
    <row r="247" spans="1:4" ht="13" x14ac:dyDescent="0.15">
      <c r="A247" s="4"/>
      <c r="C247" s="31"/>
      <c r="D247" s="32"/>
    </row>
    <row r="248" spans="1:4" ht="13" x14ac:dyDescent="0.15">
      <c r="A248" s="4"/>
      <c r="C248" s="31"/>
      <c r="D248" s="32"/>
    </row>
    <row r="249" spans="1:4" ht="13" x14ac:dyDescent="0.15">
      <c r="A249" s="4"/>
      <c r="C249" s="31"/>
      <c r="D249" s="32"/>
    </row>
    <row r="250" spans="1:4" ht="13" x14ac:dyDescent="0.15">
      <c r="A250" s="4"/>
      <c r="C250" s="31"/>
      <c r="D250" s="32"/>
    </row>
    <row r="251" spans="1:4" ht="13" x14ac:dyDescent="0.15">
      <c r="A251" s="4"/>
      <c r="C251" s="31"/>
      <c r="D251" s="32"/>
    </row>
    <row r="252" spans="1:4" ht="13" x14ac:dyDescent="0.15">
      <c r="A252" s="4"/>
      <c r="C252" s="31"/>
      <c r="D252" s="32"/>
    </row>
    <row r="253" spans="1:4" ht="13" x14ac:dyDescent="0.15">
      <c r="A253" s="4"/>
      <c r="C253" s="31"/>
      <c r="D253" s="32"/>
    </row>
    <row r="254" spans="1:4" ht="13" x14ac:dyDescent="0.15">
      <c r="A254" s="4"/>
      <c r="C254" s="31"/>
      <c r="D254" s="32"/>
    </row>
    <row r="255" spans="1:4" ht="13" x14ac:dyDescent="0.15">
      <c r="A255" s="4"/>
      <c r="C255" s="31"/>
      <c r="D255" s="32"/>
    </row>
    <row r="256" spans="1:4" ht="13" x14ac:dyDescent="0.15">
      <c r="A256" s="4"/>
      <c r="C256" s="31"/>
      <c r="D256" s="32"/>
    </row>
    <row r="257" spans="1:4" ht="13" x14ac:dyDescent="0.15">
      <c r="A257" s="4"/>
      <c r="C257" s="31"/>
      <c r="D257" s="32"/>
    </row>
    <row r="258" spans="1:4" ht="13" x14ac:dyDescent="0.15">
      <c r="A258" s="4"/>
      <c r="C258" s="31"/>
      <c r="D258" s="32"/>
    </row>
    <row r="259" spans="1:4" ht="13" x14ac:dyDescent="0.15">
      <c r="A259" s="4"/>
      <c r="C259" s="31"/>
      <c r="D259" s="32"/>
    </row>
    <row r="260" spans="1:4" ht="13" x14ac:dyDescent="0.15">
      <c r="A260" s="4"/>
      <c r="C260" s="31"/>
      <c r="D260" s="32"/>
    </row>
    <row r="261" spans="1:4" ht="13" x14ac:dyDescent="0.15">
      <c r="A261" s="4"/>
      <c r="C261" s="31"/>
      <c r="D261" s="32"/>
    </row>
    <row r="262" spans="1:4" ht="13" x14ac:dyDescent="0.15">
      <c r="A262" s="4"/>
      <c r="C262" s="31"/>
      <c r="D262" s="32"/>
    </row>
    <row r="263" spans="1:4" ht="13" x14ac:dyDescent="0.15">
      <c r="A263" s="4"/>
      <c r="C263" s="31"/>
      <c r="D263" s="32"/>
    </row>
    <row r="264" spans="1:4" ht="13" x14ac:dyDescent="0.15">
      <c r="A264" s="4"/>
      <c r="C264" s="31"/>
      <c r="D264" s="32"/>
    </row>
    <row r="265" spans="1:4" ht="13" x14ac:dyDescent="0.15">
      <c r="A265" s="4"/>
      <c r="C265" s="31"/>
      <c r="D265" s="32"/>
    </row>
    <row r="266" spans="1:4" ht="13" x14ac:dyDescent="0.15">
      <c r="A266" s="4"/>
      <c r="C266" s="31"/>
      <c r="D266" s="32"/>
    </row>
    <row r="267" spans="1:4" ht="13" x14ac:dyDescent="0.15">
      <c r="A267" s="4"/>
      <c r="C267" s="31"/>
      <c r="D267" s="32"/>
    </row>
    <row r="268" spans="1:4" ht="13" x14ac:dyDescent="0.15">
      <c r="A268" s="4"/>
      <c r="C268" s="31"/>
      <c r="D268" s="32"/>
    </row>
    <row r="269" spans="1:4" ht="13" x14ac:dyDescent="0.15">
      <c r="A269" s="4"/>
      <c r="C269" s="31"/>
      <c r="D269" s="32"/>
    </row>
    <row r="270" spans="1:4" ht="13" x14ac:dyDescent="0.15">
      <c r="A270" s="4"/>
      <c r="C270" s="31"/>
      <c r="D270" s="32"/>
    </row>
    <row r="271" spans="1:4" ht="13" x14ac:dyDescent="0.15">
      <c r="A271" s="4"/>
      <c r="C271" s="31"/>
      <c r="D271" s="32"/>
    </row>
    <row r="272" spans="1:4" ht="13" x14ac:dyDescent="0.15">
      <c r="A272" s="4"/>
      <c r="C272" s="31"/>
      <c r="D272" s="32"/>
    </row>
    <row r="273" spans="1:4" ht="13" x14ac:dyDescent="0.15">
      <c r="A273" s="4"/>
      <c r="C273" s="31"/>
      <c r="D273" s="32"/>
    </row>
    <row r="274" spans="1:4" ht="13" x14ac:dyDescent="0.15">
      <c r="A274" s="4"/>
      <c r="C274" s="31"/>
      <c r="D274" s="32"/>
    </row>
    <row r="275" spans="1:4" ht="13" x14ac:dyDescent="0.15">
      <c r="A275" s="4"/>
      <c r="C275" s="31"/>
      <c r="D275" s="32"/>
    </row>
    <row r="276" spans="1:4" ht="13" x14ac:dyDescent="0.15">
      <c r="A276" s="4"/>
      <c r="C276" s="31"/>
      <c r="D276" s="32"/>
    </row>
    <row r="277" spans="1:4" ht="13" x14ac:dyDescent="0.15">
      <c r="A277" s="4"/>
      <c r="C277" s="31"/>
      <c r="D277" s="32"/>
    </row>
    <row r="278" spans="1:4" ht="13" x14ac:dyDescent="0.15">
      <c r="A278" s="4"/>
      <c r="C278" s="31"/>
      <c r="D278" s="32"/>
    </row>
    <row r="279" spans="1:4" ht="13" x14ac:dyDescent="0.15">
      <c r="A279" s="4"/>
      <c r="C279" s="31"/>
      <c r="D279" s="32"/>
    </row>
    <row r="280" spans="1:4" ht="13" x14ac:dyDescent="0.15">
      <c r="A280" s="4"/>
      <c r="C280" s="31"/>
      <c r="D280" s="32"/>
    </row>
    <row r="281" spans="1:4" ht="13" x14ac:dyDescent="0.15">
      <c r="A281" s="4"/>
      <c r="C281" s="31"/>
      <c r="D281" s="32"/>
    </row>
    <row r="282" spans="1:4" ht="13" x14ac:dyDescent="0.15">
      <c r="A282" s="4"/>
      <c r="C282" s="31"/>
      <c r="D282" s="32"/>
    </row>
    <row r="283" spans="1:4" ht="13" x14ac:dyDescent="0.15">
      <c r="A283" s="4"/>
      <c r="C283" s="31"/>
      <c r="D283" s="32"/>
    </row>
    <row r="284" spans="1:4" ht="13" x14ac:dyDescent="0.15">
      <c r="A284" s="4"/>
      <c r="C284" s="31"/>
      <c r="D284" s="32"/>
    </row>
    <row r="285" spans="1:4" ht="13" x14ac:dyDescent="0.15">
      <c r="A285" s="4"/>
      <c r="C285" s="31"/>
      <c r="D285" s="32"/>
    </row>
    <row r="286" spans="1:4" ht="13" x14ac:dyDescent="0.15">
      <c r="A286" s="4"/>
      <c r="C286" s="31"/>
      <c r="D286" s="32"/>
    </row>
    <row r="287" spans="1:4" ht="13" x14ac:dyDescent="0.15">
      <c r="A287" s="4"/>
      <c r="C287" s="31"/>
      <c r="D287" s="32"/>
    </row>
    <row r="288" spans="1:4" ht="13" x14ac:dyDescent="0.15">
      <c r="A288" s="4"/>
      <c r="C288" s="31"/>
      <c r="D288" s="32"/>
    </row>
    <row r="289" spans="1:4" ht="13" x14ac:dyDescent="0.15">
      <c r="A289" s="4"/>
      <c r="C289" s="31"/>
      <c r="D289" s="32"/>
    </row>
    <row r="290" spans="1:4" ht="13" x14ac:dyDescent="0.15">
      <c r="A290" s="4"/>
      <c r="C290" s="31"/>
      <c r="D290" s="32"/>
    </row>
    <row r="291" spans="1:4" ht="13" x14ac:dyDescent="0.15">
      <c r="A291" s="4"/>
      <c r="C291" s="31"/>
      <c r="D291" s="32"/>
    </row>
    <row r="292" spans="1:4" ht="13" x14ac:dyDescent="0.15">
      <c r="A292" s="4"/>
      <c r="C292" s="31"/>
      <c r="D292" s="32"/>
    </row>
    <row r="293" spans="1:4" ht="13" x14ac:dyDescent="0.15">
      <c r="A293" s="4"/>
      <c r="C293" s="31"/>
      <c r="D293" s="32"/>
    </row>
    <row r="294" spans="1:4" ht="13" x14ac:dyDescent="0.15">
      <c r="A294" s="4"/>
      <c r="C294" s="31"/>
      <c r="D294" s="32"/>
    </row>
    <row r="295" spans="1:4" ht="13" x14ac:dyDescent="0.15">
      <c r="A295" s="4"/>
      <c r="C295" s="31"/>
      <c r="D295" s="32"/>
    </row>
    <row r="296" spans="1:4" ht="13" x14ac:dyDescent="0.15">
      <c r="A296" s="4"/>
      <c r="C296" s="31"/>
      <c r="D296" s="32"/>
    </row>
    <row r="297" spans="1:4" ht="13" x14ac:dyDescent="0.15">
      <c r="A297" s="4"/>
      <c r="C297" s="31"/>
      <c r="D297" s="32"/>
    </row>
    <row r="298" spans="1:4" ht="13" x14ac:dyDescent="0.15">
      <c r="A298" s="4"/>
      <c r="C298" s="31"/>
      <c r="D298" s="32"/>
    </row>
    <row r="299" spans="1:4" ht="13" x14ac:dyDescent="0.15">
      <c r="A299" s="4"/>
      <c r="C299" s="31"/>
      <c r="D299" s="32"/>
    </row>
    <row r="300" spans="1:4" ht="13" x14ac:dyDescent="0.15">
      <c r="A300" s="4"/>
      <c r="C300" s="31"/>
      <c r="D300" s="32"/>
    </row>
    <row r="301" spans="1:4" ht="13" x14ac:dyDescent="0.15">
      <c r="A301" s="4"/>
      <c r="C301" s="31"/>
      <c r="D301" s="32"/>
    </row>
    <row r="302" spans="1:4" ht="13" x14ac:dyDescent="0.15">
      <c r="A302" s="4"/>
      <c r="C302" s="31"/>
      <c r="D302" s="32"/>
    </row>
    <row r="303" spans="1:4" ht="13" x14ac:dyDescent="0.15">
      <c r="A303" s="4"/>
      <c r="C303" s="31"/>
      <c r="D303" s="32"/>
    </row>
    <row r="304" spans="1:4" ht="13" x14ac:dyDescent="0.15">
      <c r="A304" s="4"/>
      <c r="C304" s="31"/>
      <c r="D304" s="32"/>
    </row>
    <row r="305" spans="1:4" ht="13" x14ac:dyDescent="0.15">
      <c r="A305" s="4"/>
      <c r="C305" s="31"/>
      <c r="D305" s="32"/>
    </row>
    <row r="306" spans="1:4" ht="13" x14ac:dyDescent="0.15">
      <c r="A306" s="4"/>
      <c r="C306" s="31"/>
      <c r="D306" s="32"/>
    </row>
    <row r="307" spans="1:4" ht="13" x14ac:dyDescent="0.15">
      <c r="A307" s="4"/>
      <c r="C307" s="31"/>
      <c r="D307" s="32"/>
    </row>
    <row r="308" spans="1:4" ht="13" x14ac:dyDescent="0.15">
      <c r="A308" s="4"/>
      <c r="C308" s="31"/>
      <c r="D308" s="32"/>
    </row>
    <row r="309" spans="1:4" ht="13" x14ac:dyDescent="0.15">
      <c r="A309" s="4"/>
      <c r="C309" s="31"/>
      <c r="D309" s="32"/>
    </row>
    <row r="310" spans="1:4" ht="13" x14ac:dyDescent="0.15">
      <c r="A310" s="4"/>
      <c r="C310" s="31"/>
      <c r="D310" s="32"/>
    </row>
    <row r="311" spans="1:4" ht="13" x14ac:dyDescent="0.15">
      <c r="A311" s="4"/>
      <c r="C311" s="31"/>
      <c r="D311" s="32"/>
    </row>
    <row r="312" spans="1:4" ht="13" x14ac:dyDescent="0.15">
      <c r="A312" s="4"/>
      <c r="C312" s="31"/>
      <c r="D312" s="32"/>
    </row>
    <row r="313" spans="1:4" ht="13" x14ac:dyDescent="0.15">
      <c r="A313" s="4"/>
      <c r="C313" s="31"/>
      <c r="D313" s="32"/>
    </row>
    <row r="314" spans="1:4" ht="13" x14ac:dyDescent="0.15">
      <c r="A314" s="4"/>
      <c r="C314" s="31"/>
      <c r="D314" s="32"/>
    </row>
    <row r="315" spans="1:4" ht="13" x14ac:dyDescent="0.15">
      <c r="A315" s="4"/>
      <c r="C315" s="31"/>
      <c r="D315" s="32"/>
    </row>
    <row r="316" spans="1:4" ht="13" x14ac:dyDescent="0.15">
      <c r="A316" s="4"/>
      <c r="C316" s="31"/>
      <c r="D316" s="32"/>
    </row>
    <row r="317" spans="1:4" ht="13" x14ac:dyDescent="0.15">
      <c r="A317" s="4"/>
      <c r="C317" s="31"/>
      <c r="D317" s="32"/>
    </row>
    <row r="318" spans="1:4" ht="13" x14ac:dyDescent="0.15">
      <c r="A318" s="4"/>
      <c r="C318" s="31"/>
      <c r="D318" s="32"/>
    </row>
    <row r="319" spans="1:4" ht="13" x14ac:dyDescent="0.15">
      <c r="A319" s="4"/>
      <c r="C319" s="31"/>
      <c r="D319" s="32"/>
    </row>
    <row r="320" spans="1:4" ht="13" x14ac:dyDescent="0.15">
      <c r="A320" s="4"/>
      <c r="C320" s="31"/>
      <c r="D320" s="32"/>
    </row>
    <row r="321" spans="1:4" ht="13" x14ac:dyDescent="0.15">
      <c r="A321" s="4"/>
      <c r="C321" s="31"/>
      <c r="D321" s="32"/>
    </row>
    <row r="322" spans="1:4" ht="13" x14ac:dyDescent="0.15">
      <c r="A322" s="4"/>
      <c r="C322" s="31"/>
      <c r="D322" s="32"/>
    </row>
    <row r="323" spans="1:4" ht="13" x14ac:dyDescent="0.15">
      <c r="A323" s="4"/>
      <c r="C323" s="31"/>
      <c r="D323" s="32"/>
    </row>
    <row r="324" spans="1:4" ht="13" x14ac:dyDescent="0.15">
      <c r="A324" s="4"/>
      <c r="C324" s="31"/>
      <c r="D324" s="32"/>
    </row>
    <row r="325" spans="1:4" ht="13" x14ac:dyDescent="0.15">
      <c r="A325" s="4"/>
      <c r="C325" s="31"/>
      <c r="D325" s="32"/>
    </row>
    <row r="326" spans="1:4" ht="13" x14ac:dyDescent="0.15">
      <c r="A326" s="4"/>
      <c r="C326" s="31"/>
      <c r="D326" s="32"/>
    </row>
    <row r="327" spans="1:4" ht="13" x14ac:dyDescent="0.15">
      <c r="A327" s="4"/>
      <c r="C327" s="31"/>
      <c r="D327" s="32"/>
    </row>
    <row r="328" spans="1:4" ht="13" x14ac:dyDescent="0.15">
      <c r="A328" s="4"/>
      <c r="C328" s="31"/>
      <c r="D328" s="32"/>
    </row>
    <row r="329" spans="1:4" ht="13" x14ac:dyDescent="0.15">
      <c r="A329" s="4"/>
      <c r="C329" s="31"/>
      <c r="D329" s="32"/>
    </row>
    <row r="330" spans="1:4" ht="13" x14ac:dyDescent="0.15">
      <c r="A330" s="4"/>
      <c r="C330" s="31"/>
      <c r="D330" s="32"/>
    </row>
    <row r="331" spans="1:4" ht="13" x14ac:dyDescent="0.15">
      <c r="A331" s="4"/>
      <c r="C331" s="31"/>
      <c r="D331" s="32"/>
    </row>
    <row r="332" spans="1:4" ht="13" x14ac:dyDescent="0.15">
      <c r="A332" s="4"/>
      <c r="C332" s="31"/>
      <c r="D332" s="32"/>
    </row>
    <row r="333" spans="1:4" ht="13" x14ac:dyDescent="0.15">
      <c r="A333" s="4"/>
      <c r="C333" s="31"/>
      <c r="D333" s="32"/>
    </row>
    <row r="334" spans="1:4" ht="13" x14ac:dyDescent="0.15">
      <c r="A334" s="4"/>
      <c r="C334" s="31"/>
      <c r="D334" s="32"/>
    </row>
    <row r="335" spans="1:4" ht="13" x14ac:dyDescent="0.15">
      <c r="A335" s="4"/>
      <c r="C335" s="31"/>
      <c r="D335" s="32"/>
    </row>
    <row r="336" spans="1:4" ht="13" x14ac:dyDescent="0.15">
      <c r="A336" s="4"/>
      <c r="C336" s="31"/>
      <c r="D336" s="32"/>
    </row>
    <row r="337" spans="1:4" ht="13" x14ac:dyDescent="0.15">
      <c r="A337" s="4"/>
      <c r="C337" s="31"/>
      <c r="D337" s="32"/>
    </row>
    <row r="338" spans="1:4" ht="13" x14ac:dyDescent="0.15">
      <c r="A338" s="4"/>
      <c r="C338" s="31"/>
      <c r="D338" s="32"/>
    </row>
    <row r="339" spans="1:4" ht="13" x14ac:dyDescent="0.15">
      <c r="A339" s="4"/>
      <c r="C339" s="31"/>
      <c r="D339" s="32"/>
    </row>
    <row r="340" spans="1:4" ht="13" x14ac:dyDescent="0.15">
      <c r="A340" s="4"/>
      <c r="C340" s="31"/>
      <c r="D340" s="32"/>
    </row>
    <row r="341" spans="1:4" ht="13" x14ac:dyDescent="0.15">
      <c r="A341" s="4"/>
      <c r="C341" s="31"/>
      <c r="D341" s="32"/>
    </row>
    <row r="342" spans="1:4" ht="13" x14ac:dyDescent="0.15">
      <c r="A342" s="4"/>
      <c r="C342" s="31"/>
      <c r="D342" s="32"/>
    </row>
    <row r="343" spans="1:4" ht="13" x14ac:dyDescent="0.15">
      <c r="A343" s="4"/>
      <c r="C343" s="31"/>
      <c r="D343" s="32"/>
    </row>
    <row r="344" spans="1:4" ht="13" x14ac:dyDescent="0.15">
      <c r="A344" s="4"/>
      <c r="C344" s="31"/>
      <c r="D344" s="32"/>
    </row>
    <row r="345" spans="1:4" ht="13" x14ac:dyDescent="0.15">
      <c r="A345" s="4"/>
      <c r="C345" s="31"/>
      <c r="D345" s="32"/>
    </row>
    <row r="346" spans="1:4" ht="13" x14ac:dyDescent="0.15">
      <c r="A346" s="4"/>
      <c r="C346" s="31"/>
      <c r="D346" s="32"/>
    </row>
    <row r="347" spans="1:4" ht="13" x14ac:dyDescent="0.15">
      <c r="A347" s="4"/>
      <c r="C347" s="31"/>
      <c r="D347" s="32"/>
    </row>
    <row r="348" spans="1:4" ht="13" x14ac:dyDescent="0.15">
      <c r="A348" s="4"/>
      <c r="C348" s="31"/>
      <c r="D348" s="32"/>
    </row>
    <row r="349" spans="1:4" ht="13" x14ac:dyDescent="0.15">
      <c r="A349" s="4"/>
      <c r="C349" s="31"/>
      <c r="D349" s="32"/>
    </row>
    <row r="350" spans="1:4" ht="13" x14ac:dyDescent="0.15">
      <c r="A350" s="4"/>
      <c r="C350" s="31"/>
      <c r="D350" s="32"/>
    </row>
    <row r="351" spans="1:4" ht="13" x14ac:dyDescent="0.15">
      <c r="A351" s="4"/>
      <c r="C351" s="31"/>
      <c r="D351" s="32"/>
    </row>
    <row r="352" spans="1:4" ht="13" x14ac:dyDescent="0.15">
      <c r="A352" s="4"/>
      <c r="C352" s="31"/>
      <c r="D352" s="32"/>
    </row>
    <row r="353" spans="1:4" ht="13" x14ac:dyDescent="0.15">
      <c r="A353" s="4"/>
      <c r="C353" s="31"/>
      <c r="D353" s="32"/>
    </row>
    <row r="354" spans="1:4" ht="13" x14ac:dyDescent="0.15">
      <c r="A354" s="4"/>
      <c r="C354" s="31"/>
      <c r="D354" s="32"/>
    </row>
    <row r="355" spans="1:4" ht="13" x14ac:dyDescent="0.15">
      <c r="A355" s="4"/>
      <c r="C355" s="31"/>
      <c r="D355" s="32"/>
    </row>
    <row r="356" spans="1:4" ht="13" x14ac:dyDescent="0.15">
      <c r="A356" s="4"/>
      <c r="C356" s="31"/>
      <c r="D356" s="32"/>
    </row>
    <row r="357" spans="1:4" ht="13" x14ac:dyDescent="0.15">
      <c r="A357" s="4"/>
      <c r="C357" s="31"/>
      <c r="D357" s="32"/>
    </row>
    <row r="358" spans="1:4" ht="13" x14ac:dyDescent="0.15">
      <c r="A358" s="4"/>
      <c r="C358" s="31"/>
      <c r="D358" s="32"/>
    </row>
    <row r="359" spans="1:4" ht="13" x14ac:dyDescent="0.15">
      <c r="A359" s="4"/>
      <c r="C359" s="31"/>
      <c r="D359" s="32"/>
    </row>
    <row r="360" spans="1:4" ht="13" x14ac:dyDescent="0.15">
      <c r="A360" s="4"/>
      <c r="C360" s="31"/>
      <c r="D360" s="32"/>
    </row>
    <row r="361" spans="1:4" ht="13" x14ac:dyDescent="0.15">
      <c r="A361" s="4"/>
      <c r="C361" s="31"/>
      <c r="D361" s="32"/>
    </row>
    <row r="362" spans="1:4" ht="13" x14ac:dyDescent="0.15">
      <c r="A362" s="4"/>
      <c r="C362" s="31"/>
      <c r="D362" s="32"/>
    </row>
    <row r="363" spans="1:4" ht="13" x14ac:dyDescent="0.15">
      <c r="A363" s="4"/>
      <c r="C363" s="31"/>
      <c r="D363" s="32"/>
    </row>
    <row r="364" spans="1:4" ht="13" x14ac:dyDescent="0.15">
      <c r="A364" s="4"/>
      <c r="C364" s="31"/>
      <c r="D364" s="32"/>
    </row>
    <row r="365" spans="1:4" ht="13" x14ac:dyDescent="0.15">
      <c r="A365" s="4"/>
      <c r="C365" s="31"/>
      <c r="D365" s="32"/>
    </row>
    <row r="366" spans="1:4" ht="13" x14ac:dyDescent="0.15">
      <c r="A366" s="4"/>
      <c r="C366" s="31"/>
      <c r="D366" s="32"/>
    </row>
    <row r="367" spans="1:4" ht="13" x14ac:dyDescent="0.15">
      <c r="A367" s="4"/>
      <c r="C367" s="31"/>
      <c r="D367" s="32"/>
    </row>
    <row r="368" spans="1:4" ht="13" x14ac:dyDescent="0.15">
      <c r="A368" s="4"/>
      <c r="C368" s="31"/>
      <c r="D368" s="32"/>
    </row>
    <row r="369" spans="1:4" ht="13" x14ac:dyDescent="0.15">
      <c r="A369" s="4"/>
      <c r="C369" s="31"/>
      <c r="D369" s="32"/>
    </row>
    <row r="370" spans="1:4" ht="13" x14ac:dyDescent="0.15">
      <c r="A370" s="4"/>
      <c r="C370" s="31"/>
      <c r="D370" s="32"/>
    </row>
    <row r="371" spans="1:4" ht="13" x14ac:dyDescent="0.15">
      <c r="A371" s="4"/>
      <c r="C371" s="31"/>
      <c r="D371" s="32"/>
    </row>
    <row r="372" spans="1:4" ht="13" x14ac:dyDescent="0.15">
      <c r="A372" s="4"/>
      <c r="C372" s="31"/>
      <c r="D372" s="32"/>
    </row>
    <row r="373" spans="1:4" ht="13" x14ac:dyDescent="0.15">
      <c r="A373" s="4"/>
      <c r="C373" s="31"/>
      <c r="D373" s="32"/>
    </row>
    <row r="374" spans="1:4" ht="13" x14ac:dyDescent="0.15">
      <c r="A374" s="4"/>
      <c r="C374" s="31"/>
      <c r="D374" s="32"/>
    </row>
    <row r="375" spans="1:4" ht="13" x14ac:dyDescent="0.15">
      <c r="A375" s="4"/>
      <c r="C375" s="31"/>
      <c r="D375" s="32"/>
    </row>
    <row r="376" spans="1:4" ht="13" x14ac:dyDescent="0.15">
      <c r="A376" s="4"/>
      <c r="C376" s="31"/>
      <c r="D376" s="32"/>
    </row>
    <row r="377" spans="1:4" ht="13" x14ac:dyDescent="0.15">
      <c r="A377" s="4"/>
      <c r="C377" s="31"/>
      <c r="D377" s="32"/>
    </row>
    <row r="378" spans="1:4" ht="13" x14ac:dyDescent="0.15">
      <c r="A378" s="4"/>
      <c r="C378" s="31"/>
      <c r="D378" s="32"/>
    </row>
    <row r="379" spans="1:4" ht="13" x14ac:dyDescent="0.15">
      <c r="A379" s="4"/>
      <c r="C379" s="31"/>
      <c r="D379" s="32"/>
    </row>
    <row r="380" spans="1:4" ht="13" x14ac:dyDescent="0.15">
      <c r="A380" s="4"/>
      <c r="C380" s="31"/>
      <c r="D380" s="32"/>
    </row>
    <row r="381" spans="1:4" ht="13" x14ac:dyDescent="0.15">
      <c r="A381" s="4"/>
      <c r="C381" s="31"/>
      <c r="D381" s="32"/>
    </row>
    <row r="382" spans="1:4" ht="13" x14ac:dyDescent="0.15">
      <c r="A382" s="4"/>
      <c r="C382" s="31"/>
      <c r="D382" s="32"/>
    </row>
    <row r="383" spans="1:4" ht="13" x14ac:dyDescent="0.15">
      <c r="A383" s="4"/>
      <c r="C383" s="31"/>
      <c r="D383" s="32"/>
    </row>
    <row r="384" spans="1:4" ht="13" x14ac:dyDescent="0.15">
      <c r="A384" s="4"/>
      <c r="C384" s="31"/>
      <c r="D384" s="32"/>
    </row>
    <row r="385" spans="1:4" ht="13" x14ac:dyDescent="0.15">
      <c r="A385" s="4"/>
      <c r="C385" s="31"/>
      <c r="D385" s="32"/>
    </row>
    <row r="386" spans="1:4" ht="13" x14ac:dyDescent="0.15">
      <c r="A386" s="4"/>
      <c r="C386" s="31"/>
      <c r="D386" s="32"/>
    </row>
    <row r="387" spans="1:4" ht="13" x14ac:dyDescent="0.15">
      <c r="A387" s="4"/>
      <c r="C387" s="31"/>
      <c r="D387" s="32"/>
    </row>
    <row r="388" spans="1:4" ht="13" x14ac:dyDescent="0.15">
      <c r="A388" s="4"/>
      <c r="C388" s="31"/>
      <c r="D388" s="32"/>
    </row>
    <row r="389" spans="1:4" ht="13" x14ac:dyDescent="0.15">
      <c r="A389" s="4"/>
      <c r="C389" s="31"/>
      <c r="D389" s="32"/>
    </row>
    <row r="390" spans="1:4" ht="13" x14ac:dyDescent="0.15">
      <c r="A390" s="4"/>
      <c r="C390" s="31"/>
      <c r="D390" s="32"/>
    </row>
    <row r="391" spans="1:4" ht="13" x14ac:dyDescent="0.15">
      <c r="A391" s="4"/>
      <c r="C391" s="31"/>
      <c r="D391" s="32"/>
    </row>
    <row r="392" spans="1:4" ht="13" x14ac:dyDescent="0.15">
      <c r="A392" s="4"/>
      <c r="C392" s="31"/>
      <c r="D392" s="32"/>
    </row>
    <row r="393" spans="1:4" ht="13" x14ac:dyDescent="0.15">
      <c r="A393" s="4"/>
      <c r="C393" s="31"/>
      <c r="D393" s="32"/>
    </row>
    <row r="394" spans="1:4" ht="13" x14ac:dyDescent="0.15">
      <c r="A394" s="4"/>
      <c r="C394" s="31"/>
      <c r="D394" s="32"/>
    </row>
    <row r="395" spans="1:4" ht="13" x14ac:dyDescent="0.15">
      <c r="A395" s="4"/>
      <c r="C395" s="31"/>
      <c r="D395" s="32"/>
    </row>
    <row r="396" spans="1:4" ht="13" x14ac:dyDescent="0.15">
      <c r="A396" s="4"/>
      <c r="C396" s="31"/>
      <c r="D396" s="32"/>
    </row>
    <row r="397" spans="1:4" ht="13" x14ac:dyDescent="0.15">
      <c r="A397" s="4"/>
      <c r="C397" s="31"/>
      <c r="D397" s="32"/>
    </row>
    <row r="398" spans="1:4" ht="13" x14ac:dyDescent="0.15">
      <c r="A398" s="4"/>
      <c r="C398" s="31"/>
      <c r="D398" s="32"/>
    </row>
    <row r="399" spans="1:4" ht="13" x14ac:dyDescent="0.15">
      <c r="A399" s="4"/>
      <c r="C399" s="31"/>
      <c r="D399" s="32"/>
    </row>
    <row r="400" spans="1:4" ht="13" x14ac:dyDescent="0.15">
      <c r="A400" s="4"/>
      <c r="C400" s="31"/>
      <c r="D400" s="32"/>
    </row>
    <row r="401" spans="1:4" ht="13" x14ac:dyDescent="0.15">
      <c r="A401" s="4"/>
      <c r="C401" s="31"/>
      <c r="D401" s="32"/>
    </row>
    <row r="402" spans="1:4" ht="13" x14ac:dyDescent="0.15">
      <c r="A402" s="4"/>
      <c r="C402" s="31"/>
      <c r="D402" s="32"/>
    </row>
    <row r="403" spans="1:4" ht="13" x14ac:dyDescent="0.15">
      <c r="A403" s="4"/>
      <c r="C403" s="31"/>
      <c r="D403" s="32"/>
    </row>
    <row r="404" spans="1:4" ht="13" x14ac:dyDescent="0.15">
      <c r="A404" s="4"/>
      <c r="C404" s="31"/>
      <c r="D404" s="32"/>
    </row>
    <row r="405" spans="1:4" ht="13" x14ac:dyDescent="0.15">
      <c r="A405" s="4"/>
      <c r="C405" s="31"/>
      <c r="D405" s="32"/>
    </row>
    <row r="406" spans="1:4" ht="13" x14ac:dyDescent="0.15">
      <c r="A406" s="4"/>
      <c r="C406" s="31"/>
      <c r="D406" s="32"/>
    </row>
    <row r="407" spans="1:4" ht="13" x14ac:dyDescent="0.15">
      <c r="A407" s="4"/>
      <c r="C407" s="31"/>
      <c r="D407" s="32"/>
    </row>
    <row r="408" spans="1:4" ht="13" x14ac:dyDescent="0.15">
      <c r="A408" s="4"/>
      <c r="C408" s="31"/>
      <c r="D408" s="32"/>
    </row>
    <row r="409" spans="1:4" ht="13" x14ac:dyDescent="0.15">
      <c r="A409" s="4"/>
      <c r="C409" s="31"/>
      <c r="D409" s="32"/>
    </row>
    <row r="410" spans="1:4" ht="13" x14ac:dyDescent="0.15">
      <c r="A410" s="4"/>
      <c r="C410" s="31"/>
      <c r="D410" s="32"/>
    </row>
    <row r="411" spans="1:4" ht="13" x14ac:dyDescent="0.15">
      <c r="A411" s="4"/>
      <c r="C411" s="31"/>
      <c r="D411" s="32"/>
    </row>
    <row r="412" spans="1:4" ht="13" x14ac:dyDescent="0.15">
      <c r="A412" s="4"/>
      <c r="C412" s="31"/>
      <c r="D412" s="32"/>
    </row>
    <row r="413" spans="1:4" ht="13" x14ac:dyDescent="0.15">
      <c r="A413" s="4"/>
      <c r="C413" s="31"/>
      <c r="D413" s="32"/>
    </row>
    <row r="414" spans="1:4" ht="13" x14ac:dyDescent="0.15">
      <c r="A414" s="4"/>
      <c r="C414" s="31"/>
      <c r="D414" s="32"/>
    </row>
    <row r="415" spans="1:4" ht="13" x14ac:dyDescent="0.15">
      <c r="A415" s="4"/>
      <c r="C415" s="31"/>
      <c r="D415" s="32"/>
    </row>
    <row r="416" spans="1:4" ht="13" x14ac:dyDescent="0.15">
      <c r="A416" s="4"/>
      <c r="C416" s="31"/>
      <c r="D416" s="32"/>
    </row>
    <row r="417" spans="1:4" ht="13" x14ac:dyDescent="0.15">
      <c r="A417" s="4"/>
      <c r="C417" s="31"/>
      <c r="D417" s="32"/>
    </row>
    <row r="418" spans="1:4" ht="13" x14ac:dyDescent="0.15">
      <c r="A418" s="4"/>
      <c r="C418" s="31"/>
      <c r="D418" s="32"/>
    </row>
    <row r="419" spans="1:4" ht="13" x14ac:dyDescent="0.15">
      <c r="A419" s="4"/>
      <c r="C419" s="31"/>
      <c r="D419" s="32"/>
    </row>
    <row r="420" spans="1:4" ht="13" x14ac:dyDescent="0.15">
      <c r="A420" s="4"/>
      <c r="C420" s="31"/>
      <c r="D420" s="32"/>
    </row>
    <row r="421" spans="1:4" ht="13" x14ac:dyDescent="0.15">
      <c r="A421" s="4"/>
      <c r="C421" s="31"/>
      <c r="D421" s="32"/>
    </row>
    <row r="422" spans="1:4" ht="13" x14ac:dyDescent="0.15">
      <c r="A422" s="4"/>
      <c r="C422" s="31"/>
      <c r="D422" s="32"/>
    </row>
    <row r="423" spans="1:4" ht="13" x14ac:dyDescent="0.15">
      <c r="A423" s="4"/>
      <c r="C423" s="31"/>
      <c r="D423" s="32"/>
    </row>
    <row r="424" spans="1:4" ht="13" x14ac:dyDescent="0.15">
      <c r="A424" s="4"/>
      <c r="C424" s="31"/>
      <c r="D424" s="32"/>
    </row>
    <row r="425" spans="1:4" ht="13" x14ac:dyDescent="0.15">
      <c r="A425" s="4"/>
      <c r="C425" s="31"/>
      <c r="D425" s="32"/>
    </row>
    <row r="426" spans="1:4" ht="13" x14ac:dyDescent="0.15">
      <c r="A426" s="4"/>
      <c r="C426" s="31"/>
      <c r="D426" s="32"/>
    </row>
    <row r="427" spans="1:4" ht="13" x14ac:dyDescent="0.15">
      <c r="A427" s="4"/>
      <c r="C427" s="31"/>
      <c r="D427" s="32"/>
    </row>
    <row r="428" spans="1:4" ht="13" x14ac:dyDescent="0.15">
      <c r="A428" s="4"/>
      <c r="C428" s="31"/>
      <c r="D428" s="32"/>
    </row>
    <row r="429" spans="1:4" ht="13" x14ac:dyDescent="0.15">
      <c r="A429" s="4"/>
      <c r="C429" s="31"/>
      <c r="D429" s="32"/>
    </row>
    <row r="430" spans="1:4" ht="13" x14ac:dyDescent="0.15">
      <c r="A430" s="4"/>
      <c r="C430" s="31"/>
      <c r="D430" s="32"/>
    </row>
    <row r="431" spans="1:4" ht="13" x14ac:dyDescent="0.15">
      <c r="A431" s="4"/>
      <c r="C431" s="31"/>
      <c r="D431" s="32"/>
    </row>
    <row r="432" spans="1:4" ht="13" x14ac:dyDescent="0.15">
      <c r="A432" s="4"/>
      <c r="C432" s="31"/>
      <c r="D432" s="32"/>
    </row>
    <row r="433" spans="1:4" ht="13" x14ac:dyDescent="0.15">
      <c r="A433" s="4"/>
      <c r="C433" s="31"/>
      <c r="D433" s="32"/>
    </row>
    <row r="434" spans="1:4" ht="13" x14ac:dyDescent="0.15">
      <c r="A434" s="4"/>
      <c r="C434" s="31"/>
      <c r="D434" s="32"/>
    </row>
    <row r="435" spans="1:4" ht="13" x14ac:dyDescent="0.15">
      <c r="A435" s="4"/>
      <c r="C435" s="31"/>
      <c r="D435" s="32"/>
    </row>
    <row r="436" spans="1:4" ht="13" x14ac:dyDescent="0.15">
      <c r="A436" s="4"/>
      <c r="C436" s="31"/>
      <c r="D436" s="32"/>
    </row>
    <row r="437" spans="1:4" ht="13" x14ac:dyDescent="0.15">
      <c r="A437" s="4"/>
      <c r="C437" s="31"/>
      <c r="D437" s="32"/>
    </row>
    <row r="438" spans="1:4" ht="13" x14ac:dyDescent="0.15">
      <c r="A438" s="4"/>
      <c r="C438" s="31"/>
      <c r="D438" s="32"/>
    </row>
    <row r="439" spans="1:4" ht="13" x14ac:dyDescent="0.15">
      <c r="A439" s="4"/>
      <c r="C439" s="31"/>
      <c r="D439" s="32"/>
    </row>
    <row r="440" spans="1:4" ht="13" x14ac:dyDescent="0.15">
      <c r="A440" s="4"/>
      <c r="C440" s="31"/>
      <c r="D440" s="32"/>
    </row>
    <row r="441" spans="1:4" ht="13" x14ac:dyDescent="0.15">
      <c r="A441" s="4"/>
      <c r="C441" s="31"/>
      <c r="D441" s="32"/>
    </row>
    <row r="442" spans="1:4" ht="13" x14ac:dyDescent="0.15">
      <c r="A442" s="4"/>
      <c r="C442" s="31"/>
      <c r="D442" s="32"/>
    </row>
    <row r="443" spans="1:4" ht="13" x14ac:dyDescent="0.15">
      <c r="A443" s="4"/>
      <c r="C443" s="31"/>
      <c r="D443" s="32"/>
    </row>
    <row r="444" spans="1:4" ht="13" x14ac:dyDescent="0.15">
      <c r="A444" s="4"/>
      <c r="C444" s="31"/>
      <c r="D444" s="32"/>
    </row>
    <row r="445" spans="1:4" ht="13" x14ac:dyDescent="0.15">
      <c r="A445" s="4"/>
      <c r="C445" s="31"/>
      <c r="D445" s="32"/>
    </row>
    <row r="446" spans="1:4" ht="13" x14ac:dyDescent="0.15">
      <c r="A446" s="4"/>
      <c r="C446" s="31"/>
      <c r="D446" s="32"/>
    </row>
    <row r="447" spans="1:4" ht="13" x14ac:dyDescent="0.15">
      <c r="A447" s="4"/>
      <c r="C447" s="31"/>
      <c r="D447" s="32"/>
    </row>
    <row r="448" spans="1:4" ht="13" x14ac:dyDescent="0.15">
      <c r="A448" s="4"/>
      <c r="C448" s="31"/>
      <c r="D448" s="32"/>
    </row>
    <row r="449" spans="1:4" ht="13" x14ac:dyDescent="0.15">
      <c r="A449" s="4"/>
      <c r="C449" s="31"/>
      <c r="D449" s="32"/>
    </row>
    <row r="450" spans="1:4" ht="13" x14ac:dyDescent="0.15">
      <c r="A450" s="4"/>
      <c r="C450" s="31"/>
      <c r="D450" s="32"/>
    </row>
    <row r="451" spans="1:4" ht="13" x14ac:dyDescent="0.15">
      <c r="A451" s="4"/>
      <c r="C451" s="31"/>
      <c r="D451" s="32"/>
    </row>
    <row r="452" spans="1:4" ht="13" x14ac:dyDescent="0.15">
      <c r="A452" s="4"/>
      <c r="C452" s="31"/>
      <c r="D452" s="32"/>
    </row>
    <row r="453" spans="1:4" ht="13" x14ac:dyDescent="0.15">
      <c r="A453" s="4"/>
      <c r="C453" s="31"/>
      <c r="D453" s="32"/>
    </row>
    <row r="454" spans="1:4" ht="13" x14ac:dyDescent="0.15">
      <c r="A454" s="4"/>
      <c r="C454" s="31"/>
      <c r="D454" s="32"/>
    </row>
    <row r="455" spans="1:4" ht="13" x14ac:dyDescent="0.15">
      <c r="A455" s="4"/>
      <c r="C455" s="31"/>
      <c r="D455" s="32"/>
    </row>
    <row r="456" spans="1:4" ht="13" x14ac:dyDescent="0.15">
      <c r="A456" s="4"/>
      <c r="C456" s="31"/>
      <c r="D456" s="32"/>
    </row>
    <row r="457" spans="1:4" ht="13" x14ac:dyDescent="0.15">
      <c r="A457" s="4"/>
      <c r="C457" s="31"/>
      <c r="D457" s="32"/>
    </row>
    <row r="458" spans="1:4" ht="13" x14ac:dyDescent="0.15">
      <c r="A458" s="4"/>
      <c r="C458" s="31"/>
      <c r="D458" s="32"/>
    </row>
    <row r="459" spans="1:4" ht="13" x14ac:dyDescent="0.15">
      <c r="A459" s="4"/>
      <c r="C459" s="31"/>
      <c r="D459" s="32"/>
    </row>
    <row r="460" spans="1:4" ht="13" x14ac:dyDescent="0.15">
      <c r="A460" s="4"/>
      <c r="C460" s="31"/>
      <c r="D460" s="32"/>
    </row>
    <row r="461" spans="1:4" ht="13" x14ac:dyDescent="0.15">
      <c r="A461" s="4"/>
      <c r="C461" s="31"/>
      <c r="D461" s="32"/>
    </row>
    <row r="462" spans="1:4" ht="13" x14ac:dyDescent="0.15">
      <c r="A462" s="4"/>
      <c r="C462" s="31"/>
      <c r="D462" s="32"/>
    </row>
    <row r="463" spans="1:4" ht="13" x14ac:dyDescent="0.15">
      <c r="A463" s="4"/>
      <c r="C463" s="31"/>
      <c r="D463" s="32"/>
    </row>
    <row r="464" spans="1:4" ht="13" x14ac:dyDescent="0.15">
      <c r="A464" s="4"/>
      <c r="C464" s="31"/>
      <c r="D464" s="32"/>
    </row>
    <row r="465" spans="1:4" ht="13" x14ac:dyDescent="0.15">
      <c r="A465" s="4"/>
      <c r="C465" s="31"/>
      <c r="D465" s="32"/>
    </row>
    <row r="466" spans="1:4" ht="13" x14ac:dyDescent="0.15">
      <c r="A466" s="4"/>
      <c r="C466" s="31"/>
      <c r="D466" s="32"/>
    </row>
    <row r="467" spans="1:4" ht="13" x14ac:dyDescent="0.15">
      <c r="A467" s="4"/>
      <c r="C467" s="31"/>
      <c r="D467" s="32"/>
    </row>
    <row r="468" spans="1:4" ht="13" x14ac:dyDescent="0.15">
      <c r="A468" s="4"/>
      <c r="C468" s="31"/>
      <c r="D468" s="32"/>
    </row>
    <row r="469" spans="1:4" ht="13" x14ac:dyDescent="0.15">
      <c r="A469" s="4"/>
      <c r="C469" s="31"/>
      <c r="D469" s="32"/>
    </row>
    <row r="470" spans="1:4" ht="13" x14ac:dyDescent="0.15">
      <c r="A470" s="4"/>
      <c r="C470" s="31"/>
      <c r="D470" s="32"/>
    </row>
    <row r="471" spans="1:4" ht="13" x14ac:dyDescent="0.15">
      <c r="A471" s="4"/>
      <c r="C471" s="31"/>
      <c r="D471" s="32"/>
    </row>
    <row r="472" spans="1:4" ht="13" x14ac:dyDescent="0.15">
      <c r="A472" s="4"/>
      <c r="C472" s="31"/>
      <c r="D472" s="32"/>
    </row>
    <row r="473" spans="1:4" ht="13" x14ac:dyDescent="0.15">
      <c r="A473" s="4"/>
      <c r="C473" s="31"/>
      <c r="D473" s="32"/>
    </row>
    <row r="474" spans="1:4" ht="13" x14ac:dyDescent="0.15">
      <c r="A474" s="4"/>
      <c r="C474" s="31"/>
      <c r="D474" s="32"/>
    </row>
    <row r="475" spans="1:4" ht="13" x14ac:dyDescent="0.15">
      <c r="A475" s="4"/>
      <c r="C475" s="31"/>
      <c r="D475" s="32"/>
    </row>
    <row r="476" spans="1:4" ht="13" x14ac:dyDescent="0.15">
      <c r="A476" s="4"/>
      <c r="C476" s="31"/>
      <c r="D476" s="32"/>
    </row>
    <row r="477" spans="1:4" ht="13" x14ac:dyDescent="0.15">
      <c r="A477" s="4"/>
      <c r="C477" s="31"/>
      <c r="D477" s="32"/>
    </row>
    <row r="478" spans="1:4" ht="13" x14ac:dyDescent="0.15">
      <c r="A478" s="4"/>
      <c r="C478" s="31"/>
      <c r="D478" s="32"/>
    </row>
    <row r="479" spans="1:4" ht="13" x14ac:dyDescent="0.15">
      <c r="A479" s="4"/>
      <c r="C479" s="31"/>
      <c r="D479" s="32"/>
    </row>
    <row r="480" spans="1:4" ht="13" x14ac:dyDescent="0.15">
      <c r="A480" s="4"/>
      <c r="C480" s="31"/>
      <c r="D480" s="32"/>
    </row>
    <row r="481" spans="1:4" ht="13" x14ac:dyDescent="0.15">
      <c r="A481" s="4"/>
      <c r="C481" s="31"/>
      <c r="D481" s="32"/>
    </row>
    <row r="482" spans="1:4" ht="13" x14ac:dyDescent="0.15">
      <c r="A482" s="4"/>
      <c r="C482" s="31"/>
      <c r="D482" s="32"/>
    </row>
    <row r="483" spans="1:4" ht="13" x14ac:dyDescent="0.15">
      <c r="A483" s="4"/>
      <c r="C483" s="31"/>
      <c r="D483" s="32"/>
    </row>
    <row r="484" spans="1:4" ht="13" x14ac:dyDescent="0.15">
      <c r="A484" s="4"/>
      <c r="C484" s="31"/>
      <c r="D484" s="32"/>
    </row>
    <row r="485" spans="1:4" ht="13" x14ac:dyDescent="0.15">
      <c r="A485" s="4"/>
      <c r="C485" s="31"/>
      <c r="D485" s="32"/>
    </row>
    <row r="486" spans="1:4" ht="13" x14ac:dyDescent="0.15">
      <c r="A486" s="4"/>
      <c r="C486" s="31"/>
      <c r="D486" s="32"/>
    </row>
    <row r="487" spans="1:4" ht="13" x14ac:dyDescent="0.15">
      <c r="A487" s="4"/>
      <c r="C487" s="31"/>
      <c r="D487" s="32"/>
    </row>
    <row r="488" spans="1:4" ht="13" x14ac:dyDescent="0.15">
      <c r="A488" s="4"/>
      <c r="C488" s="31"/>
      <c r="D488" s="32"/>
    </row>
    <row r="489" spans="1:4" ht="13" x14ac:dyDescent="0.15">
      <c r="A489" s="4"/>
      <c r="C489" s="31"/>
      <c r="D489" s="32"/>
    </row>
    <row r="490" spans="1:4" ht="13" x14ac:dyDescent="0.15">
      <c r="A490" s="4"/>
      <c r="C490" s="31"/>
      <c r="D490" s="32"/>
    </row>
    <row r="491" spans="1:4" ht="13" x14ac:dyDescent="0.15">
      <c r="A491" s="4"/>
      <c r="C491" s="31"/>
      <c r="D491" s="32"/>
    </row>
    <row r="492" spans="1:4" ht="13" x14ac:dyDescent="0.15">
      <c r="A492" s="4"/>
      <c r="C492" s="31"/>
      <c r="D492" s="32"/>
    </row>
    <row r="493" spans="1:4" ht="13" x14ac:dyDescent="0.15">
      <c r="A493" s="4"/>
      <c r="C493" s="31"/>
      <c r="D493" s="32"/>
    </row>
    <row r="494" spans="1:4" ht="13" x14ac:dyDescent="0.15">
      <c r="A494" s="4"/>
      <c r="C494" s="31"/>
      <c r="D494" s="32"/>
    </row>
    <row r="495" spans="1:4" ht="13" x14ac:dyDescent="0.15">
      <c r="A495" s="4"/>
      <c r="C495" s="31"/>
      <c r="D495" s="32"/>
    </row>
    <row r="496" spans="1:4" ht="13" x14ac:dyDescent="0.15">
      <c r="A496" s="4"/>
      <c r="C496" s="31"/>
      <c r="D496" s="32"/>
    </row>
    <row r="497" spans="1:4" ht="13" x14ac:dyDescent="0.15">
      <c r="A497" s="4"/>
      <c r="C497" s="31"/>
      <c r="D497" s="32"/>
    </row>
    <row r="498" spans="1:4" ht="13" x14ac:dyDescent="0.15">
      <c r="A498" s="4"/>
      <c r="C498" s="31"/>
      <c r="D498" s="32"/>
    </row>
    <row r="499" spans="1:4" ht="13" x14ac:dyDescent="0.15">
      <c r="A499" s="4"/>
      <c r="C499" s="31"/>
      <c r="D499" s="32"/>
    </row>
    <row r="500" spans="1:4" ht="13" x14ac:dyDescent="0.15">
      <c r="A500" s="4"/>
      <c r="C500" s="31"/>
      <c r="D500" s="32"/>
    </row>
    <row r="501" spans="1:4" ht="13" x14ac:dyDescent="0.15">
      <c r="A501" s="4"/>
      <c r="C501" s="31"/>
      <c r="D501" s="32"/>
    </row>
    <row r="502" spans="1:4" ht="13" x14ac:dyDescent="0.15">
      <c r="A502" s="4"/>
      <c r="C502" s="31"/>
      <c r="D502" s="32"/>
    </row>
    <row r="503" spans="1:4" ht="13" x14ac:dyDescent="0.15">
      <c r="A503" s="4"/>
      <c r="C503" s="31"/>
      <c r="D503" s="32"/>
    </row>
    <row r="504" spans="1:4" ht="13" x14ac:dyDescent="0.15">
      <c r="A504" s="4"/>
      <c r="C504" s="31"/>
      <c r="D504" s="32"/>
    </row>
    <row r="505" spans="1:4" ht="13" x14ac:dyDescent="0.15">
      <c r="A505" s="4"/>
      <c r="C505" s="31"/>
      <c r="D505" s="32"/>
    </row>
    <row r="506" spans="1:4" ht="13" x14ac:dyDescent="0.15">
      <c r="A506" s="4"/>
      <c r="C506" s="31"/>
      <c r="D506" s="32"/>
    </row>
    <row r="507" spans="1:4" ht="13" x14ac:dyDescent="0.15">
      <c r="A507" s="4"/>
      <c r="C507" s="31"/>
      <c r="D507" s="32"/>
    </row>
    <row r="508" spans="1:4" ht="13" x14ac:dyDescent="0.15">
      <c r="A508" s="4"/>
      <c r="C508" s="31"/>
      <c r="D508" s="32"/>
    </row>
    <row r="509" spans="1:4" ht="13" x14ac:dyDescent="0.15">
      <c r="A509" s="4"/>
      <c r="C509" s="31"/>
      <c r="D509" s="32"/>
    </row>
    <row r="510" spans="1:4" ht="13" x14ac:dyDescent="0.15">
      <c r="A510" s="4"/>
      <c r="C510" s="31"/>
      <c r="D510" s="32"/>
    </row>
    <row r="511" spans="1:4" ht="13" x14ac:dyDescent="0.15">
      <c r="A511" s="4"/>
      <c r="C511" s="31"/>
      <c r="D511" s="32"/>
    </row>
    <row r="512" spans="1:4" ht="13" x14ac:dyDescent="0.15">
      <c r="A512" s="4"/>
      <c r="C512" s="31"/>
      <c r="D512" s="32"/>
    </row>
    <row r="513" spans="1:4" ht="13" x14ac:dyDescent="0.15">
      <c r="A513" s="4"/>
      <c r="C513" s="31"/>
      <c r="D513" s="32"/>
    </row>
    <row r="514" spans="1:4" ht="13" x14ac:dyDescent="0.15">
      <c r="A514" s="4"/>
      <c r="C514" s="31"/>
      <c r="D514" s="32"/>
    </row>
    <row r="515" spans="1:4" ht="13" x14ac:dyDescent="0.15">
      <c r="A515" s="4"/>
      <c r="C515" s="31"/>
      <c r="D515" s="32"/>
    </row>
    <row r="516" spans="1:4" ht="13" x14ac:dyDescent="0.15">
      <c r="A516" s="4"/>
      <c r="C516" s="31"/>
      <c r="D516" s="32"/>
    </row>
    <row r="517" spans="1:4" ht="13" x14ac:dyDescent="0.15">
      <c r="A517" s="4"/>
      <c r="C517" s="31"/>
      <c r="D517" s="32"/>
    </row>
    <row r="518" spans="1:4" ht="13" x14ac:dyDescent="0.15">
      <c r="A518" s="4"/>
      <c r="C518" s="31"/>
      <c r="D518" s="32"/>
    </row>
    <row r="519" spans="1:4" ht="13" x14ac:dyDescent="0.15">
      <c r="A519" s="4"/>
      <c r="C519" s="31"/>
      <c r="D519" s="32"/>
    </row>
    <row r="520" spans="1:4" ht="13" x14ac:dyDescent="0.15">
      <c r="A520" s="4"/>
      <c r="C520" s="31"/>
      <c r="D520" s="32"/>
    </row>
    <row r="521" spans="1:4" ht="13" x14ac:dyDescent="0.15">
      <c r="A521" s="4"/>
      <c r="C521" s="31"/>
      <c r="D521" s="32"/>
    </row>
    <row r="522" spans="1:4" ht="13" x14ac:dyDescent="0.15">
      <c r="A522" s="4"/>
      <c r="C522" s="31"/>
      <c r="D522" s="32"/>
    </row>
    <row r="523" spans="1:4" ht="13" x14ac:dyDescent="0.15">
      <c r="A523" s="4"/>
      <c r="C523" s="31"/>
      <c r="D523" s="32"/>
    </row>
    <row r="524" spans="1:4" ht="13" x14ac:dyDescent="0.15">
      <c r="A524" s="4"/>
      <c r="C524" s="31"/>
      <c r="D524" s="32"/>
    </row>
    <row r="525" spans="1:4" ht="13" x14ac:dyDescent="0.15">
      <c r="A525" s="4"/>
      <c r="C525" s="31"/>
      <c r="D525" s="32"/>
    </row>
    <row r="526" spans="1:4" ht="13" x14ac:dyDescent="0.15">
      <c r="A526" s="4"/>
      <c r="C526" s="31"/>
      <c r="D526" s="32"/>
    </row>
    <row r="527" spans="1:4" ht="13" x14ac:dyDescent="0.15">
      <c r="A527" s="4"/>
      <c r="C527" s="31"/>
      <c r="D527" s="32"/>
    </row>
    <row r="528" spans="1:4" ht="13" x14ac:dyDescent="0.15">
      <c r="A528" s="4"/>
      <c r="C528" s="31"/>
      <c r="D528" s="32"/>
    </row>
    <row r="529" spans="1:4" ht="13" x14ac:dyDescent="0.15">
      <c r="A529" s="4"/>
      <c r="C529" s="31"/>
      <c r="D529" s="32"/>
    </row>
    <row r="530" spans="1:4" ht="13" x14ac:dyDescent="0.15">
      <c r="A530" s="4"/>
      <c r="C530" s="31"/>
      <c r="D530" s="32"/>
    </row>
    <row r="531" spans="1:4" ht="13" x14ac:dyDescent="0.15">
      <c r="A531" s="4"/>
      <c r="C531" s="31"/>
      <c r="D531" s="32"/>
    </row>
    <row r="532" spans="1:4" ht="13" x14ac:dyDescent="0.15">
      <c r="A532" s="4"/>
      <c r="C532" s="31"/>
      <c r="D532" s="32"/>
    </row>
    <row r="533" spans="1:4" ht="13" x14ac:dyDescent="0.15">
      <c r="A533" s="4"/>
      <c r="C533" s="31"/>
      <c r="D533" s="32"/>
    </row>
    <row r="534" spans="1:4" ht="13" x14ac:dyDescent="0.15">
      <c r="A534" s="4"/>
      <c r="C534" s="31"/>
      <c r="D534" s="32"/>
    </row>
    <row r="535" spans="1:4" ht="13" x14ac:dyDescent="0.15">
      <c r="A535" s="4"/>
      <c r="C535" s="31"/>
      <c r="D535" s="32"/>
    </row>
    <row r="536" spans="1:4" ht="13" x14ac:dyDescent="0.15">
      <c r="A536" s="4"/>
      <c r="C536" s="31"/>
      <c r="D536" s="32"/>
    </row>
    <row r="537" spans="1:4" ht="13" x14ac:dyDescent="0.15">
      <c r="A537" s="4"/>
      <c r="C537" s="31"/>
      <c r="D537" s="32"/>
    </row>
    <row r="538" spans="1:4" ht="13" x14ac:dyDescent="0.15">
      <c r="A538" s="4"/>
      <c r="C538" s="31"/>
      <c r="D538" s="32"/>
    </row>
    <row r="539" spans="1:4" ht="13" x14ac:dyDescent="0.15">
      <c r="A539" s="4"/>
      <c r="C539" s="31"/>
      <c r="D539" s="32"/>
    </row>
    <row r="540" spans="1:4" ht="13" x14ac:dyDescent="0.15">
      <c r="A540" s="4"/>
      <c r="C540" s="31"/>
      <c r="D540" s="32"/>
    </row>
    <row r="541" spans="1:4" ht="13" x14ac:dyDescent="0.15">
      <c r="A541" s="4"/>
      <c r="C541" s="31"/>
      <c r="D541" s="32"/>
    </row>
    <row r="542" spans="1:4" ht="13" x14ac:dyDescent="0.15">
      <c r="A542" s="4"/>
      <c r="C542" s="31"/>
      <c r="D542" s="32"/>
    </row>
    <row r="543" spans="1:4" ht="13" x14ac:dyDescent="0.15">
      <c r="A543" s="4"/>
      <c r="C543" s="31"/>
      <c r="D543" s="32"/>
    </row>
    <row r="544" spans="1:4" ht="13" x14ac:dyDescent="0.15">
      <c r="A544" s="4"/>
      <c r="C544" s="31"/>
      <c r="D544" s="32"/>
    </row>
    <row r="545" spans="1:4" ht="13" x14ac:dyDescent="0.15">
      <c r="A545" s="4"/>
      <c r="C545" s="31"/>
      <c r="D545" s="32"/>
    </row>
    <row r="546" spans="1:4" ht="13" x14ac:dyDescent="0.15">
      <c r="A546" s="4"/>
      <c r="C546" s="31"/>
      <c r="D546" s="32"/>
    </row>
    <row r="547" spans="1:4" ht="13" x14ac:dyDescent="0.15">
      <c r="A547" s="4"/>
      <c r="C547" s="31"/>
      <c r="D547" s="32"/>
    </row>
    <row r="548" spans="1:4" ht="13" x14ac:dyDescent="0.15">
      <c r="A548" s="4"/>
      <c r="C548" s="31"/>
      <c r="D548" s="32"/>
    </row>
    <row r="549" spans="1:4" ht="13" x14ac:dyDescent="0.15">
      <c r="A549" s="4"/>
      <c r="C549" s="31"/>
      <c r="D549" s="32"/>
    </row>
    <row r="550" spans="1:4" ht="13" x14ac:dyDescent="0.15">
      <c r="A550" s="4"/>
      <c r="C550" s="31"/>
      <c r="D550" s="32"/>
    </row>
    <row r="551" spans="1:4" ht="13" x14ac:dyDescent="0.15">
      <c r="A551" s="4"/>
      <c r="C551" s="31"/>
      <c r="D551" s="32"/>
    </row>
    <row r="552" spans="1:4" ht="13" x14ac:dyDescent="0.15">
      <c r="A552" s="4"/>
      <c r="C552" s="31"/>
      <c r="D552" s="32"/>
    </row>
    <row r="553" spans="1:4" ht="13" x14ac:dyDescent="0.15">
      <c r="A553" s="4"/>
      <c r="C553" s="31"/>
      <c r="D553" s="32"/>
    </row>
    <row r="554" spans="1:4" ht="13" x14ac:dyDescent="0.15">
      <c r="A554" s="4"/>
      <c r="C554" s="31"/>
      <c r="D554" s="32"/>
    </row>
    <row r="555" spans="1:4" ht="13" x14ac:dyDescent="0.15">
      <c r="A555" s="4"/>
      <c r="C555" s="31"/>
      <c r="D555" s="32"/>
    </row>
    <row r="556" spans="1:4" ht="13" x14ac:dyDescent="0.15">
      <c r="A556" s="4"/>
      <c r="C556" s="31"/>
      <c r="D556" s="32"/>
    </row>
    <row r="557" spans="1:4" ht="13" x14ac:dyDescent="0.15">
      <c r="A557" s="4"/>
      <c r="C557" s="31"/>
      <c r="D557" s="32"/>
    </row>
    <row r="558" spans="1:4" ht="13" x14ac:dyDescent="0.15">
      <c r="A558" s="4"/>
      <c r="C558" s="31"/>
      <c r="D558" s="32"/>
    </row>
    <row r="559" spans="1:4" ht="13" x14ac:dyDescent="0.15">
      <c r="A559" s="4"/>
      <c r="C559" s="31"/>
      <c r="D559" s="32"/>
    </row>
    <row r="560" spans="1:4" ht="13" x14ac:dyDescent="0.15">
      <c r="A560" s="4"/>
      <c r="C560" s="31"/>
      <c r="D560" s="32"/>
    </row>
    <row r="561" spans="1:4" ht="13" x14ac:dyDescent="0.15">
      <c r="A561" s="4"/>
      <c r="C561" s="31"/>
      <c r="D561" s="32"/>
    </row>
    <row r="562" spans="1:4" ht="13" x14ac:dyDescent="0.15">
      <c r="A562" s="4"/>
      <c r="C562" s="31"/>
      <c r="D562" s="32"/>
    </row>
    <row r="563" spans="1:4" ht="13" x14ac:dyDescent="0.15">
      <c r="A563" s="4"/>
      <c r="C563" s="31"/>
      <c r="D563" s="32"/>
    </row>
    <row r="564" spans="1:4" ht="13" x14ac:dyDescent="0.15">
      <c r="A564" s="4"/>
      <c r="C564" s="31"/>
      <c r="D564" s="32"/>
    </row>
    <row r="565" spans="1:4" ht="13" x14ac:dyDescent="0.15">
      <c r="A565" s="4"/>
      <c r="C565" s="31"/>
      <c r="D565" s="32"/>
    </row>
    <row r="566" spans="1:4" ht="13" x14ac:dyDescent="0.15">
      <c r="A566" s="4"/>
      <c r="C566" s="31"/>
      <c r="D566" s="32"/>
    </row>
    <row r="567" spans="1:4" ht="13" x14ac:dyDescent="0.15">
      <c r="A567" s="4"/>
      <c r="C567" s="31"/>
      <c r="D567" s="32"/>
    </row>
    <row r="568" spans="1:4" ht="13" x14ac:dyDescent="0.15">
      <c r="A568" s="4"/>
      <c r="C568" s="31"/>
      <c r="D568" s="32"/>
    </row>
    <row r="569" spans="1:4" ht="13" x14ac:dyDescent="0.15">
      <c r="A569" s="4"/>
      <c r="C569" s="31"/>
      <c r="D569" s="32"/>
    </row>
    <row r="570" spans="1:4" ht="13" x14ac:dyDescent="0.15">
      <c r="A570" s="4"/>
      <c r="C570" s="31"/>
      <c r="D570" s="32"/>
    </row>
    <row r="571" spans="1:4" ht="13" x14ac:dyDescent="0.15">
      <c r="A571" s="4"/>
      <c r="C571" s="31"/>
      <c r="D571" s="32"/>
    </row>
    <row r="572" spans="1:4" ht="13" x14ac:dyDescent="0.15">
      <c r="A572" s="4"/>
      <c r="C572" s="31"/>
      <c r="D572" s="32"/>
    </row>
    <row r="573" spans="1:4" ht="13" x14ac:dyDescent="0.15">
      <c r="A573" s="4"/>
      <c r="C573" s="31"/>
      <c r="D573" s="32"/>
    </row>
    <row r="574" spans="1:4" ht="13" x14ac:dyDescent="0.15">
      <c r="A574" s="4"/>
      <c r="C574" s="31"/>
      <c r="D574" s="32"/>
    </row>
    <row r="575" spans="1:4" ht="13" x14ac:dyDescent="0.15">
      <c r="A575" s="4"/>
      <c r="C575" s="31"/>
      <c r="D575" s="32"/>
    </row>
    <row r="576" spans="1:4" ht="13" x14ac:dyDescent="0.15">
      <c r="A576" s="4"/>
      <c r="C576" s="31"/>
      <c r="D576" s="32"/>
    </row>
    <row r="577" spans="1:4" ht="13" x14ac:dyDescent="0.15">
      <c r="A577" s="4"/>
      <c r="C577" s="31"/>
      <c r="D577" s="32"/>
    </row>
    <row r="578" spans="1:4" ht="13" x14ac:dyDescent="0.15">
      <c r="A578" s="4"/>
      <c r="C578" s="31"/>
      <c r="D578" s="32"/>
    </row>
    <row r="579" spans="1:4" ht="13" x14ac:dyDescent="0.15">
      <c r="A579" s="4"/>
      <c r="C579" s="31"/>
      <c r="D579" s="32"/>
    </row>
    <row r="580" spans="1:4" ht="13" x14ac:dyDescent="0.15">
      <c r="A580" s="4"/>
      <c r="C580" s="31"/>
      <c r="D580" s="32"/>
    </row>
    <row r="581" spans="1:4" ht="13" x14ac:dyDescent="0.15">
      <c r="A581" s="4"/>
      <c r="C581" s="31"/>
      <c r="D581" s="32"/>
    </row>
    <row r="582" spans="1:4" ht="13" x14ac:dyDescent="0.15">
      <c r="A582" s="4"/>
      <c r="C582" s="31"/>
      <c r="D582" s="32"/>
    </row>
    <row r="583" spans="1:4" ht="13" x14ac:dyDescent="0.15">
      <c r="A583" s="4"/>
      <c r="C583" s="31"/>
      <c r="D583" s="32"/>
    </row>
    <row r="584" spans="1:4" ht="13" x14ac:dyDescent="0.15">
      <c r="A584" s="4"/>
      <c r="C584" s="31"/>
      <c r="D584" s="32"/>
    </row>
    <row r="585" spans="1:4" ht="13" x14ac:dyDescent="0.15">
      <c r="A585" s="4"/>
      <c r="C585" s="31"/>
      <c r="D585" s="32"/>
    </row>
    <row r="586" spans="1:4" ht="13" x14ac:dyDescent="0.15">
      <c r="A586" s="4"/>
      <c r="C586" s="31"/>
      <c r="D586" s="32"/>
    </row>
    <row r="587" spans="1:4" ht="13" x14ac:dyDescent="0.15">
      <c r="A587" s="4"/>
      <c r="C587" s="31"/>
      <c r="D587" s="32"/>
    </row>
    <row r="588" spans="1:4" ht="13" x14ac:dyDescent="0.15">
      <c r="A588" s="4"/>
      <c r="C588" s="31"/>
      <c r="D588" s="32"/>
    </row>
    <row r="589" spans="1:4" ht="13" x14ac:dyDescent="0.15">
      <c r="A589" s="4"/>
      <c r="C589" s="31"/>
      <c r="D589" s="32"/>
    </row>
    <row r="590" spans="1:4" ht="13" x14ac:dyDescent="0.15">
      <c r="A590" s="4"/>
      <c r="C590" s="31"/>
      <c r="D590" s="32"/>
    </row>
    <row r="591" spans="1:4" ht="13" x14ac:dyDescent="0.15">
      <c r="A591" s="4"/>
      <c r="C591" s="31"/>
      <c r="D591" s="32"/>
    </row>
    <row r="592" spans="1:4" ht="13" x14ac:dyDescent="0.15">
      <c r="A592" s="4"/>
      <c r="C592" s="31"/>
      <c r="D592" s="32"/>
    </row>
    <row r="593" spans="1:4" ht="13" x14ac:dyDescent="0.15">
      <c r="A593" s="4"/>
      <c r="C593" s="31"/>
      <c r="D593" s="32"/>
    </row>
    <row r="594" spans="1:4" ht="13" x14ac:dyDescent="0.15">
      <c r="A594" s="4"/>
      <c r="C594" s="31"/>
      <c r="D594" s="32"/>
    </row>
    <row r="595" spans="1:4" ht="13" x14ac:dyDescent="0.15">
      <c r="A595" s="4"/>
      <c r="C595" s="31"/>
      <c r="D595" s="32"/>
    </row>
    <row r="596" spans="1:4" ht="13" x14ac:dyDescent="0.15">
      <c r="A596" s="4"/>
      <c r="C596" s="31"/>
      <c r="D596" s="32"/>
    </row>
    <row r="597" spans="1:4" ht="13" x14ac:dyDescent="0.15">
      <c r="A597" s="4"/>
      <c r="C597" s="31"/>
      <c r="D597" s="32"/>
    </row>
    <row r="598" spans="1:4" ht="13" x14ac:dyDescent="0.15">
      <c r="A598" s="4"/>
      <c r="C598" s="31"/>
      <c r="D598" s="32"/>
    </row>
    <row r="599" spans="1:4" ht="13" x14ac:dyDescent="0.15">
      <c r="A599" s="4"/>
      <c r="C599" s="31"/>
      <c r="D599" s="32"/>
    </row>
    <row r="600" spans="1:4" ht="13" x14ac:dyDescent="0.15">
      <c r="A600" s="4"/>
      <c r="C600" s="31"/>
      <c r="D600" s="32"/>
    </row>
    <row r="601" spans="1:4" ht="13" x14ac:dyDescent="0.15">
      <c r="A601" s="4"/>
      <c r="C601" s="31"/>
      <c r="D601" s="32"/>
    </row>
    <row r="602" spans="1:4" ht="13" x14ac:dyDescent="0.15">
      <c r="A602" s="4"/>
      <c r="C602" s="31"/>
      <c r="D602" s="32"/>
    </row>
    <row r="603" spans="1:4" ht="13" x14ac:dyDescent="0.15">
      <c r="A603" s="4"/>
      <c r="C603" s="31"/>
      <c r="D603" s="32"/>
    </row>
    <row r="604" spans="1:4" ht="13" x14ac:dyDescent="0.15">
      <c r="A604" s="4"/>
      <c r="C604" s="31"/>
      <c r="D604" s="32"/>
    </row>
    <row r="605" spans="1:4" ht="13" x14ac:dyDescent="0.15">
      <c r="A605" s="4"/>
      <c r="C605" s="31"/>
      <c r="D605" s="32"/>
    </row>
    <row r="606" spans="1:4" ht="13" x14ac:dyDescent="0.15">
      <c r="A606" s="4"/>
      <c r="C606" s="31"/>
      <c r="D606" s="32"/>
    </row>
    <row r="607" spans="1:4" ht="13" x14ac:dyDescent="0.15">
      <c r="A607" s="4"/>
      <c r="C607" s="31"/>
      <c r="D607" s="32"/>
    </row>
    <row r="608" spans="1:4" ht="13" x14ac:dyDescent="0.15">
      <c r="A608" s="4"/>
      <c r="C608" s="31"/>
      <c r="D608" s="32"/>
    </row>
    <row r="609" spans="1:4" ht="13" x14ac:dyDescent="0.15">
      <c r="A609" s="4"/>
      <c r="C609" s="31"/>
      <c r="D609" s="32"/>
    </row>
    <row r="610" spans="1:4" ht="13" x14ac:dyDescent="0.15">
      <c r="A610" s="4"/>
      <c r="C610" s="31"/>
      <c r="D610" s="32"/>
    </row>
    <row r="611" spans="1:4" ht="13" x14ac:dyDescent="0.15">
      <c r="A611" s="4"/>
      <c r="C611" s="31"/>
      <c r="D611" s="32"/>
    </row>
    <row r="612" spans="1:4" ht="13" x14ac:dyDescent="0.15">
      <c r="A612" s="4"/>
      <c r="C612" s="31"/>
      <c r="D612" s="32"/>
    </row>
    <row r="613" spans="1:4" ht="13" x14ac:dyDescent="0.15">
      <c r="A613" s="4"/>
      <c r="C613" s="31"/>
      <c r="D613" s="32"/>
    </row>
    <row r="614" spans="1:4" ht="13" x14ac:dyDescent="0.15">
      <c r="A614" s="4"/>
      <c r="C614" s="31"/>
      <c r="D614" s="32"/>
    </row>
    <row r="615" spans="1:4" ht="13" x14ac:dyDescent="0.15">
      <c r="A615" s="4"/>
      <c r="C615" s="31"/>
      <c r="D615" s="32"/>
    </row>
    <row r="616" spans="1:4" ht="13" x14ac:dyDescent="0.15">
      <c r="A616" s="4"/>
      <c r="C616" s="31"/>
      <c r="D616" s="32"/>
    </row>
    <row r="617" spans="1:4" ht="13" x14ac:dyDescent="0.15">
      <c r="A617" s="4"/>
      <c r="C617" s="31"/>
      <c r="D617" s="32"/>
    </row>
    <row r="618" spans="1:4" ht="13" x14ac:dyDescent="0.15">
      <c r="A618" s="4"/>
      <c r="C618" s="31"/>
      <c r="D618" s="32"/>
    </row>
    <row r="619" spans="1:4" ht="13" x14ac:dyDescent="0.15">
      <c r="A619" s="4"/>
      <c r="C619" s="31"/>
      <c r="D619" s="32"/>
    </row>
    <row r="620" spans="1:4" ht="13" x14ac:dyDescent="0.15">
      <c r="A620" s="4"/>
      <c r="C620" s="31"/>
      <c r="D620" s="32"/>
    </row>
    <row r="621" spans="1:4" ht="13" x14ac:dyDescent="0.15">
      <c r="A621" s="4"/>
      <c r="C621" s="31"/>
      <c r="D621" s="32"/>
    </row>
    <row r="622" spans="1:4" ht="13" x14ac:dyDescent="0.15">
      <c r="A622" s="4"/>
      <c r="C622" s="31"/>
      <c r="D622" s="32"/>
    </row>
    <row r="623" spans="1:4" ht="13" x14ac:dyDescent="0.15">
      <c r="A623" s="4"/>
      <c r="C623" s="31"/>
      <c r="D623" s="32"/>
    </row>
    <row r="624" spans="1:4" ht="13" x14ac:dyDescent="0.15">
      <c r="A624" s="4"/>
      <c r="C624" s="31"/>
      <c r="D624" s="32"/>
    </row>
    <row r="625" spans="1:4" ht="13" x14ac:dyDescent="0.15">
      <c r="A625" s="4"/>
      <c r="C625" s="31"/>
      <c r="D625" s="32"/>
    </row>
    <row r="626" spans="1:4" ht="13" x14ac:dyDescent="0.15">
      <c r="A626" s="4"/>
      <c r="C626" s="31"/>
      <c r="D626" s="32"/>
    </row>
    <row r="627" spans="1:4" ht="13" x14ac:dyDescent="0.15">
      <c r="A627" s="4"/>
      <c r="C627" s="31"/>
      <c r="D627" s="32"/>
    </row>
    <row r="628" spans="1:4" ht="13" x14ac:dyDescent="0.15">
      <c r="A628" s="4"/>
      <c r="C628" s="31"/>
      <c r="D628" s="32"/>
    </row>
    <row r="629" spans="1:4" ht="13" x14ac:dyDescent="0.15">
      <c r="A629" s="4"/>
      <c r="C629" s="31"/>
      <c r="D629" s="32"/>
    </row>
    <row r="630" spans="1:4" ht="13" x14ac:dyDescent="0.15">
      <c r="A630" s="4"/>
      <c r="C630" s="31"/>
      <c r="D630" s="32"/>
    </row>
    <row r="631" spans="1:4" ht="13" x14ac:dyDescent="0.15">
      <c r="A631" s="4"/>
      <c r="C631" s="31"/>
      <c r="D631" s="32"/>
    </row>
    <row r="632" spans="1:4" ht="13" x14ac:dyDescent="0.15">
      <c r="A632" s="4"/>
      <c r="C632" s="31"/>
      <c r="D632" s="32"/>
    </row>
    <row r="633" spans="1:4" ht="13" x14ac:dyDescent="0.15">
      <c r="A633" s="4"/>
      <c r="C633" s="31"/>
      <c r="D633" s="32"/>
    </row>
    <row r="634" spans="1:4" ht="13" x14ac:dyDescent="0.15">
      <c r="A634" s="4"/>
      <c r="C634" s="31"/>
      <c r="D634" s="32"/>
    </row>
    <row r="635" spans="1:4" ht="13" x14ac:dyDescent="0.15">
      <c r="A635" s="4"/>
      <c r="C635" s="31"/>
      <c r="D635" s="32"/>
    </row>
    <row r="636" spans="1:4" ht="13" x14ac:dyDescent="0.15">
      <c r="A636" s="4"/>
      <c r="C636" s="31"/>
      <c r="D636" s="32"/>
    </row>
    <row r="637" spans="1:4" ht="13" x14ac:dyDescent="0.15">
      <c r="A637" s="4"/>
      <c r="C637" s="31"/>
      <c r="D637" s="32"/>
    </row>
    <row r="638" spans="1:4" ht="13" x14ac:dyDescent="0.15">
      <c r="A638" s="4"/>
      <c r="C638" s="31"/>
      <c r="D638" s="32"/>
    </row>
    <row r="639" spans="1:4" ht="13" x14ac:dyDescent="0.15">
      <c r="A639" s="4"/>
      <c r="C639" s="31"/>
      <c r="D639" s="32"/>
    </row>
    <row r="640" spans="1:4" ht="13" x14ac:dyDescent="0.15">
      <c r="A640" s="4"/>
      <c r="C640" s="31"/>
      <c r="D640" s="32"/>
    </row>
    <row r="641" spans="1:4" ht="13" x14ac:dyDescent="0.15">
      <c r="A641" s="4"/>
      <c r="C641" s="31"/>
      <c r="D641" s="32"/>
    </row>
    <row r="642" spans="1:4" ht="13" x14ac:dyDescent="0.15">
      <c r="A642" s="4"/>
      <c r="C642" s="31"/>
      <c r="D642" s="32"/>
    </row>
    <row r="643" spans="1:4" ht="13" x14ac:dyDescent="0.15">
      <c r="A643" s="4"/>
      <c r="C643" s="31"/>
      <c r="D643" s="32"/>
    </row>
    <row r="644" spans="1:4" ht="13" x14ac:dyDescent="0.15">
      <c r="A644" s="4"/>
      <c r="C644" s="31"/>
      <c r="D644" s="32"/>
    </row>
    <row r="645" spans="1:4" ht="13" x14ac:dyDescent="0.15">
      <c r="A645" s="4"/>
      <c r="C645" s="31"/>
      <c r="D645" s="32"/>
    </row>
    <row r="646" spans="1:4" ht="13" x14ac:dyDescent="0.15">
      <c r="A646" s="4"/>
      <c r="C646" s="31"/>
      <c r="D646" s="32"/>
    </row>
    <row r="647" spans="1:4" ht="13" x14ac:dyDescent="0.15">
      <c r="A647" s="4"/>
      <c r="C647" s="31"/>
      <c r="D647" s="32"/>
    </row>
    <row r="648" spans="1:4" ht="13" x14ac:dyDescent="0.15">
      <c r="A648" s="4"/>
      <c r="C648" s="31"/>
      <c r="D648" s="32"/>
    </row>
    <row r="649" spans="1:4" ht="13" x14ac:dyDescent="0.15">
      <c r="A649" s="4"/>
      <c r="C649" s="31"/>
      <c r="D649" s="32"/>
    </row>
    <row r="650" spans="1:4" ht="13" x14ac:dyDescent="0.15">
      <c r="A650" s="4"/>
      <c r="C650" s="31"/>
      <c r="D650" s="32"/>
    </row>
    <row r="651" spans="1:4" ht="13" x14ac:dyDescent="0.15">
      <c r="A651" s="4"/>
      <c r="C651" s="31"/>
      <c r="D651" s="32"/>
    </row>
    <row r="652" spans="1:4" ht="13" x14ac:dyDescent="0.15">
      <c r="A652" s="4"/>
      <c r="C652" s="31"/>
      <c r="D652" s="32"/>
    </row>
    <row r="653" spans="1:4" ht="13" x14ac:dyDescent="0.15">
      <c r="A653" s="4"/>
      <c r="C653" s="31"/>
      <c r="D653" s="32"/>
    </row>
    <row r="654" spans="1:4" ht="13" x14ac:dyDescent="0.15">
      <c r="A654" s="4"/>
      <c r="C654" s="31"/>
      <c r="D654" s="32"/>
    </row>
    <row r="655" spans="1:4" ht="13" x14ac:dyDescent="0.15">
      <c r="A655" s="4"/>
      <c r="C655" s="31"/>
      <c r="D655" s="32"/>
    </row>
    <row r="656" spans="1:4" ht="13" x14ac:dyDescent="0.15">
      <c r="A656" s="4"/>
      <c r="C656" s="31"/>
      <c r="D656" s="32"/>
    </row>
    <row r="657" spans="1:4" ht="13" x14ac:dyDescent="0.15">
      <c r="A657" s="4"/>
      <c r="C657" s="31"/>
      <c r="D657" s="32"/>
    </row>
    <row r="658" spans="1:4" ht="13" x14ac:dyDescent="0.15">
      <c r="A658" s="4"/>
      <c r="C658" s="31"/>
      <c r="D658" s="32"/>
    </row>
    <row r="659" spans="1:4" ht="13" x14ac:dyDescent="0.15">
      <c r="A659" s="4"/>
      <c r="C659" s="31"/>
      <c r="D659" s="32"/>
    </row>
    <row r="660" spans="1:4" ht="13" x14ac:dyDescent="0.15">
      <c r="A660" s="4"/>
      <c r="C660" s="31"/>
      <c r="D660" s="32"/>
    </row>
    <row r="661" spans="1:4" ht="13" x14ac:dyDescent="0.15">
      <c r="A661" s="4"/>
      <c r="C661" s="31"/>
      <c r="D661" s="32"/>
    </row>
    <row r="662" spans="1:4" ht="13" x14ac:dyDescent="0.15">
      <c r="A662" s="4"/>
      <c r="C662" s="31"/>
      <c r="D662" s="32"/>
    </row>
    <row r="663" spans="1:4" ht="13" x14ac:dyDescent="0.15">
      <c r="A663" s="4"/>
      <c r="C663" s="31"/>
      <c r="D663" s="32"/>
    </row>
    <row r="664" spans="1:4" ht="13" x14ac:dyDescent="0.15">
      <c r="A664" s="4"/>
      <c r="C664" s="31"/>
      <c r="D664" s="32"/>
    </row>
    <row r="665" spans="1:4" ht="13" x14ac:dyDescent="0.15">
      <c r="A665" s="4"/>
      <c r="C665" s="31"/>
      <c r="D665" s="32"/>
    </row>
    <row r="666" spans="1:4" ht="13" x14ac:dyDescent="0.15">
      <c r="A666" s="4"/>
      <c r="C666" s="31"/>
      <c r="D666" s="32"/>
    </row>
    <row r="667" spans="1:4" ht="13" x14ac:dyDescent="0.15">
      <c r="A667" s="4"/>
      <c r="C667" s="31"/>
      <c r="D667" s="32"/>
    </row>
    <row r="668" spans="1:4" ht="13" x14ac:dyDescent="0.15">
      <c r="A668" s="4"/>
      <c r="C668" s="31"/>
      <c r="D668" s="32"/>
    </row>
    <row r="669" spans="1:4" ht="13" x14ac:dyDescent="0.15">
      <c r="A669" s="4"/>
      <c r="C669" s="31"/>
      <c r="D669" s="32"/>
    </row>
    <row r="670" spans="1:4" ht="13" x14ac:dyDescent="0.15">
      <c r="A670" s="4"/>
      <c r="C670" s="31"/>
      <c r="D670" s="32"/>
    </row>
    <row r="671" spans="1:4" ht="13" x14ac:dyDescent="0.15">
      <c r="A671" s="4"/>
      <c r="C671" s="31"/>
      <c r="D671" s="32"/>
    </row>
    <row r="672" spans="1:4" ht="13" x14ac:dyDescent="0.15">
      <c r="A672" s="4"/>
      <c r="C672" s="31"/>
      <c r="D672" s="32"/>
    </row>
    <row r="673" spans="1:4" ht="13" x14ac:dyDescent="0.15">
      <c r="A673" s="4"/>
      <c r="C673" s="31"/>
      <c r="D673" s="32"/>
    </row>
    <row r="674" spans="1:4" ht="13" x14ac:dyDescent="0.15">
      <c r="A674" s="4"/>
      <c r="C674" s="31"/>
      <c r="D674" s="32"/>
    </row>
    <row r="675" spans="1:4" ht="13" x14ac:dyDescent="0.15">
      <c r="A675" s="4"/>
      <c r="C675" s="31"/>
      <c r="D675" s="32"/>
    </row>
    <row r="676" spans="1:4" ht="13" x14ac:dyDescent="0.15">
      <c r="A676" s="4"/>
      <c r="C676" s="31"/>
      <c r="D676" s="32"/>
    </row>
    <row r="677" spans="1:4" ht="13" x14ac:dyDescent="0.15">
      <c r="A677" s="4"/>
      <c r="C677" s="31"/>
      <c r="D677" s="32"/>
    </row>
    <row r="678" spans="1:4" ht="13" x14ac:dyDescent="0.15">
      <c r="A678" s="4"/>
      <c r="C678" s="31"/>
      <c r="D678" s="32"/>
    </row>
    <row r="679" spans="1:4" ht="13" x14ac:dyDescent="0.15">
      <c r="A679" s="4"/>
      <c r="C679" s="31"/>
      <c r="D679" s="32"/>
    </row>
    <row r="680" spans="1:4" ht="13" x14ac:dyDescent="0.15">
      <c r="A680" s="4"/>
      <c r="C680" s="31"/>
      <c r="D680" s="32"/>
    </row>
    <row r="681" spans="1:4" ht="13" x14ac:dyDescent="0.15">
      <c r="A681" s="4"/>
      <c r="C681" s="31"/>
      <c r="D681" s="32"/>
    </row>
    <row r="682" spans="1:4" ht="13" x14ac:dyDescent="0.15">
      <c r="A682" s="4"/>
      <c r="C682" s="31"/>
      <c r="D682" s="32"/>
    </row>
    <row r="683" spans="1:4" ht="13" x14ac:dyDescent="0.15">
      <c r="A683" s="4"/>
      <c r="C683" s="31"/>
      <c r="D683" s="32"/>
    </row>
    <row r="684" spans="1:4" ht="13" x14ac:dyDescent="0.15">
      <c r="A684" s="4"/>
      <c r="C684" s="31"/>
      <c r="D684" s="32"/>
    </row>
    <row r="685" spans="1:4" ht="13" x14ac:dyDescent="0.15">
      <c r="A685" s="4"/>
      <c r="C685" s="31"/>
      <c r="D685" s="32"/>
    </row>
    <row r="686" spans="1:4" ht="13" x14ac:dyDescent="0.15">
      <c r="A686" s="4"/>
      <c r="C686" s="31"/>
      <c r="D686" s="32"/>
    </row>
    <row r="687" spans="1:4" ht="13" x14ac:dyDescent="0.15">
      <c r="A687" s="4"/>
      <c r="C687" s="31"/>
      <c r="D687" s="32"/>
    </row>
    <row r="688" spans="1:4" ht="13" x14ac:dyDescent="0.15">
      <c r="A688" s="4"/>
      <c r="C688" s="31"/>
      <c r="D688" s="32"/>
    </row>
    <row r="689" spans="1:4" ht="13" x14ac:dyDescent="0.15">
      <c r="A689" s="4"/>
      <c r="C689" s="31"/>
      <c r="D689" s="32"/>
    </row>
    <row r="690" spans="1:4" ht="13" x14ac:dyDescent="0.15">
      <c r="A690" s="4"/>
      <c r="C690" s="31"/>
      <c r="D690" s="32"/>
    </row>
    <row r="691" spans="1:4" ht="13" x14ac:dyDescent="0.15">
      <c r="A691" s="4"/>
      <c r="C691" s="31"/>
      <c r="D691" s="32"/>
    </row>
    <row r="692" spans="1:4" ht="13" x14ac:dyDescent="0.15">
      <c r="A692" s="4"/>
      <c r="C692" s="31"/>
      <c r="D692" s="32"/>
    </row>
    <row r="693" spans="1:4" ht="13" x14ac:dyDescent="0.15">
      <c r="A693" s="4"/>
      <c r="C693" s="31"/>
      <c r="D693" s="32"/>
    </row>
    <row r="694" spans="1:4" ht="13" x14ac:dyDescent="0.15">
      <c r="A694" s="4"/>
      <c r="C694" s="31"/>
      <c r="D694" s="32"/>
    </row>
    <row r="695" spans="1:4" ht="13" x14ac:dyDescent="0.15">
      <c r="A695" s="4"/>
      <c r="C695" s="31"/>
      <c r="D695" s="32"/>
    </row>
    <row r="696" spans="1:4" ht="13" x14ac:dyDescent="0.15">
      <c r="A696" s="4"/>
      <c r="C696" s="31"/>
      <c r="D696" s="32"/>
    </row>
    <row r="697" spans="1:4" ht="13" x14ac:dyDescent="0.15">
      <c r="A697" s="4"/>
      <c r="C697" s="31"/>
      <c r="D697" s="32"/>
    </row>
    <row r="698" spans="1:4" ht="13" x14ac:dyDescent="0.15">
      <c r="A698" s="4"/>
      <c r="C698" s="31"/>
      <c r="D698" s="32"/>
    </row>
    <row r="699" spans="1:4" ht="13" x14ac:dyDescent="0.15">
      <c r="A699" s="4"/>
      <c r="C699" s="31"/>
      <c r="D699" s="32"/>
    </row>
    <row r="700" spans="1:4" ht="13" x14ac:dyDescent="0.15">
      <c r="A700" s="4"/>
      <c r="C700" s="31"/>
      <c r="D700" s="32"/>
    </row>
    <row r="701" spans="1:4" ht="13" x14ac:dyDescent="0.15">
      <c r="A701" s="4"/>
      <c r="C701" s="31"/>
      <c r="D701" s="32"/>
    </row>
    <row r="702" spans="1:4" ht="13" x14ac:dyDescent="0.15">
      <c r="A702" s="4"/>
      <c r="C702" s="31"/>
      <c r="D702" s="32"/>
    </row>
    <row r="703" spans="1:4" ht="13" x14ac:dyDescent="0.15">
      <c r="A703" s="4"/>
      <c r="C703" s="31"/>
      <c r="D703" s="32"/>
    </row>
    <row r="704" spans="1:4" ht="13" x14ac:dyDescent="0.15">
      <c r="A704" s="4"/>
      <c r="C704" s="31"/>
      <c r="D704" s="32"/>
    </row>
    <row r="705" spans="1:4" ht="13" x14ac:dyDescent="0.15">
      <c r="A705" s="4"/>
      <c r="C705" s="31"/>
      <c r="D705" s="32"/>
    </row>
    <row r="706" spans="1:4" ht="13" x14ac:dyDescent="0.15">
      <c r="A706" s="4"/>
      <c r="C706" s="31"/>
      <c r="D706" s="32"/>
    </row>
    <row r="707" spans="1:4" ht="13" x14ac:dyDescent="0.15">
      <c r="A707" s="4"/>
      <c r="C707" s="31"/>
      <c r="D707" s="32"/>
    </row>
    <row r="708" spans="1:4" ht="13" x14ac:dyDescent="0.15">
      <c r="A708" s="4"/>
      <c r="C708" s="31"/>
      <c r="D708" s="32"/>
    </row>
    <row r="709" spans="1:4" ht="13" x14ac:dyDescent="0.15">
      <c r="A709" s="4"/>
      <c r="C709" s="31"/>
      <c r="D709" s="32"/>
    </row>
    <row r="710" spans="1:4" ht="13" x14ac:dyDescent="0.15">
      <c r="A710" s="4"/>
      <c r="C710" s="31"/>
      <c r="D710" s="32"/>
    </row>
    <row r="711" spans="1:4" ht="13" x14ac:dyDescent="0.15">
      <c r="A711" s="4"/>
      <c r="C711" s="31"/>
      <c r="D711" s="32"/>
    </row>
    <row r="712" spans="1:4" ht="13" x14ac:dyDescent="0.15">
      <c r="A712" s="4"/>
      <c r="C712" s="31"/>
      <c r="D712" s="32"/>
    </row>
    <row r="713" spans="1:4" ht="13" x14ac:dyDescent="0.15">
      <c r="A713" s="4"/>
      <c r="C713" s="31"/>
      <c r="D713" s="32"/>
    </row>
    <row r="714" spans="1:4" ht="13" x14ac:dyDescent="0.15">
      <c r="A714" s="4"/>
      <c r="C714" s="31"/>
      <c r="D714" s="32"/>
    </row>
    <row r="715" spans="1:4" ht="13" x14ac:dyDescent="0.15">
      <c r="A715" s="4"/>
      <c r="C715" s="31"/>
      <c r="D715" s="32"/>
    </row>
    <row r="716" spans="1:4" ht="13" x14ac:dyDescent="0.15">
      <c r="A716" s="4"/>
      <c r="C716" s="31"/>
      <c r="D716" s="32"/>
    </row>
    <row r="717" spans="1:4" ht="13" x14ac:dyDescent="0.15">
      <c r="A717" s="4"/>
      <c r="C717" s="31"/>
      <c r="D717" s="32"/>
    </row>
    <row r="718" spans="1:4" ht="13" x14ac:dyDescent="0.15">
      <c r="A718" s="4"/>
      <c r="C718" s="31"/>
      <c r="D718" s="32"/>
    </row>
    <row r="719" spans="1:4" ht="13" x14ac:dyDescent="0.15">
      <c r="A719" s="4"/>
      <c r="C719" s="31"/>
      <c r="D719" s="32"/>
    </row>
    <row r="720" spans="1:4" ht="13" x14ac:dyDescent="0.15">
      <c r="A720" s="4"/>
      <c r="C720" s="31"/>
      <c r="D720" s="32"/>
    </row>
    <row r="721" spans="1:4" ht="13" x14ac:dyDescent="0.15">
      <c r="A721" s="4"/>
      <c r="C721" s="31"/>
      <c r="D721" s="32"/>
    </row>
    <row r="722" spans="1:4" ht="13" x14ac:dyDescent="0.15">
      <c r="A722" s="4"/>
      <c r="C722" s="31"/>
      <c r="D722" s="32"/>
    </row>
    <row r="723" spans="1:4" ht="13" x14ac:dyDescent="0.15">
      <c r="A723" s="4"/>
      <c r="C723" s="31"/>
      <c r="D723" s="32"/>
    </row>
    <row r="724" spans="1:4" ht="13" x14ac:dyDescent="0.15">
      <c r="A724" s="4"/>
      <c r="C724" s="31"/>
      <c r="D724" s="32"/>
    </row>
    <row r="725" spans="1:4" ht="13" x14ac:dyDescent="0.15">
      <c r="A725" s="4"/>
      <c r="C725" s="31"/>
      <c r="D725" s="32"/>
    </row>
    <row r="726" spans="1:4" ht="13" x14ac:dyDescent="0.15">
      <c r="A726" s="4"/>
      <c r="C726" s="31"/>
      <c r="D726" s="32"/>
    </row>
    <row r="727" spans="1:4" ht="13" x14ac:dyDescent="0.15">
      <c r="A727" s="4"/>
      <c r="C727" s="31"/>
      <c r="D727" s="32"/>
    </row>
    <row r="728" spans="1:4" ht="13" x14ac:dyDescent="0.15">
      <c r="A728" s="4"/>
      <c r="C728" s="31"/>
      <c r="D728" s="32"/>
    </row>
    <row r="729" spans="1:4" ht="13" x14ac:dyDescent="0.15">
      <c r="A729" s="4"/>
      <c r="C729" s="31"/>
      <c r="D729" s="32"/>
    </row>
    <row r="730" spans="1:4" ht="13" x14ac:dyDescent="0.15">
      <c r="A730" s="4"/>
      <c r="C730" s="31"/>
      <c r="D730" s="32"/>
    </row>
    <row r="731" spans="1:4" ht="13" x14ac:dyDescent="0.15">
      <c r="A731" s="4"/>
      <c r="C731" s="31"/>
      <c r="D731" s="32"/>
    </row>
    <row r="732" spans="1:4" ht="13" x14ac:dyDescent="0.15">
      <c r="A732" s="4"/>
      <c r="C732" s="31"/>
      <c r="D732" s="32"/>
    </row>
    <row r="733" spans="1:4" ht="13" x14ac:dyDescent="0.15">
      <c r="A733" s="4"/>
      <c r="C733" s="31"/>
      <c r="D733" s="32"/>
    </row>
    <row r="734" spans="1:4" ht="13" x14ac:dyDescent="0.15">
      <c r="A734" s="4"/>
      <c r="C734" s="31"/>
      <c r="D734" s="32"/>
    </row>
    <row r="735" spans="1:4" ht="13" x14ac:dyDescent="0.15">
      <c r="A735" s="4"/>
      <c r="C735" s="31"/>
      <c r="D735" s="32"/>
    </row>
    <row r="736" spans="1:4" ht="13" x14ac:dyDescent="0.15">
      <c r="A736" s="4"/>
      <c r="C736" s="31"/>
      <c r="D736" s="32"/>
    </row>
    <row r="737" spans="1:4" ht="13" x14ac:dyDescent="0.15">
      <c r="A737" s="4"/>
      <c r="C737" s="31"/>
      <c r="D737" s="32"/>
    </row>
    <row r="738" spans="1:4" ht="13" x14ac:dyDescent="0.15">
      <c r="A738" s="4"/>
      <c r="C738" s="31"/>
      <c r="D738" s="32"/>
    </row>
    <row r="739" spans="1:4" ht="13" x14ac:dyDescent="0.15">
      <c r="A739" s="4"/>
      <c r="C739" s="31"/>
      <c r="D739" s="32"/>
    </row>
    <row r="740" spans="1:4" ht="13" x14ac:dyDescent="0.15">
      <c r="A740" s="4"/>
      <c r="C740" s="31"/>
      <c r="D740" s="32"/>
    </row>
    <row r="741" spans="1:4" ht="13" x14ac:dyDescent="0.15">
      <c r="A741" s="4"/>
      <c r="C741" s="31"/>
      <c r="D741" s="32"/>
    </row>
    <row r="742" spans="1:4" ht="13" x14ac:dyDescent="0.15">
      <c r="A742" s="4"/>
      <c r="C742" s="31"/>
      <c r="D742" s="32"/>
    </row>
    <row r="743" spans="1:4" ht="13" x14ac:dyDescent="0.15">
      <c r="A743" s="4"/>
      <c r="C743" s="31"/>
      <c r="D743" s="32"/>
    </row>
    <row r="744" spans="1:4" ht="13" x14ac:dyDescent="0.15">
      <c r="A744" s="4"/>
      <c r="C744" s="31"/>
      <c r="D744" s="32"/>
    </row>
    <row r="745" spans="1:4" ht="13" x14ac:dyDescent="0.15">
      <c r="A745" s="4"/>
      <c r="C745" s="31"/>
      <c r="D745" s="32"/>
    </row>
    <row r="746" spans="1:4" ht="13" x14ac:dyDescent="0.15">
      <c r="A746" s="4"/>
      <c r="C746" s="31"/>
      <c r="D746" s="32"/>
    </row>
    <row r="747" spans="1:4" ht="13" x14ac:dyDescent="0.15">
      <c r="A747" s="4"/>
      <c r="C747" s="31"/>
      <c r="D747" s="32"/>
    </row>
    <row r="748" spans="1:4" ht="13" x14ac:dyDescent="0.15">
      <c r="A748" s="4"/>
      <c r="C748" s="31"/>
      <c r="D748" s="32"/>
    </row>
    <row r="749" spans="1:4" ht="13" x14ac:dyDescent="0.15">
      <c r="A749" s="4"/>
      <c r="C749" s="31"/>
      <c r="D749" s="32"/>
    </row>
    <row r="750" spans="1:4" ht="13" x14ac:dyDescent="0.15">
      <c r="A750" s="4"/>
      <c r="C750" s="31"/>
      <c r="D750" s="32"/>
    </row>
    <row r="751" spans="1:4" ht="13" x14ac:dyDescent="0.15">
      <c r="A751" s="4"/>
      <c r="C751" s="31"/>
      <c r="D751" s="32"/>
    </row>
    <row r="752" spans="1:4" ht="13" x14ac:dyDescent="0.15">
      <c r="A752" s="4"/>
      <c r="C752" s="31"/>
      <c r="D752" s="32"/>
    </row>
    <row r="753" spans="1:4" ht="13" x14ac:dyDescent="0.15">
      <c r="A753" s="4"/>
      <c r="C753" s="31"/>
      <c r="D753" s="32"/>
    </row>
    <row r="754" spans="1:4" ht="13" x14ac:dyDescent="0.15">
      <c r="A754" s="4"/>
      <c r="C754" s="31"/>
      <c r="D754" s="32"/>
    </row>
    <row r="755" spans="1:4" ht="13" x14ac:dyDescent="0.15">
      <c r="A755" s="4"/>
      <c r="C755" s="31"/>
      <c r="D755" s="32"/>
    </row>
    <row r="756" spans="1:4" ht="13" x14ac:dyDescent="0.15">
      <c r="A756" s="4"/>
      <c r="C756" s="31"/>
      <c r="D756" s="32"/>
    </row>
    <row r="757" spans="1:4" ht="13" x14ac:dyDescent="0.15">
      <c r="A757" s="4"/>
      <c r="C757" s="31"/>
      <c r="D757" s="32"/>
    </row>
    <row r="758" spans="1:4" ht="13" x14ac:dyDescent="0.15">
      <c r="A758" s="4"/>
      <c r="C758" s="31"/>
      <c r="D758" s="32"/>
    </row>
    <row r="759" spans="1:4" ht="13" x14ac:dyDescent="0.15">
      <c r="A759" s="4"/>
      <c r="C759" s="31"/>
      <c r="D759" s="32"/>
    </row>
    <row r="760" spans="1:4" ht="13" x14ac:dyDescent="0.15">
      <c r="A760" s="4"/>
      <c r="C760" s="31"/>
      <c r="D760" s="32"/>
    </row>
    <row r="761" spans="1:4" ht="13" x14ac:dyDescent="0.15">
      <c r="A761" s="4"/>
      <c r="C761" s="31"/>
      <c r="D761" s="32"/>
    </row>
    <row r="762" spans="1:4" ht="13" x14ac:dyDescent="0.15">
      <c r="A762" s="4"/>
      <c r="C762" s="31"/>
      <c r="D762" s="32"/>
    </row>
    <row r="763" spans="1:4" ht="13" x14ac:dyDescent="0.15">
      <c r="A763" s="4"/>
      <c r="C763" s="31"/>
      <c r="D763" s="32"/>
    </row>
    <row r="764" spans="1:4" ht="13" x14ac:dyDescent="0.15">
      <c r="A764" s="4"/>
      <c r="C764" s="31"/>
      <c r="D764" s="32"/>
    </row>
    <row r="765" spans="1:4" ht="13" x14ac:dyDescent="0.15">
      <c r="A765" s="4"/>
      <c r="C765" s="31"/>
      <c r="D765" s="32"/>
    </row>
    <row r="766" spans="1:4" ht="13" x14ac:dyDescent="0.15">
      <c r="A766" s="4"/>
      <c r="C766" s="31"/>
      <c r="D766" s="32"/>
    </row>
    <row r="767" spans="1:4" ht="13" x14ac:dyDescent="0.15">
      <c r="A767" s="4"/>
      <c r="C767" s="31"/>
      <c r="D767" s="32"/>
    </row>
    <row r="768" spans="1:4" ht="13" x14ac:dyDescent="0.15">
      <c r="A768" s="4"/>
      <c r="C768" s="31"/>
      <c r="D768" s="32"/>
    </row>
    <row r="769" spans="1:4" ht="13" x14ac:dyDescent="0.15">
      <c r="A769" s="4"/>
      <c r="C769" s="31"/>
      <c r="D769" s="32"/>
    </row>
    <row r="770" spans="1:4" ht="13" x14ac:dyDescent="0.15">
      <c r="A770" s="4"/>
      <c r="C770" s="31"/>
      <c r="D770" s="32"/>
    </row>
    <row r="771" spans="1:4" ht="13" x14ac:dyDescent="0.15">
      <c r="A771" s="4"/>
      <c r="C771" s="31"/>
      <c r="D771" s="32"/>
    </row>
    <row r="772" spans="1:4" ht="13" x14ac:dyDescent="0.15">
      <c r="A772" s="4"/>
      <c r="C772" s="31"/>
      <c r="D772" s="32"/>
    </row>
    <row r="773" spans="1:4" ht="13" x14ac:dyDescent="0.15">
      <c r="A773" s="4"/>
      <c r="C773" s="31"/>
      <c r="D773" s="32"/>
    </row>
    <row r="774" spans="1:4" ht="13" x14ac:dyDescent="0.15">
      <c r="A774" s="4"/>
      <c r="C774" s="31"/>
      <c r="D774" s="32"/>
    </row>
    <row r="775" spans="1:4" ht="13" x14ac:dyDescent="0.15">
      <c r="A775" s="4"/>
      <c r="C775" s="31"/>
      <c r="D775" s="32"/>
    </row>
    <row r="776" spans="1:4" ht="13" x14ac:dyDescent="0.15">
      <c r="A776" s="4"/>
      <c r="C776" s="31"/>
      <c r="D776" s="32"/>
    </row>
    <row r="777" spans="1:4" ht="13" x14ac:dyDescent="0.15">
      <c r="A777" s="4"/>
      <c r="C777" s="31"/>
      <c r="D777" s="32"/>
    </row>
    <row r="778" spans="1:4" ht="13" x14ac:dyDescent="0.15">
      <c r="A778" s="4"/>
      <c r="C778" s="31"/>
      <c r="D778" s="32"/>
    </row>
    <row r="779" spans="1:4" ht="13" x14ac:dyDescent="0.15">
      <c r="A779" s="4"/>
      <c r="C779" s="31"/>
      <c r="D779" s="32"/>
    </row>
    <row r="780" spans="1:4" ht="13" x14ac:dyDescent="0.15">
      <c r="A780" s="4"/>
      <c r="C780" s="31"/>
      <c r="D780" s="32"/>
    </row>
    <row r="781" spans="1:4" ht="13" x14ac:dyDescent="0.15">
      <c r="A781" s="4"/>
      <c r="C781" s="31"/>
      <c r="D781" s="32"/>
    </row>
    <row r="782" spans="1:4" ht="13" x14ac:dyDescent="0.15">
      <c r="A782" s="4"/>
      <c r="C782" s="31"/>
      <c r="D782" s="32"/>
    </row>
    <row r="783" spans="1:4" ht="13" x14ac:dyDescent="0.15">
      <c r="A783" s="4"/>
      <c r="C783" s="31"/>
      <c r="D783" s="32"/>
    </row>
    <row r="784" spans="1:4" ht="13" x14ac:dyDescent="0.15">
      <c r="A784" s="4"/>
      <c r="C784" s="31"/>
      <c r="D784" s="32"/>
    </row>
    <row r="785" spans="1:4" ht="13" x14ac:dyDescent="0.15">
      <c r="A785" s="4"/>
      <c r="C785" s="31"/>
      <c r="D785" s="32"/>
    </row>
    <row r="786" spans="1:4" ht="13" x14ac:dyDescent="0.15">
      <c r="A786" s="4"/>
      <c r="C786" s="31"/>
      <c r="D786" s="32"/>
    </row>
    <row r="787" spans="1:4" ht="13" x14ac:dyDescent="0.15">
      <c r="A787" s="4"/>
      <c r="C787" s="31"/>
      <c r="D787" s="32"/>
    </row>
    <row r="788" spans="1:4" ht="13" x14ac:dyDescent="0.15">
      <c r="A788" s="4"/>
      <c r="C788" s="31"/>
      <c r="D788" s="32"/>
    </row>
    <row r="789" spans="1:4" ht="13" x14ac:dyDescent="0.15">
      <c r="A789" s="4"/>
      <c r="C789" s="31"/>
      <c r="D789" s="32"/>
    </row>
    <row r="790" spans="1:4" ht="13" x14ac:dyDescent="0.15">
      <c r="A790" s="4"/>
      <c r="C790" s="31"/>
      <c r="D790" s="32"/>
    </row>
    <row r="791" spans="1:4" ht="13" x14ac:dyDescent="0.15">
      <c r="A791" s="4"/>
      <c r="C791" s="31"/>
      <c r="D791" s="32"/>
    </row>
    <row r="792" spans="1:4" ht="13" x14ac:dyDescent="0.15">
      <c r="A792" s="4"/>
      <c r="C792" s="31"/>
      <c r="D792" s="32"/>
    </row>
    <row r="793" spans="1:4" ht="13" x14ac:dyDescent="0.15">
      <c r="A793" s="4"/>
      <c r="C793" s="31"/>
      <c r="D793" s="32"/>
    </row>
    <row r="794" spans="1:4" ht="13" x14ac:dyDescent="0.15">
      <c r="A794" s="4"/>
      <c r="C794" s="31"/>
      <c r="D794" s="32"/>
    </row>
    <row r="795" spans="1:4" ht="13" x14ac:dyDescent="0.15">
      <c r="A795" s="4"/>
      <c r="C795" s="31"/>
      <c r="D795" s="32"/>
    </row>
    <row r="796" spans="1:4" ht="13" x14ac:dyDescent="0.15">
      <c r="A796" s="4"/>
      <c r="C796" s="31"/>
      <c r="D796" s="32"/>
    </row>
    <row r="797" spans="1:4" ht="13" x14ac:dyDescent="0.15">
      <c r="A797" s="4"/>
      <c r="C797" s="31"/>
      <c r="D797" s="32"/>
    </row>
    <row r="798" spans="1:4" ht="13" x14ac:dyDescent="0.15">
      <c r="A798" s="4"/>
      <c r="C798" s="31"/>
      <c r="D798" s="32"/>
    </row>
    <row r="799" spans="1:4" ht="13" x14ac:dyDescent="0.15">
      <c r="A799" s="4"/>
      <c r="C799" s="31"/>
      <c r="D799" s="32"/>
    </row>
    <row r="800" spans="1:4" ht="13" x14ac:dyDescent="0.15">
      <c r="A800" s="4"/>
      <c r="C800" s="31"/>
      <c r="D800" s="32"/>
    </row>
    <row r="801" spans="1:4" ht="13" x14ac:dyDescent="0.15">
      <c r="A801" s="4"/>
      <c r="C801" s="31"/>
      <c r="D801" s="32"/>
    </row>
    <row r="802" spans="1:4" ht="13" x14ac:dyDescent="0.15">
      <c r="A802" s="4"/>
      <c r="C802" s="31"/>
      <c r="D802" s="32"/>
    </row>
    <row r="803" spans="1:4" ht="13" x14ac:dyDescent="0.15">
      <c r="A803" s="4"/>
      <c r="C803" s="31"/>
      <c r="D803" s="32"/>
    </row>
    <row r="804" spans="1:4" ht="13" x14ac:dyDescent="0.15">
      <c r="A804" s="4"/>
      <c r="C804" s="31"/>
      <c r="D804" s="32"/>
    </row>
    <row r="805" spans="1:4" ht="13" x14ac:dyDescent="0.15">
      <c r="A805" s="4"/>
      <c r="C805" s="31"/>
      <c r="D805" s="32"/>
    </row>
    <row r="806" spans="1:4" ht="13" x14ac:dyDescent="0.15">
      <c r="A806" s="4"/>
      <c r="C806" s="31"/>
      <c r="D806" s="32"/>
    </row>
    <row r="807" spans="1:4" ht="13" x14ac:dyDescent="0.15">
      <c r="A807" s="4"/>
      <c r="C807" s="31"/>
      <c r="D807" s="32"/>
    </row>
    <row r="808" spans="1:4" ht="13" x14ac:dyDescent="0.15">
      <c r="A808" s="4"/>
      <c r="C808" s="31"/>
      <c r="D808" s="32"/>
    </row>
    <row r="809" spans="1:4" ht="13" x14ac:dyDescent="0.15">
      <c r="A809" s="4"/>
      <c r="C809" s="31"/>
      <c r="D809" s="32"/>
    </row>
    <row r="810" spans="1:4" ht="13" x14ac:dyDescent="0.15">
      <c r="A810" s="4"/>
      <c r="C810" s="31"/>
      <c r="D810" s="32"/>
    </row>
    <row r="811" spans="1:4" ht="13" x14ac:dyDescent="0.15">
      <c r="A811" s="4"/>
      <c r="C811" s="31"/>
      <c r="D811" s="32"/>
    </row>
    <row r="812" spans="1:4" ht="13" x14ac:dyDescent="0.15">
      <c r="A812" s="4"/>
      <c r="C812" s="31"/>
      <c r="D812" s="32"/>
    </row>
    <row r="813" spans="1:4" ht="13" x14ac:dyDescent="0.15">
      <c r="A813" s="4"/>
      <c r="C813" s="31"/>
      <c r="D813" s="32"/>
    </row>
    <row r="814" spans="1:4" ht="13" x14ac:dyDescent="0.15">
      <c r="A814" s="4"/>
      <c r="C814" s="31"/>
      <c r="D814" s="32"/>
    </row>
    <row r="815" spans="1:4" ht="13" x14ac:dyDescent="0.15">
      <c r="A815" s="4"/>
      <c r="C815" s="31"/>
      <c r="D815" s="32"/>
    </row>
    <row r="816" spans="1:4" ht="13" x14ac:dyDescent="0.15">
      <c r="A816" s="4"/>
      <c r="C816" s="31"/>
      <c r="D816" s="32"/>
    </row>
    <row r="817" spans="1:4" ht="13" x14ac:dyDescent="0.15">
      <c r="A817" s="4"/>
      <c r="C817" s="31"/>
      <c r="D817" s="32"/>
    </row>
    <row r="818" spans="1:4" ht="13" x14ac:dyDescent="0.15">
      <c r="A818" s="4"/>
      <c r="C818" s="31"/>
      <c r="D818" s="32"/>
    </row>
    <row r="819" spans="1:4" ht="13" x14ac:dyDescent="0.15">
      <c r="A819" s="4"/>
      <c r="C819" s="31"/>
      <c r="D819" s="32"/>
    </row>
    <row r="820" spans="1:4" ht="13" x14ac:dyDescent="0.15">
      <c r="A820" s="4"/>
      <c r="C820" s="31"/>
      <c r="D820" s="32"/>
    </row>
    <row r="821" spans="1:4" ht="13" x14ac:dyDescent="0.15">
      <c r="A821" s="4"/>
      <c r="C821" s="31"/>
      <c r="D821" s="32"/>
    </row>
    <row r="822" spans="1:4" ht="13" x14ac:dyDescent="0.15">
      <c r="A822" s="4"/>
      <c r="C822" s="31"/>
      <c r="D822" s="32"/>
    </row>
    <row r="823" spans="1:4" ht="13" x14ac:dyDescent="0.15">
      <c r="A823" s="4"/>
      <c r="C823" s="31"/>
      <c r="D823" s="32"/>
    </row>
    <row r="824" spans="1:4" ht="13" x14ac:dyDescent="0.15">
      <c r="A824" s="4"/>
      <c r="C824" s="31"/>
      <c r="D824" s="32"/>
    </row>
    <row r="825" spans="1:4" ht="13" x14ac:dyDescent="0.15">
      <c r="A825" s="4"/>
      <c r="C825" s="31"/>
      <c r="D825" s="32"/>
    </row>
    <row r="826" spans="1:4" ht="13" x14ac:dyDescent="0.15">
      <c r="A826" s="4"/>
      <c r="C826" s="31"/>
      <c r="D826" s="32"/>
    </row>
    <row r="827" spans="1:4" ht="13" x14ac:dyDescent="0.15">
      <c r="A827" s="4"/>
      <c r="C827" s="31"/>
      <c r="D827" s="32"/>
    </row>
    <row r="828" spans="1:4" ht="13" x14ac:dyDescent="0.15">
      <c r="A828" s="4"/>
      <c r="C828" s="31"/>
      <c r="D828" s="32"/>
    </row>
    <row r="829" spans="1:4" ht="13" x14ac:dyDescent="0.15">
      <c r="A829" s="4"/>
      <c r="C829" s="31"/>
      <c r="D829" s="32"/>
    </row>
    <row r="830" spans="1:4" ht="13" x14ac:dyDescent="0.15">
      <c r="A830" s="4"/>
      <c r="C830" s="31"/>
      <c r="D830" s="32"/>
    </row>
    <row r="831" spans="1:4" ht="13" x14ac:dyDescent="0.15">
      <c r="A831" s="4"/>
      <c r="C831" s="31"/>
      <c r="D831" s="32"/>
    </row>
    <row r="832" spans="1:4" ht="13" x14ac:dyDescent="0.15">
      <c r="A832" s="4"/>
      <c r="C832" s="31"/>
      <c r="D832" s="32"/>
    </row>
    <row r="833" spans="1:4" ht="13" x14ac:dyDescent="0.15">
      <c r="A833" s="4"/>
      <c r="C833" s="31"/>
      <c r="D833" s="32"/>
    </row>
    <row r="834" spans="1:4" ht="13" x14ac:dyDescent="0.15">
      <c r="A834" s="4"/>
      <c r="C834" s="31"/>
      <c r="D834" s="32"/>
    </row>
    <row r="835" spans="1:4" ht="13" x14ac:dyDescent="0.15">
      <c r="A835" s="4"/>
      <c r="C835" s="31"/>
      <c r="D835" s="32"/>
    </row>
    <row r="836" spans="1:4" ht="13" x14ac:dyDescent="0.15">
      <c r="A836" s="4"/>
      <c r="C836" s="31"/>
      <c r="D836" s="32"/>
    </row>
    <row r="837" spans="1:4" ht="13" x14ac:dyDescent="0.15">
      <c r="A837" s="4"/>
      <c r="C837" s="31"/>
      <c r="D837" s="32"/>
    </row>
    <row r="838" spans="1:4" ht="13" x14ac:dyDescent="0.15">
      <c r="A838" s="4"/>
      <c r="C838" s="31"/>
      <c r="D838" s="32"/>
    </row>
    <row r="839" spans="1:4" ht="13" x14ac:dyDescent="0.15">
      <c r="A839" s="4"/>
      <c r="C839" s="31"/>
      <c r="D839" s="32"/>
    </row>
    <row r="840" spans="1:4" ht="13" x14ac:dyDescent="0.15">
      <c r="A840" s="4"/>
      <c r="C840" s="31"/>
      <c r="D840" s="32"/>
    </row>
    <row r="841" spans="1:4" ht="13" x14ac:dyDescent="0.15">
      <c r="A841" s="4"/>
      <c r="C841" s="31"/>
      <c r="D841" s="32"/>
    </row>
    <row r="842" spans="1:4" ht="13" x14ac:dyDescent="0.15">
      <c r="A842" s="4"/>
      <c r="C842" s="31"/>
      <c r="D842" s="32"/>
    </row>
    <row r="843" spans="1:4" ht="13" x14ac:dyDescent="0.15">
      <c r="A843" s="4"/>
      <c r="C843" s="31"/>
      <c r="D843" s="32"/>
    </row>
    <row r="844" spans="1:4" ht="13" x14ac:dyDescent="0.15">
      <c r="A844" s="4"/>
      <c r="C844" s="31"/>
      <c r="D844" s="32"/>
    </row>
    <row r="845" spans="1:4" ht="13" x14ac:dyDescent="0.15">
      <c r="A845" s="4"/>
      <c r="C845" s="31"/>
      <c r="D845" s="32"/>
    </row>
    <row r="846" spans="1:4" ht="13" x14ac:dyDescent="0.15">
      <c r="A846" s="4"/>
      <c r="C846" s="31"/>
      <c r="D846" s="32"/>
    </row>
    <row r="847" spans="1:4" ht="13" x14ac:dyDescent="0.15">
      <c r="A847" s="4"/>
      <c r="C847" s="31"/>
      <c r="D847" s="32"/>
    </row>
    <row r="848" spans="1:4" ht="13" x14ac:dyDescent="0.15">
      <c r="A848" s="4"/>
      <c r="C848" s="31"/>
      <c r="D848" s="32"/>
    </row>
    <row r="849" spans="1:4" ht="13" x14ac:dyDescent="0.15">
      <c r="A849" s="4"/>
      <c r="C849" s="31"/>
      <c r="D849" s="32"/>
    </row>
    <row r="850" spans="1:4" ht="13" x14ac:dyDescent="0.15">
      <c r="A850" s="4"/>
      <c r="C850" s="31"/>
      <c r="D850" s="32"/>
    </row>
    <row r="851" spans="1:4" ht="13" x14ac:dyDescent="0.15">
      <c r="A851" s="4"/>
      <c r="C851" s="31"/>
      <c r="D851" s="32"/>
    </row>
    <row r="852" spans="1:4" ht="13" x14ac:dyDescent="0.15">
      <c r="A852" s="4"/>
      <c r="C852" s="31"/>
      <c r="D852" s="32"/>
    </row>
    <row r="853" spans="1:4" ht="13" x14ac:dyDescent="0.15">
      <c r="A853" s="4"/>
      <c r="C853" s="31"/>
      <c r="D853" s="32"/>
    </row>
    <row r="854" spans="1:4" ht="13" x14ac:dyDescent="0.15">
      <c r="A854" s="4"/>
      <c r="C854" s="31"/>
      <c r="D854" s="32"/>
    </row>
    <row r="855" spans="1:4" ht="13" x14ac:dyDescent="0.15">
      <c r="A855" s="4"/>
      <c r="C855" s="31"/>
      <c r="D855" s="32"/>
    </row>
    <row r="856" spans="1:4" ht="13" x14ac:dyDescent="0.15">
      <c r="A856" s="4"/>
      <c r="C856" s="31"/>
      <c r="D856" s="32"/>
    </row>
    <row r="857" spans="1:4" ht="13" x14ac:dyDescent="0.15">
      <c r="A857" s="4"/>
      <c r="C857" s="31"/>
      <c r="D857" s="32"/>
    </row>
    <row r="858" spans="1:4" ht="13" x14ac:dyDescent="0.15">
      <c r="A858" s="4"/>
      <c r="C858" s="31"/>
      <c r="D858" s="32"/>
    </row>
    <row r="859" spans="1:4" ht="13" x14ac:dyDescent="0.15">
      <c r="A859" s="4"/>
      <c r="C859" s="31"/>
      <c r="D859" s="32"/>
    </row>
    <row r="860" spans="1:4" ht="13" x14ac:dyDescent="0.15">
      <c r="A860" s="4"/>
      <c r="C860" s="31"/>
      <c r="D860" s="32"/>
    </row>
    <row r="861" spans="1:4" ht="13" x14ac:dyDescent="0.15">
      <c r="A861" s="4"/>
      <c r="C861" s="31"/>
      <c r="D861" s="32"/>
    </row>
    <row r="862" spans="1:4" ht="13" x14ac:dyDescent="0.15">
      <c r="A862" s="4"/>
      <c r="C862" s="31"/>
      <c r="D862" s="32"/>
    </row>
    <row r="863" spans="1:4" ht="13" x14ac:dyDescent="0.15">
      <c r="A863" s="4"/>
      <c r="C863" s="31"/>
      <c r="D863" s="32"/>
    </row>
    <row r="864" spans="1:4" ht="13" x14ac:dyDescent="0.15">
      <c r="A864" s="4"/>
      <c r="C864" s="31"/>
      <c r="D864" s="32"/>
    </row>
    <row r="865" spans="1:4" ht="13" x14ac:dyDescent="0.15">
      <c r="A865" s="4"/>
      <c r="C865" s="31"/>
      <c r="D865" s="32"/>
    </row>
    <row r="866" spans="1:4" ht="13" x14ac:dyDescent="0.15">
      <c r="A866" s="4"/>
      <c r="C866" s="31"/>
      <c r="D866" s="32"/>
    </row>
    <row r="867" spans="1:4" ht="13" x14ac:dyDescent="0.15">
      <c r="A867" s="4"/>
      <c r="C867" s="31"/>
      <c r="D867" s="32"/>
    </row>
    <row r="868" spans="1:4" ht="13" x14ac:dyDescent="0.15">
      <c r="A868" s="4"/>
      <c r="C868" s="31"/>
      <c r="D868" s="32"/>
    </row>
    <row r="869" spans="1:4" ht="13" x14ac:dyDescent="0.15">
      <c r="A869" s="4"/>
      <c r="C869" s="31"/>
      <c r="D869" s="32"/>
    </row>
    <row r="870" spans="1:4" ht="13" x14ac:dyDescent="0.15">
      <c r="A870" s="4"/>
      <c r="C870" s="31"/>
      <c r="D870" s="32"/>
    </row>
    <row r="871" spans="1:4" ht="13" x14ac:dyDescent="0.15">
      <c r="A871" s="4"/>
      <c r="C871" s="31"/>
      <c r="D871" s="32"/>
    </row>
    <row r="872" spans="1:4" ht="13" x14ac:dyDescent="0.15">
      <c r="A872" s="4"/>
      <c r="C872" s="31"/>
      <c r="D872" s="32"/>
    </row>
    <row r="873" spans="1:4" ht="13" x14ac:dyDescent="0.15">
      <c r="A873" s="4"/>
      <c r="C873" s="31"/>
      <c r="D873" s="32"/>
    </row>
    <row r="874" spans="1:4" ht="13" x14ac:dyDescent="0.15">
      <c r="A874" s="4"/>
      <c r="C874" s="31"/>
      <c r="D874" s="32"/>
    </row>
    <row r="875" spans="1:4" ht="13" x14ac:dyDescent="0.15">
      <c r="A875" s="4"/>
      <c r="C875" s="31"/>
      <c r="D875" s="32"/>
    </row>
    <row r="876" spans="1:4" ht="13" x14ac:dyDescent="0.15">
      <c r="A876" s="4"/>
      <c r="C876" s="31"/>
      <c r="D876" s="32"/>
    </row>
    <row r="877" spans="1:4" ht="13" x14ac:dyDescent="0.15">
      <c r="A877" s="4"/>
      <c r="C877" s="31"/>
      <c r="D877" s="32"/>
    </row>
    <row r="878" spans="1:4" ht="13" x14ac:dyDescent="0.15">
      <c r="A878" s="4"/>
      <c r="C878" s="31"/>
      <c r="D878" s="32"/>
    </row>
    <row r="879" spans="1:4" ht="13" x14ac:dyDescent="0.15">
      <c r="A879" s="4"/>
      <c r="C879" s="31"/>
      <c r="D879" s="32"/>
    </row>
    <row r="880" spans="1:4" ht="13" x14ac:dyDescent="0.15">
      <c r="A880" s="4"/>
      <c r="C880" s="31"/>
      <c r="D880" s="32"/>
    </row>
    <row r="881" spans="1:4" ht="13" x14ac:dyDescent="0.15">
      <c r="A881" s="4"/>
      <c r="C881" s="31"/>
      <c r="D881" s="32"/>
    </row>
    <row r="882" spans="1:4" ht="13" x14ac:dyDescent="0.15">
      <c r="A882" s="4"/>
      <c r="C882" s="31"/>
      <c r="D882" s="32"/>
    </row>
    <row r="883" spans="1:4" ht="13" x14ac:dyDescent="0.15">
      <c r="A883" s="4"/>
      <c r="C883" s="31"/>
      <c r="D883" s="32"/>
    </row>
    <row r="884" spans="1:4" ht="13" x14ac:dyDescent="0.15">
      <c r="A884" s="4"/>
      <c r="C884" s="31"/>
      <c r="D884" s="32"/>
    </row>
    <row r="885" spans="1:4" ht="13" x14ac:dyDescent="0.15">
      <c r="A885" s="4"/>
      <c r="C885" s="31"/>
      <c r="D885" s="32"/>
    </row>
    <row r="886" spans="1:4" ht="13" x14ac:dyDescent="0.15">
      <c r="A886" s="4"/>
      <c r="C886" s="31"/>
      <c r="D886" s="32"/>
    </row>
    <row r="887" spans="1:4" ht="13" x14ac:dyDescent="0.15">
      <c r="A887" s="4"/>
      <c r="C887" s="31"/>
      <c r="D887" s="32"/>
    </row>
    <row r="888" spans="1:4" ht="13" x14ac:dyDescent="0.15">
      <c r="A888" s="4"/>
      <c r="C888" s="31"/>
      <c r="D888" s="32"/>
    </row>
    <row r="889" spans="1:4" ht="13" x14ac:dyDescent="0.15">
      <c r="A889" s="4"/>
      <c r="C889" s="31"/>
      <c r="D889" s="32"/>
    </row>
    <row r="890" spans="1:4" ht="13" x14ac:dyDescent="0.15">
      <c r="A890" s="4"/>
      <c r="C890" s="31"/>
      <c r="D890" s="32"/>
    </row>
    <row r="891" spans="1:4" ht="13" x14ac:dyDescent="0.15">
      <c r="A891" s="4"/>
      <c r="C891" s="31"/>
      <c r="D891" s="32"/>
    </row>
    <row r="892" spans="1:4" ht="13" x14ac:dyDescent="0.15">
      <c r="A892" s="4"/>
      <c r="C892" s="31"/>
      <c r="D892" s="32"/>
    </row>
    <row r="893" spans="1:4" ht="13" x14ac:dyDescent="0.15">
      <c r="A893" s="4"/>
      <c r="C893" s="31"/>
      <c r="D893" s="32"/>
    </row>
    <row r="894" spans="1:4" ht="13" x14ac:dyDescent="0.15">
      <c r="A894" s="4"/>
      <c r="C894" s="31"/>
      <c r="D894" s="32"/>
    </row>
    <row r="895" spans="1:4" ht="13" x14ac:dyDescent="0.15">
      <c r="A895" s="4"/>
      <c r="C895" s="31"/>
      <c r="D895" s="32"/>
    </row>
    <row r="896" spans="1:4" ht="13" x14ac:dyDescent="0.15">
      <c r="A896" s="4"/>
      <c r="C896" s="31"/>
      <c r="D896" s="32"/>
    </row>
    <row r="897" spans="1:4" ht="13" x14ac:dyDescent="0.15">
      <c r="A897" s="4"/>
      <c r="C897" s="31"/>
      <c r="D897" s="32"/>
    </row>
    <row r="898" spans="1:4" ht="13" x14ac:dyDescent="0.15">
      <c r="A898" s="4"/>
      <c r="C898" s="31"/>
      <c r="D898" s="32"/>
    </row>
    <row r="899" spans="1:4" ht="13" x14ac:dyDescent="0.15">
      <c r="A899" s="4"/>
      <c r="C899" s="31"/>
      <c r="D899" s="32"/>
    </row>
    <row r="900" spans="1:4" ht="13" x14ac:dyDescent="0.15">
      <c r="A900" s="4"/>
      <c r="C900" s="31"/>
      <c r="D900" s="32"/>
    </row>
    <row r="901" spans="1:4" ht="13" x14ac:dyDescent="0.15">
      <c r="A901" s="4"/>
      <c r="C901" s="31"/>
      <c r="D901" s="32"/>
    </row>
    <row r="902" spans="1:4" ht="13" x14ac:dyDescent="0.15">
      <c r="A902" s="4"/>
      <c r="C902" s="31"/>
      <c r="D902" s="32"/>
    </row>
    <row r="903" spans="1:4" ht="13" x14ac:dyDescent="0.15">
      <c r="A903" s="4"/>
      <c r="C903" s="31"/>
      <c r="D903" s="32"/>
    </row>
    <row r="904" spans="1:4" ht="13" x14ac:dyDescent="0.15">
      <c r="A904" s="4"/>
      <c r="C904" s="31"/>
      <c r="D904" s="32"/>
    </row>
    <row r="905" spans="1:4" ht="13" x14ac:dyDescent="0.15">
      <c r="A905" s="4"/>
      <c r="C905" s="31"/>
      <c r="D905" s="32"/>
    </row>
    <row r="906" spans="1:4" ht="13" x14ac:dyDescent="0.15">
      <c r="A906" s="4"/>
      <c r="C906" s="31"/>
      <c r="D906" s="32"/>
    </row>
    <row r="907" spans="1:4" ht="13" x14ac:dyDescent="0.15">
      <c r="A907" s="4"/>
      <c r="C907" s="31"/>
      <c r="D907" s="32"/>
    </row>
    <row r="908" spans="1:4" ht="13" x14ac:dyDescent="0.15">
      <c r="A908" s="4"/>
      <c r="C908" s="31"/>
      <c r="D908" s="32"/>
    </row>
    <row r="909" spans="1:4" ht="13" x14ac:dyDescent="0.15">
      <c r="A909" s="4"/>
      <c r="C909" s="31"/>
      <c r="D909" s="32"/>
    </row>
    <row r="910" spans="1:4" ht="13" x14ac:dyDescent="0.15">
      <c r="A910" s="4"/>
      <c r="C910" s="31"/>
      <c r="D910" s="32"/>
    </row>
    <row r="911" spans="1:4" ht="13" x14ac:dyDescent="0.15">
      <c r="A911" s="4"/>
      <c r="C911" s="31"/>
      <c r="D911" s="32"/>
    </row>
    <row r="912" spans="1:4" ht="13" x14ac:dyDescent="0.15">
      <c r="A912" s="4"/>
      <c r="C912" s="31"/>
      <c r="D912" s="32"/>
    </row>
    <row r="913" spans="1:4" ht="13" x14ac:dyDescent="0.15">
      <c r="A913" s="4"/>
      <c r="C913" s="31"/>
      <c r="D913" s="32"/>
    </row>
    <row r="914" spans="1:4" ht="13" x14ac:dyDescent="0.15">
      <c r="A914" s="4"/>
      <c r="C914" s="31"/>
      <c r="D914" s="32"/>
    </row>
    <row r="915" spans="1:4" ht="13" x14ac:dyDescent="0.15">
      <c r="A915" s="4"/>
      <c r="C915" s="31"/>
      <c r="D915" s="32"/>
    </row>
    <row r="916" spans="1:4" ht="13" x14ac:dyDescent="0.15">
      <c r="A916" s="4"/>
      <c r="C916" s="31"/>
      <c r="D916" s="32"/>
    </row>
    <row r="917" spans="1:4" ht="13" x14ac:dyDescent="0.15">
      <c r="A917" s="4"/>
      <c r="C917" s="31"/>
      <c r="D917" s="32"/>
    </row>
    <row r="918" spans="1:4" ht="13" x14ac:dyDescent="0.15">
      <c r="A918" s="4"/>
      <c r="C918" s="31"/>
      <c r="D918" s="32"/>
    </row>
    <row r="919" spans="1:4" ht="13" x14ac:dyDescent="0.15">
      <c r="A919" s="4"/>
      <c r="C919" s="31"/>
      <c r="D919" s="32"/>
    </row>
    <row r="920" spans="1:4" ht="13" x14ac:dyDescent="0.15">
      <c r="A920" s="4"/>
      <c r="C920" s="31"/>
      <c r="D920" s="32"/>
    </row>
    <row r="921" spans="1:4" ht="13" x14ac:dyDescent="0.15">
      <c r="A921" s="4"/>
      <c r="C921" s="31"/>
      <c r="D921" s="32"/>
    </row>
    <row r="922" spans="1:4" ht="13" x14ac:dyDescent="0.15">
      <c r="A922" s="4"/>
      <c r="C922" s="31"/>
      <c r="D922" s="32"/>
    </row>
    <row r="923" spans="1:4" ht="13" x14ac:dyDescent="0.15">
      <c r="A923" s="4"/>
      <c r="C923" s="31"/>
      <c r="D923" s="32"/>
    </row>
    <row r="924" spans="1:4" ht="13" x14ac:dyDescent="0.15">
      <c r="A924" s="4"/>
      <c r="C924" s="31"/>
      <c r="D924" s="32"/>
    </row>
    <row r="925" spans="1:4" ht="13" x14ac:dyDescent="0.15">
      <c r="A925" s="4"/>
      <c r="C925" s="31"/>
      <c r="D925" s="32"/>
    </row>
    <row r="926" spans="1:4" ht="13" x14ac:dyDescent="0.15">
      <c r="A926" s="4"/>
      <c r="C926" s="31"/>
      <c r="D926" s="32"/>
    </row>
    <row r="927" spans="1:4" ht="13" x14ac:dyDescent="0.15">
      <c r="A927" s="4"/>
      <c r="C927" s="31"/>
      <c r="D927" s="32"/>
    </row>
    <row r="928" spans="1:4" ht="13" x14ac:dyDescent="0.15">
      <c r="A928" s="4"/>
      <c r="C928" s="31"/>
      <c r="D928" s="32"/>
    </row>
    <row r="929" spans="1:4" ht="13" x14ac:dyDescent="0.15">
      <c r="A929" s="4"/>
      <c r="C929" s="31"/>
      <c r="D929" s="32"/>
    </row>
    <row r="930" spans="1:4" ht="13" x14ac:dyDescent="0.15">
      <c r="A930" s="4"/>
      <c r="C930" s="31"/>
      <c r="D930" s="32"/>
    </row>
    <row r="931" spans="1:4" ht="13" x14ac:dyDescent="0.15">
      <c r="A931" s="4"/>
      <c r="C931" s="31"/>
      <c r="D931" s="32"/>
    </row>
    <row r="932" spans="1:4" ht="13" x14ac:dyDescent="0.15">
      <c r="A932" s="4"/>
      <c r="C932" s="31"/>
      <c r="D932" s="32"/>
    </row>
    <row r="933" spans="1:4" ht="13" x14ac:dyDescent="0.15">
      <c r="A933" s="4"/>
      <c r="C933" s="31"/>
      <c r="D933" s="32"/>
    </row>
    <row r="934" spans="1:4" ht="13" x14ac:dyDescent="0.15">
      <c r="A934" s="4"/>
      <c r="C934" s="31"/>
      <c r="D934" s="32"/>
    </row>
    <row r="935" spans="1:4" ht="13" x14ac:dyDescent="0.15">
      <c r="A935" s="4"/>
      <c r="C935" s="31"/>
      <c r="D935" s="32"/>
    </row>
    <row r="936" spans="1:4" ht="13" x14ac:dyDescent="0.15">
      <c r="A936" s="4"/>
      <c r="C936" s="31"/>
      <c r="D936" s="32"/>
    </row>
    <row r="937" spans="1:4" ht="13" x14ac:dyDescent="0.15">
      <c r="A937" s="4"/>
      <c r="C937" s="31"/>
      <c r="D937" s="32"/>
    </row>
    <row r="938" spans="1:4" ht="13" x14ac:dyDescent="0.15">
      <c r="A938" s="4"/>
      <c r="C938" s="31"/>
      <c r="D938" s="32"/>
    </row>
    <row r="939" spans="1:4" ht="13" x14ac:dyDescent="0.15">
      <c r="A939" s="4"/>
      <c r="C939" s="31"/>
      <c r="D939" s="32"/>
    </row>
    <row r="940" spans="1:4" ht="13" x14ac:dyDescent="0.15">
      <c r="A940" s="4"/>
      <c r="C940" s="31"/>
      <c r="D940" s="32"/>
    </row>
    <row r="941" spans="1:4" ht="13" x14ac:dyDescent="0.15">
      <c r="A941" s="4"/>
      <c r="C941" s="31"/>
      <c r="D941" s="32"/>
    </row>
    <row r="942" spans="1:4" ht="13" x14ac:dyDescent="0.15">
      <c r="A942" s="4"/>
      <c r="C942" s="31"/>
      <c r="D942" s="32"/>
    </row>
    <row r="943" spans="1:4" ht="13" x14ac:dyDescent="0.15">
      <c r="A943" s="4"/>
      <c r="C943" s="31"/>
      <c r="D943" s="32"/>
    </row>
    <row r="944" spans="1:4" ht="13" x14ac:dyDescent="0.15">
      <c r="A944" s="4"/>
      <c r="C944" s="31"/>
      <c r="D944" s="32"/>
    </row>
    <row r="945" spans="1:4" ht="13" x14ac:dyDescent="0.15">
      <c r="A945" s="4"/>
      <c r="C945" s="31"/>
      <c r="D945" s="32"/>
    </row>
    <row r="946" spans="1:4" ht="13" x14ac:dyDescent="0.15">
      <c r="A946" s="4"/>
      <c r="C946" s="31"/>
      <c r="D946" s="32"/>
    </row>
    <row r="947" spans="1:4" ht="13" x14ac:dyDescent="0.15">
      <c r="A947" s="4"/>
      <c r="C947" s="31"/>
      <c r="D947" s="32"/>
    </row>
    <row r="948" spans="1:4" ht="13" x14ac:dyDescent="0.15">
      <c r="A948" s="4"/>
      <c r="C948" s="31"/>
      <c r="D948" s="32"/>
    </row>
    <row r="949" spans="1:4" ht="13" x14ac:dyDescent="0.15">
      <c r="A949" s="4"/>
      <c r="C949" s="31"/>
      <c r="D949" s="32"/>
    </row>
    <row r="950" spans="1:4" ht="13" x14ac:dyDescent="0.15">
      <c r="A950" s="4"/>
      <c r="C950" s="31"/>
      <c r="D950" s="32"/>
    </row>
    <row r="951" spans="1:4" ht="13" x14ac:dyDescent="0.15">
      <c r="A951" s="4"/>
      <c r="C951" s="31"/>
      <c r="D951" s="32"/>
    </row>
    <row r="952" spans="1:4" ht="13" x14ac:dyDescent="0.15">
      <c r="A952" s="4"/>
      <c r="C952" s="31"/>
      <c r="D952" s="32"/>
    </row>
    <row r="953" spans="1:4" ht="13" x14ac:dyDescent="0.15">
      <c r="A953" s="4"/>
      <c r="C953" s="31"/>
      <c r="D953" s="32"/>
    </row>
    <row r="954" spans="1:4" ht="13" x14ac:dyDescent="0.15">
      <c r="A954" s="4"/>
      <c r="C954" s="31"/>
      <c r="D954" s="32"/>
    </row>
    <row r="955" spans="1:4" ht="13" x14ac:dyDescent="0.15">
      <c r="A955" s="4"/>
      <c r="C955" s="31"/>
      <c r="D955" s="32"/>
    </row>
    <row r="956" spans="1:4" ht="13" x14ac:dyDescent="0.15">
      <c r="A956" s="4"/>
      <c r="C956" s="31"/>
      <c r="D956" s="32"/>
    </row>
    <row r="957" spans="1:4" ht="13" x14ac:dyDescent="0.15">
      <c r="A957" s="4"/>
      <c r="C957" s="31"/>
      <c r="D957" s="32"/>
    </row>
    <row r="958" spans="1:4" ht="13" x14ac:dyDescent="0.15">
      <c r="A958" s="4"/>
      <c r="C958" s="31"/>
      <c r="D958" s="32"/>
    </row>
    <row r="959" spans="1:4" ht="13" x14ac:dyDescent="0.15">
      <c r="A959" s="4"/>
      <c r="C959" s="31"/>
      <c r="D959" s="32"/>
    </row>
    <row r="960" spans="1:4" ht="13" x14ac:dyDescent="0.15">
      <c r="A960" s="4"/>
      <c r="C960" s="31"/>
      <c r="D960" s="32"/>
    </row>
    <row r="961" spans="1:4" ht="13" x14ac:dyDescent="0.15">
      <c r="A961" s="4"/>
      <c r="C961" s="31"/>
      <c r="D961" s="32"/>
    </row>
    <row r="962" spans="1:4" ht="13" x14ac:dyDescent="0.15">
      <c r="A962" s="4"/>
      <c r="C962" s="31"/>
      <c r="D962" s="32"/>
    </row>
    <row r="963" spans="1:4" ht="13" x14ac:dyDescent="0.15">
      <c r="A963" s="4"/>
      <c r="C963" s="31"/>
      <c r="D963" s="32"/>
    </row>
    <row r="964" spans="1:4" ht="13" x14ac:dyDescent="0.15">
      <c r="A964" s="4"/>
      <c r="C964" s="31"/>
      <c r="D964" s="32"/>
    </row>
    <row r="965" spans="1:4" ht="13" x14ac:dyDescent="0.15">
      <c r="A965" s="4"/>
      <c r="C965" s="31"/>
      <c r="D965" s="32"/>
    </row>
    <row r="966" spans="1:4" ht="13" x14ac:dyDescent="0.15">
      <c r="A966" s="4"/>
      <c r="C966" s="31"/>
      <c r="D966" s="32"/>
    </row>
    <row r="967" spans="1:4" ht="13" x14ac:dyDescent="0.15">
      <c r="A967" s="4"/>
      <c r="C967" s="31"/>
      <c r="D967" s="32"/>
    </row>
    <row r="968" spans="1:4" ht="13" x14ac:dyDescent="0.15">
      <c r="A968" s="4"/>
      <c r="C968" s="31"/>
      <c r="D968" s="32"/>
    </row>
    <row r="969" spans="1:4" ht="13" x14ac:dyDescent="0.15">
      <c r="A969" s="4"/>
      <c r="C969" s="31"/>
      <c r="D969" s="32"/>
    </row>
    <row r="970" spans="1:4" ht="13" x14ac:dyDescent="0.15">
      <c r="A970" s="4"/>
      <c r="C970" s="31"/>
      <c r="D970" s="32"/>
    </row>
    <row r="971" spans="1:4" ht="13" x14ac:dyDescent="0.15">
      <c r="A971" s="4"/>
      <c r="C971" s="31"/>
      <c r="D971" s="32"/>
    </row>
    <row r="972" spans="1:4" ht="13" x14ac:dyDescent="0.15">
      <c r="A972" s="4"/>
      <c r="C972" s="31"/>
      <c r="D972" s="32"/>
    </row>
    <row r="973" spans="1:4" ht="13" x14ac:dyDescent="0.15">
      <c r="A973" s="4"/>
      <c r="C973" s="31"/>
      <c r="D973" s="32"/>
    </row>
    <row r="974" spans="1:4" ht="13" x14ac:dyDescent="0.15">
      <c r="A974" s="4"/>
      <c r="C974" s="31"/>
      <c r="D974" s="32"/>
    </row>
    <row r="975" spans="1:4" ht="13" x14ac:dyDescent="0.15">
      <c r="A975" s="4"/>
      <c r="C975" s="31"/>
      <c r="D975" s="32"/>
    </row>
    <row r="976" spans="1:4" ht="13" x14ac:dyDescent="0.15">
      <c r="A976" s="4"/>
      <c r="C976" s="31"/>
      <c r="D976" s="32"/>
    </row>
    <row r="977" spans="1:4" ht="13" x14ac:dyDescent="0.15">
      <c r="A977" s="4"/>
      <c r="C977" s="31"/>
      <c r="D977" s="32"/>
    </row>
    <row r="978" spans="1:4" ht="13" x14ac:dyDescent="0.15">
      <c r="A978" s="4"/>
      <c r="C978" s="31"/>
      <c r="D978" s="32"/>
    </row>
    <row r="979" spans="1:4" ht="13" x14ac:dyDescent="0.15">
      <c r="A979" s="4"/>
      <c r="C979" s="31"/>
      <c r="D979" s="32"/>
    </row>
    <row r="980" spans="1:4" ht="13" x14ac:dyDescent="0.15">
      <c r="A980" s="4"/>
      <c r="C980" s="31"/>
      <c r="D980" s="32"/>
    </row>
    <row r="981" spans="1:4" ht="13" x14ac:dyDescent="0.15">
      <c r="A981" s="4"/>
      <c r="C981" s="31"/>
      <c r="D981" s="32"/>
    </row>
    <row r="982" spans="1:4" ht="13" x14ac:dyDescent="0.15">
      <c r="A982" s="4"/>
      <c r="C982" s="31"/>
      <c r="D982" s="32"/>
    </row>
    <row r="983" spans="1:4" ht="13" x14ac:dyDescent="0.15">
      <c r="A983" s="4"/>
      <c r="C983" s="31"/>
      <c r="D983" s="32"/>
    </row>
    <row r="984" spans="1:4" ht="13" x14ac:dyDescent="0.15">
      <c r="A984" s="4"/>
      <c r="C984" s="31"/>
      <c r="D984" s="32"/>
    </row>
    <row r="985" spans="1:4" ht="13" x14ac:dyDescent="0.15">
      <c r="A985" s="4"/>
      <c r="C985" s="31"/>
      <c r="D985" s="32"/>
    </row>
    <row r="986" spans="1:4" ht="13" x14ac:dyDescent="0.15">
      <c r="A986" s="4"/>
      <c r="C986" s="31"/>
      <c r="D986" s="32"/>
    </row>
    <row r="987" spans="1:4" ht="13" x14ac:dyDescent="0.15">
      <c r="A987" s="4"/>
      <c r="C987" s="31"/>
      <c r="D987" s="32"/>
    </row>
    <row r="988" spans="1:4" ht="13" x14ac:dyDescent="0.15">
      <c r="A988" s="4"/>
      <c r="C988" s="31"/>
      <c r="D988" s="32"/>
    </row>
    <row r="989" spans="1:4" ht="13" x14ac:dyDescent="0.15">
      <c r="A989" s="4"/>
      <c r="C989" s="31"/>
      <c r="D989" s="32"/>
    </row>
    <row r="990" spans="1:4" ht="13" x14ac:dyDescent="0.15">
      <c r="A990" s="4"/>
      <c r="C990" s="31"/>
      <c r="D990" s="32"/>
    </row>
    <row r="991" spans="1:4" ht="13" x14ac:dyDescent="0.15">
      <c r="A991" s="4"/>
      <c r="C991" s="31"/>
      <c r="D991" s="32"/>
    </row>
    <row r="992" spans="1:4" ht="13" x14ac:dyDescent="0.15">
      <c r="A992" s="4"/>
      <c r="C992" s="31"/>
      <c r="D992" s="32"/>
    </row>
    <row r="993" spans="1:4" ht="13" x14ac:dyDescent="0.15">
      <c r="A993" s="4"/>
      <c r="C993" s="31"/>
      <c r="D993" s="32"/>
    </row>
    <row r="994" spans="1:4" ht="13" x14ac:dyDescent="0.15">
      <c r="A994" s="4"/>
      <c r="C994" s="31"/>
      <c r="D994" s="32"/>
    </row>
    <row r="995" spans="1:4" ht="13" x14ac:dyDescent="0.15">
      <c r="A995" s="4"/>
      <c r="C995" s="31"/>
      <c r="D995" s="32"/>
    </row>
    <row r="996" spans="1:4" ht="13" x14ac:dyDescent="0.15">
      <c r="A996" s="4"/>
      <c r="C996" s="31"/>
      <c r="D996" s="32"/>
    </row>
    <row r="997" spans="1:4" ht="13" x14ac:dyDescent="0.15">
      <c r="A997" s="4"/>
      <c r="C997" s="31"/>
      <c r="D997" s="32"/>
    </row>
    <row r="998" spans="1:4" ht="13" x14ac:dyDescent="0.15">
      <c r="A998" s="4"/>
      <c r="C998" s="31"/>
      <c r="D998" s="32"/>
    </row>
    <row r="999" spans="1:4" ht="13" x14ac:dyDescent="0.15">
      <c r="A999" s="4"/>
      <c r="C999" s="31"/>
      <c r="D999" s="32"/>
    </row>
    <row r="1000" spans="1:4" ht="13" x14ac:dyDescent="0.15">
      <c r="A1000" s="4"/>
      <c r="C1000" s="31"/>
      <c r="D1000" s="32"/>
    </row>
  </sheetData>
  <mergeCells count="1">
    <mergeCell ref="D1:H1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4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15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15">
      <c r="A3" s="10" t="s">
        <v>2</v>
      </c>
      <c r="B3" s="11" t="s">
        <v>3</v>
      </c>
      <c r="C3" s="12" t="s">
        <v>4</v>
      </c>
      <c r="D3" s="79" t="s">
        <v>5</v>
      </c>
      <c r="E3" s="80"/>
      <c r="F3" s="80"/>
      <c r="G3" s="80"/>
      <c r="H3" s="80"/>
      <c r="I3" s="80"/>
      <c r="J3" s="81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15">
      <c r="A4" s="13">
        <v>1</v>
      </c>
      <c r="B4" s="15" t="str">
        <f>HYPERLINK("https://leetcode.com/problems/two-sum/","Two Sum")</f>
        <v>Two Sum</v>
      </c>
      <c r="C4" s="12" t="s">
        <v>19</v>
      </c>
      <c r="D4" s="24" t="str">
        <f>HYPERLINK("https://leetcode.com/problems/subarray-sum-equals-k/","560")</f>
        <v>560</v>
      </c>
      <c r="E4" s="19"/>
      <c r="F4" s="26"/>
      <c r="G4" s="26"/>
      <c r="H4" s="26"/>
      <c r="I4" s="26"/>
      <c r="J4" s="26"/>
      <c r="K4" s="20"/>
      <c r="L4" s="20"/>
      <c r="M4" s="20"/>
      <c r="N4" s="20"/>
    </row>
    <row r="5" spans="1:14" ht="15.75" customHeight="1" x14ac:dyDescent="0.15">
      <c r="A5" s="20"/>
      <c r="B5" s="25"/>
      <c r="C5" s="12" t="s">
        <v>19</v>
      </c>
      <c r="D5" s="19"/>
      <c r="E5" s="22"/>
      <c r="F5" s="19"/>
      <c r="G5" s="19"/>
      <c r="H5" s="19"/>
      <c r="I5" s="19"/>
      <c r="J5" s="20"/>
      <c r="K5" s="20"/>
      <c r="L5" s="20"/>
      <c r="M5" s="20"/>
      <c r="N5" s="20"/>
    </row>
    <row r="6" spans="1:14" ht="15.75" customHeight="1" x14ac:dyDescent="0.15">
      <c r="A6" s="20"/>
      <c r="B6" s="25"/>
      <c r="C6" s="12" t="s">
        <v>19</v>
      </c>
      <c r="D6" s="22"/>
      <c r="E6" s="19"/>
      <c r="F6" s="19"/>
      <c r="G6" s="22"/>
      <c r="H6" s="19"/>
      <c r="I6" s="19"/>
      <c r="J6" s="20"/>
      <c r="K6" s="20"/>
      <c r="L6" s="20"/>
      <c r="M6" s="20"/>
      <c r="N6" s="20"/>
    </row>
    <row r="7" spans="1:14" ht="15.75" customHeight="1" x14ac:dyDescent="0.15">
      <c r="A7" s="20"/>
      <c r="B7" s="25"/>
      <c r="C7" s="12" t="s">
        <v>10</v>
      </c>
      <c r="D7" s="22"/>
      <c r="E7" s="19"/>
      <c r="F7" s="19"/>
      <c r="G7" s="22"/>
      <c r="H7" s="19"/>
      <c r="I7" s="19"/>
      <c r="J7" s="20"/>
      <c r="K7" s="20"/>
      <c r="L7" s="20"/>
      <c r="M7" s="20"/>
      <c r="N7" s="20"/>
    </row>
    <row r="8" spans="1:14" ht="15.75" customHeight="1" x14ac:dyDescent="0.15">
      <c r="A8" s="20"/>
      <c r="B8" s="25"/>
      <c r="C8" s="12" t="s">
        <v>10</v>
      </c>
      <c r="D8" s="22"/>
      <c r="E8" s="19"/>
      <c r="F8" s="19"/>
      <c r="G8" s="20"/>
      <c r="H8" s="26"/>
      <c r="I8" s="26"/>
      <c r="J8" s="26"/>
      <c r="K8" s="20"/>
      <c r="L8" s="20"/>
      <c r="M8" s="20"/>
      <c r="N8" s="20"/>
    </row>
    <row r="9" spans="1:14" ht="15.75" customHeight="1" x14ac:dyDescent="0.15">
      <c r="A9" s="20"/>
      <c r="B9" s="25"/>
      <c r="C9" s="12" t="s">
        <v>10</v>
      </c>
      <c r="D9" s="22"/>
      <c r="E9" s="19"/>
      <c r="F9" s="20"/>
      <c r="G9" s="26"/>
      <c r="H9" s="26"/>
      <c r="I9" s="26"/>
      <c r="J9" s="26"/>
      <c r="K9" s="11"/>
      <c r="L9" s="20"/>
      <c r="M9" s="20"/>
      <c r="N9" s="20"/>
    </row>
    <row r="10" spans="1:14" ht="15.75" customHeight="1" x14ac:dyDescent="0.15">
      <c r="A10" s="20"/>
      <c r="B10" s="25"/>
      <c r="C10" s="12" t="s">
        <v>10</v>
      </c>
      <c r="D10" s="22"/>
      <c r="E10" s="26"/>
      <c r="F10" s="26"/>
      <c r="G10" s="26"/>
      <c r="H10" s="26"/>
      <c r="I10" s="26"/>
      <c r="J10" s="26"/>
      <c r="K10" s="20"/>
      <c r="L10" s="20"/>
      <c r="M10" s="20"/>
      <c r="N10" s="20"/>
    </row>
    <row r="11" spans="1:14" ht="15.75" customHeight="1" x14ac:dyDescent="0.15">
      <c r="A11" s="20"/>
      <c r="B11" s="25"/>
      <c r="C11" s="12" t="s">
        <v>10</v>
      </c>
      <c r="D11" s="42"/>
      <c r="E11" s="26"/>
      <c r="F11" s="26"/>
      <c r="G11" s="26"/>
      <c r="H11" s="26"/>
      <c r="I11" s="26"/>
      <c r="J11" s="26"/>
      <c r="K11" s="20"/>
      <c r="L11" s="20"/>
      <c r="M11" s="20"/>
      <c r="N11" s="20"/>
    </row>
    <row r="12" spans="1:14" ht="15.75" customHeight="1" x14ac:dyDescent="0.15">
      <c r="A12" s="20"/>
      <c r="B12" s="25"/>
      <c r="C12" s="12" t="s">
        <v>10</v>
      </c>
      <c r="D12" s="19"/>
      <c r="E12" s="19"/>
      <c r="F12" s="19"/>
      <c r="G12" s="20"/>
      <c r="H12" s="20"/>
      <c r="I12" s="26"/>
      <c r="J12" s="26"/>
      <c r="K12" s="20"/>
      <c r="L12" s="20"/>
      <c r="M12" s="20"/>
      <c r="N12" s="20"/>
    </row>
    <row r="13" spans="1:14" ht="15.75" customHeight="1" x14ac:dyDescent="0.15">
      <c r="A13" s="20"/>
      <c r="B13" s="25"/>
      <c r="C13" s="12" t="s">
        <v>18</v>
      </c>
      <c r="D13" s="42"/>
      <c r="E13" s="26"/>
      <c r="F13" s="26"/>
      <c r="G13" s="26"/>
      <c r="H13" s="26"/>
      <c r="I13" s="26"/>
      <c r="J13" s="26"/>
      <c r="K13" s="20"/>
      <c r="L13" s="20"/>
      <c r="M13" s="20"/>
      <c r="N13" s="20"/>
    </row>
    <row r="14" spans="1:14" ht="15.75" customHeight="1" x14ac:dyDescent="0.15">
      <c r="B14" s="2"/>
      <c r="C14" s="3"/>
      <c r="D14" s="27"/>
      <c r="E14" s="4"/>
      <c r="F14" s="4"/>
      <c r="G14" s="4"/>
      <c r="H14" s="4"/>
      <c r="I14" s="4"/>
      <c r="J14" s="4"/>
    </row>
    <row r="15" spans="1:14" ht="15.75" customHeight="1" x14ac:dyDescent="0.15">
      <c r="B15" s="2"/>
      <c r="C15" s="3"/>
      <c r="D15" s="29"/>
      <c r="E15" s="4"/>
      <c r="F15" s="4"/>
      <c r="G15" s="4"/>
      <c r="H15" s="4"/>
      <c r="I15" s="4"/>
      <c r="J15" s="4"/>
    </row>
    <row r="16" spans="1:14" ht="15.75" customHeight="1" x14ac:dyDescent="0.15">
      <c r="B16" s="2"/>
      <c r="C16" s="3"/>
      <c r="D16" s="29"/>
      <c r="E16" s="4"/>
      <c r="F16" s="4"/>
      <c r="G16" s="4"/>
      <c r="H16" s="4"/>
      <c r="I16" s="4"/>
      <c r="J16" s="4"/>
    </row>
    <row r="17" spans="2:10" ht="15.75" customHeight="1" x14ac:dyDescent="0.15">
      <c r="B17" s="2"/>
      <c r="C17" s="3"/>
      <c r="D17" s="30"/>
      <c r="E17" s="4"/>
      <c r="F17" s="4"/>
      <c r="G17" s="4"/>
      <c r="H17" s="4"/>
      <c r="I17" s="4"/>
      <c r="J17" s="4"/>
    </row>
    <row r="18" spans="2:10" ht="15.75" customHeight="1" x14ac:dyDescent="0.15">
      <c r="C18" s="31"/>
      <c r="D18" s="32"/>
    </row>
    <row r="19" spans="2:10" ht="15.75" customHeight="1" x14ac:dyDescent="0.15">
      <c r="C19" s="31"/>
      <c r="D19" s="32"/>
    </row>
    <row r="20" spans="2:10" ht="15.75" customHeight="1" x14ac:dyDescent="0.15">
      <c r="C20" s="31"/>
      <c r="D20" s="32"/>
    </row>
    <row r="21" spans="2:10" ht="15.75" customHeight="1" x14ac:dyDescent="0.15">
      <c r="C21" s="31"/>
      <c r="D21" s="32"/>
    </row>
    <row r="22" spans="2:10" ht="15.75" customHeight="1" x14ac:dyDescent="0.15">
      <c r="C22" s="31"/>
      <c r="D22" s="32"/>
    </row>
    <row r="23" spans="2:10" ht="15.75" customHeight="1" x14ac:dyDescent="0.15">
      <c r="C23" s="31"/>
      <c r="D23" s="32"/>
    </row>
    <row r="24" spans="2:10" ht="15.75" customHeight="1" x14ac:dyDescent="0.15">
      <c r="C24" s="31"/>
      <c r="D24" s="32"/>
    </row>
    <row r="25" spans="2:10" ht="15.75" customHeight="1" x14ac:dyDescent="0.15">
      <c r="C25" s="31"/>
      <c r="D25" s="32"/>
    </row>
    <row r="26" spans="2:10" ht="15.75" customHeight="1" x14ac:dyDescent="0.15">
      <c r="C26" s="31"/>
      <c r="D26" s="32"/>
    </row>
    <row r="27" spans="2:10" ht="15.75" customHeight="1" x14ac:dyDescent="0.15">
      <c r="C27" s="31"/>
      <c r="D27" s="32"/>
    </row>
    <row r="28" spans="2:10" ht="15.75" customHeight="1" x14ac:dyDescent="0.15">
      <c r="C28" s="31"/>
      <c r="D28" s="32"/>
    </row>
    <row r="29" spans="2:10" ht="15.75" customHeight="1" x14ac:dyDescent="0.15">
      <c r="C29" s="31"/>
      <c r="D29" s="32"/>
    </row>
    <row r="30" spans="2:10" ht="15.75" customHeight="1" x14ac:dyDescent="0.15">
      <c r="C30" s="31"/>
      <c r="D30" s="32"/>
    </row>
    <row r="31" spans="2:10" ht="15.75" customHeight="1" x14ac:dyDescent="0.15">
      <c r="C31" s="31"/>
      <c r="D31" s="32"/>
    </row>
    <row r="32" spans="2:10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  <row r="1002" spans="3:4" ht="13" x14ac:dyDescent="0.15">
      <c r="C1002" s="31"/>
      <c r="D1002" s="32"/>
    </row>
    <row r="1003" spans="3:4" ht="13" x14ac:dyDescent="0.15">
      <c r="C1003" s="31"/>
      <c r="D1003" s="32"/>
    </row>
    <row r="1004" spans="3:4" ht="13" x14ac:dyDescent="0.15">
      <c r="C1004" s="31"/>
      <c r="D1004" s="32"/>
    </row>
  </sheetData>
  <mergeCells count="1">
    <mergeCell ref="D3:J3"/>
  </mergeCells>
  <phoneticPr fontId="3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 x14ac:dyDescent="0.15">
      <c r="A1" s="1" t="s">
        <v>2</v>
      </c>
      <c r="B1" s="9" t="s">
        <v>3</v>
      </c>
      <c r="C1" s="3" t="s">
        <v>4</v>
      </c>
      <c r="D1" s="93" t="s">
        <v>5</v>
      </c>
      <c r="E1" s="78"/>
      <c r="F1" s="78"/>
      <c r="G1" s="78"/>
      <c r="H1" s="78"/>
      <c r="I1" s="78"/>
      <c r="J1" s="78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15">
      <c r="B2" s="2"/>
      <c r="C2" s="3" t="s">
        <v>19</v>
      </c>
      <c r="D2" s="30"/>
      <c r="E2" s="59"/>
      <c r="F2" s="4"/>
      <c r="G2" s="4"/>
      <c r="H2" s="4"/>
      <c r="I2" s="4"/>
      <c r="J2" s="4"/>
    </row>
    <row r="3" spans="1:14" ht="15.75" customHeight="1" x14ac:dyDescent="0.15">
      <c r="B3" s="2"/>
      <c r="C3" s="3" t="s">
        <v>19</v>
      </c>
      <c r="D3" s="59"/>
      <c r="E3" s="30"/>
      <c r="F3" s="59"/>
      <c r="G3" s="59"/>
      <c r="H3" s="59"/>
      <c r="I3" s="59"/>
    </row>
    <row r="4" spans="1:14" ht="15.75" customHeight="1" x14ac:dyDescent="0.15">
      <c r="B4" s="2"/>
      <c r="C4" s="3" t="s">
        <v>19</v>
      </c>
      <c r="D4" s="30"/>
      <c r="E4" s="59"/>
      <c r="F4" s="59"/>
      <c r="G4" s="30"/>
      <c r="H4" s="59"/>
      <c r="I4" s="59"/>
    </row>
    <row r="5" spans="1:14" ht="15.75" customHeight="1" x14ac:dyDescent="0.15">
      <c r="A5" s="6">
        <v>218</v>
      </c>
      <c r="B5" s="2" t="s">
        <v>70</v>
      </c>
      <c r="C5" s="3" t="s">
        <v>10</v>
      </c>
      <c r="D5" s="30"/>
      <c r="E5" s="59"/>
      <c r="F5" s="59"/>
      <c r="G5" s="30"/>
      <c r="H5" s="59"/>
      <c r="I5" s="59"/>
      <c r="K5" s="6" t="s">
        <v>71</v>
      </c>
    </row>
    <row r="6" spans="1:14" ht="15.75" customHeight="1" x14ac:dyDescent="0.15">
      <c r="B6" s="2"/>
      <c r="C6" s="3" t="s">
        <v>10</v>
      </c>
      <c r="D6" s="30"/>
      <c r="E6" s="59"/>
      <c r="F6" s="59"/>
      <c r="H6" s="4"/>
      <c r="I6" s="4"/>
      <c r="J6" s="4"/>
    </row>
    <row r="7" spans="1:14" ht="15.75" customHeight="1" x14ac:dyDescent="0.15">
      <c r="B7" s="2"/>
      <c r="C7" s="3" t="s">
        <v>10</v>
      </c>
      <c r="D7" s="30"/>
      <c r="E7" s="59"/>
      <c r="G7" s="4"/>
      <c r="H7" s="4"/>
      <c r="I7" s="4"/>
      <c r="J7" s="4"/>
      <c r="K7" s="9"/>
    </row>
    <row r="8" spans="1:14" ht="15.75" customHeight="1" x14ac:dyDescent="0.15">
      <c r="B8" s="2"/>
      <c r="C8" s="3" t="s">
        <v>10</v>
      </c>
      <c r="D8" s="30"/>
      <c r="E8" s="4"/>
      <c r="F8" s="4"/>
      <c r="G8" s="4"/>
      <c r="H8" s="4"/>
      <c r="I8" s="4"/>
      <c r="J8" s="4"/>
    </row>
    <row r="9" spans="1:14" ht="15.75" customHeight="1" x14ac:dyDescent="0.15">
      <c r="B9" s="2"/>
      <c r="C9" s="3" t="s">
        <v>10</v>
      </c>
      <c r="D9" s="27"/>
      <c r="E9" s="4"/>
      <c r="F9" s="4"/>
      <c r="G9" s="4"/>
      <c r="H9" s="4"/>
      <c r="I9" s="4"/>
      <c r="J9" s="4"/>
    </row>
    <row r="10" spans="1:14" ht="15.75" customHeight="1" x14ac:dyDescent="0.15">
      <c r="B10" s="2"/>
      <c r="C10" s="3" t="s">
        <v>10</v>
      </c>
      <c r="D10" s="59"/>
      <c r="E10" s="59"/>
      <c r="F10" s="59"/>
      <c r="I10" s="4"/>
      <c r="J10" s="4"/>
    </row>
    <row r="11" spans="1:14" ht="15.75" customHeight="1" x14ac:dyDescent="0.15">
      <c r="B11" s="2"/>
      <c r="C11" s="3" t="s">
        <v>18</v>
      </c>
      <c r="D11" s="27"/>
      <c r="E11" s="4"/>
      <c r="F11" s="4"/>
      <c r="G11" s="4"/>
      <c r="H11" s="4"/>
      <c r="I11" s="4"/>
      <c r="J11" s="4"/>
    </row>
    <row r="12" spans="1:14" ht="15.75" customHeight="1" x14ac:dyDescent="0.15">
      <c r="B12" s="2"/>
      <c r="C12" s="3"/>
      <c r="D12" s="27"/>
      <c r="E12" s="4"/>
      <c r="F12" s="4"/>
      <c r="G12" s="4"/>
      <c r="H12" s="4"/>
      <c r="I12" s="4"/>
      <c r="J12" s="4"/>
    </row>
    <row r="13" spans="1:14" ht="15.75" customHeight="1" x14ac:dyDescent="0.15">
      <c r="B13" s="2"/>
      <c r="C13" s="3"/>
      <c r="D13" s="29"/>
      <c r="E13" s="4"/>
      <c r="F13" s="4"/>
      <c r="G13" s="4"/>
      <c r="H13" s="4"/>
      <c r="I13" s="4"/>
      <c r="J13" s="4"/>
    </row>
    <row r="14" spans="1:14" ht="15.75" customHeight="1" x14ac:dyDescent="0.15">
      <c r="B14" s="2"/>
      <c r="C14" s="3"/>
      <c r="D14" s="29"/>
      <c r="E14" s="4"/>
      <c r="F14" s="4"/>
      <c r="G14" s="4"/>
      <c r="H14" s="4"/>
      <c r="I14" s="4"/>
      <c r="J14" s="4"/>
    </row>
    <row r="15" spans="1:14" ht="15.75" customHeight="1" x14ac:dyDescent="0.15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15">
      <c r="C16" s="31"/>
      <c r="D16" s="32"/>
    </row>
    <row r="17" spans="3:4" ht="15.75" customHeight="1" x14ac:dyDescent="0.15">
      <c r="C17" s="31"/>
      <c r="D17" s="32"/>
    </row>
    <row r="18" spans="3:4" ht="15.75" customHeight="1" x14ac:dyDescent="0.15">
      <c r="C18" s="31"/>
      <c r="D18" s="32"/>
    </row>
    <row r="19" spans="3:4" ht="15.75" customHeight="1" x14ac:dyDescent="0.15">
      <c r="C19" s="31"/>
      <c r="D19" s="32"/>
    </row>
    <row r="20" spans="3:4" ht="15.75" customHeight="1" x14ac:dyDescent="0.15">
      <c r="C20" s="31"/>
      <c r="D20" s="32"/>
    </row>
    <row r="21" spans="3:4" ht="15.75" customHeight="1" x14ac:dyDescent="0.15">
      <c r="C21" s="31"/>
      <c r="D21" s="32"/>
    </row>
    <row r="22" spans="3:4" ht="15.75" customHeight="1" x14ac:dyDescent="0.15">
      <c r="C22" s="31"/>
      <c r="D22" s="32"/>
    </row>
    <row r="23" spans="3:4" ht="15.75" customHeight="1" x14ac:dyDescent="0.15">
      <c r="C23" s="31"/>
      <c r="D23" s="32"/>
    </row>
    <row r="24" spans="3:4" ht="15.75" customHeight="1" x14ac:dyDescent="0.15">
      <c r="C24" s="31"/>
      <c r="D24" s="32"/>
    </row>
    <row r="25" spans="3:4" ht="15.75" customHeight="1" x14ac:dyDescent="0.15">
      <c r="C25" s="31"/>
      <c r="D25" s="32"/>
    </row>
    <row r="26" spans="3:4" ht="15.75" customHeight="1" x14ac:dyDescent="0.15">
      <c r="C26" s="31"/>
      <c r="D26" s="32"/>
    </row>
    <row r="27" spans="3:4" ht="15.75" customHeight="1" x14ac:dyDescent="0.15">
      <c r="C27" s="31"/>
      <c r="D27" s="32"/>
    </row>
    <row r="28" spans="3:4" ht="15.75" customHeight="1" x14ac:dyDescent="0.15">
      <c r="C28" s="31"/>
      <c r="D28" s="32"/>
    </row>
    <row r="29" spans="3:4" ht="15.75" customHeight="1" x14ac:dyDescent="0.15">
      <c r="C29" s="31"/>
      <c r="D29" s="32"/>
    </row>
    <row r="30" spans="3:4" ht="15.75" customHeight="1" x14ac:dyDescent="0.15">
      <c r="C30" s="31"/>
      <c r="D30" s="32"/>
    </row>
    <row r="31" spans="3:4" ht="15.75" customHeight="1" x14ac:dyDescent="0.15">
      <c r="C31" s="31"/>
      <c r="D31" s="32"/>
    </row>
    <row r="32" spans="3:4" ht="15.75" customHeight="1" x14ac:dyDescent="0.15">
      <c r="C32" s="31"/>
      <c r="D32" s="32"/>
    </row>
    <row r="33" spans="3:4" ht="15.75" customHeight="1" x14ac:dyDescent="0.15">
      <c r="C33" s="31"/>
      <c r="D33" s="32"/>
    </row>
    <row r="34" spans="3:4" ht="15.75" customHeight="1" x14ac:dyDescent="0.15">
      <c r="C34" s="31"/>
      <c r="D34" s="32"/>
    </row>
    <row r="35" spans="3:4" ht="15.75" customHeight="1" x14ac:dyDescent="0.15">
      <c r="C35" s="31"/>
      <c r="D35" s="32"/>
    </row>
    <row r="36" spans="3:4" ht="15.75" customHeight="1" x14ac:dyDescent="0.15">
      <c r="C36" s="31"/>
      <c r="D36" s="32"/>
    </row>
    <row r="37" spans="3:4" ht="15.75" customHeight="1" x14ac:dyDescent="0.15">
      <c r="C37" s="31"/>
      <c r="D37" s="32"/>
    </row>
    <row r="38" spans="3:4" ht="15.75" customHeight="1" x14ac:dyDescent="0.15">
      <c r="C38" s="31"/>
      <c r="D38" s="32"/>
    </row>
    <row r="39" spans="3:4" ht="15.75" customHeight="1" x14ac:dyDescent="0.15">
      <c r="C39" s="31"/>
      <c r="D39" s="32"/>
    </row>
    <row r="40" spans="3:4" ht="15.75" customHeight="1" x14ac:dyDescent="0.15">
      <c r="C40" s="31"/>
      <c r="D40" s="32"/>
    </row>
    <row r="41" spans="3:4" ht="15.75" customHeight="1" x14ac:dyDescent="0.15">
      <c r="C41" s="31"/>
      <c r="D41" s="32"/>
    </row>
    <row r="42" spans="3:4" ht="15.75" customHeight="1" x14ac:dyDescent="0.15">
      <c r="C42" s="31"/>
      <c r="D42" s="32"/>
    </row>
    <row r="43" spans="3:4" ht="15.75" customHeight="1" x14ac:dyDescent="0.15">
      <c r="C43" s="31"/>
      <c r="D43" s="32"/>
    </row>
    <row r="44" spans="3:4" ht="15.75" customHeight="1" x14ac:dyDescent="0.15">
      <c r="C44" s="31"/>
      <c r="D44" s="32"/>
    </row>
    <row r="45" spans="3:4" ht="15.75" customHeight="1" x14ac:dyDescent="0.15">
      <c r="C45" s="31"/>
      <c r="D45" s="32"/>
    </row>
    <row r="46" spans="3:4" ht="15.75" customHeight="1" x14ac:dyDescent="0.15">
      <c r="C46" s="31"/>
      <c r="D46" s="32"/>
    </row>
    <row r="47" spans="3:4" ht="15.75" customHeight="1" x14ac:dyDescent="0.15">
      <c r="C47" s="31"/>
      <c r="D47" s="32"/>
    </row>
    <row r="48" spans="3:4" ht="15.75" customHeight="1" x14ac:dyDescent="0.15">
      <c r="C48" s="31"/>
      <c r="D48" s="32"/>
    </row>
    <row r="49" spans="3:4" ht="15.75" customHeight="1" x14ac:dyDescent="0.15">
      <c r="C49" s="31"/>
      <c r="D49" s="32"/>
    </row>
    <row r="50" spans="3:4" ht="15.75" customHeight="1" x14ac:dyDescent="0.15">
      <c r="C50" s="31"/>
      <c r="D50" s="32"/>
    </row>
    <row r="51" spans="3:4" ht="15.75" customHeight="1" x14ac:dyDescent="0.15">
      <c r="C51" s="31"/>
      <c r="D51" s="32"/>
    </row>
    <row r="52" spans="3:4" ht="15.75" customHeight="1" x14ac:dyDescent="0.15">
      <c r="C52" s="31"/>
      <c r="D52" s="32"/>
    </row>
    <row r="53" spans="3:4" ht="15.75" customHeight="1" x14ac:dyDescent="0.15">
      <c r="C53" s="31"/>
      <c r="D53" s="32"/>
    </row>
    <row r="54" spans="3:4" ht="15.75" customHeight="1" x14ac:dyDescent="0.15">
      <c r="C54" s="31"/>
      <c r="D54" s="32"/>
    </row>
    <row r="55" spans="3:4" ht="15.75" customHeight="1" x14ac:dyDescent="0.15">
      <c r="C55" s="31"/>
      <c r="D55" s="32"/>
    </row>
    <row r="56" spans="3:4" ht="15.75" customHeight="1" x14ac:dyDescent="0.15">
      <c r="C56" s="31"/>
      <c r="D56" s="32"/>
    </row>
    <row r="57" spans="3:4" ht="15.75" customHeight="1" x14ac:dyDescent="0.15">
      <c r="C57" s="31"/>
      <c r="D57" s="32"/>
    </row>
    <row r="58" spans="3:4" ht="15.75" customHeight="1" x14ac:dyDescent="0.15">
      <c r="C58" s="31"/>
      <c r="D58" s="32"/>
    </row>
    <row r="59" spans="3:4" ht="15.75" customHeight="1" x14ac:dyDescent="0.15">
      <c r="C59" s="31"/>
      <c r="D59" s="32"/>
    </row>
    <row r="60" spans="3:4" ht="15.75" customHeight="1" x14ac:dyDescent="0.15">
      <c r="C60" s="31"/>
      <c r="D60" s="32"/>
    </row>
    <row r="61" spans="3:4" ht="15.75" customHeight="1" x14ac:dyDescent="0.15">
      <c r="C61" s="31"/>
      <c r="D61" s="32"/>
    </row>
    <row r="62" spans="3:4" ht="13" x14ac:dyDescent="0.15">
      <c r="C62" s="31"/>
      <c r="D62" s="32"/>
    </row>
    <row r="63" spans="3:4" ht="13" x14ac:dyDescent="0.15">
      <c r="C63" s="31"/>
      <c r="D63" s="32"/>
    </row>
    <row r="64" spans="3:4" ht="13" x14ac:dyDescent="0.15">
      <c r="C64" s="31"/>
      <c r="D64" s="32"/>
    </row>
    <row r="65" spans="3:4" ht="13" x14ac:dyDescent="0.15">
      <c r="C65" s="31"/>
      <c r="D65" s="32"/>
    </row>
    <row r="66" spans="3:4" ht="13" x14ac:dyDescent="0.15">
      <c r="C66" s="31"/>
      <c r="D66" s="32"/>
    </row>
    <row r="67" spans="3:4" ht="13" x14ac:dyDescent="0.15">
      <c r="C67" s="31"/>
      <c r="D67" s="32"/>
    </row>
    <row r="68" spans="3:4" ht="13" x14ac:dyDescent="0.15">
      <c r="C68" s="31"/>
      <c r="D68" s="32"/>
    </row>
    <row r="69" spans="3:4" ht="13" x14ac:dyDescent="0.15">
      <c r="C69" s="31"/>
      <c r="D69" s="32"/>
    </row>
    <row r="70" spans="3:4" ht="13" x14ac:dyDescent="0.15">
      <c r="C70" s="31"/>
      <c r="D70" s="32"/>
    </row>
    <row r="71" spans="3:4" ht="13" x14ac:dyDescent="0.15">
      <c r="C71" s="31"/>
      <c r="D71" s="32"/>
    </row>
    <row r="72" spans="3:4" ht="13" x14ac:dyDescent="0.15">
      <c r="C72" s="31"/>
      <c r="D72" s="32"/>
    </row>
    <row r="73" spans="3:4" ht="13" x14ac:dyDescent="0.15">
      <c r="C73" s="31"/>
      <c r="D73" s="32"/>
    </row>
    <row r="74" spans="3:4" ht="13" x14ac:dyDescent="0.15">
      <c r="C74" s="31"/>
      <c r="D74" s="32"/>
    </row>
    <row r="75" spans="3:4" ht="13" x14ac:dyDescent="0.15">
      <c r="C75" s="31"/>
      <c r="D75" s="32"/>
    </row>
    <row r="76" spans="3:4" ht="13" x14ac:dyDescent="0.15">
      <c r="C76" s="31"/>
      <c r="D76" s="32"/>
    </row>
    <row r="77" spans="3:4" ht="13" x14ac:dyDescent="0.15">
      <c r="C77" s="31"/>
      <c r="D77" s="32"/>
    </row>
    <row r="78" spans="3:4" ht="13" x14ac:dyDescent="0.15">
      <c r="C78" s="31"/>
      <c r="D78" s="32"/>
    </row>
    <row r="79" spans="3:4" ht="13" x14ac:dyDescent="0.15">
      <c r="C79" s="31"/>
      <c r="D79" s="32"/>
    </row>
    <row r="80" spans="3:4" ht="13" x14ac:dyDescent="0.15">
      <c r="C80" s="31"/>
      <c r="D80" s="32"/>
    </row>
    <row r="81" spans="3:4" ht="13" x14ac:dyDescent="0.15">
      <c r="C81" s="31"/>
      <c r="D81" s="32"/>
    </row>
    <row r="82" spans="3:4" ht="13" x14ac:dyDescent="0.15">
      <c r="C82" s="31"/>
      <c r="D82" s="32"/>
    </row>
    <row r="83" spans="3:4" ht="13" x14ac:dyDescent="0.15">
      <c r="C83" s="31"/>
      <c r="D83" s="32"/>
    </row>
    <row r="84" spans="3:4" ht="13" x14ac:dyDescent="0.15">
      <c r="C84" s="31"/>
      <c r="D84" s="32"/>
    </row>
    <row r="85" spans="3:4" ht="13" x14ac:dyDescent="0.15">
      <c r="C85" s="31"/>
      <c r="D85" s="32"/>
    </row>
    <row r="86" spans="3:4" ht="13" x14ac:dyDescent="0.15">
      <c r="C86" s="31"/>
      <c r="D86" s="32"/>
    </row>
    <row r="87" spans="3:4" ht="13" x14ac:dyDescent="0.15">
      <c r="C87" s="31"/>
      <c r="D87" s="32"/>
    </row>
    <row r="88" spans="3:4" ht="13" x14ac:dyDescent="0.15">
      <c r="C88" s="31"/>
      <c r="D88" s="32"/>
    </row>
    <row r="89" spans="3:4" ht="13" x14ac:dyDescent="0.15">
      <c r="C89" s="31"/>
      <c r="D89" s="32"/>
    </row>
    <row r="90" spans="3:4" ht="13" x14ac:dyDescent="0.15">
      <c r="C90" s="31"/>
      <c r="D90" s="32"/>
    </row>
    <row r="91" spans="3:4" ht="13" x14ac:dyDescent="0.15">
      <c r="C91" s="31"/>
      <c r="D91" s="32"/>
    </row>
    <row r="92" spans="3:4" ht="13" x14ac:dyDescent="0.15">
      <c r="C92" s="31"/>
      <c r="D92" s="32"/>
    </row>
    <row r="93" spans="3:4" ht="13" x14ac:dyDescent="0.15">
      <c r="C93" s="31"/>
      <c r="D93" s="32"/>
    </row>
    <row r="94" spans="3:4" ht="13" x14ac:dyDescent="0.15">
      <c r="C94" s="31"/>
      <c r="D94" s="32"/>
    </row>
    <row r="95" spans="3:4" ht="13" x14ac:dyDescent="0.15">
      <c r="C95" s="31"/>
      <c r="D95" s="32"/>
    </row>
    <row r="96" spans="3:4" ht="13" x14ac:dyDescent="0.15">
      <c r="C96" s="31"/>
      <c r="D96" s="32"/>
    </row>
    <row r="97" spans="3:4" ht="13" x14ac:dyDescent="0.15">
      <c r="C97" s="31"/>
      <c r="D97" s="32"/>
    </row>
    <row r="98" spans="3:4" ht="13" x14ac:dyDescent="0.15">
      <c r="C98" s="31"/>
      <c r="D98" s="32"/>
    </row>
    <row r="99" spans="3:4" ht="13" x14ac:dyDescent="0.15">
      <c r="C99" s="31"/>
      <c r="D99" s="32"/>
    </row>
    <row r="100" spans="3:4" ht="13" x14ac:dyDescent="0.15">
      <c r="C100" s="31"/>
      <c r="D100" s="32"/>
    </row>
    <row r="101" spans="3:4" ht="13" x14ac:dyDescent="0.15">
      <c r="C101" s="31"/>
      <c r="D101" s="32"/>
    </row>
    <row r="102" spans="3:4" ht="13" x14ac:dyDescent="0.15">
      <c r="C102" s="31"/>
      <c r="D102" s="32"/>
    </row>
    <row r="103" spans="3:4" ht="13" x14ac:dyDescent="0.15">
      <c r="C103" s="31"/>
      <c r="D103" s="32"/>
    </row>
    <row r="104" spans="3:4" ht="13" x14ac:dyDescent="0.15">
      <c r="C104" s="31"/>
      <c r="D104" s="32"/>
    </row>
    <row r="105" spans="3:4" ht="13" x14ac:dyDescent="0.15">
      <c r="C105" s="31"/>
      <c r="D105" s="32"/>
    </row>
    <row r="106" spans="3:4" ht="13" x14ac:dyDescent="0.15">
      <c r="C106" s="31"/>
      <c r="D106" s="32"/>
    </row>
    <row r="107" spans="3:4" ht="13" x14ac:dyDescent="0.15">
      <c r="C107" s="31"/>
      <c r="D107" s="32"/>
    </row>
    <row r="108" spans="3:4" ht="13" x14ac:dyDescent="0.15">
      <c r="C108" s="31"/>
      <c r="D108" s="32"/>
    </row>
    <row r="109" spans="3:4" ht="13" x14ac:dyDescent="0.15">
      <c r="C109" s="31"/>
      <c r="D109" s="32"/>
    </row>
    <row r="110" spans="3:4" ht="13" x14ac:dyDescent="0.15">
      <c r="C110" s="31"/>
      <c r="D110" s="32"/>
    </row>
    <row r="111" spans="3:4" ht="13" x14ac:dyDescent="0.15">
      <c r="C111" s="31"/>
      <c r="D111" s="32"/>
    </row>
    <row r="112" spans="3:4" ht="13" x14ac:dyDescent="0.15">
      <c r="C112" s="31"/>
      <c r="D112" s="32"/>
    </row>
    <row r="113" spans="3:4" ht="13" x14ac:dyDescent="0.15">
      <c r="C113" s="31"/>
      <c r="D113" s="32"/>
    </row>
    <row r="114" spans="3:4" ht="13" x14ac:dyDescent="0.15">
      <c r="C114" s="31"/>
      <c r="D114" s="32"/>
    </row>
    <row r="115" spans="3:4" ht="13" x14ac:dyDescent="0.15">
      <c r="C115" s="31"/>
      <c r="D115" s="32"/>
    </row>
    <row r="116" spans="3:4" ht="13" x14ac:dyDescent="0.15">
      <c r="C116" s="31"/>
      <c r="D116" s="32"/>
    </row>
    <row r="117" spans="3:4" ht="13" x14ac:dyDescent="0.15">
      <c r="C117" s="31"/>
      <c r="D117" s="32"/>
    </row>
    <row r="118" spans="3:4" ht="13" x14ac:dyDescent="0.15">
      <c r="C118" s="31"/>
      <c r="D118" s="32"/>
    </row>
    <row r="119" spans="3:4" ht="13" x14ac:dyDescent="0.15">
      <c r="C119" s="31"/>
      <c r="D119" s="32"/>
    </row>
    <row r="120" spans="3:4" ht="13" x14ac:dyDescent="0.15">
      <c r="C120" s="31"/>
      <c r="D120" s="32"/>
    </row>
    <row r="121" spans="3:4" ht="13" x14ac:dyDescent="0.15">
      <c r="C121" s="31"/>
      <c r="D121" s="32"/>
    </row>
    <row r="122" spans="3:4" ht="13" x14ac:dyDescent="0.15">
      <c r="C122" s="31"/>
      <c r="D122" s="32"/>
    </row>
    <row r="123" spans="3:4" ht="13" x14ac:dyDescent="0.15">
      <c r="C123" s="31"/>
      <c r="D123" s="32"/>
    </row>
    <row r="124" spans="3:4" ht="13" x14ac:dyDescent="0.15">
      <c r="C124" s="31"/>
      <c r="D124" s="32"/>
    </row>
    <row r="125" spans="3:4" ht="13" x14ac:dyDescent="0.15">
      <c r="C125" s="31"/>
      <c r="D125" s="32"/>
    </row>
    <row r="126" spans="3:4" ht="13" x14ac:dyDescent="0.15">
      <c r="C126" s="31"/>
      <c r="D126" s="32"/>
    </row>
    <row r="127" spans="3:4" ht="13" x14ac:dyDescent="0.15">
      <c r="C127" s="31"/>
      <c r="D127" s="32"/>
    </row>
    <row r="128" spans="3:4" ht="13" x14ac:dyDescent="0.15">
      <c r="C128" s="31"/>
      <c r="D128" s="32"/>
    </row>
    <row r="129" spans="3:4" ht="13" x14ac:dyDescent="0.15">
      <c r="C129" s="31"/>
      <c r="D129" s="32"/>
    </row>
    <row r="130" spans="3:4" ht="13" x14ac:dyDescent="0.15">
      <c r="C130" s="31"/>
      <c r="D130" s="32"/>
    </row>
    <row r="131" spans="3:4" ht="13" x14ac:dyDescent="0.15">
      <c r="C131" s="31"/>
      <c r="D131" s="32"/>
    </row>
    <row r="132" spans="3:4" ht="13" x14ac:dyDescent="0.15">
      <c r="C132" s="31"/>
      <c r="D132" s="32"/>
    </row>
    <row r="133" spans="3:4" ht="13" x14ac:dyDescent="0.15">
      <c r="C133" s="31"/>
      <c r="D133" s="32"/>
    </row>
    <row r="134" spans="3:4" ht="13" x14ac:dyDescent="0.15">
      <c r="C134" s="31"/>
      <c r="D134" s="32"/>
    </row>
    <row r="135" spans="3:4" ht="13" x14ac:dyDescent="0.15">
      <c r="C135" s="31"/>
      <c r="D135" s="32"/>
    </row>
    <row r="136" spans="3:4" ht="13" x14ac:dyDescent="0.15">
      <c r="C136" s="31"/>
      <c r="D136" s="32"/>
    </row>
    <row r="137" spans="3:4" ht="13" x14ac:dyDescent="0.15">
      <c r="C137" s="31"/>
      <c r="D137" s="32"/>
    </row>
    <row r="138" spans="3:4" ht="13" x14ac:dyDescent="0.15">
      <c r="C138" s="31"/>
      <c r="D138" s="32"/>
    </row>
    <row r="139" spans="3:4" ht="13" x14ac:dyDescent="0.15">
      <c r="C139" s="31"/>
      <c r="D139" s="32"/>
    </row>
    <row r="140" spans="3:4" ht="13" x14ac:dyDescent="0.15">
      <c r="C140" s="31"/>
      <c r="D140" s="32"/>
    </row>
    <row r="141" spans="3:4" ht="13" x14ac:dyDescent="0.15">
      <c r="C141" s="31"/>
      <c r="D141" s="32"/>
    </row>
    <row r="142" spans="3:4" ht="13" x14ac:dyDescent="0.15">
      <c r="C142" s="31"/>
      <c r="D142" s="32"/>
    </row>
    <row r="143" spans="3:4" ht="13" x14ac:dyDescent="0.15">
      <c r="C143" s="31"/>
      <c r="D143" s="32"/>
    </row>
    <row r="144" spans="3:4" ht="13" x14ac:dyDescent="0.15">
      <c r="C144" s="31"/>
      <c r="D144" s="32"/>
    </row>
    <row r="145" spans="3:4" ht="13" x14ac:dyDescent="0.15">
      <c r="C145" s="31"/>
      <c r="D145" s="32"/>
    </row>
    <row r="146" spans="3:4" ht="13" x14ac:dyDescent="0.15">
      <c r="C146" s="31"/>
      <c r="D146" s="32"/>
    </row>
    <row r="147" spans="3:4" ht="13" x14ac:dyDescent="0.15">
      <c r="C147" s="31"/>
      <c r="D147" s="32"/>
    </row>
    <row r="148" spans="3:4" ht="13" x14ac:dyDescent="0.15">
      <c r="C148" s="31"/>
      <c r="D148" s="32"/>
    </row>
    <row r="149" spans="3:4" ht="13" x14ac:dyDescent="0.15">
      <c r="C149" s="31"/>
      <c r="D149" s="32"/>
    </row>
    <row r="150" spans="3:4" ht="13" x14ac:dyDescent="0.15">
      <c r="C150" s="31"/>
      <c r="D150" s="32"/>
    </row>
    <row r="151" spans="3:4" ht="13" x14ac:dyDescent="0.15">
      <c r="C151" s="31"/>
      <c r="D151" s="32"/>
    </row>
    <row r="152" spans="3:4" ht="13" x14ac:dyDescent="0.15">
      <c r="C152" s="31"/>
      <c r="D152" s="32"/>
    </row>
    <row r="153" spans="3:4" ht="13" x14ac:dyDescent="0.15">
      <c r="C153" s="31"/>
      <c r="D153" s="32"/>
    </row>
    <row r="154" spans="3:4" ht="13" x14ac:dyDescent="0.15">
      <c r="C154" s="31"/>
      <c r="D154" s="32"/>
    </row>
    <row r="155" spans="3:4" ht="13" x14ac:dyDescent="0.15">
      <c r="C155" s="31"/>
      <c r="D155" s="32"/>
    </row>
    <row r="156" spans="3:4" ht="13" x14ac:dyDescent="0.15">
      <c r="C156" s="31"/>
      <c r="D156" s="32"/>
    </row>
    <row r="157" spans="3:4" ht="13" x14ac:dyDescent="0.15">
      <c r="C157" s="31"/>
      <c r="D157" s="32"/>
    </row>
    <row r="158" spans="3:4" ht="13" x14ac:dyDescent="0.15">
      <c r="C158" s="31"/>
      <c r="D158" s="32"/>
    </row>
    <row r="159" spans="3:4" ht="13" x14ac:dyDescent="0.15">
      <c r="C159" s="31"/>
      <c r="D159" s="32"/>
    </row>
    <row r="160" spans="3:4" ht="13" x14ac:dyDescent="0.15">
      <c r="C160" s="31"/>
      <c r="D160" s="32"/>
    </row>
    <row r="161" spans="3:4" ht="13" x14ac:dyDescent="0.15">
      <c r="C161" s="31"/>
      <c r="D161" s="32"/>
    </row>
    <row r="162" spans="3:4" ht="13" x14ac:dyDescent="0.15">
      <c r="C162" s="31"/>
      <c r="D162" s="32"/>
    </row>
    <row r="163" spans="3:4" ht="13" x14ac:dyDescent="0.15">
      <c r="C163" s="31"/>
      <c r="D163" s="32"/>
    </row>
    <row r="164" spans="3:4" ht="13" x14ac:dyDescent="0.15">
      <c r="C164" s="31"/>
      <c r="D164" s="32"/>
    </row>
    <row r="165" spans="3:4" ht="13" x14ac:dyDescent="0.15">
      <c r="C165" s="31"/>
      <c r="D165" s="32"/>
    </row>
    <row r="166" spans="3:4" ht="13" x14ac:dyDescent="0.15">
      <c r="C166" s="31"/>
      <c r="D166" s="32"/>
    </row>
    <row r="167" spans="3:4" ht="13" x14ac:dyDescent="0.15">
      <c r="C167" s="31"/>
      <c r="D167" s="32"/>
    </row>
    <row r="168" spans="3:4" ht="13" x14ac:dyDescent="0.15">
      <c r="C168" s="31"/>
      <c r="D168" s="32"/>
    </row>
    <row r="169" spans="3:4" ht="13" x14ac:dyDescent="0.15">
      <c r="C169" s="31"/>
      <c r="D169" s="32"/>
    </row>
    <row r="170" spans="3:4" ht="13" x14ac:dyDescent="0.15">
      <c r="C170" s="31"/>
      <c r="D170" s="32"/>
    </row>
    <row r="171" spans="3:4" ht="13" x14ac:dyDescent="0.15">
      <c r="C171" s="31"/>
      <c r="D171" s="32"/>
    </row>
    <row r="172" spans="3:4" ht="13" x14ac:dyDescent="0.15">
      <c r="C172" s="31"/>
      <c r="D172" s="32"/>
    </row>
    <row r="173" spans="3:4" ht="13" x14ac:dyDescent="0.15">
      <c r="C173" s="31"/>
      <c r="D173" s="32"/>
    </row>
    <row r="174" spans="3:4" ht="13" x14ac:dyDescent="0.15">
      <c r="C174" s="31"/>
      <c r="D174" s="32"/>
    </row>
    <row r="175" spans="3:4" ht="13" x14ac:dyDescent="0.15">
      <c r="C175" s="31"/>
      <c r="D175" s="32"/>
    </row>
    <row r="176" spans="3:4" ht="13" x14ac:dyDescent="0.15">
      <c r="C176" s="31"/>
      <c r="D176" s="32"/>
    </row>
    <row r="177" spans="3:4" ht="13" x14ac:dyDescent="0.15">
      <c r="C177" s="31"/>
      <c r="D177" s="32"/>
    </row>
    <row r="178" spans="3:4" ht="13" x14ac:dyDescent="0.15">
      <c r="C178" s="31"/>
      <c r="D178" s="32"/>
    </row>
    <row r="179" spans="3:4" ht="13" x14ac:dyDescent="0.15">
      <c r="C179" s="31"/>
      <c r="D179" s="32"/>
    </row>
    <row r="180" spans="3:4" ht="13" x14ac:dyDescent="0.15">
      <c r="C180" s="31"/>
      <c r="D180" s="32"/>
    </row>
    <row r="181" spans="3:4" ht="13" x14ac:dyDescent="0.15">
      <c r="C181" s="31"/>
      <c r="D181" s="32"/>
    </row>
    <row r="182" spans="3:4" ht="13" x14ac:dyDescent="0.15">
      <c r="C182" s="31"/>
      <c r="D182" s="32"/>
    </row>
    <row r="183" spans="3:4" ht="13" x14ac:dyDescent="0.15">
      <c r="C183" s="31"/>
      <c r="D183" s="32"/>
    </row>
    <row r="184" spans="3:4" ht="13" x14ac:dyDescent="0.15">
      <c r="C184" s="31"/>
      <c r="D184" s="32"/>
    </row>
    <row r="185" spans="3:4" ht="13" x14ac:dyDescent="0.15">
      <c r="C185" s="31"/>
      <c r="D185" s="32"/>
    </row>
    <row r="186" spans="3:4" ht="13" x14ac:dyDescent="0.15">
      <c r="C186" s="31"/>
      <c r="D186" s="32"/>
    </row>
    <row r="187" spans="3:4" ht="13" x14ac:dyDescent="0.15">
      <c r="C187" s="31"/>
      <c r="D187" s="32"/>
    </row>
    <row r="188" spans="3:4" ht="13" x14ac:dyDescent="0.15">
      <c r="C188" s="31"/>
      <c r="D188" s="32"/>
    </row>
    <row r="189" spans="3:4" ht="13" x14ac:dyDescent="0.15">
      <c r="C189" s="31"/>
      <c r="D189" s="32"/>
    </row>
    <row r="190" spans="3:4" ht="13" x14ac:dyDescent="0.15">
      <c r="C190" s="31"/>
      <c r="D190" s="32"/>
    </row>
    <row r="191" spans="3:4" ht="13" x14ac:dyDescent="0.15">
      <c r="C191" s="31"/>
      <c r="D191" s="32"/>
    </row>
    <row r="192" spans="3:4" ht="13" x14ac:dyDescent="0.15">
      <c r="C192" s="31"/>
      <c r="D192" s="32"/>
    </row>
    <row r="193" spans="3:4" ht="13" x14ac:dyDescent="0.15">
      <c r="C193" s="31"/>
      <c r="D193" s="32"/>
    </row>
    <row r="194" spans="3:4" ht="13" x14ac:dyDescent="0.15">
      <c r="C194" s="31"/>
      <c r="D194" s="32"/>
    </row>
    <row r="195" spans="3:4" ht="13" x14ac:dyDescent="0.15">
      <c r="C195" s="31"/>
      <c r="D195" s="32"/>
    </row>
    <row r="196" spans="3:4" ht="13" x14ac:dyDescent="0.15">
      <c r="C196" s="31"/>
      <c r="D196" s="32"/>
    </row>
    <row r="197" spans="3:4" ht="13" x14ac:dyDescent="0.15">
      <c r="C197" s="31"/>
      <c r="D197" s="32"/>
    </row>
    <row r="198" spans="3:4" ht="13" x14ac:dyDescent="0.15">
      <c r="C198" s="31"/>
      <c r="D198" s="32"/>
    </row>
    <row r="199" spans="3:4" ht="13" x14ac:dyDescent="0.15">
      <c r="C199" s="31"/>
      <c r="D199" s="32"/>
    </row>
    <row r="200" spans="3:4" ht="13" x14ac:dyDescent="0.15">
      <c r="C200" s="31"/>
      <c r="D200" s="32"/>
    </row>
    <row r="201" spans="3:4" ht="13" x14ac:dyDescent="0.15">
      <c r="C201" s="31"/>
      <c r="D201" s="32"/>
    </row>
    <row r="202" spans="3:4" ht="13" x14ac:dyDescent="0.15">
      <c r="C202" s="31"/>
      <c r="D202" s="32"/>
    </row>
    <row r="203" spans="3:4" ht="13" x14ac:dyDescent="0.15">
      <c r="C203" s="31"/>
      <c r="D203" s="32"/>
    </row>
    <row r="204" spans="3:4" ht="13" x14ac:dyDescent="0.15">
      <c r="C204" s="31"/>
      <c r="D204" s="32"/>
    </row>
    <row r="205" spans="3:4" ht="13" x14ac:dyDescent="0.15">
      <c r="C205" s="31"/>
      <c r="D205" s="32"/>
    </row>
    <row r="206" spans="3:4" ht="13" x14ac:dyDescent="0.15">
      <c r="C206" s="31"/>
      <c r="D206" s="32"/>
    </row>
    <row r="207" spans="3:4" ht="13" x14ac:dyDescent="0.15">
      <c r="C207" s="31"/>
      <c r="D207" s="32"/>
    </row>
    <row r="208" spans="3:4" ht="13" x14ac:dyDescent="0.15">
      <c r="C208" s="31"/>
      <c r="D208" s="32"/>
    </row>
    <row r="209" spans="3:4" ht="13" x14ac:dyDescent="0.15">
      <c r="C209" s="31"/>
      <c r="D209" s="32"/>
    </row>
    <row r="210" spans="3:4" ht="13" x14ac:dyDescent="0.15">
      <c r="C210" s="31"/>
      <c r="D210" s="32"/>
    </row>
    <row r="211" spans="3:4" ht="13" x14ac:dyDescent="0.15">
      <c r="C211" s="31"/>
      <c r="D211" s="32"/>
    </row>
    <row r="212" spans="3:4" ht="13" x14ac:dyDescent="0.15">
      <c r="C212" s="31"/>
      <c r="D212" s="32"/>
    </row>
    <row r="213" spans="3:4" ht="13" x14ac:dyDescent="0.15">
      <c r="C213" s="31"/>
      <c r="D213" s="32"/>
    </row>
    <row r="214" spans="3:4" ht="13" x14ac:dyDescent="0.15">
      <c r="C214" s="31"/>
      <c r="D214" s="32"/>
    </row>
    <row r="215" spans="3:4" ht="13" x14ac:dyDescent="0.15">
      <c r="C215" s="31"/>
      <c r="D215" s="32"/>
    </row>
    <row r="216" spans="3:4" ht="13" x14ac:dyDescent="0.15">
      <c r="C216" s="31"/>
      <c r="D216" s="32"/>
    </row>
    <row r="217" spans="3:4" ht="13" x14ac:dyDescent="0.15">
      <c r="C217" s="31"/>
      <c r="D217" s="32"/>
    </row>
    <row r="218" spans="3:4" ht="13" x14ac:dyDescent="0.15">
      <c r="C218" s="31"/>
      <c r="D218" s="32"/>
    </row>
    <row r="219" spans="3:4" ht="13" x14ac:dyDescent="0.15">
      <c r="C219" s="31"/>
      <c r="D219" s="32"/>
    </row>
    <row r="220" spans="3:4" ht="13" x14ac:dyDescent="0.15">
      <c r="C220" s="31"/>
      <c r="D220" s="32"/>
    </row>
    <row r="221" spans="3:4" ht="13" x14ac:dyDescent="0.15">
      <c r="C221" s="31"/>
      <c r="D221" s="32"/>
    </row>
    <row r="222" spans="3:4" ht="13" x14ac:dyDescent="0.15">
      <c r="C222" s="31"/>
      <c r="D222" s="32"/>
    </row>
    <row r="223" spans="3:4" ht="13" x14ac:dyDescent="0.15">
      <c r="C223" s="31"/>
      <c r="D223" s="32"/>
    </row>
    <row r="224" spans="3:4" ht="13" x14ac:dyDescent="0.15">
      <c r="C224" s="31"/>
      <c r="D224" s="32"/>
    </row>
    <row r="225" spans="3:4" ht="13" x14ac:dyDescent="0.15">
      <c r="C225" s="31"/>
      <c r="D225" s="32"/>
    </row>
    <row r="226" spans="3:4" ht="13" x14ac:dyDescent="0.15">
      <c r="C226" s="31"/>
      <c r="D226" s="32"/>
    </row>
    <row r="227" spans="3:4" ht="13" x14ac:dyDescent="0.15">
      <c r="C227" s="31"/>
      <c r="D227" s="32"/>
    </row>
    <row r="228" spans="3:4" ht="13" x14ac:dyDescent="0.15">
      <c r="C228" s="31"/>
      <c r="D228" s="32"/>
    </row>
    <row r="229" spans="3:4" ht="13" x14ac:dyDescent="0.15">
      <c r="C229" s="31"/>
      <c r="D229" s="32"/>
    </row>
    <row r="230" spans="3:4" ht="13" x14ac:dyDescent="0.15">
      <c r="C230" s="31"/>
      <c r="D230" s="32"/>
    </row>
    <row r="231" spans="3:4" ht="13" x14ac:dyDescent="0.15">
      <c r="C231" s="31"/>
      <c r="D231" s="32"/>
    </row>
    <row r="232" spans="3:4" ht="13" x14ac:dyDescent="0.15">
      <c r="C232" s="31"/>
      <c r="D232" s="32"/>
    </row>
    <row r="233" spans="3:4" ht="13" x14ac:dyDescent="0.15">
      <c r="C233" s="31"/>
      <c r="D233" s="32"/>
    </row>
    <row r="234" spans="3:4" ht="13" x14ac:dyDescent="0.15">
      <c r="C234" s="31"/>
      <c r="D234" s="32"/>
    </row>
    <row r="235" spans="3:4" ht="13" x14ac:dyDescent="0.15">
      <c r="C235" s="31"/>
      <c r="D235" s="32"/>
    </row>
    <row r="236" spans="3:4" ht="13" x14ac:dyDescent="0.15">
      <c r="C236" s="31"/>
      <c r="D236" s="32"/>
    </row>
    <row r="237" spans="3:4" ht="13" x14ac:dyDescent="0.15">
      <c r="C237" s="31"/>
      <c r="D237" s="32"/>
    </row>
    <row r="238" spans="3:4" ht="13" x14ac:dyDescent="0.15">
      <c r="C238" s="31"/>
      <c r="D238" s="32"/>
    </row>
    <row r="239" spans="3:4" ht="13" x14ac:dyDescent="0.15">
      <c r="C239" s="31"/>
      <c r="D239" s="32"/>
    </row>
    <row r="240" spans="3:4" ht="13" x14ac:dyDescent="0.15">
      <c r="C240" s="31"/>
      <c r="D240" s="32"/>
    </row>
    <row r="241" spans="3:4" ht="13" x14ac:dyDescent="0.15">
      <c r="C241" s="31"/>
      <c r="D241" s="32"/>
    </row>
    <row r="242" spans="3:4" ht="13" x14ac:dyDescent="0.15">
      <c r="C242" s="31"/>
      <c r="D242" s="32"/>
    </row>
    <row r="243" spans="3:4" ht="13" x14ac:dyDescent="0.15">
      <c r="C243" s="31"/>
      <c r="D243" s="32"/>
    </row>
    <row r="244" spans="3:4" ht="13" x14ac:dyDescent="0.15">
      <c r="C244" s="31"/>
      <c r="D244" s="32"/>
    </row>
    <row r="245" spans="3:4" ht="13" x14ac:dyDescent="0.15">
      <c r="C245" s="31"/>
      <c r="D245" s="32"/>
    </row>
    <row r="246" spans="3:4" ht="13" x14ac:dyDescent="0.15">
      <c r="C246" s="31"/>
      <c r="D246" s="32"/>
    </row>
    <row r="247" spans="3:4" ht="13" x14ac:dyDescent="0.15">
      <c r="C247" s="31"/>
      <c r="D247" s="32"/>
    </row>
    <row r="248" spans="3:4" ht="13" x14ac:dyDescent="0.15">
      <c r="C248" s="31"/>
      <c r="D248" s="32"/>
    </row>
    <row r="249" spans="3:4" ht="13" x14ac:dyDescent="0.15">
      <c r="C249" s="31"/>
      <c r="D249" s="32"/>
    </row>
    <row r="250" spans="3:4" ht="13" x14ac:dyDescent="0.15">
      <c r="C250" s="31"/>
      <c r="D250" s="32"/>
    </row>
    <row r="251" spans="3:4" ht="13" x14ac:dyDescent="0.15">
      <c r="C251" s="31"/>
      <c r="D251" s="32"/>
    </row>
    <row r="252" spans="3:4" ht="13" x14ac:dyDescent="0.15">
      <c r="C252" s="31"/>
      <c r="D252" s="32"/>
    </row>
    <row r="253" spans="3:4" ht="13" x14ac:dyDescent="0.15">
      <c r="C253" s="31"/>
      <c r="D253" s="32"/>
    </row>
    <row r="254" spans="3:4" ht="13" x14ac:dyDescent="0.15">
      <c r="C254" s="31"/>
      <c r="D254" s="32"/>
    </row>
    <row r="255" spans="3:4" ht="13" x14ac:dyDescent="0.15">
      <c r="C255" s="31"/>
      <c r="D255" s="32"/>
    </row>
    <row r="256" spans="3:4" ht="13" x14ac:dyDescent="0.15">
      <c r="C256" s="31"/>
      <c r="D256" s="32"/>
    </row>
    <row r="257" spans="3:4" ht="13" x14ac:dyDescent="0.15">
      <c r="C257" s="31"/>
      <c r="D257" s="32"/>
    </row>
    <row r="258" spans="3:4" ht="13" x14ac:dyDescent="0.15">
      <c r="C258" s="31"/>
      <c r="D258" s="32"/>
    </row>
    <row r="259" spans="3:4" ht="13" x14ac:dyDescent="0.15">
      <c r="C259" s="31"/>
      <c r="D259" s="32"/>
    </row>
    <row r="260" spans="3:4" ht="13" x14ac:dyDescent="0.15">
      <c r="C260" s="31"/>
      <c r="D260" s="32"/>
    </row>
    <row r="261" spans="3:4" ht="13" x14ac:dyDescent="0.15">
      <c r="C261" s="31"/>
      <c r="D261" s="32"/>
    </row>
    <row r="262" spans="3:4" ht="13" x14ac:dyDescent="0.15">
      <c r="C262" s="31"/>
      <c r="D262" s="32"/>
    </row>
    <row r="263" spans="3:4" ht="13" x14ac:dyDescent="0.15">
      <c r="C263" s="31"/>
      <c r="D263" s="32"/>
    </row>
    <row r="264" spans="3:4" ht="13" x14ac:dyDescent="0.15">
      <c r="C264" s="31"/>
      <c r="D264" s="32"/>
    </row>
    <row r="265" spans="3:4" ht="13" x14ac:dyDescent="0.15">
      <c r="C265" s="31"/>
      <c r="D265" s="32"/>
    </row>
    <row r="266" spans="3:4" ht="13" x14ac:dyDescent="0.15">
      <c r="C266" s="31"/>
      <c r="D266" s="32"/>
    </row>
    <row r="267" spans="3:4" ht="13" x14ac:dyDescent="0.15">
      <c r="C267" s="31"/>
      <c r="D267" s="32"/>
    </row>
    <row r="268" spans="3:4" ht="13" x14ac:dyDescent="0.15">
      <c r="C268" s="31"/>
      <c r="D268" s="32"/>
    </row>
    <row r="269" spans="3:4" ht="13" x14ac:dyDescent="0.15">
      <c r="C269" s="31"/>
      <c r="D269" s="32"/>
    </row>
    <row r="270" spans="3:4" ht="13" x14ac:dyDescent="0.15">
      <c r="C270" s="31"/>
      <c r="D270" s="32"/>
    </row>
    <row r="271" spans="3:4" ht="13" x14ac:dyDescent="0.15">
      <c r="C271" s="31"/>
      <c r="D271" s="32"/>
    </row>
    <row r="272" spans="3:4" ht="13" x14ac:dyDescent="0.15">
      <c r="C272" s="31"/>
      <c r="D272" s="32"/>
    </row>
    <row r="273" spans="3:4" ht="13" x14ac:dyDescent="0.15">
      <c r="C273" s="31"/>
      <c r="D273" s="32"/>
    </row>
    <row r="274" spans="3:4" ht="13" x14ac:dyDescent="0.15">
      <c r="C274" s="31"/>
      <c r="D274" s="32"/>
    </row>
    <row r="275" spans="3:4" ht="13" x14ac:dyDescent="0.15">
      <c r="C275" s="31"/>
      <c r="D275" s="32"/>
    </row>
    <row r="276" spans="3:4" ht="13" x14ac:dyDescent="0.15">
      <c r="C276" s="31"/>
      <c r="D276" s="32"/>
    </row>
    <row r="277" spans="3:4" ht="13" x14ac:dyDescent="0.15">
      <c r="C277" s="31"/>
      <c r="D277" s="32"/>
    </row>
    <row r="278" spans="3:4" ht="13" x14ac:dyDescent="0.15">
      <c r="C278" s="31"/>
      <c r="D278" s="32"/>
    </row>
    <row r="279" spans="3:4" ht="13" x14ac:dyDescent="0.15">
      <c r="C279" s="31"/>
      <c r="D279" s="32"/>
    </row>
    <row r="280" spans="3:4" ht="13" x14ac:dyDescent="0.15">
      <c r="C280" s="31"/>
      <c r="D280" s="32"/>
    </row>
    <row r="281" spans="3:4" ht="13" x14ac:dyDescent="0.15">
      <c r="C281" s="31"/>
      <c r="D281" s="32"/>
    </row>
    <row r="282" spans="3:4" ht="13" x14ac:dyDescent="0.15">
      <c r="C282" s="31"/>
      <c r="D282" s="32"/>
    </row>
    <row r="283" spans="3:4" ht="13" x14ac:dyDescent="0.15">
      <c r="C283" s="31"/>
      <c r="D283" s="32"/>
    </row>
    <row r="284" spans="3:4" ht="13" x14ac:dyDescent="0.15">
      <c r="C284" s="31"/>
      <c r="D284" s="32"/>
    </row>
    <row r="285" spans="3:4" ht="13" x14ac:dyDescent="0.15">
      <c r="C285" s="31"/>
      <c r="D285" s="32"/>
    </row>
    <row r="286" spans="3:4" ht="13" x14ac:dyDescent="0.15">
      <c r="C286" s="31"/>
      <c r="D286" s="32"/>
    </row>
    <row r="287" spans="3:4" ht="13" x14ac:dyDescent="0.15">
      <c r="C287" s="31"/>
      <c r="D287" s="32"/>
    </row>
    <row r="288" spans="3:4" ht="13" x14ac:dyDescent="0.15">
      <c r="C288" s="31"/>
      <c r="D288" s="32"/>
    </row>
    <row r="289" spans="3:4" ht="13" x14ac:dyDescent="0.15">
      <c r="C289" s="31"/>
      <c r="D289" s="32"/>
    </row>
    <row r="290" spans="3:4" ht="13" x14ac:dyDescent="0.15">
      <c r="C290" s="31"/>
      <c r="D290" s="32"/>
    </row>
    <row r="291" spans="3:4" ht="13" x14ac:dyDescent="0.15">
      <c r="C291" s="31"/>
      <c r="D291" s="32"/>
    </row>
    <row r="292" spans="3:4" ht="13" x14ac:dyDescent="0.15">
      <c r="C292" s="31"/>
      <c r="D292" s="32"/>
    </row>
    <row r="293" spans="3:4" ht="13" x14ac:dyDescent="0.15">
      <c r="C293" s="31"/>
      <c r="D293" s="32"/>
    </row>
    <row r="294" spans="3:4" ht="13" x14ac:dyDescent="0.15">
      <c r="C294" s="31"/>
      <c r="D294" s="32"/>
    </row>
    <row r="295" spans="3:4" ht="13" x14ac:dyDescent="0.15">
      <c r="C295" s="31"/>
      <c r="D295" s="32"/>
    </row>
    <row r="296" spans="3:4" ht="13" x14ac:dyDescent="0.15">
      <c r="C296" s="31"/>
      <c r="D296" s="32"/>
    </row>
    <row r="297" spans="3:4" ht="13" x14ac:dyDescent="0.15">
      <c r="C297" s="31"/>
      <c r="D297" s="32"/>
    </row>
    <row r="298" spans="3:4" ht="13" x14ac:dyDescent="0.15">
      <c r="C298" s="31"/>
      <c r="D298" s="32"/>
    </row>
    <row r="299" spans="3:4" ht="13" x14ac:dyDescent="0.15">
      <c r="C299" s="31"/>
      <c r="D299" s="32"/>
    </row>
    <row r="300" spans="3:4" ht="13" x14ac:dyDescent="0.15">
      <c r="C300" s="31"/>
      <c r="D300" s="32"/>
    </row>
    <row r="301" spans="3:4" ht="13" x14ac:dyDescent="0.15">
      <c r="C301" s="31"/>
      <c r="D301" s="32"/>
    </row>
    <row r="302" spans="3:4" ht="13" x14ac:dyDescent="0.15">
      <c r="C302" s="31"/>
      <c r="D302" s="32"/>
    </row>
    <row r="303" spans="3:4" ht="13" x14ac:dyDescent="0.15">
      <c r="C303" s="31"/>
      <c r="D303" s="32"/>
    </row>
    <row r="304" spans="3:4" ht="13" x14ac:dyDescent="0.15">
      <c r="C304" s="31"/>
      <c r="D304" s="32"/>
    </row>
    <row r="305" spans="3:4" ht="13" x14ac:dyDescent="0.15">
      <c r="C305" s="31"/>
      <c r="D305" s="32"/>
    </row>
    <row r="306" spans="3:4" ht="13" x14ac:dyDescent="0.15">
      <c r="C306" s="31"/>
      <c r="D306" s="32"/>
    </row>
    <row r="307" spans="3:4" ht="13" x14ac:dyDescent="0.15">
      <c r="C307" s="31"/>
      <c r="D307" s="32"/>
    </row>
    <row r="308" spans="3:4" ht="13" x14ac:dyDescent="0.15">
      <c r="C308" s="31"/>
      <c r="D308" s="32"/>
    </row>
    <row r="309" spans="3:4" ht="13" x14ac:dyDescent="0.15">
      <c r="C309" s="31"/>
      <c r="D309" s="32"/>
    </row>
    <row r="310" spans="3:4" ht="13" x14ac:dyDescent="0.15">
      <c r="C310" s="31"/>
      <c r="D310" s="32"/>
    </row>
    <row r="311" spans="3:4" ht="13" x14ac:dyDescent="0.15">
      <c r="C311" s="31"/>
      <c r="D311" s="32"/>
    </row>
    <row r="312" spans="3:4" ht="13" x14ac:dyDescent="0.15">
      <c r="C312" s="31"/>
      <c r="D312" s="32"/>
    </row>
    <row r="313" spans="3:4" ht="13" x14ac:dyDescent="0.15">
      <c r="C313" s="31"/>
      <c r="D313" s="32"/>
    </row>
    <row r="314" spans="3:4" ht="13" x14ac:dyDescent="0.15">
      <c r="C314" s="31"/>
      <c r="D314" s="32"/>
    </row>
    <row r="315" spans="3:4" ht="13" x14ac:dyDescent="0.15">
      <c r="C315" s="31"/>
      <c r="D315" s="32"/>
    </row>
    <row r="316" spans="3:4" ht="13" x14ac:dyDescent="0.15">
      <c r="C316" s="31"/>
      <c r="D316" s="32"/>
    </row>
    <row r="317" spans="3:4" ht="13" x14ac:dyDescent="0.15">
      <c r="C317" s="31"/>
      <c r="D317" s="32"/>
    </row>
    <row r="318" spans="3:4" ht="13" x14ac:dyDescent="0.15">
      <c r="C318" s="31"/>
      <c r="D318" s="32"/>
    </row>
    <row r="319" spans="3:4" ht="13" x14ac:dyDescent="0.15">
      <c r="C319" s="31"/>
      <c r="D319" s="32"/>
    </row>
    <row r="320" spans="3:4" ht="13" x14ac:dyDescent="0.15">
      <c r="C320" s="31"/>
      <c r="D320" s="32"/>
    </row>
    <row r="321" spans="3:4" ht="13" x14ac:dyDescent="0.15">
      <c r="C321" s="31"/>
      <c r="D321" s="32"/>
    </row>
    <row r="322" spans="3:4" ht="13" x14ac:dyDescent="0.15">
      <c r="C322" s="31"/>
      <c r="D322" s="32"/>
    </row>
    <row r="323" spans="3:4" ht="13" x14ac:dyDescent="0.15">
      <c r="C323" s="31"/>
      <c r="D323" s="32"/>
    </row>
    <row r="324" spans="3:4" ht="13" x14ac:dyDescent="0.15">
      <c r="C324" s="31"/>
      <c r="D324" s="32"/>
    </row>
    <row r="325" spans="3:4" ht="13" x14ac:dyDescent="0.15">
      <c r="C325" s="31"/>
      <c r="D325" s="32"/>
    </row>
    <row r="326" spans="3:4" ht="13" x14ac:dyDescent="0.15">
      <c r="C326" s="31"/>
      <c r="D326" s="32"/>
    </row>
    <row r="327" spans="3:4" ht="13" x14ac:dyDescent="0.15">
      <c r="C327" s="31"/>
      <c r="D327" s="32"/>
    </row>
    <row r="328" spans="3:4" ht="13" x14ac:dyDescent="0.15">
      <c r="C328" s="31"/>
      <c r="D328" s="32"/>
    </row>
    <row r="329" spans="3:4" ht="13" x14ac:dyDescent="0.15">
      <c r="C329" s="31"/>
      <c r="D329" s="32"/>
    </row>
    <row r="330" spans="3:4" ht="13" x14ac:dyDescent="0.15">
      <c r="C330" s="31"/>
      <c r="D330" s="32"/>
    </row>
    <row r="331" spans="3:4" ht="13" x14ac:dyDescent="0.15">
      <c r="C331" s="31"/>
      <c r="D331" s="32"/>
    </row>
    <row r="332" spans="3:4" ht="13" x14ac:dyDescent="0.15">
      <c r="C332" s="31"/>
      <c r="D332" s="32"/>
    </row>
    <row r="333" spans="3:4" ht="13" x14ac:dyDescent="0.15">
      <c r="C333" s="31"/>
      <c r="D333" s="32"/>
    </row>
    <row r="334" spans="3:4" ht="13" x14ac:dyDescent="0.15">
      <c r="C334" s="31"/>
      <c r="D334" s="32"/>
    </row>
    <row r="335" spans="3:4" ht="13" x14ac:dyDescent="0.15">
      <c r="C335" s="31"/>
      <c r="D335" s="32"/>
    </row>
    <row r="336" spans="3:4" ht="13" x14ac:dyDescent="0.15">
      <c r="C336" s="31"/>
      <c r="D336" s="32"/>
    </row>
    <row r="337" spans="3:4" ht="13" x14ac:dyDescent="0.15">
      <c r="C337" s="31"/>
      <c r="D337" s="32"/>
    </row>
    <row r="338" spans="3:4" ht="13" x14ac:dyDescent="0.15">
      <c r="C338" s="31"/>
      <c r="D338" s="32"/>
    </row>
    <row r="339" spans="3:4" ht="13" x14ac:dyDescent="0.15">
      <c r="C339" s="31"/>
      <c r="D339" s="32"/>
    </row>
    <row r="340" spans="3:4" ht="13" x14ac:dyDescent="0.15">
      <c r="C340" s="31"/>
      <c r="D340" s="32"/>
    </row>
    <row r="341" spans="3:4" ht="13" x14ac:dyDescent="0.15">
      <c r="C341" s="31"/>
      <c r="D341" s="32"/>
    </row>
    <row r="342" spans="3:4" ht="13" x14ac:dyDescent="0.15">
      <c r="C342" s="31"/>
      <c r="D342" s="32"/>
    </row>
    <row r="343" spans="3:4" ht="13" x14ac:dyDescent="0.15">
      <c r="C343" s="31"/>
      <c r="D343" s="32"/>
    </row>
    <row r="344" spans="3:4" ht="13" x14ac:dyDescent="0.15">
      <c r="C344" s="31"/>
      <c r="D344" s="32"/>
    </row>
    <row r="345" spans="3:4" ht="13" x14ac:dyDescent="0.15">
      <c r="C345" s="31"/>
      <c r="D345" s="32"/>
    </row>
    <row r="346" spans="3:4" ht="13" x14ac:dyDescent="0.15">
      <c r="C346" s="31"/>
      <c r="D346" s="32"/>
    </row>
    <row r="347" spans="3:4" ht="13" x14ac:dyDescent="0.15">
      <c r="C347" s="31"/>
      <c r="D347" s="32"/>
    </row>
    <row r="348" spans="3:4" ht="13" x14ac:dyDescent="0.15">
      <c r="C348" s="31"/>
      <c r="D348" s="32"/>
    </row>
    <row r="349" spans="3:4" ht="13" x14ac:dyDescent="0.15">
      <c r="C349" s="31"/>
      <c r="D349" s="32"/>
    </row>
    <row r="350" spans="3:4" ht="13" x14ac:dyDescent="0.15">
      <c r="C350" s="31"/>
      <c r="D350" s="32"/>
    </row>
    <row r="351" spans="3:4" ht="13" x14ac:dyDescent="0.15">
      <c r="C351" s="31"/>
      <c r="D351" s="32"/>
    </row>
    <row r="352" spans="3:4" ht="13" x14ac:dyDescent="0.15">
      <c r="C352" s="31"/>
      <c r="D352" s="32"/>
    </row>
    <row r="353" spans="3:4" ht="13" x14ac:dyDescent="0.15">
      <c r="C353" s="31"/>
      <c r="D353" s="32"/>
    </row>
    <row r="354" spans="3:4" ht="13" x14ac:dyDescent="0.15">
      <c r="C354" s="31"/>
      <c r="D354" s="32"/>
    </row>
    <row r="355" spans="3:4" ht="13" x14ac:dyDescent="0.15">
      <c r="C355" s="31"/>
      <c r="D355" s="32"/>
    </row>
    <row r="356" spans="3:4" ht="13" x14ac:dyDescent="0.15">
      <c r="C356" s="31"/>
      <c r="D356" s="32"/>
    </row>
    <row r="357" spans="3:4" ht="13" x14ac:dyDescent="0.15">
      <c r="C357" s="31"/>
      <c r="D357" s="32"/>
    </row>
    <row r="358" spans="3:4" ht="13" x14ac:dyDescent="0.15">
      <c r="C358" s="31"/>
      <c r="D358" s="32"/>
    </row>
    <row r="359" spans="3:4" ht="13" x14ac:dyDescent="0.15">
      <c r="C359" s="31"/>
      <c r="D359" s="32"/>
    </row>
    <row r="360" spans="3:4" ht="13" x14ac:dyDescent="0.15">
      <c r="C360" s="31"/>
      <c r="D360" s="32"/>
    </row>
    <row r="361" spans="3:4" ht="13" x14ac:dyDescent="0.15">
      <c r="C361" s="31"/>
      <c r="D361" s="32"/>
    </row>
    <row r="362" spans="3:4" ht="13" x14ac:dyDescent="0.15">
      <c r="C362" s="31"/>
      <c r="D362" s="32"/>
    </row>
    <row r="363" spans="3:4" ht="13" x14ac:dyDescent="0.15">
      <c r="C363" s="31"/>
      <c r="D363" s="32"/>
    </row>
    <row r="364" spans="3:4" ht="13" x14ac:dyDescent="0.15">
      <c r="C364" s="31"/>
      <c r="D364" s="32"/>
    </row>
    <row r="365" spans="3:4" ht="13" x14ac:dyDescent="0.15">
      <c r="C365" s="31"/>
      <c r="D365" s="32"/>
    </row>
    <row r="366" spans="3:4" ht="13" x14ac:dyDescent="0.15">
      <c r="C366" s="31"/>
      <c r="D366" s="32"/>
    </row>
    <row r="367" spans="3:4" ht="13" x14ac:dyDescent="0.15">
      <c r="C367" s="31"/>
      <c r="D367" s="32"/>
    </row>
    <row r="368" spans="3:4" ht="13" x14ac:dyDescent="0.15">
      <c r="C368" s="31"/>
      <c r="D368" s="32"/>
    </row>
    <row r="369" spans="3:4" ht="13" x14ac:dyDescent="0.15">
      <c r="C369" s="31"/>
      <c r="D369" s="32"/>
    </row>
    <row r="370" spans="3:4" ht="13" x14ac:dyDescent="0.15">
      <c r="C370" s="31"/>
      <c r="D370" s="32"/>
    </row>
    <row r="371" spans="3:4" ht="13" x14ac:dyDescent="0.15">
      <c r="C371" s="31"/>
      <c r="D371" s="32"/>
    </row>
    <row r="372" spans="3:4" ht="13" x14ac:dyDescent="0.15">
      <c r="C372" s="31"/>
      <c r="D372" s="32"/>
    </row>
    <row r="373" spans="3:4" ht="13" x14ac:dyDescent="0.15">
      <c r="C373" s="31"/>
      <c r="D373" s="32"/>
    </row>
    <row r="374" spans="3:4" ht="13" x14ac:dyDescent="0.15">
      <c r="C374" s="31"/>
      <c r="D374" s="32"/>
    </row>
    <row r="375" spans="3:4" ht="13" x14ac:dyDescent="0.15">
      <c r="C375" s="31"/>
      <c r="D375" s="32"/>
    </row>
    <row r="376" spans="3:4" ht="13" x14ac:dyDescent="0.15">
      <c r="C376" s="31"/>
      <c r="D376" s="32"/>
    </row>
    <row r="377" spans="3:4" ht="13" x14ac:dyDescent="0.15">
      <c r="C377" s="31"/>
      <c r="D377" s="32"/>
    </row>
    <row r="378" spans="3:4" ht="13" x14ac:dyDescent="0.15">
      <c r="C378" s="31"/>
      <c r="D378" s="32"/>
    </row>
    <row r="379" spans="3:4" ht="13" x14ac:dyDescent="0.15">
      <c r="C379" s="31"/>
      <c r="D379" s="32"/>
    </row>
    <row r="380" spans="3:4" ht="13" x14ac:dyDescent="0.15">
      <c r="C380" s="31"/>
      <c r="D380" s="32"/>
    </row>
    <row r="381" spans="3:4" ht="13" x14ac:dyDescent="0.15">
      <c r="C381" s="31"/>
      <c r="D381" s="32"/>
    </row>
    <row r="382" spans="3:4" ht="13" x14ac:dyDescent="0.15">
      <c r="C382" s="31"/>
      <c r="D382" s="32"/>
    </row>
    <row r="383" spans="3:4" ht="13" x14ac:dyDescent="0.15">
      <c r="C383" s="31"/>
      <c r="D383" s="32"/>
    </row>
    <row r="384" spans="3:4" ht="13" x14ac:dyDescent="0.15">
      <c r="C384" s="31"/>
      <c r="D384" s="32"/>
    </row>
    <row r="385" spans="3:4" ht="13" x14ac:dyDescent="0.15">
      <c r="C385" s="31"/>
      <c r="D385" s="32"/>
    </row>
    <row r="386" spans="3:4" ht="13" x14ac:dyDescent="0.15">
      <c r="C386" s="31"/>
      <c r="D386" s="32"/>
    </row>
    <row r="387" spans="3:4" ht="13" x14ac:dyDescent="0.15">
      <c r="C387" s="31"/>
      <c r="D387" s="32"/>
    </row>
    <row r="388" spans="3:4" ht="13" x14ac:dyDescent="0.15">
      <c r="C388" s="31"/>
      <c r="D388" s="32"/>
    </row>
    <row r="389" spans="3:4" ht="13" x14ac:dyDescent="0.15">
      <c r="C389" s="31"/>
      <c r="D389" s="32"/>
    </row>
    <row r="390" spans="3:4" ht="13" x14ac:dyDescent="0.15">
      <c r="C390" s="31"/>
      <c r="D390" s="32"/>
    </row>
    <row r="391" spans="3:4" ht="13" x14ac:dyDescent="0.15">
      <c r="C391" s="31"/>
      <c r="D391" s="32"/>
    </row>
    <row r="392" spans="3:4" ht="13" x14ac:dyDescent="0.15">
      <c r="C392" s="31"/>
      <c r="D392" s="32"/>
    </row>
    <row r="393" spans="3:4" ht="13" x14ac:dyDescent="0.15">
      <c r="C393" s="31"/>
      <c r="D393" s="32"/>
    </row>
    <row r="394" spans="3:4" ht="13" x14ac:dyDescent="0.15">
      <c r="C394" s="31"/>
      <c r="D394" s="32"/>
    </row>
    <row r="395" spans="3:4" ht="13" x14ac:dyDescent="0.15">
      <c r="C395" s="31"/>
      <c r="D395" s="32"/>
    </row>
    <row r="396" spans="3:4" ht="13" x14ac:dyDescent="0.15">
      <c r="C396" s="31"/>
      <c r="D396" s="32"/>
    </row>
    <row r="397" spans="3:4" ht="13" x14ac:dyDescent="0.15">
      <c r="C397" s="31"/>
      <c r="D397" s="32"/>
    </row>
    <row r="398" spans="3:4" ht="13" x14ac:dyDescent="0.15">
      <c r="C398" s="31"/>
      <c r="D398" s="32"/>
    </row>
    <row r="399" spans="3:4" ht="13" x14ac:dyDescent="0.15">
      <c r="C399" s="31"/>
      <c r="D399" s="32"/>
    </row>
    <row r="400" spans="3:4" ht="13" x14ac:dyDescent="0.15">
      <c r="C400" s="31"/>
      <c r="D400" s="32"/>
    </row>
    <row r="401" spans="3:4" ht="13" x14ac:dyDescent="0.15">
      <c r="C401" s="31"/>
      <c r="D401" s="32"/>
    </row>
    <row r="402" spans="3:4" ht="13" x14ac:dyDescent="0.15">
      <c r="C402" s="31"/>
      <c r="D402" s="32"/>
    </row>
    <row r="403" spans="3:4" ht="13" x14ac:dyDescent="0.15">
      <c r="C403" s="31"/>
      <c r="D403" s="32"/>
    </row>
    <row r="404" spans="3:4" ht="13" x14ac:dyDescent="0.15">
      <c r="C404" s="31"/>
      <c r="D404" s="32"/>
    </row>
    <row r="405" spans="3:4" ht="13" x14ac:dyDescent="0.15">
      <c r="C405" s="31"/>
      <c r="D405" s="32"/>
    </row>
    <row r="406" spans="3:4" ht="13" x14ac:dyDescent="0.15">
      <c r="C406" s="31"/>
      <c r="D406" s="32"/>
    </row>
    <row r="407" spans="3:4" ht="13" x14ac:dyDescent="0.15">
      <c r="C407" s="31"/>
      <c r="D407" s="32"/>
    </row>
    <row r="408" spans="3:4" ht="13" x14ac:dyDescent="0.15">
      <c r="C408" s="31"/>
      <c r="D408" s="32"/>
    </row>
    <row r="409" spans="3:4" ht="13" x14ac:dyDescent="0.15">
      <c r="C409" s="31"/>
      <c r="D409" s="32"/>
    </row>
    <row r="410" spans="3:4" ht="13" x14ac:dyDescent="0.15">
      <c r="C410" s="31"/>
      <c r="D410" s="32"/>
    </row>
    <row r="411" spans="3:4" ht="13" x14ac:dyDescent="0.15">
      <c r="C411" s="31"/>
      <c r="D411" s="32"/>
    </row>
    <row r="412" spans="3:4" ht="13" x14ac:dyDescent="0.15">
      <c r="C412" s="31"/>
      <c r="D412" s="32"/>
    </row>
    <row r="413" spans="3:4" ht="13" x14ac:dyDescent="0.15">
      <c r="C413" s="31"/>
      <c r="D413" s="32"/>
    </row>
    <row r="414" spans="3:4" ht="13" x14ac:dyDescent="0.15">
      <c r="C414" s="31"/>
      <c r="D414" s="32"/>
    </row>
    <row r="415" spans="3:4" ht="13" x14ac:dyDescent="0.15">
      <c r="C415" s="31"/>
      <c r="D415" s="32"/>
    </row>
    <row r="416" spans="3:4" ht="13" x14ac:dyDescent="0.15">
      <c r="C416" s="31"/>
      <c r="D416" s="32"/>
    </row>
    <row r="417" spans="3:4" ht="13" x14ac:dyDescent="0.15">
      <c r="C417" s="31"/>
      <c r="D417" s="32"/>
    </row>
    <row r="418" spans="3:4" ht="13" x14ac:dyDescent="0.15">
      <c r="C418" s="31"/>
      <c r="D418" s="32"/>
    </row>
    <row r="419" spans="3:4" ht="13" x14ac:dyDescent="0.15">
      <c r="C419" s="31"/>
      <c r="D419" s="32"/>
    </row>
    <row r="420" spans="3:4" ht="13" x14ac:dyDescent="0.15">
      <c r="C420" s="31"/>
      <c r="D420" s="32"/>
    </row>
    <row r="421" spans="3:4" ht="13" x14ac:dyDescent="0.15">
      <c r="C421" s="31"/>
      <c r="D421" s="32"/>
    </row>
    <row r="422" spans="3:4" ht="13" x14ac:dyDescent="0.15">
      <c r="C422" s="31"/>
      <c r="D422" s="32"/>
    </row>
    <row r="423" spans="3:4" ht="13" x14ac:dyDescent="0.15">
      <c r="C423" s="31"/>
      <c r="D423" s="32"/>
    </row>
    <row r="424" spans="3:4" ht="13" x14ac:dyDescent="0.15">
      <c r="C424" s="31"/>
      <c r="D424" s="32"/>
    </row>
    <row r="425" spans="3:4" ht="13" x14ac:dyDescent="0.15">
      <c r="C425" s="31"/>
      <c r="D425" s="32"/>
    </row>
    <row r="426" spans="3:4" ht="13" x14ac:dyDescent="0.15">
      <c r="C426" s="31"/>
      <c r="D426" s="32"/>
    </row>
    <row r="427" spans="3:4" ht="13" x14ac:dyDescent="0.15">
      <c r="C427" s="31"/>
      <c r="D427" s="32"/>
    </row>
    <row r="428" spans="3:4" ht="13" x14ac:dyDescent="0.15">
      <c r="C428" s="31"/>
      <c r="D428" s="32"/>
    </row>
    <row r="429" spans="3:4" ht="13" x14ac:dyDescent="0.15">
      <c r="C429" s="31"/>
      <c r="D429" s="32"/>
    </row>
    <row r="430" spans="3:4" ht="13" x14ac:dyDescent="0.15">
      <c r="C430" s="31"/>
      <c r="D430" s="32"/>
    </row>
    <row r="431" spans="3:4" ht="13" x14ac:dyDescent="0.15">
      <c r="C431" s="31"/>
      <c r="D431" s="32"/>
    </row>
    <row r="432" spans="3:4" ht="13" x14ac:dyDescent="0.15">
      <c r="C432" s="31"/>
      <c r="D432" s="32"/>
    </row>
    <row r="433" spans="3:4" ht="13" x14ac:dyDescent="0.15">
      <c r="C433" s="31"/>
      <c r="D433" s="32"/>
    </row>
    <row r="434" spans="3:4" ht="13" x14ac:dyDescent="0.15">
      <c r="C434" s="31"/>
      <c r="D434" s="32"/>
    </row>
    <row r="435" spans="3:4" ht="13" x14ac:dyDescent="0.15">
      <c r="C435" s="31"/>
      <c r="D435" s="32"/>
    </row>
    <row r="436" spans="3:4" ht="13" x14ac:dyDescent="0.15">
      <c r="C436" s="31"/>
      <c r="D436" s="32"/>
    </row>
    <row r="437" spans="3:4" ht="13" x14ac:dyDescent="0.15">
      <c r="C437" s="31"/>
      <c r="D437" s="32"/>
    </row>
    <row r="438" spans="3:4" ht="13" x14ac:dyDescent="0.15">
      <c r="C438" s="31"/>
      <c r="D438" s="32"/>
    </row>
    <row r="439" spans="3:4" ht="13" x14ac:dyDescent="0.15">
      <c r="C439" s="31"/>
      <c r="D439" s="32"/>
    </row>
    <row r="440" spans="3:4" ht="13" x14ac:dyDescent="0.15">
      <c r="C440" s="31"/>
      <c r="D440" s="32"/>
    </row>
    <row r="441" spans="3:4" ht="13" x14ac:dyDescent="0.15">
      <c r="C441" s="31"/>
      <c r="D441" s="32"/>
    </row>
    <row r="442" spans="3:4" ht="13" x14ac:dyDescent="0.15">
      <c r="C442" s="31"/>
      <c r="D442" s="32"/>
    </row>
    <row r="443" spans="3:4" ht="13" x14ac:dyDescent="0.15">
      <c r="C443" s="31"/>
      <c r="D443" s="32"/>
    </row>
    <row r="444" spans="3:4" ht="13" x14ac:dyDescent="0.15">
      <c r="C444" s="31"/>
      <c r="D444" s="32"/>
    </row>
    <row r="445" spans="3:4" ht="13" x14ac:dyDescent="0.15">
      <c r="C445" s="31"/>
      <c r="D445" s="32"/>
    </row>
    <row r="446" spans="3:4" ht="13" x14ac:dyDescent="0.15">
      <c r="C446" s="31"/>
      <c r="D446" s="32"/>
    </row>
    <row r="447" spans="3:4" ht="13" x14ac:dyDescent="0.15">
      <c r="C447" s="31"/>
      <c r="D447" s="32"/>
    </row>
    <row r="448" spans="3:4" ht="13" x14ac:dyDescent="0.15">
      <c r="C448" s="31"/>
      <c r="D448" s="32"/>
    </row>
    <row r="449" spans="3:4" ht="13" x14ac:dyDescent="0.15">
      <c r="C449" s="31"/>
      <c r="D449" s="32"/>
    </row>
    <row r="450" spans="3:4" ht="13" x14ac:dyDescent="0.15">
      <c r="C450" s="31"/>
      <c r="D450" s="32"/>
    </row>
    <row r="451" spans="3:4" ht="13" x14ac:dyDescent="0.15">
      <c r="C451" s="31"/>
      <c r="D451" s="32"/>
    </row>
    <row r="452" spans="3:4" ht="13" x14ac:dyDescent="0.15">
      <c r="C452" s="31"/>
      <c r="D452" s="32"/>
    </row>
    <row r="453" spans="3:4" ht="13" x14ac:dyDescent="0.15">
      <c r="C453" s="31"/>
      <c r="D453" s="32"/>
    </row>
    <row r="454" spans="3:4" ht="13" x14ac:dyDescent="0.15">
      <c r="C454" s="31"/>
      <c r="D454" s="32"/>
    </row>
    <row r="455" spans="3:4" ht="13" x14ac:dyDescent="0.15">
      <c r="C455" s="31"/>
      <c r="D455" s="32"/>
    </row>
    <row r="456" spans="3:4" ht="13" x14ac:dyDescent="0.15">
      <c r="C456" s="31"/>
      <c r="D456" s="32"/>
    </row>
    <row r="457" spans="3:4" ht="13" x14ac:dyDescent="0.15">
      <c r="C457" s="31"/>
      <c r="D457" s="32"/>
    </row>
    <row r="458" spans="3:4" ht="13" x14ac:dyDescent="0.15">
      <c r="C458" s="31"/>
      <c r="D458" s="32"/>
    </row>
    <row r="459" spans="3:4" ht="13" x14ac:dyDescent="0.15">
      <c r="C459" s="31"/>
      <c r="D459" s="32"/>
    </row>
    <row r="460" spans="3:4" ht="13" x14ac:dyDescent="0.15">
      <c r="C460" s="31"/>
      <c r="D460" s="32"/>
    </row>
    <row r="461" spans="3:4" ht="13" x14ac:dyDescent="0.15">
      <c r="C461" s="31"/>
      <c r="D461" s="32"/>
    </row>
    <row r="462" spans="3:4" ht="13" x14ac:dyDescent="0.15">
      <c r="C462" s="31"/>
      <c r="D462" s="32"/>
    </row>
    <row r="463" spans="3:4" ht="13" x14ac:dyDescent="0.15">
      <c r="C463" s="31"/>
      <c r="D463" s="32"/>
    </row>
    <row r="464" spans="3:4" ht="13" x14ac:dyDescent="0.15">
      <c r="C464" s="31"/>
      <c r="D464" s="32"/>
    </row>
    <row r="465" spans="3:4" ht="13" x14ac:dyDescent="0.15">
      <c r="C465" s="31"/>
      <c r="D465" s="32"/>
    </row>
    <row r="466" spans="3:4" ht="13" x14ac:dyDescent="0.15">
      <c r="C466" s="31"/>
      <c r="D466" s="32"/>
    </row>
    <row r="467" spans="3:4" ht="13" x14ac:dyDescent="0.15">
      <c r="C467" s="31"/>
      <c r="D467" s="32"/>
    </row>
    <row r="468" spans="3:4" ht="13" x14ac:dyDescent="0.15">
      <c r="C468" s="31"/>
      <c r="D468" s="32"/>
    </row>
    <row r="469" spans="3:4" ht="13" x14ac:dyDescent="0.15">
      <c r="C469" s="31"/>
      <c r="D469" s="32"/>
    </row>
    <row r="470" spans="3:4" ht="13" x14ac:dyDescent="0.15">
      <c r="C470" s="31"/>
      <c r="D470" s="32"/>
    </row>
    <row r="471" spans="3:4" ht="13" x14ac:dyDescent="0.15">
      <c r="C471" s="31"/>
      <c r="D471" s="32"/>
    </row>
    <row r="472" spans="3:4" ht="13" x14ac:dyDescent="0.15">
      <c r="C472" s="31"/>
      <c r="D472" s="32"/>
    </row>
    <row r="473" spans="3:4" ht="13" x14ac:dyDescent="0.15">
      <c r="C473" s="31"/>
      <c r="D473" s="32"/>
    </row>
    <row r="474" spans="3:4" ht="13" x14ac:dyDescent="0.15">
      <c r="C474" s="31"/>
      <c r="D474" s="32"/>
    </row>
    <row r="475" spans="3:4" ht="13" x14ac:dyDescent="0.15">
      <c r="C475" s="31"/>
      <c r="D475" s="32"/>
    </row>
    <row r="476" spans="3:4" ht="13" x14ac:dyDescent="0.15">
      <c r="C476" s="31"/>
      <c r="D476" s="32"/>
    </row>
    <row r="477" spans="3:4" ht="13" x14ac:dyDescent="0.15">
      <c r="C477" s="31"/>
      <c r="D477" s="32"/>
    </row>
    <row r="478" spans="3:4" ht="13" x14ac:dyDescent="0.15">
      <c r="C478" s="31"/>
      <c r="D478" s="32"/>
    </row>
    <row r="479" spans="3:4" ht="13" x14ac:dyDescent="0.15">
      <c r="C479" s="31"/>
      <c r="D479" s="32"/>
    </row>
    <row r="480" spans="3:4" ht="13" x14ac:dyDescent="0.15">
      <c r="C480" s="31"/>
      <c r="D480" s="32"/>
    </row>
    <row r="481" spans="3:4" ht="13" x14ac:dyDescent="0.15">
      <c r="C481" s="31"/>
      <c r="D481" s="32"/>
    </row>
    <row r="482" spans="3:4" ht="13" x14ac:dyDescent="0.15">
      <c r="C482" s="31"/>
      <c r="D482" s="32"/>
    </row>
    <row r="483" spans="3:4" ht="13" x14ac:dyDescent="0.15">
      <c r="C483" s="31"/>
      <c r="D483" s="32"/>
    </row>
    <row r="484" spans="3:4" ht="13" x14ac:dyDescent="0.15">
      <c r="C484" s="31"/>
      <c r="D484" s="32"/>
    </row>
    <row r="485" spans="3:4" ht="13" x14ac:dyDescent="0.15">
      <c r="C485" s="31"/>
      <c r="D485" s="32"/>
    </row>
    <row r="486" spans="3:4" ht="13" x14ac:dyDescent="0.15">
      <c r="C486" s="31"/>
      <c r="D486" s="32"/>
    </row>
    <row r="487" spans="3:4" ht="13" x14ac:dyDescent="0.15">
      <c r="C487" s="31"/>
      <c r="D487" s="32"/>
    </row>
    <row r="488" spans="3:4" ht="13" x14ac:dyDescent="0.15">
      <c r="C488" s="31"/>
      <c r="D488" s="32"/>
    </row>
    <row r="489" spans="3:4" ht="13" x14ac:dyDescent="0.15">
      <c r="C489" s="31"/>
      <c r="D489" s="32"/>
    </row>
    <row r="490" spans="3:4" ht="13" x14ac:dyDescent="0.15">
      <c r="C490" s="31"/>
      <c r="D490" s="32"/>
    </row>
    <row r="491" spans="3:4" ht="13" x14ac:dyDescent="0.15">
      <c r="C491" s="31"/>
      <c r="D491" s="32"/>
    </row>
    <row r="492" spans="3:4" ht="13" x14ac:dyDescent="0.15">
      <c r="C492" s="31"/>
      <c r="D492" s="32"/>
    </row>
    <row r="493" spans="3:4" ht="13" x14ac:dyDescent="0.15">
      <c r="C493" s="31"/>
      <c r="D493" s="32"/>
    </row>
    <row r="494" spans="3:4" ht="13" x14ac:dyDescent="0.15">
      <c r="C494" s="31"/>
      <c r="D494" s="32"/>
    </row>
    <row r="495" spans="3:4" ht="13" x14ac:dyDescent="0.15">
      <c r="C495" s="31"/>
      <c r="D495" s="32"/>
    </row>
    <row r="496" spans="3:4" ht="13" x14ac:dyDescent="0.15">
      <c r="C496" s="31"/>
      <c r="D496" s="32"/>
    </row>
    <row r="497" spans="3:4" ht="13" x14ac:dyDescent="0.15">
      <c r="C497" s="31"/>
      <c r="D497" s="32"/>
    </row>
    <row r="498" spans="3:4" ht="13" x14ac:dyDescent="0.15">
      <c r="C498" s="31"/>
      <c r="D498" s="32"/>
    </row>
    <row r="499" spans="3:4" ht="13" x14ac:dyDescent="0.15">
      <c r="C499" s="31"/>
      <c r="D499" s="32"/>
    </row>
    <row r="500" spans="3:4" ht="13" x14ac:dyDescent="0.15">
      <c r="C500" s="31"/>
      <c r="D500" s="32"/>
    </row>
    <row r="501" spans="3:4" ht="13" x14ac:dyDescent="0.15">
      <c r="C501" s="31"/>
      <c r="D501" s="32"/>
    </row>
    <row r="502" spans="3:4" ht="13" x14ac:dyDescent="0.15">
      <c r="C502" s="31"/>
      <c r="D502" s="32"/>
    </row>
    <row r="503" spans="3:4" ht="13" x14ac:dyDescent="0.15">
      <c r="C503" s="31"/>
      <c r="D503" s="32"/>
    </row>
    <row r="504" spans="3:4" ht="13" x14ac:dyDescent="0.15">
      <c r="C504" s="31"/>
      <c r="D504" s="32"/>
    </row>
    <row r="505" spans="3:4" ht="13" x14ac:dyDescent="0.15">
      <c r="C505" s="31"/>
      <c r="D505" s="32"/>
    </row>
    <row r="506" spans="3:4" ht="13" x14ac:dyDescent="0.15">
      <c r="C506" s="31"/>
      <c r="D506" s="32"/>
    </row>
    <row r="507" spans="3:4" ht="13" x14ac:dyDescent="0.15">
      <c r="C507" s="31"/>
      <c r="D507" s="32"/>
    </row>
    <row r="508" spans="3:4" ht="13" x14ac:dyDescent="0.15">
      <c r="C508" s="31"/>
      <c r="D508" s="32"/>
    </row>
    <row r="509" spans="3:4" ht="13" x14ac:dyDescent="0.15">
      <c r="C509" s="31"/>
      <c r="D509" s="32"/>
    </row>
    <row r="510" spans="3:4" ht="13" x14ac:dyDescent="0.15">
      <c r="C510" s="31"/>
      <c r="D510" s="32"/>
    </row>
    <row r="511" spans="3:4" ht="13" x14ac:dyDescent="0.15">
      <c r="C511" s="31"/>
      <c r="D511" s="32"/>
    </row>
    <row r="512" spans="3:4" ht="13" x14ac:dyDescent="0.15">
      <c r="C512" s="31"/>
      <c r="D512" s="32"/>
    </row>
    <row r="513" spans="3:4" ht="13" x14ac:dyDescent="0.15">
      <c r="C513" s="31"/>
      <c r="D513" s="32"/>
    </row>
    <row r="514" spans="3:4" ht="13" x14ac:dyDescent="0.15">
      <c r="C514" s="31"/>
      <c r="D514" s="32"/>
    </row>
    <row r="515" spans="3:4" ht="13" x14ac:dyDescent="0.15">
      <c r="C515" s="31"/>
      <c r="D515" s="32"/>
    </row>
    <row r="516" spans="3:4" ht="13" x14ac:dyDescent="0.15">
      <c r="C516" s="31"/>
      <c r="D516" s="32"/>
    </row>
    <row r="517" spans="3:4" ht="13" x14ac:dyDescent="0.15">
      <c r="C517" s="31"/>
      <c r="D517" s="32"/>
    </row>
    <row r="518" spans="3:4" ht="13" x14ac:dyDescent="0.15">
      <c r="C518" s="31"/>
      <c r="D518" s="32"/>
    </row>
    <row r="519" spans="3:4" ht="13" x14ac:dyDescent="0.15">
      <c r="C519" s="31"/>
      <c r="D519" s="32"/>
    </row>
    <row r="520" spans="3:4" ht="13" x14ac:dyDescent="0.15">
      <c r="C520" s="31"/>
      <c r="D520" s="32"/>
    </row>
    <row r="521" spans="3:4" ht="13" x14ac:dyDescent="0.15">
      <c r="C521" s="31"/>
      <c r="D521" s="32"/>
    </row>
    <row r="522" spans="3:4" ht="13" x14ac:dyDescent="0.15">
      <c r="C522" s="31"/>
      <c r="D522" s="32"/>
    </row>
    <row r="523" spans="3:4" ht="13" x14ac:dyDescent="0.15">
      <c r="C523" s="31"/>
      <c r="D523" s="32"/>
    </row>
    <row r="524" spans="3:4" ht="13" x14ac:dyDescent="0.15">
      <c r="C524" s="31"/>
      <c r="D524" s="32"/>
    </row>
    <row r="525" spans="3:4" ht="13" x14ac:dyDescent="0.15">
      <c r="C525" s="31"/>
      <c r="D525" s="32"/>
    </row>
    <row r="526" spans="3:4" ht="13" x14ac:dyDescent="0.15">
      <c r="C526" s="31"/>
      <c r="D526" s="32"/>
    </row>
    <row r="527" spans="3:4" ht="13" x14ac:dyDescent="0.15">
      <c r="C527" s="31"/>
      <c r="D527" s="32"/>
    </row>
    <row r="528" spans="3:4" ht="13" x14ac:dyDescent="0.15">
      <c r="C528" s="31"/>
      <c r="D528" s="32"/>
    </row>
    <row r="529" spans="3:4" ht="13" x14ac:dyDescent="0.15">
      <c r="C529" s="31"/>
      <c r="D529" s="32"/>
    </row>
    <row r="530" spans="3:4" ht="13" x14ac:dyDescent="0.15">
      <c r="C530" s="31"/>
      <c r="D530" s="32"/>
    </row>
    <row r="531" spans="3:4" ht="13" x14ac:dyDescent="0.15">
      <c r="C531" s="31"/>
      <c r="D531" s="32"/>
    </row>
    <row r="532" spans="3:4" ht="13" x14ac:dyDescent="0.15">
      <c r="C532" s="31"/>
      <c r="D532" s="32"/>
    </row>
    <row r="533" spans="3:4" ht="13" x14ac:dyDescent="0.15">
      <c r="C533" s="31"/>
      <c r="D533" s="32"/>
    </row>
    <row r="534" spans="3:4" ht="13" x14ac:dyDescent="0.15">
      <c r="C534" s="31"/>
      <c r="D534" s="32"/>
    </row>
    <row r="535" spans="3:4" ht="13" x14ac:dyDescent="0.15">
      <c r="C535" s="31"/>
      <c r="D535" s="32"/>
    </row>
    <row r="536" spans="3:4" ht="13" x14ac:dyDescent="0.15">
      <c r="C536" s="31"/>
      <c r="D536" s="32"/>
    </row>
    <row r="537" spans="3:4" ht="13" x14ac:dyDescent="0.15">
      <c r="C537" s="31"/>
      <c r="D537" s="32"/>
    </row>
    <row r="538" spans="3:4" ht="13" x14ac:dyDescent="0.15">
      <c r="C538" s="31"/>
      <c r="D538" s="32"/>
    </row>
    <row r="539" spans="3:4" ht="13" x14ac:dyDescent="0.15">
      <c r="C539" s="31"/>
      <c r="D539" s="32"/>
    </row>
    <row r="540" spans="3:4" ht="13" x14ac:dyDescent="0.15">
      <c r="C540" s="31"/>
      <c r="D540" s="32"/>
    </row>
    <row r="541" spans="3:4" ht="13" x14ac:dyDescent="0.15">
      <c r="C541" s="31"/>
      <c r="D541" s="32"/>
    </row>
    <row r="542" spans="3:4" ht="13" x14ac:dyDescent="0.15">
      <c r="C542" s="31"/>
      <c r="D542" s="32"/>
    </row>
    <row r="543" spans="3:4" ht="13" x14ac:dyDescent="0.15">
      <c r="C543" s="31"/>
      <c r="D543" s="32"/>
    </row>
    <row r="544" spans="3:4" ht="13" x14ac:dyDescent="0.15">
      <c r="C544" s="31"/>
      <c r="D544" s="32"/>
    </row>
    <row r="545" spans="3:4" ht="13" x14ac:dyDescent="0.15">
      <c r="C545" s="31"/>
      <c r="D545" s="32"/>
    </row>
    <row r="546" spans="3:4" ht="13" x14ac:dyDescent="0.15">
      <c r="C546" s="31"/>
      <c r="D546" s="32"/>
    </row>
    <row r="547" spans="3:4" ht="13" x14ac:dyDescent="0.15">
      <c r="C547" s="31"/>
      <c r="D547" s="32"/>
    </row>
    <row r="548" spans="3:4" ht="13" x14ac:dyDescent="0.15">
      <c r="C548" s="31"/>
      <c r="D548" s="32"/>
    </row>
    <row r="549" spans="3:4" ht="13" x14ac:dyDescent="0.15">
      <c r="C549" s="31"/>
      <c r="D549" s="32"/>
    </row>
    <row r="550" spans="3:4" ht="13" x14ac:dyDescent="0.15">
      <c r="C550" s="31"/>
      <c r="D550" s="32"/>
    </row>
    <row r="551" spans="3:4" ht="13" x14ac:dyDescent="0.15">
      <c r="C551" s="31"/>
      <c r="D551" s="32"/>
    </row>
    <row r="552" spans="3:4" ht="13" x14ac:dyDescent="0.15">
      <c r="C552" s="31"/>
      <c r="D552" s="32"/>
    </row>
    <row r="553" spans="3:4" ht="13" x14ac:dyDescent="0.15">
      <c r="C553" s="31"/>
      <c r="D553" s="32"/>
    </row>
    <row r="554" spans="3:4" ht="13" x14ac:dyDescent="0.15">
      <c r="C554" s="31"/>
      <c r="D554" s="32"/>
    </row>
    <row r="555" spans="3:4" ht="13" x14ac:dyDescent="0.15">
      <c r="C555" s="31"/>
      <c r="D555" s="32"/>
    </row>
    <row r="556" spans="3:4" ht="13" x14ac:dyDescent="0.15">
      <c r="C556" s="31"/>
      <c r="D556" s="32"/>
    </row>
    <row r="557" spans="3:4" ht="13" x14ac:dyDescent="0.15">
      <c r="C557" s="31"/>
      <c r="D557" s="32"/>
    </row>
    <row r="558" spans="3:4" ht="13" x14ac:dyDescent="0.15">
      <c r="C558" s="31"/>
      <c r="D558" s="32"/>
    </row>
    <row r="559" spans="3:4" ht="13" x14ac:dyDescent="0.15">
      <c r="C559" s="31"/>
      <c r="D559" s="32"/>
    </row>
    <row r="560" spans="3:4" ht="13" x14ac:dyDescent="0.15">
      <c r="C560" s="31"/>
      <c r="D560" s="32"/>
    </row>
    <row r="561" spans="3:4" ht="13" x14ac:dyDescent="0.15">
      <c r="C561" s="31"/>
      <c r="D561" s="32"/>
    </row>
    <row r="562" spans="3:4" ht="13" x14ac:dyDescent="0.15">
      <c r="C562" s="31"/>
      <c r="D562" s="32"/>
    </row>
    <row r="563" spans="3:4" ht="13" x14ac:dyDescent="0.15">
      <c r="C563" s="31"/>
      <c r="D563" s="32"/>
    </row>
    <row r="564" spans="3:4" ht="13" x14ac:dyDescent="0.15">
      <c r="C564" s="31"/>
      <c r="D564" s="32"/>
    </row>
    <row r="565" spans="3:4" ht="13" x14ac:dyDescent="0.15">
      <c r="C565" s="31"/>
      <c r="D565" s="32"/>
    </row>
    <row r="566" spans="3:4" ht="13" x14ac:dyDescent="0.15">
      <c r="C566" s="31"/>
      <c r="D566" s="32"/>
    </row>
    <row r="567" spans="3:4" ht="13" x14ac:dyDescent="0.15">
      <c r="C567" s="31"/>
      <c r="D567" s="32"/>
    </row>
    <row r="568" spans="3:4" ht="13" x14ac:dyDescent="0.15">
      <c r="C568" s="31"/>
      <c r="D568" s="32"/>
    </row>
    <row r="569" spans="3:4" ht="13" x14ac:dyDescent="0.15">
      <c r="C569" s="31"/>
      <c r="D569" s="32"/>
    </row>
    <row r="570" spans="3:4" ht="13" x14ac:dyDescent="0.15">
      <c r="C570" s="31"/>
      <c r="D570" s="32"/>
    </row>
    <row r="571" spans="3:4" ht="13" x14ac:dyDescent="0.15">
      <c r="C571" s="31"/>
      <c r="D571" s="32"/>
    </row>
    <row r="572" spans="3:4" ht="13" x14ac:dyDescent="0.15">
      <c r="C572" s="31"/>
      <c r="D572" s="32"/>
    </row>
    <row r="573" spans="3:4" ht="13" x14ac:dyDescent="0.15">
      <c r="C573" s="31"/>
      <c r="D573" s="32"/>
    </row>
    <row r="574" spans="3:4" ht="13" x14ac:dyDescent="0.15">
      <c r="C574" s="31"/>
      <c r="D574" s="32"/>
    </row>
    <row r="575" spans="3:4" ht="13" x14ac:dyDescent="0.15">
      <c r="C575" s="31"/>
      <c r="D575" s="32"/>
    </row>
    <row r="576" spans="3:4" ht="13" x14ac:dyDescent="0.15">
      <c r="C576" s="31"/>
      <c r="D576" s="32"/>
    </row>
    <row r="577" spans="3:4" ht="13" x14ac:dyDescent="0.15">
      <c r="C577" s="31"/>
      <c r="D577" s="32"/>
    </row>
    <row r="578" spans="3:4" ht="13" x14ac:dyDescent="0.15">
      <c r="C578" s="31"/>
      <c r="D578" s="32"/>
    </row>
    <row r="579" spans="3:4" ht="13" x14ac:dyDescent="0.15">
      <c r="C579" s="31"/>
      <c r="D579" s="32"/>
    </row>
    <row r="580" spans="3:4" ht="13" x14ac:dyDescent="0.15">
      <c r="C580" s="31"/>
      <c r="D580" s="32"/>
    </row>
    <row r="581" spans="3:4" ht="13" x14ac:dyDescent="0.15">
      <c r="C581" s="31"/>
      <c r="D581" s="32"/>
    </row>
    <row r="582" spans="3:4" ht="13" x14ac:dyDescent="0.15">
      <c r="C582" s="31"/>
      <c r="D582" s="32"/>
    </row>
    <row r="583" spans="3:4" ht="13" x14ac:dyDescent="0.15">
      <c r="C583" s="31"/>
      <c r="D583" s="32"/>
    </row>
    <row r="584" spans="3:4" ht="13" x14ac:dyDescent="0.15">
      <c r="C584" s="31"/>
      <c r="D584" s="32"/>
    </row>
    <row r="585" spans="3:4" ht="13" x14ac:dyDescent="0.15">
      <c r="C585" s="31"/>
      <c r="D585" s="32"/>
    </row>
    <row r="586" spans="3:4" ht="13" x14ac:dyDescent="0.15">
      <c r="C586" s="31"/>
      <c r="D586" s="32"/>
    </row>
    <row r="587" spans="3:4" ht="13" x14ac:dyDescent="0.15">
      <c r="C587" s="31"/>
      <c r="D587" s="32"/>
    </row>
    <row r="588" spans="3:4" ht="13" x14ac:dyDescent="0.15">
      <c r="C588" s="31"/>
      <c r="D588" s="32"/>
    </row>
    <row r="589" spans="3:4" ht="13" x14ac:dyDescent="0.15">
      <c r="C589" s="31"/>
      <c r="D589" s="32"/>
    </row>
    <row r="590" spans="3:4" ht="13" x14ac:dyDescent="0.15">
      <c r="C590" s="31"/>
      <c r="D590" s="32"/>
    </row>
    <row r="591" spans="3:4" ht="13" x14ac:dyDescent="0.15">
      <c r="C591" s="31"/>
      <c r="D591" s="32"/>
    </row>
    <row r="592" spans="3:4" ht="13" x14ac:dyDescent="0.15">
      <c r="C592" s="31"/>
      <c r="D592" s="32"/>
    </row>
    <row r="593" spans="3:4" ht="13" x14ac:dyDescent="0.15">
      <c r="C593" s="31"/>
      <c r="D593" s="32"/>
    </row>
    <row r="594" spans="3:4" ht="13" x14ac:dyDescent="0.15">
      <c r="C594" s="31"/>
      <c r="D594" s="32"/>
    </row>
    <row r="595" spans="3:4" ht="13" x14ac:dyDescent="0.15">
      <c r="C595" s="31"/>
      <c r="D595" s="32"/>
    </row>
    <row r="596" spans="3:4" ht="13" x14ac:dyDescent="0.15">
      <c r="C596" s="31"/>
      <c r="D596" s="32"/>
    </row>
    <row r="597" spans="3:4" ht="13" x14ac:dyDescent="0.15">
      <c r="C597" s="31"/>
      <c r="D597" s="32"/>
    </row>
    <row r="598" spans="3:4" ht="13" x14ac:dyDescent="0.15">
      <c r="C598" s="31"/>
      <c r="D598" s="32"/>
    </row>
    <row r="599" spans="3:4" ht="13" x14ac:dyDescent="0.15">
      <c r="C599" s="31"/>
      <c r="D599" s="32"/>
    </row>
    <row r="600" spans="3:4" ht="13" x14ac:dyDescent="0.15">
      <c r="C600" s="31"/>
      <c r="D600" s="32"/>
    </row>
    <row r="601" spans="3:4" ht="13" x14ac:dyDescent="0.15">
      <c r="C601" s="31"/>
      <c r="D601" s="32"/>
    </row>
    <row r="602" spans="3:4" ht="13" x14ac:dyDescent="0.15">
      <c r="C602" s="31"/>
      <c r="D602" s="32"/>
    </row>
    <row r="603" spans="3:4" ht="13" x14ac:dyDescent="0.15">
      <c r="C603" s="31"/>
      <c r="D603" s="32"/>
    </row>
    <row r="604" spans="3:4" ht="13" x14ac:dyDescent="0.15">
      <c r="C604" s="31"/>
      <c r="D604" s="32"/>
    </row>
    <row r="605" spans="3:4" ht="13" x14ac:dyDescent="0.15">
      <c r="C605" s="31"/>
      <c r="D605" s="32"/>
    </row>
    <row r="606" spans="3:4" ht="13" x14ac:dyDescent="0.15">
      <c r="C606" s="31"/>
      <c r="D606" s="32"/>
    </row>
    <row r="607" spans="3:4" ht="13" x14ac:dyDescent="0.15">
      <c r="C607" s="31"/>
      <c r="D607" s="32"/>
    </row>
    <row r="608" spans="3:4" ht="13" x14ac:dyDescent="0.15">
      <c r="C608" s="31"/>
      <c r="D608" s="32"/>
    </row>
    <row r="609" spans="3:4" ht="13" x14ac:dyDescent="0.15">
      <c r="C609" s="31"/>
      <c r="D609" s="32"/>
    </row>
    <row r="610" spans="3:4" ht="13" x14ac:dyDescent="0.15">
      <c r="C610" s="31"/>
      <c r="D610" s="32"/>
    </row>
    <row r="611" spans="3:4" ht="13" x14ac:dyDescent="0.15">
      <c r="C611" s="31"/>
      <c r="D611" s="32"/>
    </row>
    <row r="612" spans="3:4" ht="13" x14ac:dyDescent="0.15">
      <c r="C612" s="31"/>
      <c r="D612" s="32"/>
    </row>
    <row r="613" spans="3:4" ht="13" x14ac:dyDescent="0.15">
      <c r="C613" s="31"/>
      <c r="D613" s="32"/>
    </row>
    <row r="614" spans="3:4" ht="13" x14ac:dyDescent="0.15">
      <c r="C614" s="31"/>
      <c r="D614" s="32"/>
    </row>
    <row r="615" spans="3:4" ht="13" x14ac:dyDescent="0.15">
      <c r="C615" s="31"/>
      <c r="D615" s="32"/>
    </row>
    <row r="616" spans="3:4" ht="13" x14ac:dyDescent="0.15">
      <c r="C616" s="31"/>
      <c r="D616" s="32"/>
    </row>
    <row r="617" spans="3:4" ht="13" x14ac:dyDescent="0.15">
      <c r="C617" s="31"/>
      <c r="D617" s="32"/>
    </row>
    <row r="618" spans="3:4" ht="13" x14ac:dyDescent="0.15">
      <c r="C618" s="31"/>
      <c r="D618" s="32"/>
    </row>
    <row r="619" spans="3:4" ht="13" x14ac:dyDescent="0.15">
      <c r="C619" s="31"/>
      <c r="D619" s="32"/>
    </row>
    <row r="620" spans="3:4" ht="13" x14ac:dyDescent="0.15">
      <c r="C620" s="31"/>
      <c r="D620" s="32"/>
    </row>
    <row r="621" spans="3:4" ht="13" x14ac:dyDescent="0.15">
      <c r="C621" s="31"/>
      <c r="D621" s="32"/>
    </row>
    <row r="622" spans="3:4" ht="13" x14ac:dyDescent="0.15">
      <c r="C622" s="31"/>
      <c r="D622" s="32"/>
    </row>
    <row r="623" spans="3:4" ht="13" x14ac:dyDescent="0.15">
      <c r="C623" s="31"/>
      <c r="D623" s="32"/>
    </row>
    <row r="624" spans="3:4" ht="13" x14ac:dyDescent="0.15">
      <c r="C624" s="31"/>
      <c r="D624" s="32"/>
    </row>
    <row r="625" spans="3:4" ht="13" x14ac:dyDescent="0.15">
      <c r="C625" s="31"/>
      <c r="D625" s="32"/>
    </row>
    <row r="626" spans="3:4" ht="13" x14ac:dyDescent="0.15">
      <c r="C626" s="31"/>
      <c r="D626" s="32"/>
    </row>
    <row r="627" spans="3:4" ht="13" x14ac:dyDescent="0.15">
      <c r="C627" s="31"/>
      <c r="D627" s="32"/>
    </row>
    <row r="628" spans="3:4" ht="13" x14ac:dyDescent="0.15">
      <c r="C628" s="31"/>
      <c r="D628" s="32"/>
    </row>
    <row r="629" spans="3:4" ht="13" x14ac:dyDescent="0.15">
      <c r="C629" s="31"/>
      <c r="D629" s="32"/>
    </row>
    <row r="630" spans="3:4" ht="13" x14ac:dyDescent="0.15">
      <c r="C630" s="31"/>
      <c r="D630" s="32"/>
    </row>
    <row r="631" spans="3:4" ht="13" x14ac:dyDescent="0.15">
      <c r="C631" s="31"/>
      <c r="D631" s="32"/>
    </row>
    <row r="632" spans="3:4" ht="13" x14ac:dyDescent="0.15">
      <c r="C632" s="31"/>
      <c r="D632" s="32"/>
    </row>
    <row r="633" spans="3:4" ht="13" x14ac:dyDescent="0.15">
      <c r="C633" s="31"/>
      <c r="D633" s="32"/>
    </row>
    <row r="634" spans="3:4" ht="13" x14ac:dyDescent="0.15">
      <c r="C634" s="31"/>
      <c r="D634" s="32"/>
    </row>
    <row r="635" spans="3:4" ht="13" x14ac:dyDescent="0.15">
      <c r="C635" s="31"/>
      <c r="D635" s="32"/>
    </row>
    <row r="636" spans="3:4" ht="13" x14ac:dyDescent="0.15">
      <c r="C636" s="31"/>
      <c r="D636" s="32"/>
    </row>
    <row r="637" spans="3:4" ht="13" x14ac:dyDescent="0.15">
      <c r="C637" s="31"/>
      <c r="D637" s="32"/>
    </row>
    <row r="638" spans="3:4" ht="13" x14ac:dyDescent="0.15">
      <c r="C638" s="31"/>
      <c r="D638" s="32"/>
    </row>
    <row r="639" spans="3:4" ht="13" x14ac:dyDescent="0.15">
      <c r="C639" s="31"/>
      <c r="D639" s="32"/>
    </row>
    <row r="640" spans="3:4" ht="13" x14ac:dyDescent="0.15">
      <c r="C640" s="31"/>
      <c r="D640" s="32"/>
    </row>
    <row r="641" spans="3:4" ht="13" x14ac:dyDescent="0.15">
      <c r="C641" s="31"/>
      <c r="D641" s="32"/>
    </row>
    <row r="642" spans="3:4" ht="13" x14ac:dyDescent="0.15">
      <c r="C642" s="31"/>
      <c r="D642" s="32"/>
    </row>
    <row r="643" spans="3:4" ht="13" x14ac:dyDescent="0.15">
      <c r="C643" s="31"/>
      <c r="D643" s="32"/>
    </row>
    <row r="644" spans="3:4" ht="13" x14ac:dyDescent="0.15">
      <c r="C644" s="31"/>
      <c r="D644" s="32"/>
    </row>
    <row r="645" spans="3:4" ht="13" x14ac:dyDescent="0.15">
      <c r="C645" s="31"/>
      <c r="D645" s="32"/>
    </row>
    <row r="646" spans="3:4" ht="13" x14ac:dyDescent="0.15">
      <c r="C646" s="31"/>
      <c r="D646" s="32"/>
    </row>
    <row r="647" spans="3:4" ht="13" x14ac:dyDescent="0.15">
      <c r="C647" s="31"/>
      <c r="D647" s="32"/>
    </row>
    <row r="648" spans="3:4" ht="13" x14ac:dyDescent="0.15">
      <c r="C648" s="31"/>
      <c r="D648" s="32"/>
    </row>
    <row r="649" spans="3:4" ht="13" x14ac:dyDescent="0.15">
      <c r="C649" s="31"/>
      <c r="D649" s="32"/>
    </row>
    <row r="650" spans="3:4" ht="13" x14ac:dyDescent="0.15">
      <c r="C650" s="31"/>
      <c r="D650" s="32"/>
    </row>
    <row r="651" spans="3:4" ht="13" x14ac:dyDescent="0.15">
      <c r="C651" s="31"/>
      <c r="D651" s="32"/>
    </row>
    <row r="652" spans="3:4" ht="13" x14ac:dyDescent="0.15">
      <c r="C652" s="31"/>
      <c r="D652" s="32"/>
    </row>
    <row r="653" spans="3:4" ht="13" x14ac:dyDescent="0.15">
      <c r="C653" s="31"/>
      <c r="D653" s="32"/>
    </row>
    <row r="654" spans="3:4" ht="13" x14ac:dyDescent="0.15">
      <c r="C654" s="31"/>
      <c r="D654" s="32"/>
    </row>
    <row r="655" spans="3:4" ht="13" x14ac:dyDescent="0.15">
      <c r="C655" s="31"/>
      <c r="D655" s="32"/>
    </row>
    <row r="656" spans="3:4" ht="13" x14ac:dyDescent="0.15">
      <c r="C656" s="31"/>
      <c r="D656" s="32"/>
    </row>
    <row r="657" spans="3:4" ht="13" x14ac:dyDescent="0.15">
      <c r="C657" s="31"/>
      <c r="D657" s="32"/>
    </row>
    <row r="658" spans="3:4" ht="13" x14ac:dyDescent="0.15">
      <c r="C658" s="31"/>
      <c r="D658" s="32"/>
    </row>
    <row r="659" spans="3:4" ht="13" x14ac:dyDescent="0.15">
      <c r="C659" s="31"/>
      <c r="D659" s="32"/>
    </row>
    <row r="660" spans="3:4" ht="13" x14ac:dyDescent="0.15">
      <c r="C660" s="31"/>
      <c r="D660" s="32"/>
    </row>
    <row r="661" spans="3:4" ht="13" x14ac:dyDescent="0.15">
      <c r="C661" s="31"/>
      <c r="D661" s="32"/>
    </row>
    <row r="662" spans="3:4" ht="13" x14ac:dyDescent="0.15">
      <c r="C662" s="31"/>
      <c r="D662" s="32"/>
    </row>
    <row r="663" spans="3:4" ht="13" x14ac:dyDescent="0.15">
      <c r="C663" s="31"/>
      <c r="D663" s="32"/>
    </row>
    <row r="664" spans="3:4" ht="13" x14ac:dyDescent="0.15">
      <c r="C664" s="31"/>
      <c r="D664" s="32"/>
    </row>
    <row r="665" spans="3:4" ht="13" x14ac:dyDescent="0.15">
      <c r="C665" s="31"/>
      <c r="D665" s="32"/>
    </row>
    <row r="666" spans="3:4" ht="13" x14ac:dyDescent="0.15">
      <c r="C666" s="31"/>
      <c r="D666" s="32"/>
    </row>
    <row r="667" spans="3:4" ht="13" x14ac:dyDescent="0.15">
      <c r="C667" s="31"/>
      <c r="D667" s="32"/>
    </row>
    <row r="668" spans="3:4" ht="13" x14ac:dyDescent="0.15">
      <c r="C668" s="31"/>
      <c r="D668" s="32"/>
    </row>
    <row r="669" spans="3:4" ht="13" x14ac:dyDescent="0.15">
      <c r="C669" s="31"/>
      <c r="D669" s="32"/>
    </row>
    <row r="670" spans="3:4" ht="13" x14ac:dyDescent="0.15">
      <c r="C670" s="31"/>
      <c r="D670" s="32"/>
    </row>
    <row r="671" spans="3:4" ht="13" x14ac:dyDescent="0.15">
      <c r="C671" s="31"/>
      <c r="D671" s="32"/>
    </row>
    <row r="672" spans="3:4" ht="13" x14ac:dyDescent="0.15">
      <c r="C672" s="31"/>
      <c r="D672" s="32"/>
    </row>
    <row r="673" spans="3:4" ht="13" x14ac:dyDescent="0.15">
      <c r="C673" s="31"/>
      <c r="D673" s="32"/>
    </row>
    <row r="674" spans="3:4" ht="13" x14ac:dyDescent="0.15">
      <c r="C674" s="31"/>
      <c r="D674" s="32"/>
    </row>
    <row r="675" spans="3:4" ht="13" x14ac:dyDescent="0.15">
      <c r="C675" s="31"/>
      <c r="D675" s="32"/>
    </row>
    <row r="676" spans="3:4" ht="13" x14ac:dyDescent="0.15">
      <c r="C676" s="31"/>
      <c r="D676" s="32"/>
    </row>
    <row r="677" spans="3:4" ht="13" x14ac:dyDescent="0.15">
      <c r="C677" s="31"/>
      <c r="D677" s="32"/>
    </row>
    <row r="678" spans="3:4" ht="13" x14ac:dyDescent="0.15">
      <c r="C678" s="31"/>
      <c r="D678" s="32"/>
    </row>
    <row r="679" spans="3:4" ht="13" x14ac:dyDescent="0.15">
      <c r="C679" s="31"/>
      <c r="D679" s="32"/>
    </row>
    <row r="680" spans="3:4" ht="13" x14ac:dyDescent="0.15">
      <c r="C680" s="31"/>
      <c r="D680" s="32"/>
    </row>
    <row r="681" spans="3:4" ht="13" x14ac:dyDescent="0.15">
      <c r="C681" s="31"/>
      <c r="D681" s="32"/>
    </row>
    <row r="682" spans="3:4" ht="13" x14ac:dyDescent="0.15">
      <c r="C682" s="31"/>
      <c r="D682" s="32"/>
    </row>
    <row r="683" spans="3:4" ht="13" x14ac:dyDescent="0.15">
      <c r="C683" s="31"/>
      <c r="D683" s="32"/>
    </row>
    <row r="684" spans="3:4" ht="13" x14ac:dyDescent="0.15">
      <c r="C684" s="31"/>
      <c r="D684" s="32"/>
    </row>
    <row r="685" spans="3:4" ht="13" x14ac:dyDescent="0.15">
      <c r="C685" s="31"/>
      <c r="D685" s="32"/>
    </row>
    <row r="686" spans="3:4" ht="13" x14ac:dyDescent="0.15">
      <c r="C686" s="31"/>
      <c r="D686" s="32"/>
    </row>
    <row r="687" spans="3:4" ht="13" x14ac:dyDescent="0.15">
      <c r="C687" s="31"/>
      <c r="D687" s="32"/>
    </row>
    <row r="688" spans="3:4" ht="13" x14ac:dyDescent="0.15">
      <c r="C688" s="31"/>
      <c r="D688" s="32"/>
    </row>
    <row r="689" spans="3:4" ht="13" x14ac:dyDescent="0.15">
      <c r="C689" s="31"/>
      <c r="D689" s="32"/>
    </row>
    <row r="690" spans="3:4" ht="13" x14ac:dyDescent="0.15">
      <c r="C690" s="31"/>
      <c r="D690" s="32"/>
    </row>
    <row r="691" spans="3:4" ht="13" x14ac:dyDescent="0.15">
      <c r="C691" s="31"/>
      <c r="D691" s="32"/>
    </row>
    <row r="692" spans="3:4" ht="13" x14ac:dyDescent="0.15">
      <c r="C692" s="31"/>
      <c r="D692" s="32"/>
    </row>
    <row r="693" spans="3:4" ht="13" x14ac:dyDescent="0.15">
      <c r="C693" s="31"/>
      <c r="D693" s="32"/>
    </row>
    <row r="694" spans="3:4" ht="13" x14ac:dyDescent="0.15">
      <c r="C694" s="31"/>
      <c r="D694" s="32"/>
    </row>
    <row r="695" spans="3:4" ht="13" x14ac:dyDescent="0.15">
      <c r="C695" s="31"/>
      <c r="D695" s="32"/>
    </row>
    <row r="696" spans="3:4" ht="13" x14ac:dyDescent="0.15">
      <c r="C696" s="31"/>
      <c r="D696" s="32"/>
    </row>
    <row r="697" spans="3:4" ht="13" x14ac:dyDescent="0.15">
      <c r="C697" s="31"/>
      <c r="D697" s="32"/>
    </row>
    <row r="698" spans="3:4" ht="13" x14ac:dyDescent="0.15">
      <c r="C698" s="31"/>
      <c r="D698" s="32"/>
    </row>
    <row r="699" spans="3:4" ht="13" x14ac:dyDescent="0.15">
      <c r="C699" s="31"/>
      <c r="D699" s="32"/>
    </row>
    <row r="700" spans="3:4" ht="13" x14ac:dyDescent="0.15">
      <c r="C700" s="31"/>
      <c r="D700" s="32"/>
    </row>
    <row r="701" spans="3:4" ht="13" x14ac:dyDescent="0.15">
      <c r="C701" s="31"/>
      <c r="D701" s="32"/>
    </row>
    <row r="702" spans="3:4" ht="13" x14ac:dyDescent="0.15">
      <c r="C702" s="31"/>
      <c r="D702" s="32"/>
    </row>
    <row r="703" spans="3:4" ht="13" x14ac:dyDescent="0.15">
      <c r="C703" s="31"/>
      <c r="D703" s="32"/>
    </row>
    <row r="704" spans="3:4" ht="13" x14ac:dyDescent="0.15">
      <c r="C704" s="31"/>
      <c r="D704" s="32"/>
    </row>
    <row r="705" spans="3:4" ht="13" x14ac:dyDescent="0.15">
      <c r="C705" s="31"/>
      <c r="D705" s="32"/>
    </row>
    <row r="706" spans="3:4" ht="13" x14ac:dyDescent="0.15">
      <c r="C706" s="31"/>
      <c r="D706" s="32"/>
    </row>
    <row r="707" spans="3:4" ht="13" x14ac:dyDescent="0.15">
      <c r="C707" s="31"/>
      <c r="D707" s="32"/>
    </row>
    <row r="708" spans="3:4" ht="13" x14ac:dyDescent="0.15">
      <c r="C708" s="31"/>
      <c r="D708" s="32"/>
    </row>
    <row r="709" spans="3:4" ht="13" x14ac:dyDescent="0.15">
      <c r="C709" s="31"/>
      <c r="D709" s="32"/>
    </row>
    <row r="710" spans="3:4" ht="13" x14ac:dyDescent="0.15">
      <c r="C710" s="31"/>
      <c r="D710" s="32"/>
    </row>
    <row r="711" spans="3:4" ht="13" x14ac:dyDescent="0.15">
      <c r="C711" s="31"/>
      <c r="D711" s="32"/>
    </row>
    <row r="712" spans="3:4" ht="13" x14ac:dyDescent="0.15">
      <c r="C712" s="31"/>
      <c r="D712" s="32"/>
    </row>
    <row r="713" spans="3:4" ht="13" x14ac:dyDescent="0.15">
      <c r="C713" s="31"/>
      <c r="D713" s="32"/>
    </row>
    <row r="714" spans="3:4" ht="13" x14ac:dyDescent="0.15">
      <c r="C714" s="31"/>
      <c r="D714" s="32"/>
    </row>
    <row r="715" spans="3:4" ht="13" x14ac:dyDescent="0.15">
      <c r="C715" s="31"/>
      <c r="D715" s="32"/>
    </row>
    <row r="716" spans="3:4" ht="13" x14ac:dyDescent="0.15">
      <c r="C716" s="31"/>
      <c r="D716" s="32"/>
    </row>
    <row r="717" spans="3:4" ht="13" x14ac:dyDescent="0.15">
      <c r="C717" s="31"/>
      <c r="D717" s="32"/>
    </row>
    <row r="718" spans="3:4" ht="13" x14ac:dyDescent="0.15">
      <c r="C718" s="31"/>
      <c r="D718" s="32"/>
    </row>
    <row r="719" spans="3:4" ht="13" x14ac:dyDescent="0.15">
      <c r="C719" s="31"/>
      <c r="D719" s="32"/>
    </row>
    <row r="720" spans="3:4" ht="13" x14ac:dyDescent="0.15">
      <c r="C720" s="31"/>
      <c r="D720" s="32"/>
    </row>
    <row r="721" spans="3:4" ht="13" x14ac:dyDescent="0.15">
      <c r="C721" s="31"/>
      <c r="D721" s="32"/>
    </row>
    <row r="722" spans="3:4" ht="13" x14ac:dyDescent="0.15">
      <c r="C722" s="31"/>
      <c r="D722" s="32"/>
    </row>
    <row r="723" spans="3:4" ht="13" x14ac:dyDescent="0.15">
      <c r="C723" s="31"/>
      <c r="D723" s="32"/>
    </row>
    <row r="724" spans="3:4" ht="13" x14ac:dyDescent="0.15">
      <c r="C724" s="31"/>
      <c r="D724" s="32"/>
    </row>
    <row r="725" spans="3:4" ht="13" x14ac:dyDescent="0.15">
      <c r="C725" s="31"/>
      <c r="D725" s="32"/>
    </row>
    <row r="726" spans="3:4" ht="13" x14ac:dyDescent="0.15">
      <c r="C726" s="31"/>
      <c r="D726" s="32"/>
    </row>
    <row r="727" spans="3:4" ht="13" x14ac:dyDescent="0.15">
      <c r="C727" s="31"/>
      <c r="D727" s="32"/>
    </row>
    <row r="728" spans="3:4" ht="13" x14ac:dyDescent="0.15">
      <c r="C728" s="31"/>
      <c r="D728" s="32"/>
    </row>
    <row r="729" spans="3:4" ht="13" x14ac:dyDescent="0.15">
      <c r="C729" s="31"/>
      <c r="D729" s="32"/>
    </row>
    <row r="730" spans="3:4" ht="13" x14ac:dyDescent="0.15">
      <c r="C730" s="31"/>
      <c r="D730" s="32"/>
    </row>
    <row r="731" spans="3:4" ht="13" x14ac:dyDescent="0.15">
      <c r="C731" s="31"/>
      <c r="D731" s="32"/>
    </row>
    <row r="732" spans="3:4" ht="13" x14ac:dyDescent="0.15">
      <c r="C732" s="31"/>
      <c r="D732" s="32"/>
    </row>
    <row r="733" spans="3:4" ht="13" x14ac:dyDescent="0.15">
      <c r="C733" s="31"/>
      <c r="D733" s="32"/>
    </row>
    <row r="734" spans="3:4" ht="13" x14ac:dyDescent="0.15">
      <c r="C734" s="31"/>
      <c r="D734" s="32"/>
    </row>
    <row r="735" spans="3:4" ht="13" x14ac:dyDescent="0.15">
      <c r="C735" s="31"/>
      <c r="D735" s="32"/>
    </row>
    <row r="736" spans="3:4" ht="13" x14ac:dyDescent="0.15">
      <c r="C736" s="31"/>
      <c r="D736" s="32"/>
    </row>
    <row r="737" spans="3:4" ht="13" x14ac:dyDescent="0.15">
      <c r="C737" s="31"/>
      <c r="D737" s="32"/>
    </row>
    <row r="738" spans="3:4" ht="13" x14ac:dyDescent="0.15">
      <c r="C738" s="31"/>
      <c r="D738" s="32"/>
    </row>
    <row r="739" spans="3:4" ht="13" x14ac:dyDescent="0.15">
      <c r="C739" s="31"/>
      <c r="D739" s="32"/>
    </row>
    <row r="740" spans="3:4" ht="13" x14ac:dyDescent="0.15">
      <c r="C740" s="31"/>
      <c r="D740" s="32"/>
    </row>
    <row r="741" spans="3:4" ht="13" x14ac:dyDescent="0.15">
      <c r="C741" s="31"/>
      <c r="D741" s="32"/>
    </row>
    <row r="742" spans="3:4" ht="13" x14ac:dyDescent="0.15">
      <c r="C742" s="31"/>
      <c r="D742" s="32"/>
    </row>
    <row r="743" spans="3:4" ht="13" x14ac:dyDescent="0.15">
      <c r="C743" s="31"/>
      <c r="D743" s="32"/>
    </row>
    <row r="744" spans="3:4" ht="13" x14ac:dyDescent="0.15">
      <c r="C744" s="31"/>
      <c r="D744" s="32"/>
    </row>
    <row r="745" spans="3:4" ht="13" x14ac:dyDescent="0.15">
      <c r="C745" s="31"/>
      <c r="D745" s="32"/>
    </row>
    <row r="746" spans="3:4" ht="13" x14ac:dyDescent="0.15">
      <c r="C746" s="31"/>
      <c r="D746" s="32"/>
    </row>
    <row r="747" spans="3:4" ht="13" x14ac:dyDescent="0.15">
      <c r="C747" s="31"/>
      <c r="D747" s="32"/>
    </row>
    <row r="748" spans="3:4" ht="13" x14ac:dyDescent="0.15">
      <c r="C748" s="31"/>
      <c r="D748" s="32"/>
    </row>
    <row r="749" spans="3:4" ht="13" x14ac:dyDescent="0.15">
      <c r="C749" s="31"/>
      <c r="D749" s="32"/>
    </row>
    <row r="750" spans="3:4" ht="13" x14ac:dyDescent="0.15">
      <c r="C750" s="31"/>
      <c r="D750" s="32"/>
    </row>
    <row r="751" spans="3:4" ht="13" x14ac:dyDescent="0.15">
      <c r="C751" s="31"/>
      <c r="D751" s="32"/>
    </row>
    <row r="752" spans="3:4" ht="13" x14ac:dyDescent="0.15">
      <c r="C752" s="31"/>
      <c r="D752" s="32"/>
    </row>
    <row r="753" spans="3:4" ht="13" x14ac:dyDescent="0.15">
      <c r="C753" s="31"/>
      <c r="D753" s="32"/>
    </row>
    <row r="754" spans="3:4" ht="13" x14ac:dyDescent="0.15">
      <c r="C754" s="31"/>
      <c r="D754" s="32"/>
    </row>
    <row r="755" spans="3:4" ht="13" x14ac:dyDescent="0.15">
      <c r="C755" s="31"/>
      <c r="D755" s="32"/>
    </row>
    <row r="756" spans="3:4" ht="13" x14ac:dyDescent="0.15">
      <c r="C756" s="31"/>
      <c r="D756" s="32"/>
    </row>
    <row r="757" spans="3:4" ht="13" x14ac:dyDescent="0.15">
      <c r="C757" s="31"/>
      <c r="D757" s="32"/>
    </row>
    <row r="758" spans="3:4" ht="13" x14ac:dyDescent="0.15">
      <c r="C758" s="31"/>
      <c r="D758" s="32"/>
    </row>
    <row r="759" spans="3:4" ht="13" x14ac:dyDescent="0.15">
      <c r="C759" s="31"/>
      <c r="D759" s="32"/>
    </row>
    <row r="760" spans="3:4" ht="13" x14ac:dyDescent="0.15">
      <c r="C760" s="31"/>
      <c r="D760" s="32"/>
    </row>
    <row r="761" spans="3:4" ht="13" x14ac:dyDescent="0.15">
      <c r="C761" s="31"/>
      <c r="D761" s="32"/>
    </row>
    <row r="762" spans="3:4" ht="13" x14ac:dyDescent="0.15">
      <c r="C762" s="31"/>
      <c r="D762" s="32"/>
    </row>
    <row r="763" spans="3:4" ht="13" x14ac:dyDescent="0.15">
      <c r="C763" s="31"/>
      <c r="D763" s="32"/>
    </row>
    <row r="764" spans="3:4" ht="13" x14ac:dyDescent="0.15">
      <c r="C764" s="31"/>
      <c r="D764" s="32"/>
    </row>
    <row r="765" spans="3:4" ht="13" x14ac:dyDescent="0.15">
      <c r="C765" s="31"/>
      <c r="D765" s="32"/>
    </row>
    <row r="766" spans="3:4" ht="13" x14ac:dyDescent="0.15">
      <c r="C766" s="31"/>
      <c r="D766" s="32"/>
    </row>
    <row r="767" spans="3:4" ht="13" x14ac:dyDescent="0.15">
      <c r="C767" s="31"/>
      <c r="D767" s="32"/>
    </row>
    <row r="768" spans="3:4" ht="13" x14ac:dyDescent="0.15">
      <c r="C768" s="31"/>
      <c r="D768" s="32"/>
    </row>
    <row r="769" spans="3:4" ht="13" x14ac:dyDescent="0.15">
      <c r="C769" s="31"/>
      <c r="D769" s="32"/>
    </row>
    <row r="770" spans="3:4" ht="13" x14ac:dyDescent="0.15">
      <c r="C770" s="31"/>
      <c r="D770" s="32"/>
    </row>
    <row r="771" spans="3:4" ht="13" x14ac:dyDescent="0.15">
      <c r="C771" s="31"/>
      <c r="D771" s="32"/>
    </row>
    <row r="772" spans="3:4" ht="13" x14ac:dyDescent="0.15">
      <c r="C772" s="31"/>
      <c r="D772" s="32"/>
    </row>
    <row r="773" spans="3:4" ht="13" x14ac:dyDescent="0.15">
      <c r="C773" s="31"/>
      <c r="D773" s="32"/>
    </row>
    <row r="774" spans="3:4" ht="13" x14ac:dyDescent="0.15">
      <c r="C774" s="31"/>
      <c r="D774" s="32"/>
    </row>
    <row r="775" spans="3:4" ht="13" x14ac:dyDescent="0.15">
      <c r="C775" s="31"/>
      <c r="D775" s="32"/>
    </row>
    <row r="776" spans="3:4" ht="13" x14ac:dyDescent="0.15">
      <c r="C776" s="31"/>
      <c r="D776" s="32"/>
    </row>
    <row r="777" spans="3:4" ht="13" x14ac:dyDescent="0.15">
      <c r="C777" s="31"/>
      <c r="D777" s="32"/>
    </row>
    <row r="778" spans="3:4" ht="13" x14ac:dyDescent="0.15">
      <c r="C778" s="31"/>
      <c r="D778" s="32"/>
    </row>
    <row r="779" spans="3:4" ht="13" x14ac:dyDescent="0.15">
      <c r="C779" s="31"/>
      <c r="D779" s="32"/>
    </row>
    <row r="780" spans="3:4" ht="13" x14ac:dyDescent="0.15">
      <c r="C780" s="31"/>
      <c r="D780" s="32"/>
    </row>
    <row r="781" spans="3:4" ht="13" x14ac:dyDescent="0.15">
      <c r="C781" s="31"/>
      <c r="D781" s="32"/>
    </row>
    <row r="782" spans="3:4" ht="13" x14ac:dyDescent="0.15">
      <c r="C782" s="31"/>
      <c r="D782" s="32"/>
    </row>
    <row r="783" spans="3:4" ht="13" x14ac:dyDescent="0.15">
      <c r="C783" s="31"/>
      <c r="D783" s="32"/>
    </row>
    <row r="784" spans="3:4" ht="13" x14ac:dyDescent="0.15">
      <c r="C784" s="31"/>
      <c r="D784" s="32"/>
    </row>
    <row r="785" spans="3:4" ht="13" x14ac:dyDescent="0.15">
      <c r="C785" s="31"/>
      <c r="D785" s="32"/>
    </row>
    <row r="786" spans="3:4" ht="13" x14ac:dyDescent="0.15">
      <c r="C786" s="31"/>
      <c r="D786" s="32"/>
    </row>
    <row r="787" spans="3:4" ht="13" x14ac:dyDescent="0.15">
      <c r="C787" s="31"/>
      <c r="D787" s="32"/>
    </row>
    <row r="788" spans="3:4" ht="13" x14ac:dyDescent="0.15">
      <c r="C788" s="31"/>
      <c r="D788" s="32"/>
    </row>
    <row r="789" spans="3:4" ht="13" x14ac:dyDescent="0.15">
      <c r="C789" s="31"/>
      <c r="D789" s="32"/>
    </row>
    <row r="790" spans="3:4" ht="13" x14ac:dyDescent="0.15">
      <c r="C790" s="31"/>
      <c r="D790" s="32"/>
    </row>
    <row r="791" spans="3:4" ht="13" x14ac:dyDescent="0.15">
      <c r="C791" s="31"/>
      <c r="D791" s="32"/>
    </row>
    <row r="792" spans="3:4" ht="13" x14ac:dyDescent="0.15">
      <c r="C792" s="31"/>
      <c r="D792" s="32"/>
    </row>
    <row r="793" spans="3:4" ht="13" x14ac:dyDescent="0.15">
      <c r="C793" s="31"/>
      <c r="D793" s="32"/>
    </row>
    <row r="794" spans="3:4" ht="13" x14ac:dyDescent="0.15">
      <c r="C794" s="31"/>
      <c r="D794" s="32"/>
    </row>
    <row r="795" spans="3:4" ht="13" x14ac:dyDescent="0.15">
      <c r="C795" s="31"/>
      <c r="D795" s="32"/>
    </row>
    <row r="796" spans="3:4" ht="13" x14ac:dyDescent="0.15">
      <c r="C796" s="31"/>
      <c r="D796" s="32"/>
    </row>
    <row r="797" spans="3:4" ht="13" x14ac:dyDescent="0.15">
      <c r="C797" s="31"/>
      <c r="D797" s="32"/>
    </row>
    <row r="798" spans="3:4" ht="13" x14ac:dyDescent="0.15">
      <c r="C798" s="31"/>
      <c r="D798" s="32"/>
    </row>
    <row r="799" spans="3:4" ht="13" x14ac:dyDescent="0.15">
      <c r="C799" s="31"/>
      <c r="D799" s="32"/>
    </row>
    <row r="800" spans="3:4" ht="13" x14ac:dyDescent="0.15">
      <c r="C800" s="31"/>
      <c r="D800" s="32"/>
    </row>
    <row r="801" spans="3:4" ht="13" x14ac:dyDescent="0.15">
      <c r="C801" s="31"/>
      <c r="D801" s="32"/>
    </row>
    <row r="802" spans="3:4" ht="13" x14ac:dyDescent="0.15">
      <c r="C802" s="31"/>
      <c r="D802" s="32"/>
    </row>
    <row r="803" spans="3:4" ht="13" x14ac:dyDescent="0.15">
      <c r="C803" s="31"/>
      <c r="D803" s="32"/>
    </row>
    <row r="804" spans="3:4" ht="13" x14ac:dyDescent="0.15">
      <c r="C804" s="31"/>
      <c r="D804" s="32"/>
    </row>
    <row r="805" spans="3:4" ht="13" x14ac:dyDescent="0.15">
      <c r="C805" s="31"/>
      <c r="D805" s="32"/>
    </row>
    <row r="806" spans="3:4" ht="13" x14ac:dyDescent="0.15">
      <c r="C806" s="31"/>
      <c r="D806" s="32"/>
    </row>
    <row r="807" spans="3:4" ht="13" x14ac:dyDescent="0.15">
      <c r="C807" s="31"/>
      <c r="D807" s="32"/>
    </row>
    <row r="808" spans="3:4" ht="13" x14ac:dyDescent="0.15">
      <c r="C808" s="31"/>
      <c r="D808" s="32"/>
    </row>
    <row r="809" spans="3:4" ht="13" x14ac:dyDescent="0.15">
      <c r="C809" s="31"/>
      <c r="D809" s="32"/>
    </row>
    <row r="810" spans="3:4" ht="13" x14ac:dyDescent="0.15">
      <c r="C810" s="31"/>
      <c r="D810" s="32"/>
    </row>
    <row r="811" spans="3:4" ht="13" x14ac:dyDescent="0.15">
      <c r="C811" s="31"/>
      <c r="D811" s="32"/>
    </row>
    <row r="812" spans="3:4" ht="13" x14ac:dyDescent="0.15">
      <c r="C812" s="31"/>
      <c r="D812" s="32"/>
    </row>
    <row r="813" spans="3:4" ht="13" x14ac:dyDescent="0.15">
      <c r="C813" s="31"/>
      <c r="D813" s="32"/>
    </row>
    <row r="814" spans="3:4" ht="13" x14ac:dyDescent="0.15">
      <c r="C814" s="31"/>
      <c r="D814" s="32"/>
    </row>
    <row r="815" spans="3:4" ht="13" x14ac:dyDescent="0.15">
      <c r="C815" s="31"/>
      <c r="D815" s="32"/>
    </row>
    <row r="816" spans="3:4" ht="13" x14ac:dyDescent="0.15">
      <c r="C816" s="31"/>
      <c r="D816" s="32"/>
    </row>
    <row r="817" spans="3:4" ht="13" x14ac:dyDescent="0.15">
      <c r="C817" s="31"/>
      <c r="D817" s="32"/>
    </row>
    <row r="818" spans="3:4" ht="13" x14ac:dyDescent="0.15">
      <c r="C818" s="31"/>
      <c r="D818" s="32"/>
    </row>
    <row r="819" spans="3:4" ht="13" x14ac:dyDescent="0.15">
      <c r="C819" s="31"/>
      <c r="D819" s="32"/>
    </row>
    <row r="820" spans="3:4" ht="13" x14ac:dyDescent="0.15">
      <c r="C820" s="31"/>
      <c r="D820" s="32"/>
    </row>
    <row r="821" spans="3:4" ht="13" x14ac:dyDescent="0.15">
      <c r="C821" s="31"/>
      <c r="D821" s="32"/>
    </row>
    <row r="822" spans="3:4" ht="13" x14ac:dyDescent="0.15">
      <c r="C822" s="31"/>
      <c r="D822" s="32"/>
    </row>
    <row r="823" spans="3:4" ht="13" x14ac:dyDescent="0.15">
      <c r="C823" s="31"/>
      <c r="D823" s="32"/>
    </row>
    <row r="824" spans="3:4" ht="13" x14ac:dyDescent="0.15">
      <c r="C824" s="31"/>
      <c r="D824" s="32"/>
    </row>
    <row r="825" spans="3:4" ht="13" x14ac:dyDescent="0.15">
      <c r="C825" s="31"/>
      <c r="D825" s="32"/>
    </row>
    <row r="826" spans="3:4" ht="13" x14ac:dyDescent="0.15">
      <c r="C826" s="31"/>
      <c r="D826" s="32"/>
    </row>
    <row r="827" spans="3:4" ht="13" x14ac:dyDescent="0.15">
      <c r="C827" s="31"/>
      <c r="D827" s="32"/>
    </row>
    <row r="828" spans="3:4" ht="13" x14ac:dyDescent="0.15">
      <c r="C828" s="31"/>
      <c r="D828" s="32"/>
    </row>
    <row r="829" spans="3:4" ht="13" x14ac:dyDescent="0.15">
      <c r="C829" s="31"/>
      <c r="D829" s="32"/>
    </row>
    <row r="830" spans="3:4" ht="13" x14ac:dyDescent="0.15">
      <c r="C830" s="31"/>
      <c r="D830" s="32"/>
    </row>
    <row r="831" spans="3:4" ht="13" x14ac:dyDescent="0.15">
      <c r="C831" s="31"/>
      <c r="D831" s="32"/>
    </row>
    <row r="832" spans="3:4" ht="13" x14ac:dyDescent="0.15">
      <c r="C832" s="31"/>
      <c r="D832" s="32"/>
    </row>
    <row r="833" spans="3:4" ht="13" x14ac:dyDescent="0.15">
      <c r="C833" s="31"/>
      <c r="D833" s="32"/>
    </row>
    <row r="834" spans="3:4" ht="13" x14ac:dyDescent="0.15">
      <c r="C834" s="31"/>
      <c r="D834" s="32"/>
    </row>
    <row r="835" spans="3:4" ht="13" x14ac:dyDescent="0.15">
      <c r="C835" s="31"/>
      <c r="D835" s="32"/>
    </row>
    <row r="836" spans="3:4" ht="13" x14ac:dyDescent="0.15">
      <c r="C836" s="31"/>
      <c r="D836" s="32"/>
    </row>
    <row r="837" spans="3:4" ht="13" x14ac:dyDescent="0.15">
      <c r="C837" s="31"/>
      <c r="D837" s="32"/>
    </row>
    <row r="838" spans="3:4" ht="13" x14ac:dyDescent="0.15">
      <c r="C838" s="31"/>
      <c r="D838" s="32"/>
    </row>
    <row r="839" spans="3:4" ht="13" x14ac:dyDescent="0.15">
      <c r="C839" s="31"/>
      <c r="D839" s="32"/>
    </row>
    <row r="840" spans="3:4" ht="13" x14ac:dyDescent="0.15">
      <c r="C840" s="31"/>
      <c r="D840" s="32"/>
    </row>
    <row r="841" spans="3:4" ht="13" x14ac:dyDescent="0.15">
      <c r="C841" s="31"/>
      <c r="D841" s="32"/>
    </row>
    <row r="842" spans="3:4" ht="13" x14ac:dyDescent="0.15">
      <c r="C842" s="31"/>
      <c r="D842" s="32"/>
    </row>
    <row r="843" spans="3:4" ht="13" x14ac:dyDescent="0.15">
      <c r="C843" s="31"/>
      <c r="D843" s="32"/>
    </row>
    <row r="844" spans="3:4" ht="13" x14ac:dyDescent="0.15">
      <c r="C844" s="31"/>
      <c r="D844" s="32"/>
    </row>
    <row r="845" spans="3:4" ht="13" x14ac:dyDescent="0.15">
      <c r="C845" s="31"/>
      <c r="D845" s="32"/>
    </row>
    <row r="846" spans="3:4" ht="13" x14ac:dyDescent="0.15">
      <c r="C846" s="31"/>
      <c r="D846" s="32"/>
    </row>
    <row r="847" spans="3:4" ht="13" x14ac:dyDescent="0.15">
      <c r="C847" s="31"/>
      <c r="D847" s="32"/>
    </row>
    <row r="848" spans="3:4" ht="13" x14ac:dyDescent="0.15">
      <c r="C848" s="31"/>
      <c r="D848" s="32"/>
    </row>
    <row r="849" spans="3:4" ht="13" x14ac:dyDescent="0.15">
      <c r="C849" s="31"/>
      <c r="D849" s="32"/>
    </row>
    <row r="850" spans="3:4" ht="13" x14ac:dyDescent="0.15">
      <c r="C850" s="31"/>
      <c r="D850" s="32"/>
    </row>
    <row r="851" spans="3:4" ht="13" x14ac:dyDescent="0.15">
      <c r="C851" s="31"/>
      <c r="D851" s="32"/>
    </row>
    <row r="852" spans="3:4" ht="13" x14ac:dyDescent="0.15">
      <c r="C852" s="31"/>
      <c r="D852" s="32"/>
    </row>
    <row r="853" spans="3:4" ht="13" x14ac:dyDescent="0.15">
      <c r="C853" s="31"/>
      <c r="D853" s="32"/>
    </row>
    <row r="854" spans="3:4" ht="13" x14ac:dyDescent="0.15">
      <c r="C854" s="31"/>
      <c r="D854" s="32"/>
    </row>
    <row r="855" spans="3:4" ht="13" x14ac:dyDescent="0.15">
      <c r="C855" s="31"/>
      <c r="D855" s="32"/>
    </row>
    <row r="856" spans="3:4" ht="13" x14ac:dyDescent="0.15">
      <c r="C856" s="31"/>
      <c r="D856" s="32"/>
    </row>
    <row r="857" spans="3:4" ht="13" x14ac:dyDescent="0.15">
      <c r="C857" s="31"/>
      <c r="D857" s="32"/>
    </row>
    <row r="858" spans="3:4" ht="13" x14ac:dyDescent="0.15">
      <c r="C858" s="31"/>
      <c r="D858" s="32"/>
    </row>
    <row r="859" spans="3:4" ht="13" x14ac:dyDescent="0.15">
      <c r="C859" s="31"/>
      <c r="D859" s="32"/>
    </row>
    <row r="860" spans="3:4" ht="13" x14ac:dyDescent="0.15">
      <c r="C860" s="31"/>
      <c r="D860" s="32"/>
    </row>
    <row r="861" spans="3:4" ht="13" x14ac:dyDescent="0.15">
      <c r="C861" s="31"/>
      <c r="D861" s="32"/>
    </row>
    <row r="862" spans="3:4" ht="13" x14ac:dyDescent="0.15">
      <c r="C862" s="31"/>
      <c r="D862" s="32"/>
    </row>
    <row r="863" spans="3:4" ht="13" x14ac:dyDescent="0.15">
      <c r="C863" s="31"/>
      <c r="D863" s="32"/>
    </row>
    <row r="864" spans="3:4" ht="13" x14ac:dyDescent="0.15">
      <c r="C864" s="31"/>
      <c r="D864" s="32"/>
    </row>
    <row r="865" spans="3:4" ht="13" x14ac:dyDescent="0.15">
      <c r="C865" s="31"/>
      <c r="D865" s="32"/>
    </row>
    <row r="866" spans="3:4" ht="13" x14ac:dyDescent="0.15">
      <c r="C866" s="31"/>
      <c r="D866" s="32"/>
    </row>
    <row r="867" spans="3:4" ht="13" x14ac:dyDescent="0.15">
      <c r="C867" s="31"/>
      <c r="D867" s="32"/>
    </row>
    <row r="868" spans="3:4" ht="13" x14ac:dyDescent="0.15">
      <c r="C868" s="31"/>
      <c r="D868" s="32"/>
    </row>
    <row r="869" spans="3:4" ht="13" x14ac:dyDescent="0.15">
      <c r="C869" s="31"/>
      <c r="D869" s="32"/>
    </row>
    <row r="870" spans="3:4" ht="13" x14ac:dyDescent="0.15">
      <c r="C870" s="31"/>
      <c r="D870" s="32"/>
    </row>
    <row r="871" spans="3:4" ht="13" x14ac:dyDescent="0.15">
      <c r="C871" s="31"/>
      <c r="D871" s="32"/>
    </row>
    <row r="872" spans="3:4" ht="13" x14ac:dyDescent="0.15">
      <c r="C872" s="31"/>
      <c r="D872" s="32"/>
    </row>
    <row r="873" spans="3:4" ht="13" x14ac:dyDescent="0.15">
      <c r="C873" s="31"/>
      <c r="D873" s="32"/>
    </row>
    <row r="874" spans="3:4" ht="13" x14ac:dyDescent="0.15">
      <c r="C874" s="31"/>
      <c r="D874" s="32"/>
    </row>
    <row r="875" spans="3:4" ht="13" x14ac:dyDescent="0.15">
      <c r="C875" s="31"/>
      <c r="D875" s="32"/>
    </row>
    <row r="876" spans="3:4" ht="13" x14ac:dyDescent="0.15">
      <c r="C876" s="31"/>
      <c r="D876" s="32"/>
    </row>
    <row r="877" spans="3:4" ht="13" x14ac:dyDescent="0.15">
      <c r="C877" s="31"/>
      <c r="D877" s="32"/>
    </row>
    <row r="878" spans="3:4" ht="13" x14ac:dyDescent="0.15">
      <c r="C878" s="31"/>
      <c r="D878" s="32"/>
    </row>
    <row r="879" spans="3:4" ht="13" x14ac:dyDescent="0.15">
      <c r="C879" s="31"/>
      <c r="D879" s="32"/>
    </row>
    <row r="880" spans="3:4" ht="13" x14ac:dyDescent="0.15">
      <c r="C880" s="31"/>
      <c r="D880" s="32"/>
    </row>
    <row r="881" spans="3:4" ht="13" x14ac:dyDescent="0.15">
      <c r="C881" s="31"/>
      <c r="D881" s="32"/>
    </row>
    <row r="882" spans="3:4" ht="13" x14ac:dyDescent="0.15">
      <c r="C882" s="31"/>
      <c r="D882" s="32"/>
    </row>
    <row r="883" spans="3:4" ht="13" x14ac:dyDescent="0.15">
      <c r="C883" s="31"/>
      <c r="D883" s="32"/>
    </row>
    <row r="884" spans="3:4" ht="13" x14ac:dyDescent="0.15">
      <c r="C884" s="31"/>
      <c r="D884" s="32"/>
    </row>
    <row r="885" spans="3:4" ht="13" x14ac:dyDescent="0.15">
      <c r="C885" s="31"/>
      <c r="D885" s="32"/>
    </row>
    <row r="886" spans="3:4" ht="13" x14ac:dyDescent="0.15">
      <c r="C886" s="31"/>
      <c r="D886" s="32"/>
    </row>
    <row r="887" spans="3:4" ht="13" x14ac:dyDescent="0.15">
      <c r="C887" s="31"/>
      <c r="D887" s="32"/>
    </row>
    <row r="888" spans="3:4" ht="13" x14ac:dyDescent="0.15">
      <c r="C888" s="31"/>
      <c r="D888" s="32"/>
    </row>
    <row r="889" spans="3:4" ht="13" x14ac:dyDescent="0.15">
      <c r="C889" s="31"/>
      <c r="D889" s="32"/>
    </row>
    <row r="890" spans="3:4" ht="13" x14ac:dyDescent="0.15">
      <c r="C890" s="31"/>
      <c r="D890" s="32"/>
    </row>
    <row r="891" spans="3:4" ht="13" x14ac:dyDescent="0.15">
      <c r="C891" s="31"/>
      <c r="D891" s="32"/>
    </row>
    <row r="892" spans="3:4" ht="13" x14ac:dyDescent="0.15">
      <c r="C892" s="31"/>
      <c r="D892" s="32"/>
    </row>
    <row r="893" spans="3:4" ht="13" x14ac:dyDescent="0.15">
      <c r="C893" s="31"/>
      <c r="D893" s="32"/>
    </row>
    <row r="894" spans="3:4" ht="13" x14ac:dyDescent="0.15">
      <c r="C894" s="31"/>
      <c r="D894" s="32"/>
    </row>
    <row r="895" spans="3:4" ht="13" x14ac:dyDescent="0.15">
      <c r="C895" s="31"/>
      <c r="D895" s="32"/>
    </row>
    <row r="896" spans="3:4" ht="13" x14ac:dyDescent="0.15">
      <c r="C896" s="31"/>
      <c r="D896" s="32"/>
    </row>
    <row r="897" spans="3:4" ht="13" x14ac:dyDescent="0.15">
      <c r="C897" s="31"/>
      <c r="D897" s="32"/>
    </row>
    <row r="898" spans="3:4" ht="13" x14ac:dyDescent="0.15">
      <c r="C898" s="31"/>
      <c r="D898" s="32"/>
    </row>
    <row r="899" spans="3:4" ht="13" x14ac:dyDescent="0.15">
      <c r="C899" s="31"/>
      <c r="D899" s="32"/>
    </row>
    <row r="900" spans="3:4" ht="13" x14ac:dyDescent="0.15">
      <c r="C900" s="31"/>
      <c r="D900" s="32"/>
    </row>
    <row r="901" spans="3:4" ht="13" x14ac:dyDescent="0.15">
      <c r="C901" s="31"/>
      <c r="D901" s="32"/>
    </row>
    <row r="902" spans="3:4" ht="13" x14ac:dyDescent="0.15">
      <c r="C902" s="31"/>
      <c r="D902" s="32"/>
    </row>
    <row r="903" spans="3:4" ht="13" x14ac:dyDescent="0.15">
      <c r="C903" s="31"/>
      <c r="D903" s="32"/>
    </row>
    <row r="904" spans="3:4" ht="13" x14ac:dyDescent="0.15">
      <c r="C904" s="31"/>
      <c r="D904" s="32"/>
    </row>
    <row r="905" spans="3:4" ht="13" x14ac:dyDescent="0.15">
      <c r="C905" s="31"/>
      <c r="D905" s="32"/>
    </row>
    <row r="906" spans="3:4" ht="13" x14ac:dyDescent="0.15">
      <c r="C906" s="31"/>
      <c r="D906" s="32"/>
    </row>
    <row r="907" spans="3:4" ht="13" x14ac:dyDescent="0.15">
      <c r="C907" s="31"/>
      <c r="D907" s="32"/>
    </row>
    <row r="908" spans="3:4" ht="13" x14ac:dyDescent="0.15">
      <c r="C908" s="31"/>
      <c r="D908" s="32"/>
    </row>
    <row r="909" spans="3:4" ht="13" x14ac:dyDescent="0.15">
      <c r="C909" s="31"/>
      <c r="D909" s="32"/>
    </row>
    <row r="910" spans="3:4" ht="13" x14ac:dyDescent="0.15">
      <c r="C910" s="31"/>
      <c r="D910" s="32"/>
    </row>
    <row r="911" spans="3:4" ht="13" x14ac:dyDescent="0.15">
      <c r="C911" s="31"/>
      <c r="D911" s="32"/>
    </row>
    <row r="912" spans="3:4" ht="13" x14ac:dyDescent="0.15">
      <c r="C912" s="31"/>
      <c r="D912" s="32"/>
    </row>
    <row r="913" spans="3:4" ht="13" x14ac:dyDescent="0.15">
      <c r="C913" s="31"/>
      <c r="D913" s="32"/>
    </row>
    <row r="914" spans="3:4" ht="13" x14ac:dyDescent="0.15">
      <c r="C914" s="31"/>
      <c r="D914" s="32"/>
    </row>
    <row r="915" spans="3:4" ht="13" x14ac:dyDescent="0.15">
      <c r="C915" s="31"/>
      <c r="D915" s="32"/>
    </row>
    <row r="916" spans="3:4" ht="13" x14ac:dyDescent="0.15">
      <c r="C916" s="31"/>
      <c r="D916" s="32"/>
    </row>
    <row r="917" spans="3:4" ht="13" x14ac:dyDescent="0.15">
      <c r="C917" s="31"/>
      <c r="D917" s="32"/>
    </row>
    <row r="918" spans="3:4" ht="13" x14ac:dyDescent="0.15">
      <c r="C918" s="31"/>
      <c r="D918" s="32"/>
    </row>
    <row r="919" spans="3:4" ht="13" x14ac:dyDescent="0.15">
      <c r="C919" s="31"/>
      <c r="D919" s="32"/>
    </row>
    <row r="920" spans="3:4" ht="13" x14ac:dyDescent="0.15">
      <c r="C920" s="31"/>
      <c r="D920" s="32"/>
    </row>
    <row r="921" spans="3:4" ht="13" x14ac:dyDescent="0.15">
      <c r="C921" s="31"/>
      <c r="D921" s="32"/>
    </row>
    <row r="922" spans="3:4" ht="13" x14ac:dyDescent="0.15">
      <c r="C922" s="31"/>
      <c r="D922" s="32"/>
    </row>
    <row r="923" spans="3:4" ht="13" x14ac:dyDescent="0.15">
      <c r="C923" s="31"/>
      <c r="D923" s="32"/>
    </row>
    <row r="924" spans="3:4" ht="13" x14ac:dyDescent="0.15">
      <c r="C924" s="31"/>
      <c r="D924" s="32"/>
    </row>
    <row r="925" spans="3:4" ht="13" x14ac:dyDescent="0.15">
      <c r="C925" s="31"/>
      <c r="D925" s="32"/>
    </row>
    <row r="926" spans="3:4" ht="13" x14ac:dyDescent="0.15">
      <c r="C926" s="31"/>
      <c r="D926" s="32"/>
    </row>
    <row r="927" spans="3:4" ht="13" x14ac:dyDescent="0.15">
      <c r="C927" s="31"/>
      <c r="D927" s="32"/>
    </row>
    <row r="928" spans="3:4" ht="13" x14ac:dyDescent="0.15">
      <c r="C928" s="31"/>
      <c r="D928" s="32"/>
    </row>
    <row r="929" spans="3:4" ht="13" x14ac:dyDescent="0.15">
      <c r="C929" s="31"/>
      <c r="D929" s="32"/>
    </row>
    <row r="930" spans="3:4" ht="13" x14ac:dyDescent="0.15">
      <c r="C930" s="31"/>
      <c r="D930" s="32"/>
    </row>
    <row r="931" spans="3:4" ht="13" x14ac:dyDescent="0.15">
      <c r="C931" s="31"/>
      <c r="D931" s="32"/>
    </row>
    <row r="932" spans="3:4" ht="13" x14ac:dyDescent="0.15">
      <c r="C932" s="31"/>
      <c r="D932" s="32"/>
    </row>
    <row r="933" spans="3:4" ht="13" x14ac:dyDescent="0.15">
      <c r="C933" s="31"/>
      <c r="D933" s="32"/>
    </row>
    <row r="934" spans="3:4" ht="13" x14ac:dyDescent="0.15">
      <c r="C934" s="31"/>
      <c r="D934" s="32"/>
    </row>
    <row r="935" spans="3:4" ht="13" x14ac:dyDescent="0.15">
      <c r="C935" s="31"/>
      <c r="D935" s="32"/>
    </row>
    <row r="936" spans="3:4" ht="13" x14ac:dyDescent="0.15">
      <c r="C936" s="31"/>
      <c r="D936" s="32"/>
    </row>
    <row r="937" spans="3:4" ht="13" x14ac:dyDescent="0.15">
      <c r="C937" s="31"/>
      <c r="D937" s="32"/>
    </row>
    <row r="938" spans="3:4" ht="13" x14ac:dyDescent="0.15">
      <c r="C938" s="31"/>
      <c r="D938" s="32"/>
    </row>
    <row r="939" spans="3:4" ht="13" x14ac:dyDescent="0.15">
      <c r="C939" s="31"/>
      <c r="D939" s="32"/>
    </row>
    <row r="940" spans="3:4" ht="13" x14ac:dyDescent="0.15">
      <c r="C940" s="31"/>
      <c r="D940" s="32"/>
    </row>
    <row r="941" spans="3:4" ht="13" x14ac:dyDescent="0.15">
      <c r="C941" s="31"/>
      <c r="D941" s="32"/>
    </row>
    <row r="942" spans="3:4" ht="13" x14ac:dyDescent="0.15">
      <c r="C942" s="31"/>
      <c r="D942" s="32"/>
    </row>
    <row r="943" spans="3:4" ht="13" x14ac:dyDescent="0.15">
      <c r="C943" s="31"/>
      <c r="D943" s="32"/>
    </row>
    <row r="944" spans="3:4" ht="13" x14ac:dyDescent="0.15">
      <c r="C944" s="31"/>
      <c r="D944" s="32"/>
    </row>
    <row r="945" spans="3:4" ht="13" x14ac:dyDescent="0.15">
      <c r="C945" s="31"/>
      <c r="D945" s="32"/>
    </row>
    <row r="946" spans="3:4" ht="13" x14ac:dyDescent="0.15">
      <c r="C946" s="31"/>
      <c r="D946" s="32"/>
    </row>
    <row r="947" spans="3:4" ht="13" x14ac:dyDescent="0.15">
      <c r="C947" s="31"/>
      <c r="D947" s="32"/>
    </row>
    <row r="948" spans="3:4" ht="13" x14ac:dyDescent="0.15">
      <c r="C948" s="31"/>
      <c r="D948" s="32"/>
    </row>
    <row r="949" spans="3:4" ht="13" x14ac:dyDescent="0.15">
      <c r="C949" s="31"/>
      <c r="D949" s="32"/>
    </row>
    <row r="950" spans="3:4" ht="13" x14ac:dyDescent="0.15">
      <c r="C950" s="31"/>
      <c r="D950" s="32"/>
    </row>
    <row r="951" spans="3:4" ht="13" x14ac:dyDescent="0.15">
      <c r="C951" s="31"/>
      <c r="D951" s="32"/>
    </row>
    <row r="952" spans="3:4" ht="13" x14ac:dyDescent="0.15">
      <c r="C952" s="31"/>
      <c r="D952" s="32"/>
    </row>
    <row r="953" spans="3:4" ht="13" x14ac:dyDescent="0.15">
      <c r="C953" s="31"/>
      <c r="D953" s="32"/>
    </row>
    <row r="954" spans="3:4" ht="13" x14ac:dyDescent="0.15">
      <c r="C954" s="31"/>
      <c r="D954" s="32"/>
    </row>
    <row r="955" spans="3:4" ht="13" x14ac:dyDescent="0.15">
      <c r="C955" s="31"/>
      <c r="D955" s="32"/>
    </row>
    <row r="956" spans="3:4" ht="13" x14ac:dyDescent="0.15">
      <c r="C956" s="31"/>
      <c r="D956" s="32"/>
    </row>
    <row r="957" spans="3:4" ht="13" x14ac:dyDescent="0.15">
      <c r="C957" s="31"/>
      <c r="D957" s="32"/>
    </row>
    <row r="958" spans="3:4" ht="13" x14ac:dyDescent="0.15">
      <c r="C958" s="31"/>
      <c r="D958" s="32"/>
    </row>
    <row r="959" spans="3:4" ht="13" x14ac:dyDescent="0.15">
      <c r="C959" s="31"/>
      <c r="D959" s="32"/>
    </row>
    <row r="960" spans="3:4" ht="13" x14ac:dyDescent="0.15">
      <c r="C960" s="31"/>
      <c r="D960" s="32"/>
    </row>
    <row r="961" spans="3:4" ht="13" x14ac:dyDescent="0.15">
      <c r="C961" s="31"/>
      <c r="D961" s="32"/>
    </row>
    <row r="962" spans="3:4" ht="13" x14ac:dyDescent="0.15">
      <c r="C962" s="31"/>
      <c r="D962" s="32"/>
    </row>
    <row r="963" spans="3:4" ht="13" x14ac:dyDescent="0.15">
      <c r="C963" s="31"/>
      <c r="D963" s="32"/>
    </row>
    <row r="964" spans="3:4" ht="13" x14ac:dyDescent="0.15">
      <c r="C964" s="31"/>
      <c r="D964" s="32"/>
    </row>
    <row r="965" spans="3:4" ht="13" x14ac:dyDescent="0.15">
      <c r="C965" s="31"/>
      <c r="D965" s="32"/>
    </row>
    <row r="966" spans="3:4" ht="13" x14ac:dyDescent="0.15">
      <c r="C966" s="31"/>
      <c r="D966" s="32"/>
    </row>
    <row r="967" spans="3:4" ht="13" x14ac:dyDescent="0.15">
      <c r="C967" s="31"/>
      <c r="D967" s="32"/>
    </row>
    <row r="968" spans="3:4" ht="13" x14ac:dyDescent="0.15">
      <c r="C968" s="31"/>
      <c r="D968" s="32"/>
    </row>
    <row r="969" spans="3:4" ht="13" x14ac:dyDescent="0.15">
      <c r="C969" s="31"/>
      <c r="D969" s="32"/>
    </row>
    <row r="970" spans="3:4" ht="13" x14ac:dyDescent="0.15">
      <c r="C970" s="31"/>
      <c r="D970" s="32"/>
    </row>
    <row r="971" spans="3:4" ht="13" x14ac:dyDescent="0.15">
      <c r="C971" s="31"/>
      <c r="D971" s="32"/>
    </row>
    <row r="972" spans="3:4" ht="13" x14ac:dyDescent="0.15">
      <c r="C972" s="31"/>
      <c r="D972" s="32"/>
    </row>
    <row r="973" spans="3:4" ht="13" x14ac:dyDescent="0.15">
      <c r="C973" s="31"/>
      <c r="D973" s="32"/>
    </row>
    <row r="974" spans="3:4" ht="13" x14ac:dyDescent="0.15">
      <c r="C974" s="31"/>
      <c r="D974" s="32"/>
    </row>
    <row r="975" spans="3:4" ht="13" x14ac:dyDescent="0.15">
      <c r="C975" s="31"/>
      <c r="D975" s="32"/>
    </row>
    <row r="976" spans="3:4" ht="13" x14ac:dyDescent="0.15">
      <c r="C976" s="31"/>
      <c r="D976" s="32"/>
    </row>
    <row r="977" spans="3:4" ht="13" x14ac:dyDescent="0.15">
      <c r="C977" s="31"/>
      <c r="D977" s="32"/>
    </row>
    <row r="978" spans="3:4" ht="13" x14ac:dyDescent="0.15">
      <c r="C978" s="31"/>
      <c r="D978" s="32"/>
    </row>
    <row r="979" spans="3:4" ht="13" x14ac:dyDescent="0.15">
      <c r="C979" s="31"/>
      <c r="D979" s="32"/>
    </row>
    <row r="980" spans="3:4" ht="13" x14ac:dyDescent="0.15">
      <c r="C980" s="31"/>
      <c r="D980" s="32"/>
    </row>
    <row r="981" spans="3:4" ht="13" x14ac:dyDescent="0.15">
      <c r="C981" s="31"/>
      <c r="D981" s="32"/>
    </row>
    <row r="982" spans="3:4" ht="13" x14ac:dyDescent="0.15">
      <c r="C982" s="31"/>
      <c r="D982" s="32"/>
    </row>
    <row r="983" spans="3:4" ht="13" x14ac:dyDescent="0.15">
      <c r="C983" s="31"/>
      <c r="D983" s="32"/>
    </row>
    <row r="984" spans="3:4" ht="13" x14ac:dyDescent="0.15">
      <c r="C984" s="31"/>
      <c r="D984" s="32"/>
    </row>
    <row r="985" spans="3:4" ht="13" x14ac:dyDescent="0.15">
      <c r="C985" s="31"/>
      <c r="D985" s="32"/>
    </row>
    <row r="986" spans="3:4" ht="13" x14ac:dyDescent="0.15">
      <c r="C986" s="31"/>
      <c r="D986" s="32"/>
    </row>
    <row r="987" spans="3:4" ht="13" x14ac:dyDescent="0.15">
      <c r="C987" s="31"/>
      <c r="D987" s="32"/>
    </row>
    <row r="988" spans="3:4" ht="13" x14ac:dyDescent="0.15">
      <c r="C988" s="31"/>
      <c r="D988" s="32"/>
    </row>
    <row r="989" spans="3:4" ht="13" x14ac:dyDescent="0.15">
      <c r="C989" s="31"/>
      <c r="D989" s="32"/>
    </row>
    <row r="990" spans="3:4" ht="13" x14ac:dyDescent="0.15">
      <c r="C990" s="31"/>
      <c r="D990" s="32"/>
    </row>
    <row r="991" spans="3:4" ht="13" x14ac:dyDescent="0.15">
      <c r="C991" s="31"/>
      <c r="D991" s="32"/>
    </row>
    <row r="992" spans="3:4" ht="13" x14ac:dyDescent="0.15">
      <c r="C992" s="31"/>
      <c r="D992" s="32"/>
    </row>
    <row r="993" spans="3:4" ht="13" x14ac:dyDescent="0.15">
      <c r="C993" s="31"/>
      <c r="D993" s="32"/>
    </row>
    <row r="994" spans="3:4" ht="13" x14ac:dyDescent="0.15">
      <c r="C994" s="31"/>
      <c r="D994" s="32"/>
    </row>
    <row r="995" spans="3:4" ht="13" x14ac:dyDescent="0.15">
      <c r="C995" s="31"/>
      <c r="D995" s="32"/>
    </row>
    <row r="996" spans="3:4" ht="13" x14ac:dyDescent="0.15">
      <c r="C996" s="31"/>
      <c r="D996" s="32"/>
    </row>
    <row r="997" spans="3:4" ht="13" x14ac:dyDescent="0.15">
      <c r="C997" s="31"/>
      <c r="D997" s="32"/>
    </row>
    <row r="998" spans="3:4" ht="13" x14ac:dyDescent="0.15">
      <c r="C998" s="31"/>
      <c r="D998" s="32"/>
    </row>
    <row r="999" spans="3:4" ht="13" x14ac:dyDescent="0.15">
      <c r="C999" s="31"/>
      <c r="D999" s="32"/>
    </row>
    <row r="1000" spans="3:4" ht="13" x14ac:dyDescent="0.15">
      <c r="C1000" s="31"/>
      <c r="D1000" s="32"/>
    </row>
    <row r="1001" spans="3:4" ht="13" x14ac:dyDescent="0.15">
      <c r="C1001" s="31"/>
      <c r="D1001" s="32"/>
    </row>
    <row r="1002" spans="3:4" ht="13" x14ac:dyDescent="0.15">
      <c r="C1002" s="31"/>
      <c r="D1002" s="32"/>
    </row>
  </sheetData>
  <mergeCells count="1">
    <mergeCell ref="D1:J1"/>
  </mergeCells>
  <phoneticPr fontId="3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zheyangzhang</cp:lastModifiedBy>
  <dcterms:modified xsi:type="dcterms:W3CDTF">2021-02-19T06:11:26Z</dcterms:modified>
</cp:coreProperties>
</file>