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Титул" sheetId="1" state="visible" r:id="rId2"/>
    <sheet name="Месяц" sheetId="2" state="visible" r:id="rId3"/>
    <sheet name="Нарастающий итог" sheetId="3" state="visible" r:id="rId4"/>
    <sheet name="Структура" sheetId="4" state="visible" r:id="rId5"/>
    <sheet name="Доход_ПДД" sheetId="5" state="visible" r:id="rId6"/>
    <sheet name="Титул2" sheetId="6" state="visible" r:id="rId7"/>
    <sheet name="Данные2" sheetId="7" state="visible" r:id="rId8"/>
    <sheet name="Лист1" sheetId="8" state="hidden" r:id="rId9"/>
  </sheets>
  <definedNames>
    <definedName function="false" hidden="false" localSheetId="1" name="_xlnm.Print_Titles" vbProcedure="false">Месяц!$5:$5</definedName>
    <definedName function="false" hidden="false" localSheetId="2" name="_xlnm.Print_Titles" vbProcedure="false">'Нарастающий итог'!$5:$5</definedName>
    <definedName function="false" hidden="false" name="Год" vbProcedure="false">Лист1!$H$15:$H$20</definedName>
    <definedName function="false" hidden="false" name="группа" vbProcedure="false">Лист1!$H$32:$H$36</definedName>
    <definedName function="false" hidden="false" name="Документ" vbProcedure="false">Лист1!$H$22:$H$24</definedName>
    <definedName function="false" hidden="false" name="ЛПУ" vbProcedure="false">Лист1!$C$2:$C$286</definedName>
    <definedName function="false" hidden="false" name="Месяц" vbProcedure="false">Лист1!$H$2:$H$13</definedName>
    <definedName function="false" hidden="false" name="Утверждение" vbProcedure="false">Лист1!$H$28:$H$30</definedName>
    <definedName function="false" hidden="false" localSheetId="1" name="_xlnm.Print_Titles" vbProcedure="false">Месяц!$5:$5</definedName>
    <definedName function="false" hidden="false" localSheetId="2" name="_xlnm.Print_Titles" vbProcedure="false">'Нарастающий итог'!$5:$5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<sst xmlns="http://schemas.openxmlformats.org/spreadsheetml/2006/main" count="1145" uniqueCount="1040">
  <si>
    <t xml:space="preserve">Сведения о средней заработной плате ряда категорий персонала учреждений здравоохранения</t>
  </si>
  <si>
    <t xml:space="preserve">Наименование учреждения:</t>
  </si>
  <si>
    <t xml:space="preserve">СПб ГБУЗ "Городская поликлиника №114"</t>
  </si>
  <si>
    <t xml:space="preserve">Юридический адрес:</t>
  </si>
  <si>
    <t xml:space="preserve">Отчетный период:</t>
  </si>
  <si>
    <t xml:space="preserve">Август</t>
  </si>
  <si>
    <t xml:space="preserve">года</t>
  </si>
  <si>
    <t xml:space="preserve">Ответственный за составление отчета:</t>
  </si>
  <si>
    <t xml:space="preserve">должность:</t>
  </si>
  <si>
    <t xml:space="preserve">Главный бухгалтер</t>
  </si>
  <si>
    <t xml:space="preserve">фамилия:</t>
  </si>
  <si>
    <t xml:space="preserve">Шматова</t>
  </si>
  <si>
    <t xml:space="preserve">имя:</t>
  </si>
  <si>
    <t xml:space="preserve">Любовь</t>
  </si>
  <si>
    <t xml:space="preserve">отчество:</t>
  </si>
  <si>
    <t xml:space="preserve">Васильевна</t>
  </si>
  <si>
    <t xml:space="preserve">контактная информация:</t>
  </si>
  <si>
    <t xml:space="preserve">рабочий телефон:</t>
  </si>
  <si>
    <t xml:space="preserve">(812) 492 03 97, 492 20 92</t>
  </si>
  <si>
    <t xml:space="preserve">мобильный телефон:</t>
  </si>
  <si>
    <t xml:space="preserve">e-mail:</t>
  </si>
  <si>
    <t xml:space="preserve">p114.economy@zdrav.spb.ru</t>
  </si>
  <si>
    <t xml:space="preserve">Группа по оплате труда руководителя учреждения по распоряжению Комитета по здравоохранению №332-р от 26.08.2016</t>
  </si>
  <si>
    <t xml:space="preserve">Группа</t>
  </si>
  <si>
    <t xml:space="preserve">утверждена</t>
  </si>
  <si>
    <t xml:space="preserve">Распоряжение</t>
  </si>
  <si>
    <t xml:space="preserve">Администрация района СПб</t>
  </si>
  <si>
    <t xml:space="preserve">тип документа</t>
  </si>
  <si>
    <t xml:space="preserve">кем утвержден</t>
  </si>
  <si>
    <t xml:space="preserve">№</t>
  </si>
  <si>
    <t xml:space="preserve">3317-р</t>
  </si>
  <si>
    <t xml:space="preserve">от</t>
  </si>
  <si>
    <t xml:space="preserve">Руководитель учреждения:</t>
  </si>
  <si>
    <t xml:space="preserve">Анисимова С.В.</t>
  </si>
  <si>
    <t xml:space="preserve">(подпись)</t>
  </si>
  <si>
    <t xml:space="preserve">(Ф.И.О)</t>
  </si>
  <si>
    <t xml:space="preserve">Дата заполнения :</t>
  </si>
  <si>
    <t xml:space="preserve">Категория персонала</t>
  </si>
  <si>
    <t xml:space="preserve">Код категории персонала</t>
  </si>
  <si>
    <t xml:space="preserve">№ строки</t>
  </si>
  <si>
    <r>
      <rPr>
        <sz val="9"/>
        <color rgb="FF000000"/>
        <rFont val="Times New Roman"/>
        <family val="1"/>
      </rPr>
      <t xml:space="preserve">Средняя зарплата за </t>
    </r>
    <r>
      <rPr>
        <b val="true"/>
        <sz val="9"/>
        <color rgb="FFFF0000"/>
        <rFont val="Times New Roman"/>
        <family val="1"/>
      </rPr>
      <t xml:space="preserve">прошлый год.</t>
    </r>
    <r>
      <rPr>
        <sz val="9"/>
        <color rgb="FF000000"/>
        <rFont val="Times New Roman"/>
        <family val="1"/>
      </rPr>
      <t xml:space="preserve"> по всем источникам финансирования (без внешних совместителей) за </t>
    </r>
  </si>
  <si>
    <t xml:space="preserve">Средняя численность работников, человек</t>
  </si>
  <si>
    <r>
      <rPr>
        <sz val="9"/>
        <color rgb="FF000000"/>
        <rFont val="Times New Roman"/>
        <family val="1"/>
      </rPr>
      <t xml:space="preserve">Фонд начисленной заработной платы работников за отчетный период,</t>
    </r>
    <r>
      <rPr>
        <b val="true"/>
        <sz val="9"/>
        <color rgb="FFFF0000"/>
        <rFont val="Times New Roman"/>
        <family val="1"/>
      </rPr>
      <t xml:space="preserve"> тыс руб с тремя десятичными знаками</t>
    </r>
  </si>
  <si>
    <r>
      <rPr>
        <sz val="9"/>
        <color rgb="FF000000"/>
        <rFont val="Times New Roman"/>
        <family val="1"/>
      </rPr>
      <t xml:space="preserve">Фонд начисленной заработной платы работников по источникам финансирования, </t>
    </r>
    <r>
      <rPr>
        <sz val="9"/>
        <color rgb="FFFF0000"/>
        <rFont val="Times New Roman"/>
        <family val="1"/>
      </rPr>
      <t xml:space="preserve">тыс руб с тремя десятичными знаками</t>
    </r>
  </si>
  <si>
    <t xml:space="preserve">Средняя зарплата за </t>
  </si>
  <si>
    <t xml:space="preserve">Причины уменьшения средней зарплаты по сравнению с прошлым годом</t>
  </si>
  <si>
    <t xml:space="preserve">списочного состава (без внешних совместителей) 1)</t>
  </si>
  <si>
    <t xml:space="preserve">внешних совместителей 2)</t>
  </si>
  <si>
    <t xml:space="preserve">списочного состава (без внешних совместителей)</t>
  </si>
  <si>
    <t xml:space="preserve">внешних совместителей</t>
  </si>
  <si>
    <t xml:space="preserve">из гр.3 списочного состава (без внешних совместителей)</t>
  </si>
  <si>
    <t xml:space="preserve">из гр.5 внешних совместителей</t>
  </si>
  <si>
    <t xml:space="preserve">всего</t>
  </si>
  <si>
    <r>
      <rPr>
        <sz val="9"/>
        <color rgb="FF000000"/>
        <rFont val="Times New Roman"/>
        <family val="1"/>
      </rPr>
      <t xml:space="preserve">в том числе по внутреннему совместительству</t>
    </r>
    <r>
      <rPr>
        <vertAlign val="superscript"/>
        <sz val="9"/>
        <color rgb="FF000000"/>
        <rFont val="Times New Roman"/>
        <family val="1"/>
      </rPr>
      <t xml:space="preserve">3)</t>
    </r>
  </si>
  <si>
    <t xml:space="preserve">за счет средств бюджетов всех уровней (субсидий)</t>
  </si>
  <si>
    <t xml:space="preserve">ОМС</t>
  </si>
  <si>
    <t xml:space="preserve">средства от приносящей доход деятельности</t>
  </si>
  <si>
    <t xml:space="preserve">(тыс.руб.)</t>
  </si>
  <si>
    <t xml:space="preserve">А</t>
  </si>
  <si>
    <t xml:space="preserve">Б</t>
  </si>
  <si>
    <t xml:space="preserve">В</t>
  </si>
  <si>
    <t xml:space="preserve">С</t>
  </si>
  <si>
    <t xml:space="preserve">руководитель организации</t>
  </si>
  <si>
    <t xml:space="preserve">% выплат по ПД в 2018 меньше чем в 2017</t>
  </si>
  <si>
    <t xml:space="preserve">заместители руководителя и руководители структурных подразделений (кроме врачей-руководителей структурных подразделений), иные руководители</t>
  </si>
  <si>
    <t xml:space="preserve">врачи (кроме зубных), включая врачей-руководителей структурных подразделений </t>
  </si>
  <si>
    <t xml:space="preserve">средний медицинский (фармацевтический) персонал (персонал, обеспечивающий  условия для предоставления  медицинских услуг)</t>
  </si>
  <si>
    <t xml:space="preserve">младший медицинский (фармацевтический) персонал  (персонал, обеспечивающий  условия для предоставления  медицинских услуг)</t>
  </si>
  <si>
    <t xml:space="preserve">работники, имеющие высшее фармацевтическое или иное высшее образование, предоставляющие медицинские услуги (обеспечивающие предоставление медицинских услуг)</t>
  </si>
  <si>
    <r>
      <rPr>
        <vertAlign val="superscript"/>
        <sz val="10"/>
        <color rgb="FF000000"/>
        <rFont val="Times New Roman"/>
        <family val="1"/>
      </rPr>
      <t xml:space="preserve">1)</t>
    </r>
    <r>
      <rPr>
        <sz val="10"/>
        <color rgb="FF000000"/>
        <rFont val="Times New Roman"/>
        <family val="1"/>
      </rPr>
      <t xml:space="preserve"> Показывается среднесписочная численность работников (с одним десятичным знаком).</t>
    </r>
  </si>
  <si>
    <r>
      <rPr>
        <vertAlign val="superscript"/>
        <sz val="10"/>
        <color rgb="FF000000"/>
        <rFont val="Times New Roman"/>
        <family val="1"/>
      </rPr>
      <t xml:space="preserve">2)</t>
    </r>
    <r>
      <rPr>
        <sz val="10"/>
        <color rgb="FF000000"/>
        <rFont val="Times New Roman"/>
        <family val="1"/>
      </rPr>
      <t xml:space="preserve"> Средняя численность внешних совместителей исчисляется пропорционально фактически отработанному времени (с одним десятичным знаком). </t>
    </r>
  </si>
  <si>
    <r>
      <rPr>
        <vertAlign val="superscript"/>
        <sz val="10"/>
        <color rgb="FF000000"/>
        <rFont val="Times New Roman"/>
        <family val="1"/>
      </rPr>
      <t xml:space="preserve">3)  </t>
    </r>
    <r>
      <rPr>
        <sz val="10"/>
        <color rgb="FF000000"/>
        <rFont val="Times New Roman"/>
        <family val="1"/>
      </rPr>
      <t xml:space="preserve">Включая  вознаграждение за работу по договорам гражданско-правового характера, заключенным работником списочного состава  </t>
    </r>
    <r>
      <rPr>
        <i val="true"/>
        <sz val="10"/>
        <color rgb="FF000000"/>
        <rFont val="Times New Roman"/>
        <family val="1"/>
      </rPr>
      <t xml:space="preserve">со своей</t>
    </r>
    <r>
      <rPr>
        <sz val="10"/>
        <color rgb="FF000000"/>
        <rFont val="Times New Roman"/>
        <family val="1"/>
      </rPr>
      <t xml:space="preserve"> организацией.</t>
    </r>
  </si>
  <si>
    <t xml:space="preserve"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лица)</t>
  </si>
  <si>
    <t xml:space="preserve">(должность)</t>
  </si>
  <si>
    <t xml:space="preserve">(Ф.И.О.)</t>
  </si>
  <si>
    <t xml:space="preserve">(номер контактного телефона)</t>
  </si>
  <si>
    <t xml:space="preserve">дата составления</t>
  </si>
  <si>
    <r>
      <rPr>
        <sz val="9"/>
        <color rgb="FF000000"/>
        <rFont val="Times New Roman"/>
        <family val="1"/>
      </rPr>
      <t xml:space="preserve">Фонд начисленной заработной платы работников за отчетный период,</t>
    </r>
    <r>
      <rPr>
        <b val="true"/>
        <sz val="9"/>
        <color rgb="FFFF0000"/>
        <rFont val="Times New Roman"/>
        <family val="1"/>
      </rPr>
      <t xml:space="preserve">тыс руб с тремя десятичными знаками</t>
    </r>
  </si>
  <si>
    <t xml:space="preserve">синии ячейка =расхождение </t>
  </si>
  <si>
    <t xml:space="preserve">янв-июль(отч в МИАЦ)+            АВГУСТ(Зпздрав Р/О)</t>
  </si>
  <si>
    <t xml:space="preserve">внешних сделали основными</t>
  </si>
  <si>
    <t xml:space="preserve">Структура заработной платы за период:</t>
  </si>
  <si>
    <t xml:space="preserve">Занятые ставки без внешних совместителей (среднее количество за отчетный период)*</t>
  </si>
  <si>
    <t xml:space="preserve">Средняя численность работников списочного состава без внешних совместителей, чел. </t>
  </si>
  <si>
    <t xml:space="preserve">Коэффициент внутреннего совместительства (занятые ставки без внешних совместителей / физические лица без внешних совместителей)</t>
  </si>
  <si>
    <t xml:space="preserve">Фонд начисленной заработной платы работников за отчетный период, тыс руб с тремя десятичными знаками (без учета внешних совместителей)**</t>
  </si>
  <si>
    <t xml:space="preserve">В том числе (из графы 4): </t>
  </si>
  <si>
    <t xml:space="preserve">На выплаты по  окладам, тыс руб с тремя десятичными знаками.</t>
  </si>
  <si>
    <t xml:space="preserve">На компенсационные выплаты, тыс руб с тремя десятичными знаками</t>
  </si>
  <si>
    <t xml:space="preserve">В том числе (из графы 6) тыс руб с тремя десятичными знаками:</t>
  </si>
  <si>
    <t xml:space="preserve">На стимулирующие выплаты, тыс руб с тремя десятичными знаками</t>
  </si>
  <si>
    <t xml:space="preserve">В том числе (из графы 12) тыс руб с тремя десятичными знаками:</t>
  </si>
  <si>
    <t xml:space="preserve">На выплаты, ранее выплачиваемые по программе "Здоровье" и модернизации здравоохранения (приложение 3 к закону об оплате труда)</t>
  </si>
  <si>
    <t xml:space="preserve">На выплаты за работу в условиях отклоняющихся от нормальных (совмещение, ночные, сверхурочные, выходные праздничные)</t>
  </si>
  <si>
    <t xml:space="preserve">в том числе за выполнение работы младшего медицинского персонала (из гр.8)***</t>
  </si>
  <si>
    <t xml:space="preserve">На выплаты молодым спец(приложение 4 к закону об оплате труда)</t>
  </si>
  <si>
    <t xml:space="preserve">На иные компенсационные выплаты (гос.тайна, сельская местность и пр.)</t>
  </si>
  <si>
    <t xml:space="preserve">На выплаты по показателям и критериям оценки эффективности труда</t>
  </si>
  <si>
    <t xml:space="preserve">На премиальные выплаты</t>
  </si>
  <si>
    <t xml:space="preserve">На иные стимулирующие выплаты</t>
  </si>
  <si>
    <t xml:space="preserve">Средняя численность работников списочного состава, чел. (графа1 строка 401 формы ЗП-здрав)</t>
  </si>
  <si>
    <t xml:space="preserve">в том числе за выполнение работы младшего медицинского персонала)</t>
  </si>
  <si>
    <t xml:space="preserve">* Расчет аналогично расчету средней численности работников за период</t>
  </si>
  <si>
    <t xml:space="preserve">** графа 4 должна быть = графа 5 + графа 6 + графа 12</t>
  </si>
  <si>
    <t xml:space="preserve">*** графа 9 не должна быть больше графы 8</t>
  </si>
  <si>
    <r>
      <rPr>
        <b val="true"/>
        <sz val="18"/>
        <color rgb="FF339966"/>
        <rFont val="Times New Roman"/>
        <family val="1"/>
      </rPr>
      <t xml:space="preserve">Доход за счет средств от приносящей доход деятельности, </t>
    </r>
    <r>
      <rPr>
        <b val="true"/>
        <sz val="18"/>
        <color rgb="FFFF0000"/>
        <rFont val="Times New Roman"/>
        <family val="1"/>
      </rPr>
      <t xml:space="preserve">тыс.руб. с одним знаком после запятой</t>
    </r>
  </si>
  <si>
    <t xml:space="preserve">данные за отчетный месяц</t>
  </si>
  <si>
    <t xml:space="preserve">Комментарий</t>
  </si>
  <si>
    <t xml:space="preserve">Доход за счет средств от приносящей доход деятельности</t>
  </si>
  <si>
    <t xml:space="preserve">ФЕДЕРАЛЬНОЕ СТАТИСТИЧЕСКОЕ НАБЛЮДЕНИЕ</t>
  </si>
  <si>
    <t xml:space="preserve"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</si>
  <si>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</t>
  </si>
  <si>
    <t xml:space="preserve">влечет ответственность, установленную статьей 13.19 Кодекса Российской Федерации об административных правонарушениях</t>
  </si>
  <si>
    <t xml:space="preserve">от 30.12.2001 №195-ФЗ, а также статьей 3 Закона Российской Федерации от 13.05.92 №2761-1 "Об ответственности за нарушение </t>
  </si>
  <si>
    <t xml:space="preserve">порядка представления государственной статистической отчетности"</t>
  </si>
  <si>
    <t xml:space="preserve">ВОЗМОЖНО ПРЕДОСТАВЛЕНИЕ В ЭЛЕКТРОННОМ ВИДЕ</t>
  </si>
  <si>
    <t xml:space="preserve">                                                                                                                                                                                                       СВЕДЕНИЯ О ЧИСЛЕННОСТИ И ОПЛАТЕ ТРУДА РАБОТНИКОВ СФЕРЫ ЗДРАВООХРАНЕНИЯ 
ПО КАТЕГОРИЯМ ПЕРСОНАЛА 
</t>
  </si>
  <si>
    <t xml:space="preserve">за </t>
  </si>
  <si>
    <t xml:space="preserve">Январь  -</t>
  </si>
  <si>
    <t xml:space="preserve">г.</t>
  </si>
  <si>
    <t xml:space="preserve">Представляют:</t>
  </si>
  <si>
    <t xml:space="preserve">Сроки представления</t>
  </si>
  <si>
    <t xml:space="preserve">ФОРМА № ЗП-здрав</t>
  </si>
  <si>
    <t xml:space="preserve">юридические лица (кроме субъектов малого предпринимательства) государственной и муниципальной </t>
  </si>
  <si>
    <t xml:space="preserve">на 10 день 
после отчетного периода
</t>
  </si>
  <si>
    <t xml:space="preserve">форм собственности, осуществляющие деятельнось в сфере здравоохранения, подведомственные:</t>
  </si>
  <si>
    <t xml:space="preserve">органу местного самоуправления, осуществляющему управление в сфере здравоохранения; органу </t>
  </si>
  <si>
    <t xml:space="preserve">Приказ Росстата:</t>
  </si>
  <si>
    <t xml:space="preserve">исполнительной власти субъекта Российской Федерации, осуществляющему управление в сфере </t>
  </si>
  <si>
    <t xml:space="preserve">Об утверждении формы</t>
  </si>
  <si>
    <t xml:space="preserve">здравоохранения; Министерству здравоохранения Российской Федерации:</t>
  </si>
  <si>
    <t xml:space="preserve">от 20.12.2017 № 846</t>
  </si>
  <si>
    <t xml:space="preserve">- территориальному органу Росстата в субъекте Российской Федерации по установленному им адресу;</t>
  </si>
  <si>
    <t xml:space="preserve">О внесении изменений (при наличии)</t>
  </si>
  <si>
    <t xml:space="preserve">- соответветствующему органу управления (по принадлежности)</t>
  </si>
  <si>
    <t xml:space="preserve">от__________№_____</t>
  </si>
  <si>
    <t xml:space="preserve">форм собственности, осуществляющие деятельнось в сфере здравоохранения,кроме подведомственных </t>
  </si>
  <si>
    <t xml:space="preserve">Ежемесячная</t>
  </si>
  <si>
    <t xml:space="preserve">- учредителю</t>
  </si>
  <si>
    <t xml:space="preserve">Наименование отчитывающейся организации:           </t>
  </si>
  <si>
    <t xml:space="preserve">Почтовый адрес  : </t>
  </si>
  <si>
    <t xml:space="preserve">Код                                       формы                                        по ОКУД</t>
  </si>
  <si>
    <t xml:space="preserve">Код</t>
  </si>
  <si>
    <t xml:space="preserve">отчитывающейся организации по ОКПО</t>
  </si>
  <si>
    <t xml:space="preserve">типа отчитывающейся организации</t>
  </si>
  <si>
    <t xml:space="preserve">1</t>
  </si>
  <si>
    <t xml:space="preserve">2</t>
  </si>
  <si>
    <t xml:space="preserve">3</t>
  </si>
  <si>
    <t xml:space="preserve">4</t>
  </si>
  <si>
    <t xml:space="preserve">0606055</t>
  </si>
  <si>
    <t xml:space="preserve">59498573</t>
  </si>
  <si>
    <t xml:space="preserve">86.21</t>
  </si>
  <si>
    <t xml:space="preserve">Сведения по юридическому лицу в целом:</t>
  </si>
  <si>
    <t xml:space="preserve">Коды по ОКЕИ: человек – 792; тысяча рублей – 384 (с одним десятичным знаком)</t>
  </si>
  <si>
    <t xml:space="preserve">Фонд начисленной заработной платы работников за отчетный период, тыс руб с одним десятичным знаком</t>
  </si>
  <si>
    <t xml:space="preserve">Фонд начисленной заработной платы работников по источникам финансирования, тыс руб с одним десятичным знаком</t>
  </si>
  <si>
    <t xml:space="preserve">основные</t>
  </si>
  <si>
    <t xml:space="preserve">внешние</t>
  </si>
  <si>
    <t xml:space="preserve">Всего работников (сумма строк 02-04, 06-08, 10-13)</t>
  </si>
  <si>
    <t xml:space="preserve">в том числе:</t>
  </si>
  <si>
    <t xml:space="preserve">педагогические работники </t>
  </si>
  <si>
    <t xml:space="preserve">из них преподаватели </t>
  </si>
  <si>
    <t xml:space="preserve">социальные работники</t>
  </si>
  <si>
    <t xml:space="preserve">научные работники</t>
  </si>
  <si>
    <t xml:space="preserve">из них научные сотрудники</t>
  </si>
  <si>
    <t xml:space="preserve">прочий персонал</t>
  </si>
  <si>
    <r>
      <rPr>
        <vertAlign val="superscript"/>
        <sz val="10"/>
        <color rgb="FF000000"/>
        <rFont val="Times New Roman"/>
        <family val="1"/>
      </rPr>
      <t xml:space="preserve">2)</t>
    </r>
    <r>
      <rPr>
        <sz val="10"/>
        <color rgb="FF000000"/>
        <rFont val="Times New Roman"/>
        <family val="1"/>
      </rPr>
      <t xml:space="preserve"> Средняя численность внешних совместителей исчисляется пропорционально фактически отработанному времени (допускается заполнение с десятичным знаком). </t>
    </r>
  </si>
  <si>
    <t xml:space="preserve">(дата составления документа)</t>
  </si>
  <si>
    <t xml:space="preserve">Org_id</t>
  </si>
  <si>
    <t xml:space="preserve">Org_abbr</t>
  </si>
  <si>
    <t xml:space="preserve">OrgNameJur_Short</t>
  </si>
  <si>
    <t xml:space="preserve">PNum</t>
  </si>
  <si>
    <t xml:space="preserve">Org_addr</t>
  </si>
  <si>
    <t xml:space="preserve">Б__1Покровск</t>
  </si>
  <si>
    <t xml:space="preserve">СПб ГБУЗ "Городская Покровская больница"</t>
  </si>
  <si>
    <t xml:space="preserve">199106, Санкт-Петербург, пр. Большой В.О., д. 85</t>
  </si>
  <si>
    <t xml:space="preserve">Январь</t>
  </si>
  <si>
    <t xml:space="preserve">Б__2</t>
  </si>
  <si>
    <t xml:space="preserve">СПб ГБУЗ "Городская многопрофильная больница №2"</t>
  </si>
  <si>
    <t xml:space="preserve">194354, Санкт-Петербург, пер. Учебный,  д. 5</t>
  </si>
  <si>
    <t xml:space="preserve">Февраль</t>
  </si>
  <si>
    <t xml:space="preserve">Б__3СвЕлизав</t>
  </si>
  <si>
    <t xml:space="preserve">СПб ГБУЗ "Городская больница Святой преподобномученицы Елизаветы"</t>
  </si>
  <si>
    <t xml:space="preserve">195257, Санкт-Петербург, ул. Вавиловых, д. 14</t>
  </si>
  <si>
    <t xml:space="preserve">Март</t>
  </si>
  <si>
    <t xml:space="preserve">Б__4СвГеорг</t>
  </si>
  <si>
    <t xml:space="preserve">СПб ГБУЗ "Городская больница Святого Великомученика Георгия"</t>
  </si>
  <si>
    <t xml:space="preserve">194354, Санкт-Петербург, пр. Северный,  д. 1</t>
  </si>
  <si>
    <t xml:space="preserve">Апрель</t>
  </si>
  <si>
    <t xml:space="preserve">Б__9</t>
  </si>
  <si>
    <t xml:space="preserve">СПб ГБУЗ "Городская больница №9"</t>
  </si>
  <si>
    <t xml:space="preserve">197110, Санкт-Петербург, пр.Крестовский,  д.18</t>
  </si>
  <si>
    <t xml:space="preserve">Май</t>
  </si>
  <si>
    <t xml:space="preserve">Б_14</t>
  </si>
  <si>
    <t xml:space="preserve">СПб ГБУЗ "Городская больница №14"</t>
  </si>
  <si>
    <t xml:space="preserve">198099, Санкт-Петербург, ул. Косинова, д. 19/9</t>
  </si>
  <si>
    <t xml:space="preserve">Июнь</t>
  </si>
  <si>
    <t xml:space="preserve">Б_15</t>
  </si>
  <si>
    <t xml:space="preserve">СПб ГБУЗ "Городская больница №15"</t>
  </si>
  <si>
    <t xml:space="preserve">198205, Санкт-Петербург, ул. Авангардная, д. 4</t>
  </si>
  <si>
    <t xml:space="preserve">Июль</t>
  </si>
  <si>
    <t xml:space="preserve">Б_16Мариин</t>
  </si>
  <si>
    <t xml:space="preserve">СПб ГБУЗ "Городская Мариинская больница"</t>
  </si>
  <si>
    <t xml:space="preserve">191104, Санкт-Петербург, пр. Литейный, д. 56</t>
  </si>
  <si>
    <t xml:space="preserve">Б_17Алекс</t>
  </si>
  <si>
    <t xml:space="preserve">СПб ГБУЗ "Городская Александровская больница"</t>
  </si>
  <si>
    <t xml:space="preserve">193312, Санкт-Петербург, пр. Солидарности, д. 4</t>
  </si>
  <si>
    <t xml:space="preserve">Сентябрь</t>
  </si>
  <si>
    <t xml:space="preserve">Б_20</t>
  </si>
  <si>
    <t xml:space="preserve">СПб ГБУЗ "Городская больница №20"</t>
  </si>
  <si>
    <t xml:space="preserve">196135, Санкт-Петербург, ул. Гастелло, д. 21</t>
  </si>
  <si>
    <t xml:space="preserve">Октябрь</t>
  </si>
  <si>
    <t xml:space="preserve">Б_23</t>
  </si>
  <si>
    <t xml:space="preserve">СПб ГБУЗ "Городская больница №23"</t>
  </si>
  <si>
    <t xml:space="preserve">192148, Санкт-Петербург, пр. Елизарова, 32</t>
  </si>
  <si>
    <t xml:space="preserve">Ноябрь</t>
  </si>
  <si>
    <t xml:space="preserve">Б_25</t>
  </si>
  <si>
    <t xml:space="preserve">СПб ГБУЗ "Клиническая ревматологическая больница №25"</t>
  </si>
  <si>
    <t xml:space="preserve">190068, Санкт-Петербург, ул. Большая Подьяческая, 30</t>
  </si>
  <si>
    <t xml:space="preserve">Декабрь</t>
  </si>
  <si>
    <t xml:space="preserve">Б_26</t>
  </si>
  <si>
    <t xml:space="preserve">СПб ГБУЗ "Городская больница №26"</t>
  </si>
  <si>
    <t xml:space="preserve">196247, Санкт-Петербург, ул. Костюшко, д. 2</t>
  </si>
  <si>
    <t xml:space="preserve">Б_28Максим</t>
  </si>
  <si>
    <t xml:space="preserve">СПб ГБУЗ "Городская больница №28 "Максимилиановская"</t>
  </si>
  <si>
    <t xml:space="preserve">190000, Санкт-Петербург, ул. Декабристов, д. 1-3</t>
  </si>
  <si>
    <t xml:space="preserve">Б_31</t>
  </si>
  <si>
    <t xml:space="preserve">СПб ГБУЗ "Городская клиническая больница №31"</t>
  </si>
  <si>
    <t xml:space="preserve">197110, Санкт-Петербург, пр. Динамо, д. 3</t>
  </si>
  <si>
    <t xml:space="preserve">Б_32</t>
  </si>
  <si>
    <t xml:space="preserve">СПб ГБУЗ "Введенская больница"</t>
  </si>
  <si>
    <t xml:space="preserve">191180, Санкт-Петербург, пер. Лазаретный, д. 4</t>
  </si>
  <si>
    <t xml:space="preserve">Б_33</t>
  </si>
  <si>
    <t xml:space="preserve">СПб ГБУЗ "Городская больница №33"</t>
  </si>
  <si>
    <t xml:space="preserve">196653,Санкт-Петербург,  г.Колпино, ул. Павловская, д.16, лит. А</t>
  </si>
  <si>
    <t xml:space="preserve">Б_36ИКроншдт</t>
  </si>
  <si>
    <t xml:space="preserve">СПб ГБУЗ "Городская больница Святого Праведного Иоанна Кронштадтского"</t>
  </si>
  <si>
    <t xml:space="preserve">197762, Санкт-Петербург,  г.Кронштадт, ул. Газовый завод,  д. 3, лит. А</t>
  </si>
  <si>
    <t xml:space="preserve">Б_37Никол</t>
  </si>
  <si>
    <t xml:space="preserve">СПб ГБУЗ "Николаевская больница"</t>
  </si>
  <si>
    <t xml:space="preserve">198510, Санкт-Петербург,г.Петродворец, ул. Константиновская,  д. 1</t>
  </si>
  <si>
    <t xml:space="preserve">Б_38</t>
  </si>
  <si>
    <t xml:space="preserve">СПб ГБУЗ "Городская больница №38 им. Н.А.Семашко"</t>
  </si>
  <si>
    <t xml:space="preserve">196600, Санкт-Петербург, г.Пушкин, ул.Госпитальная,  д.7/2 литер А</t>
  </si>
  <si>
    <t xml:space="preserve">Б_40</t>
  </si>
  <si>
    <t xml:space="preserve">СПб ГБУЗ "Городская больница №40"</t>
  </si>
  <si>
    <t xml:space="preserve">197706,  Санкт-Петербург, г.Сестрорецк, ул. Борисова,  д. 9, лит.Б</t>
  </si>
  <si>
    <t xml:space="preserve">Б_46</t>
  </si>
  <si>
    <t xml:space="preserve">СПб ГБУЗ "Клиническая городская больница № 46 Святой Евгении" (Лечебно-диагностический, реабилитационный и научный центр для жителей блокадного Ленинграда)</t>
  </si>
  <si>
    <t xml:space="preserve">191144, Санкт-Петербург, ул.Старорусская, д. 3</t>
  </si>
  <si>
    <t xml:space="preserve">Приказ</t>
  </si>
  <si>
    <t xml:space="preserve">Б_ГВВ</t>
  </si>
  <si>
    <t xml:space="preserve">СПб ГБУЗ "Госпиталь для ветеранов войн"</t>
  </si>
  <si>
    <t xml:space="preserve">193079, Санкт-Петербург, ул. Народная, д. 21, корп.2</t>
  </si>
  <si>
    <t xml:space="preserve">Прочее</t>
  </si>
  <si>
    <t xml:space="preserve">Б_СвЛуки</t>
  </si>
  <si>
    <t xml:space="preserve">СПб ГБУЗ "Клиническая больница Святителя Луки"</t>
  </si>
  <si>
    <t xml:space="preserve">194044, Санкт-Петербург, ул. Чугунная, д.46 литер А</t>
  </si>
  <si>
    <t xml:space="preserve">Бгер_ЦГериатрМС</t>
  </si>
  <si>
    <t xml:space="preserve">СПб ГБУЗ "Городской гериатрический медико-социальный центр"</t>
  </si>
  <si>
    <t xml:space="preserve">190103, Санкт-Петербург, наб. реки Фонтанки, д.148</t>
  </si>
  <si>
    <t xml:space="preserve">Бгериатр__1</t>
  </si>
  <si>
    <t xml:space="preserve">СПб ГБУЗ "Гериатрическая больница №1"</t>
  </si>
  <si>
    <t xml:space="preserve">194214, Санкт-Петербург, ул. Ракитовская,  д. 29</t>
  </si>
  <si>
    <t xml:space="preserve">Бинф_30</t>
  </si>
  <si>
    <t xml:space="preserve">СПб ГБУЗ "Клиническая инфекционная больница им. С.П. Боткина"</t>
  </si>
  <si>
    <t xml:space="preserve">191167, Санкт-Петербург, ул. Миргородская, д. 3</t>
  </si>
  <si>
    <t xml:space="preserve">Комитет по здравоохранению</t>
  </si>
  <si>
    <t xml:space="preserve">БНарк___Гор</t>
  </si>
  <si>
    <t xml:space="preserve">СПб ГБУЗ "Городская наркологическая больница"</t>
  </si>
  <si>
    <t xml:space="preserve">199004, Санкт-Петербург, линия 4-я В.О., д. 23-25</t>
  </si>
  <si>
    <t xml:space="preserve">БПсх__1</t>
  </si>
  <si>
    <t xml:space="preserve">СПб ГБУЗ "Психиатрическая больница №1 им.П.П.Кащенко"</t>
  </si>
  <si>
    <t xml:space="preserve">188357, Ленинградская обл., Гатчинский район, село Никольское, ул. Меньковская, д. 10</t>
  </si>
  <si>
    <t xml:space="preserve">МО</t>
  </si>
  <si>
    <t xml:space="preserve">БПсх__2СвНЧуд</t>
  </si>
  <si>
    <t xml:space="preserve">СПб ГКУЗ  "Психиатрическая больница Святого Николая Чудотворца"</t>
  </si>
  <si>
    <t xml:space="preserve">190121, Санкт-Петербург, наб. реки Мойки, д. 126</t>
  </si>
  <si>
    <t xml:space="preserve">БПсх__3</t>
  </si>
  <si>
    <t xml:space="preserve">СПб ГКУЗ "Городская психиатрическая больница №3 им.И.И.Скворцова-Степанова"</t>
  </si>
  <si>
    <t xml:space="preserve">197341, Санкт-Петербург, Фермское шоссе, д. 36</t>
  </si>
  <si>
    <t xml:space="preserve">БПсх__4</t>
  </si>
  <si>
    <t xml:space="preserve">СПб ГКУЗ "Городская психиатрическая больница №4 (психоприемник-распределитель г. Санкт-Петербурга)"</t>
  </si>
  <si>
    <t xml:space="preserve">191119, Санкт-Петербург, наб. Обводного канала, д.75</t>
  </si>
  <si>
    <t xml:space="preserve">БПсх__6</t>
  </si>
  <si>
    <t xml:space="preserve">СПб ГКУЗ "Городская психиатрическая больница №6 (стационар с диспансером)"</t>
  </si>
  <si>
    <t xml:space="preserve">191167, Санкт-Петербург, наб. Обводного канала, д. 9 лит.А, лит.И</t>
  </si>
  <si>
    <t xml:space="preserve">БПсх__7</t>
  </si>
  <si>
    <t xml:space="preserve">СПб ГБУЗ "Городская психиатрическая больница № 7 им.академика И.П.Павлова"</t>
  </si>
  <si>
    <t xml:space="preserve">199034, Санкт-Петербург, линия 15-я В.О., д. 4-6</t>
  </si>
  <si>
    <t xml:space="preserve">БТуб__2</t>
  </si>
  <si>
    <t xml:space="preserve">СПб ГБУЗ "Городская туберкулезная больница №2"</t>
  </si>
  <si>
    <t xml:space="preserve">194214, Санкт-Петербург, пр. Мориса Тореза, д. 93</t>
  </si>
  <si>
    <t xml:space="preserve">БТуб__8</t>
  </si>
  <si>
    <t xml:space="preserve">СПб ГБУЗ "Туберкулезная больница №8"</t>
  </si>
  <si>
    <t xml:space="preserve">196620, Санкт-Петербург, г.Павловск, ул. Мичурина, д. 34</t>
  </si>
  <si>
    <t xml:space="preserve">Бхосп_1(Б_11)</t>
  </si>
  <si>
    <t xml:space="preserve">СПб ГКУЗ "Хоспис №1"</t>
  </si>
  <si>
    <t xml:space="preserve">197229, Санкт-Петербург, п.Лахта, Лахтинский пр.,  д. 98</t>
  </si>
  <si>
    <t xml:space="preserve">Бхосп_2(Б_34)</t>
  </si>
  <si>
    <t xml:space="preserve">СПб ГКУЗ "Хоспис №2"</t>
  </si>
  <si>
    <t xml:space="preserve">196643, Санкт-Петербург, п. Понтонный, ул. Заводская,  д. 36</t>
  </si>
  <si>
    <t xml:space="preserve">Бхосп_3</t>
  </si>
  <si>
    <t xml:space="preserve">СПб ГКУЗ "Хоспис №3"</t>
  </si>
  <si>
    <t xml:space="preserve">194362, Санкт-Петербург, п.Парголово, ул. Ломоносова д.76 лит.Б</t>
  </si>
  <si>
    <t xml:space="preserve">Бхосп_4</t>
  </si>
  <si>
    <t xml:space="preserve">СПб ГКУЗ "Хоспис №4"</t>
  </si>
  <si>
    <t xml:space="preserve">195427, Санкт-Петербург, пр. Светлановский, д. 85 литера А</t>
  </si>
  <si>
    <t xml:space="preserve">Бхосп_Дет</t>
  </si>
  <si>
    <t xml:space="preserve">СПб ГАУЗ "Хоспис (детский)"</t>
  </si>
  <si>
    <t xml:space="preserve">192131, Санкт-Петербург, ул.Бабушкина, д.56 корп.3 лит.А</t>
  </si>
  <si>
    <t xml:space="preserve">Бцд__1</t>
  </si>
  <si>
    <t xml:space="preserve">СПб ГБУЗ "Детская городская больница №1"</t>
  </si>
  <si>
    <t xml:space="preserve">198205, Санкт-Петербург, ул. Авангардная, д. 14</t>
  </si>
  <si>
    <t xml:space="preserve">Бцд__2СвММагд</t>
  </si>
  <si>
    <t xml:space="preserve">СПб ГБУЗ "Детская городская больница №2 святой Марии Магдалины"</t>
  </si>
  <si>
    <t xml:space="preserve">199053, Санкт-Петербург, линия 1-я В.О., д. 58</t>
  </si>
  <si>
    <t xml:space="preserve">Бцд__4СвОльги</t>
  </si>
  <si>
    <t xml:space="preserve">СПб ГБУЗ "Детская городская больница Святой Ольги"</t>
  </si>
  <si>
    <t xml:space="preserve">194156, Санкт-Петербург, ул. Земледельческая, д. 2</t>
  </si>
  <si>
    <t xml:space="preserve">Бцд__5</t>
  </si>
  <si>
    <t xml:space="preserve">СПб ГБУЗ "Детская городская клиническая больница №5 имени Нила Федоровича Филатова"</t>
  </si>
  <si>
    <t xml:space="preserve">192289, Санкт-Петербург, ул. Бухарестская, д. 134</t>
  </si>
  <si>
    <t xml:space="preserve">Бцд_15</t>
  </si>
  <si>
    <t xml:space="preserve">СПб ГБУЗ "Центр медицинской и социальной реабилитации детей, оставшихся без попечения родителей  им.В.В.Цимбалина"</t>
  </si>
  <si>
    <t xml:space="preserve">192148, Санкт-Петербург, ул. Цимбалина, д.58</t>
  </si>
  <si>
    <t xml:space="preserve">Бцд_17СвНЧуд</t>
  </si>
  <si>
    <t xml:space="preserve">СПб ГБУЗ "Детская городская больница №17 Святителя Николая Чудотворца"</t>
  </si>
  <si>
    <t xml:space="preserve">190121, Санкт-Петербург, ул.Декабристов, д.40, лит.А</t>
  </si>
  <si>
    <t xml:space="preserve">Бцд_19</t>
  </si>
  <si>
    <t xml:space="preserve">СПб ГБУЗ "Детская городская больница №19 им.К.А.Раухфуса"</t>
  </si>
  <si>
    <t xml:space="preserve">191036, Санкт-Петербург, пр. Лиговский, д. 8</t>
  </si>
  <si>
    <t xml:space="preserve">Бцд_22</t>
  </si>
  <si>
    <t xml:space="preserve">СПб ГБУЗ "Детская городская больница №22"</t>
  </si>
  <si>
    <t xml:space="preserve">196657, г. Колпино, пр. Заводской,  д. 1</t>
  </si>
  <si>
    <t xml:space="preserve">БцдИнф__3</t>
  </si>
  <si>
    <t xml:space="preserve">СПб ГБУЗ "Детская инфекционная больница №3"</t>
  </si>
  <si>
    <t xml:space="preserve">199026, Санкт-Петербург, пр. Большой В.О., д. 77/17</t>
  </si>
  <si>
    <t xml:space="preserve">БцдПсх</t>
  </si>
  <si>
    <t xml:space="preserve">СПб ГКУЗ Центр восстановительного лечения "Детская психиатрия"  имени С.С. Мнухина</t>
  </si>
  <si>
    <t xml:space="preserve">197376, Санкт-Петербург, наб. Песочная, д. 4</t>
  </si>
  <si>
    <t xml:space="preserve">Дисп_ВрФизк___Гор</t>
  </si>
  <si>
    <t xml:space="preserve">СПб ГБУЗ "Городской врачебно-физкультурный диспансер"</t>
  </si>
  <si>
    <t xml:space="preserve">191028, Санкт-Петербург, наб. реки Фонтанки, д. 18</t>
  </si>
  <si>
    <t xml:space="preserve">Дисп_ВрФизк__1</t>
  </si>
  <si>
    <t xml:space="preserve">СПб ГБУЗ "Межрайонный врачебно-физкультурный диспансер №1"</t>
  </si>
  <si>
    <t xml:space="preserve">197022, Санкт-Петербург, пр. Каменноостровский, д. 48</t>
  </si>
  <si>
    <t xml:space="preserve">Дисп_ВрФизк__3</t>
  </si>
  <si>
    <t xml:space="preserve">СПб ГБУЗ "Врачебно-физкультурный диспансер №3  (межрайонный)"</t>
  </si>
  <si>
    <t xml:space="preserve">198152, Санкт-Петербург, ул. Автовская, д. 18</t>
  </si>
  <si>
    <t xml:space="preserve">Дисп_ВрФизк__КрГв</t>
  </si>
  <si>
    <t xml:space="preserve">СПб ГБУЗ "Врачебно-физкультурный диспансер Красногвардейского района"</t>
  </si>
  <si>
    <t xml:space="preserve">195112, Санкт-Петербург, пр. Новочеркасский, д. 15</t>
  </si>
  <si>
    <t xml:space="preserve">Дисп_КВД___Гор</t>
  </si>
  <si>
    <t xml:space="preserve">СПб ГБУЗ "Городской кожно-венерологический диспансер"</t>
  </si>
  <si>
    <t xml:space="preserve">192102, Санкт-Петербург, наб. реки Волковки, д. 3</t>
  </si>
  <si>
    <t xml:space="preserve">Дисп_КВД__1</t>
  </si>
  <si>
    <t xml:space="preserve">СПб ГБУЗ "Кожно-венерологический диспансер №1"</t>
  </si>
  <si>
    <t xml:space="preserve">199406, Санкт-Петербург, ул. Наличная, д. 19</t>
  </si>
  <si>
    <t xml:space="preserve">Дисп_КВД__2</t>
  </si>
  <si>
    <t xml:space="preserve">СПб ГБУЗ "Кожно-венерологический диспансер №2"</t>
  </si>
  <si>
    <t xml:space="preserve">196084, Санкт-Петербург, Московский пр., д.95, кор.3, Литер А</t>
  </si>
  <si>
    <t xml:space="preserve">Дисп_КВД__3</t>
  </si>
  <si>
    <t xml:space="preserve">СПб ГБУЗ "Кожно-венерологический диспансер №3"</t>
  </si>
  <si>
    <t xml:space="preserve">198020, Санкт-Петербург, пр. Рижский, д. 43, лит. А</t>
  </si>
  <si>
    <t xml:space="preserve">Дисп_КВД__4</t>
  </si>
  <si>
    <t xml:space="preserve">СПб ГБУЗ "Кожно-венерологический диспансер №4"</t>
  </si>
  <si>
    <t xml:space="preserve">197227,Санкт-Петербург, пр. Сизова, д. 3, лит.А</t>
  </si>
  <si>
    <t xml:space="preserve">Дисп_КВД__5</t>
  </si>
  <si>
    <t xml:space="preserve">СПб ГБУЗ "Кожно-венерологический диспансер №5"</t>
  </si>
  <si>
    <t xml:space="preserve">197136, Санкт-Петербург, ул. Лахтинская, д. 32</t>
  </si>
  <si>
    <t xml:space="preserve">Дисп_КВД__6</t>
  </si>
  <si>
    <t xml:space="preserve">СПб ГБУЗ "Кожно-венерологический диспансер №6"</t>
  </si>
  <si>
    <t xml:space="preserve">198264, Санкт-Петербург, ул. Летчика Пилютова, д. 41</t>
  </si>
  <si>
    <t xml:space="preserve">Дисп_КВД__7</t>
  </si>
  <si>
    <t xml:space="preserve">СПб ГБУЗ "Кожно-венерологический диспансер №7"</t>
  </si>
  <si>
    <t xml:space="preserve">198260, Санкт-Петербург, ул. Стойкости, д. 23</t>
  </si>
  <si>
    <t xml:space="preserve">Дисп_КВД__8</t>
  </si>
  <si>
    <t xml:space="preserve">СПб ГБУЗ "Кожно-венерологический диспансер №8"</t>
  </si>
  <si>
    <t xml:space="preserve">195112, Санкт-Петербург, пр. Новочеркасский, д. 29/10</t>
  </si>
  <si>
    <t xml:space="preserve">Дисп_КВД__9</t>
  </si>
  <si>
    <t xml:space="preserve">СПб ГБУЗ "Кожно-венерологический диспансер №9"</t>
  </si>
  <si>
    <t xml:space="preserve">195256, Санкт-Петербург, ул. Софьи Ковалевской, д. 10, корп.1</t>
  </si>
  <si>
    <t xml:space="preserve">Дисп_КВД_10</t>
  </si>
  <si>
    <t xml:space="preserve">СПб ГБУЗ "Кожно-венерологический диспансер №10 - Клиника дерматологии и венерологии"</t>
  </si>
  <si>
    <t xml:space="preserve">194021, Санкт-Петербург, пр. Пархоменко, д. 29, лит А</t>
  </si>
  <si>
    <t xml:space="preserve">Дисп_КВД_11</t>
  </si>
  <si>
    <t xml:space="preserve">СПб ГБУЗ "Кожно-венерологический диспансер №11"</t>
  </si>
  <si>
    <t xml:space="preserve">191187, Санкт-Петербург, ул. Чайковского, д. 1</t>
  </si>
  <si>
    <t xml:space="preserve">Дисп_КВД_Нев</t>
  </si>
  <si>
    <t xml:space="preserve">СПб ГБУЗ "Кожно-венерологический диспансер Невского района"</t>
  </si>
  <si>
    <t xml:space="preserve">192148, Санкт-Петербург, пр. Железнодорожный, 28, литер А</t>
  </si>
  <si>
    <t xml:space="preserve">Дисп_Нарк__1</t>
  </si>
  <si>
    <t xml:space="preserve">СПб ГБУЗ "Межрайонный наркологический диспансер №1"</t>
  </si>
  <si>
    <t xml:space="preserve">195196, Санкт-Петербург, ул. Стахановцев, д. 12</t>
  </si>
  <si>
    <t xml:space="preserve">Дисп_Онк___Гор</t>
  </si>
  <si>
    <t xml:space="preserve">СПб ГБУЗ "Городской клинический онкологический диспансер"</t>
  </si>
  <si>
    <t xml:space="preserve">197022, Санкт-Петербург, аллея 2-я Березовая, д. 3/5</t>
  </si>
  <si>
    <t xml:space="preserve">Дисп_Онк_Моск</t>
  </si>
  <si>
    <t xml:space="preserve">СПб ГБУЗ "Онкологический диспансер Московского района"</t>
  </si>
  <si>
    <t xml:space="preserve">196247, Санкт-Петербург, пр. Новоизмайловский, д.77</t>
  </si>
  <si>
    <t xml:space="preserve">Дисп_ПрТуб___Гор</t>
  </si>
  <si>
    <t xml:space="preserve">СПб ГБУЗ "Городской противотуберкулезный диспансер"</t>
  </si>
  <si>
    <t xml:space="preserve">196158, Санкт-Петербург, ул. Звездная, д. 12</t>
  </si>
  <si>
    <t xml:space="preserve">Дисп_ПрТуб__2</t>
  </si>
  <si>
    <t xml:space="preserve">СПб ГБУЗ "Противотуберкулезный диспансер №2"</t>
  </si>
  <si>
    <t xml:space="preserve">196026, Санкт-Петербург, ул. Детская, д. 14</t>
  </si>
  <si>
    <t xml:space="preserve">Дисп_ПрТуб__3</t>
  </si>
  <si>
    <t xml:space="preserve">СПб ГБУЗ "Межрайонный Петроградско-Приморский противотуберкулезный диспансер №3"</t>
  </si>
  <si>
    <t xml:space="preserve">197343, Санкт-Петербург,ул. Студенческая, д.16, лит.А</t>
  </si>
  <si>
    <t xml:space="preserve">Дисп_ПрТуб__5</t>
  </si>
  <si>
    <t xml:space="preserve">СПб ГБУЗ "Противотуберкулезный диспансер №5"</t>
  </si>
  <si>
    <t xml:space="preserve">195067, Санкт-Петербург, Бестужевская ул., д.48, литера  А</t>
  </si>
  <si>
    <t xml:space="preserve">Дисп_ПрТуб__8</t>
  </si>
  <si>
    <t xml:space="preserve">СПб ГБУЗ "Противотуберкулезный диспансер №8"</t>
  </si>
  <si>
    <t xml:space="preserve">191144, Санкт-Петербург, ул. 8-я Советская, д. 53</t>
  </si>
  <si>
    <t xml:space="preserve">Дисп_ПрТуб_11</t>
  </si>
  <si>
    <t xml:space="preserve">СПб ГБУЗ "Противотуберкулезный диспансер №11"</t>
  </si>
  <si>
    <t xml:space="preserve">194214, Санкт-Петербург, пр. Мориса Тореза, д.93 литер Б</t>
  </si>
  <si>
    <t xml:space="preserve">Дисп_ПрТуб_12</t>
  </si>
  <si>
    <t xml:space="preserve">СПб ГБУЗ "Противотуберкулезный диспансер №12 Адмиралтейского района Санкт-Петербурга"</t>
  </si>
  <si>
    <t xml:space="preserve">190103, Санкт-Петербург, наб. реки Фонтанки, д.152-А</t>
  </si>
  <si>
    <t xml:space="preserve">Дисп_ПрТуб_14</t>
  </si>
  <si>
    <t xml:space="preserve">СПб ГБУЗ "Противотуберкулезный диспансер №14"</t>
  </si>
  <si>
    <t xml:space="preserve">192012, Санкт-Петербург, пр. Обуховской обороны, 231</t>
  </si>
  <si>
    <t xml:space="preserve">Дисп_ПрТуб_15</t>
  </si>
  <si>
    <t xml:space="preserve">СПб ГБУЗ "Противотуберкулезный диспансер №15"</t>
  </si>
  <si>
    <t xml:space="preserve">Дисп_ПрТуб_16</t>
  </si>
  <si>
    <t xml:space="preserve">СПб ГБУЗ "Противотуберкулезный диспансер №16"</t>
  </si>
  <si>
    <t xml:space="preserve">198099, Санкт-Петербург, ул. Оборонная, д. 33</t>
  </si>
  <si>
    <t xml:space="preserve">Дисп_ПрТуб_17</t>
  </si>
  <si>
    <t xml:space="preserve">СПб ГБУЗ "Противотуберкулезный диспансер №17"</t>
  </si>
  <si>
    <t xml:space="preserve">191119, Санкт-Петербург, ул. Боровая, д. 1</t>
  </si>
  <si>
    <t xml:space="preserve">Дисп_ПрТуб_Колп</t>
  </si>
  <si>
    <t xml:space="preserve">СПб ГБУЗ "Противотуберкулезный диспансер №4"</t>
  </si>
  <si>
    <t xml:space="preserve">196653, г.Колпино, пр. Ленина, д. 1/5 литер А</t>
  </si>
  <si>
    <t xml:space="preserve">Дисп_ПрТубПу</t>
  </si>
  <si>
    <t xml:space="preserve">СПб ГБУЗ "Пушкинский противотуберкулезный диспансер"</t>
  </si>
  <si>
    <t xml:space="preserve">196602, г.Пушкин, ш. Павловское, д.14</t>
  </si>
  <si>
    <t xml:space="preserve">Дисп_ПсхНвр__1</t>
  </si>
  <si>
    <t xml:space="preserve">СПб ГБУЗ "Психоневрологический диспансер №1"</t>
  </si>
  <si>
    <t xml:space="preserve">199178, Санкт-Петербург, линия 12-я В.О., д. 39</t>
  </si>
  <si>
    <t xml:space="preserve">Дисп_ПсхНвр__2</t>
  </si>
  <si>
    <t xml:space="preserve">СПб ГБУЗ "Психоневрологический диспансер №2"</t>
  </si>
  <si>
    <t xml:space="preserve">197341, Санкт-Петербург, Фермское шоссе, д. 34</t>
  </si>
  <si>
    <t xml:space="preserve">Дисп_ПсхНвр__3</t>
  </si>
  <si>
    <t xml:space="preserve">СПб ГБУЗ "Психоневрологический диспансер №3"</t>
  </si>
  <si>
    <t xml:space="preserve">197198, Санкт-Петербург, пер. Татарский, д. 16</t>
  </si>
  <si>
    <t xml:space="preserve">Дисп_ПсхНвр__4</t>
  </si>
  <si>
    <t xml:space="preserve">СПб ГКУЗ "Психоневрологический диспансер №4"</t>
  </si>
  <si>
    <t xml:space="preserve">197110, Санкт-Петербург, Пудожская ул., д.6</t>
  </si>
  <si>
    <t xml:space="preserve">Дисп_ПсхНвр__5</t>
  </si>
  <si>
    <t xml:space="preserve">СПб ГБУЗ "Психоневрологический диспансер №5"</t>
  </si>
  <si>
    <t xml:space="preserve">195176, Санкт-Петербург, ш. Революции, д. 17</t>
  </si>
  <si>
    <t xml:space="preserve">Дисп_ПсхНвр__6</t>
  </si>
  <si>
    <t xml:space="preserve">СПб ГБУЗ "Психоневрологический диспансер №6"</t>
  </si>
  <si>
    <t xml:space="preserve">196651, Санкт-Петербург, г. Колпино, пр. Ленина, д. 1/5</t>
  </si>
  <si>
    <t xml:space="preserve">Дисп_ПсхНвр__7</t>
  </si>
  <si>
    <t xml:space="preserve">СПб ГБУЗ "Городской психоневрологический диспансер №7 (со стационаром)"</t>
  </si>
  <si>
    <t xml:space="preserve">190005, Санкт-Петербург, Старо-Петергофский пр., д. 50</t>
  </si>
  <si>
    <t xml:space="preserve">Дисп_ПсхНвр__8</t>
  </si>
  <si>
    <t xml:space="preserve">СПб ГБУЗ "Психоневрологический диспансер №8"</t>
  </si>
  <si>
    <t xml:space="preserve">196211, Санкт-Петербург, пр. Юрия Гагарина, д. 18, корп. 3</t>
  </si>
  <si>
    <t xml:space="preserve">Дисп_ПсхНвр__9</t>
  </si>
  <si>
    <t xml:space="preserve">СПб ГБУЗ "Психоневрологический диспансер №9 Невского района"</t>
  </si>
  <si>
    <t xml:space="preserve">192131, Санкт-Петербург, ул. Ивановская, д.18</t>
  </si>
  <si>
    <t xml:space="preserve">Дисп_ПсхНвр_10</t>
  </si>
  <si>
    <t xml:space="preserve">СПб ГБУ "Психоневрологический диспансер №10"</t>
  </si>
  <si>
    <t xml:space="preserve">190121, Санкт-Петербург, пер. Матвеева, д. 3 литера Г</t>
  </si>
  <si>
    <t xml:space="preserve">Дисп_ПсхНвр_Фр</t>
  </si>
  <si>
    <t xml:space="preserve">СПб ГКУЗ "Психоневрологический диспансер Фрунзенского района"</t>
  </si>
  <si>
    <t xml:space="preserve">190013, Санкт-Петербург, пер. Подъездной, д. 21</t>
  </si>
  <si>
    <t xml:space="preserve">ДР__1</t>
  </si>
  <si>
    <t xml:space="preserve">СПб ГКУЗ "Дом ребенка специализированный №1 с органическим поражением центральной нервной системы с нарушением психики"</t>
  </si>
  <si>
    <t xml:space="preserve">198207, Санкт-Петербург, ул. Зины Портновой, д. 40</t>
  </si>
  <si>
    <t xml:space="preserve">ДР__3</t>
  </si>
  <si>
    <t xml:space="preserve">СПб ГКУЗ "Специализированный дом ребенка №3 (психоневрологический) Фрунзенского района"</t>
  </si>
  <si>
    <t xml:space="preserve">192289, Санкт-Петербург, бульвар Загребский, д. 42</t>
  </si>
  <si>
    <t xml:space="preserve">ДР__4</t>
  </si>
  <si>
    <t xml:space="preserve">СПб ГКУЗ "Психоневрологический дом ребенка №4"</t>
  </si>
  <si>
    <t xml:space="preserve">194356, Санкт-Петербург, ул. Есенина,  д. 26, корп. 4</t>
  </si>
  <si>
    <t xml:space="preserve">ДР__6</t>
  </si>
  <si>
    <t xml:space="preserve">СПб ГКУЗ "Психоневрологический дом ребенка  №6"</t>
  </si>
  <si>
    <t xml:space="preserve">199155, Санкт-Петербург, ул. Одоевского, д. 23</t>
  </si>
  <si>
    <t xml:space="preserve">ДР__7</t>
  </si>
  <si>
    <t xml:space="preserve">СПб ГКУЗ "Специализированный дом ребенка №7"</t>
  </si>
  <si>
    <t xml:space="preserve">198259, Санкт-Петербург, ул. Здоровцева, д. 35, корп. 2</t>
  </si>
  <si>
    <t xml:space="preserve">ДР__8</t>
  </si>
  <si>
    <t xml:space="preserve">СПб ГКУЗ "Психоневрологический дом ребенка №8 Красногвардейского района"</t>
  </si>
  <si>
    <t xml:space="preserve">195176, Санкт-Петербург, ул. Синявинская, д. 18</t>
  </si>
  <si>
    <t xml:space="preserve">ДР__9</t>
  </si>
  <si>
    <t xml:space="preserve">СПб ГКУЗ "Психоневрологический дом ребенка №9"</t>
  </si>
  <si>
    <t xml:space="preserve">197183, Санкт-Петербург, пр. Приморский, д. 47</t>
  </si>
  <si>
    <t xml:space="preserve">ДР_12</t>
  </si>
  <si>
    <t xml:space="preserve">СПб ГБУЗ "Специализированный психоневрологический дом ребенка №12"</t>
  </si>
  <si>
    <t xml:space="preserve">192029,Санкт-Петербург, пр. Елизарова, д.9 литера А</t>
  </si>
  <si>
    <t xml:space="preserve">ДР_13</t>
  </si>
  <si>
    <t xml:space="preserve">СПб ГКУЗ "Специализированный психоневрологический дом ребенка №13 Адмиралтейского района Санкт-Петербурга"</t>
  </si>
  <si>
    <t xml:space="preserve">190068, Санкт-Петербург, канал Грибоедова, д. 98</t>
  </si>
  <si>
    <t xml:space="preserve">ДР_16</t>
  </si>
  <si>
    <t xml:space="preserve">СПб ГКУЗ "Специализированный дом ребенка №16 (психоневрологический)"</t>
  </si>
  <si>
    <t xml:space="preserve">195009, Санкт-Петербург, ул. Бобруйская, д. 13</t>
  </si>
  <si>
    <t xml:space="preserve">ЖК__5</t>
  </si>
  <si>
    <t xml:space="preserve">СПб ГБУЗ "Женская консультация №5"</t>
  </si>
  <si>
    <t xml:space="preserve">196143, Санкт-Петербург, ул. Орджоникидзе, д. 21</t>
  </si>
  <si>
    <t xml:space="preserve">ЖК_18</t>
  </si>
  <si>
    <t xml:space="preserve">СПб ГБУЗ "Женская консультация №18"</t>
  </si>
  <si>
    <t xml:space="preserve">190020, Санкт-Петербург, Нарвский пр., д.7, лит.А</t>
  </si>
  <si>
    <t xml:space="preserve">ЖК_22</t>
  </si>
  <si>
    <t xml:space="preserve">СПб ГБУЗ "Женская консультация №22"</t>
  </si>
  <si>
    <t xml:space="preserve">194354, Санкт-Петербург, ул. Сикейроса,  д. 10, лит. В</t>
  </si>
  <si>
    <t xml:space="preserve">ЖК_33</t>
  </si>
  <si>
    <t xml:space="preserve">СПб ГБУЗ "Женская консультация №33"</t>
  </si>
  <si>
    <t xml:space="preserve">193079, Санкт-Петербург, ул. Народная, д. 17, корп. 2</t>
  </si>
  <si>
    <t xml:space="preserve">ЖК_40</t>
  </si>
  <si>
    <t xml:space="preserve">СПб ГБУЗ "Женская консультация №40"</t>
  </si>
  <si>
    <t xml:space="preserve">197348, Санкт-Петербург, пр. Богатырский,  д. 7 корп. 5</t>
  </si>
  <si>
    <t xml:space="preserve">ЖК_44</t>
  </si>
  <si>
    <t xml:space="preserve">СПб ГБУЗ "Женская консультация №44" Пушкинского района</t>
  </si>
  <si>
    <t xml:space="preserve">196601, Санкт-Петербург, г. Пушкин, ул. Госпитальная,  д. 11, литер А</t>
  </si>
  <si>
    <t xml:space="preserve">НИИ_СкПом</t>
  </si>
  <si>
    <t xml:space="preserve">ГБУ "Санкт-Петербургский научно-исследовательский институт скорой помощи имени И.И. Джанелидзе"</t>
  </si>
  <si>
    <t xml:space="preserve">192242, Санкт-Петербург, ул. Будапештская, д. 3/5</t>
  </si>
  <si>
    <t xml:space="preserve">П__3</t>
  </si>
  <si>
    <t xml:space="preserve">СПб ГБУЗ "Городская поликлиника №3"</t>
  </si>
  <si>
    <t xml:space="preserve">199155, Санкт-Петербург, В.О. ул. Железноводская, д. 64</t>
  </si>
  <si>
    <t xml:space="preserve">П__4</t>
  </si>
  <si>
    <t xml:space="preserve">СПб ГБУЗ "Городская поликлиника №4"</t>
  </si>
  <si>
    <t xml:space="preserve">199178, Санкт-Петербург, В.О. 13-я линия, д.16</t>
  </si>
  <si>
    <t xml:space="preserve">П__6</t>
  </si>
  <si>
    <t xml:space="preserve">СПб ГБУЗ "Городская поликлиника №6"</t>
  </si>
  <si>
    <t xml:space="preserve">192148, Санкт-Петербург, пр. Елизарова, д. 32, корп. 2, лит.А</t>
  </si>
  <si>
    <t xml:space="preserve">П__8</t>
  </si>
  <si>
    <t xml:space="preserve">СПб ГБУЗ "Городская поликлиника №8"</t>
  </si>
  <si>
    <t xml:space="preserve">193315, Санкт-Петербург, ул. Новоселов, д. 45</t>
  </si>
  <si>
    <t xml:space="preserve">П_14</t>
  </si>
  <si>
    <t xml:space="preserve">СПб ГБУЗ "Городская поликлиника №14"</t>
  </si>
  <si>
    <t xml:space="preserve">194021, Санкт-Петербург, пр. 2-й Муринский, д. 35</t>
  </si>
  <si>
    <t xml:space="preserve">П_17</t>
  </si>
  <si>
    <t xml:space="preserve">СПб ГБУЗ "Городская поликлиника №17"</t>
  </si>
  <si>
    <t xml:space="preserve">195176, Санкт-Петербург, пр. Металлистов, д. 56, лит.А</t>
  </si>
  <si>
    <t xml:space="preserve">П_19</t>
  </si>
  <si>
    <t xml:space="preserve">СПб ГБУЗ "Городская поликлиника №19"</t>
  </si>
  <si>
    <t xml:space="preserve">192238, Санкт-Петербург, ул. Пражская, д. 11</t>
  </si>
  <si>
    <t xml:space="preserve">П_21</t>
  </si>
  <si>
    <t xml:space="preserve">СПб ГБУЗ "Городская поликлиника №21"</t>
  </si>
  <si>
    <t xml:space="preserve">196247, Санкт-Петербург, ул. Костюшко, д. 6</t>
  </si>
  <si>
    <t xml:space="preserve">П_22</t>
  </si>
  <si>
    <t xml:space="preserve">СПб ГБУЗ "Городская поликлиника №22"</t>
  </si>
  <si>
    <t xml:space="preserve">196651, Санкт-Петербург, г.Колпино, Ижорский завод, д. б/н, лит. БТ</t>
  </si>
  <si>
    <t xml:space="preserve">П_23</t>
  </si>
  <si>
    <t xml:space="preserve">СПб ГБУЗ "Городская поликлиника №23"</t>
  </si>
  <si>
    <t xml:space="preserve">198099, Санкт-Петербург, ул. Косинова,  д. 17, лит.А</t>
  </si>
  <si>
    <t xml:space="preserve">П_24</t>
  </si>
  <si>
    <t xml:space="preserve">СПб ГБУЗ "Городская поликлиника №24"</t>
  </si>
  <si>
    <t xml:space="preserve">198013, Санкт-Петербург, ул. Серпуховская, д. 7</t>
  </si>
  <si>
    <t xml:space="preserve">П_25</t>
  </si>
  <si>
    <t xml:space="preserve">СПб ГБУЗ "Городская поликлиника №25 Невского района"</t>
  </si>
  <si>
    <t xml:space="preserve">193318, Санкт-Петербург, пр.Солидарности, д.1 корп.1, лит. А</t>
  </si>
  <si>
    <t xml:space="preserve">П_27</t>
  </si>
  <si>
    <t xml:space="preserve">СПб ГБУЗ "Городская поликлиника №27"</t>
  </si>
  <si>
    <t xml:space="preserve">190068, Санкт-Петербург, пр. Вознесенский, д. 29, лит.А</t>
  </si>
  <si>
    <t xml:space="preserve">П_28</t>
  </si>
  <si>
    <t xml:space="preserve">СПб ГБУЗ "Городская поликлиника №28"</t>
  </si>
  <si>
    <t xml:space="preserve">190013, Санкт-Петербург, пер. Подъездной, д. 2 литер А</t>
  </si>
  <si>
    <t xml:space="preserve">П_30</t>
  </si>
  <si>
    <t xml:space="preserve">СПб ГБУЗ "Городская поликлиника №30"</t>
  </si>
  <si>
    <t xml:space="preserve">197110, Санкт-Петербург, ул. Малая Зеленина, д. 6</t>
  </si>
  <si>
    <t xml:space="preserve">П_32</t>
  </si>
  <si>
    <t xml:space="preserve">СПб ГБУЗ "Городская поликлиника №32"</t>
  </si>
  <si>
    <t xml:space="preserve">197022, Санкт-Петербург, пер.Вяземский,  д.3</t>
  </si>
  <si>
    <t xml:space="preserve">П_34</t>
  </si>
  <si>
    <t xml:space="preserve">СПб ГБУЗ "Городская поликлиника №34"</t>
  </si>
  <si>
    <t xml:space="preserve">197198, Санкт-Петербург, ул.Зверинская,  д.15</t>
  </si>
  <si>
    <t xml:space="preserve">П_37</t>
  </si>
  <si>
    <t xml:space="preserve">СПб ГБУЗ "Городская поликлиника №37"</t>
  </si>
  <si>
    <t xml:space="preserve">191186, Санкт-Петербург, ул.Гороховая, д.6, лит.А</t>
  </si>
  <si>
    <t xml:space="preserve">П_38</t>
  </si>
  <si>
    <t xml:space="preserve">СПб ГБУЗ "Городская поликлиника №38"</t>
  </si>
  <si>
    <t xml:space="preserve">193015, Санкт-Петербург, ул. Кавалергардская, д. 26, лит.А</t>
  </si>
  <si>
    <t xml:space="preserve">П_39</t>
  </si>
  <si>
    <t xml:space="preserve">СПб ГБУЗ "Городская поликлиника №39"</t>
  </si>
  <si>
    <t xml:space="preserve">191123, Санкт-Петербург, ул. Фурштатская, д.36, лит.Б</t>
  </si>
  <si>
    <t xml:space="preserve">П_40</t>
  </si>
  <si>
    <t xml:space="preserve">СПб ГАУЗ "Городская поликлиника №40"</t>
  </si>
  <si>
    <t xml:space="preserve">191025, Санкт-Петербург, пр. Невский, д. 86</t>
  </si>
  <si>
    <t xml:space="preserve">П_43</t>
  </si>
  <si>
    <t xml:space="preserve">СПб ГБУЗ "Городская поликлиника №43"</t>
  </si>
  <si>
    <t xml:space="preserve">198207, Санкт-Петербург, пр.Ленинский, д.123, корп.2</t>
  </si>
  <si>
    <t xml:space="preserve">П_44</t>
  </si>
  <si>
    <t xml:space="preserve">СПб ГБУЗ "Городская поликлиника №44"</t>
  </si>
  <si>
    <t xml:space="preserve">192071, Санкт-Петербург, ул. Будапештская, д.20</t>
  </si>
  <si>
    <t xml:space="preserve">П_46</t>
  </si>
  <si>
    <t xml:space="preserve">СПб ГБУЗ "Городская поликлиника №46"</t>
  </si>
  <si>
    <t xml:space="preserve">193174, Санкт-Петербург, ул. Седова, д.95, корп. 2, лит.А</t>
  </si>
  <si>
    <t xml:space="preserve">П_48</t>
  </si>
  <si>
    <t xml:space="preserve">СПб ГБУЗ "Городская поликлиника №48"</t>
  </si>
  <si>
    <t xml:space="preserve">196191, Санкт-Петербург, ул. Бассейная, д.19</t>
  </si>
  <si>
    <t xml:space="preserve">П_49</t>
  </si>
  <si>
    <t xml:space="preserve">СПб ГБУЗ "Городская поликлиника №49"</t>
  </si>
  <si>
    <t xml:space="preserve">197343, Санкт-Петербург, ул.Ланская,  д.12</t>
  </si>
  <si>
    <t xml:space="preserve">П_51</t>
  </si>
  <si>
    <t xml:space="preserve">СПб ГБУЗ "Городская поликлиника №51"</t>
  </si>
  <si>
    <t xml:space="preserve">196211, Санкт-Петербург, пр. Космонавтов, д.35</t>
  </si>
  <si>
    <t xml:space="preserve">П_52</t>
  </si>
  <si>
    <t xml:space="preserve">СПб ГБУЗ "Городская поликлиника №52"</t>
  </si>
  <si>
    <t xml:space="preserve">194356, Санкт-Петербург, ул. Асафьева, д.1</t>
  </si>
  <si>
    <t xml:space="preserve">П_54</t>
  </si>
  <si>
    <t xml:space="preserve">СПб ГБУЗ "Городская поликлиника №54"</t>
  </si>
  <si>
    <t xml:space="preserve">195197, Санкт-Петербург, ул. Васенко, д.9</t>
  </si>
  <si>
    <t xml:space="preserve">П_56</t>
  </si>
  <si>
    <t xml:space="preserve">СПб ГБУЗ "Городская поликлиника №56"</t>
  </si>
  <si>
    <t xml:space="preserve">192241, Санкт-Петербург, ул.Пражская, д.40</t>
  </si>
  <si>
    <t xml:space="preserve">П_60</t>
  </si>
  <si>
    <t xml:space="preserve">СПб ГБУЗ "Городская поликлиника №60 Пушкинского района"</t>
  </si>
  <si>
    <t xml:space="preserve">196600,  Санкт-Петербург, г. Пушкин, ул. Московская,  д. 15</t>
  </si>
  <si>
    <t xml:space="preserve">П_62</t>
  </si>
  <si>
    <t xml:space="preserve">СПб ГБУЗ "Городская поликлиника №62"</t>
  </si>
  <si>
    <t xml:space="preserve">190121, Санкт-Петербург, пер. Матвеева, д. 3</t>
  </si>
  <si>
    <t xml:space="preserve">П_64</t>
  </si>
  <si>
    <t xml:space="preserve">СПб ГБУЗ "Городская поликлиника №64"</t>
  </si>
  <si>
    <t xml:space="preserve">198515,Санкт-Петербург, пос.Стрельна, ул.Фронтовая,  д.1, литер А</t>
  </si>
  <si>
    <t xml:space="preserve">П_71</t>
  </si>
  <si>
    <t xml:space="preserve">СПб ГБУЗ "Городская поликлиника №71"</t>
  </si>
  <si>
    <t xml:space="preserve">196653, Санкт-Петербург, г. Колпино, ул.Павловская, д.10</t>
  </si>
  <si>
    <t xml:space="preserve">П_72</t>
  </si>
  <si>
    <t xml:space="preserve">СПб ГБУЗ "Городская поликлиника №72"</t>
  </si>
  <si>
    <t xml:space="preserve">196641, Санкт-Петербург, п.Металлострой, ул.Пионерская,  д.1</t>
  </si>
  <si>
    <t xml:space="preserve">П_74</t>
  </si>
  <si>
    <t xml:space="preserve">СПб ГБУЗ "Городская поликлиника №74"</t>
  </si>
  <si>
    <t xml:space="preserve">197762, Санкт-Петербург,  г. Кронштадт, ул. Комсомола,  д. 2, литер А</t>
  </si>
  <si>
    <t xml:space="preserve">П_75</t>
  </si>
  <si>
    <t xml:space="preserve">СПб ГБУЗ "Городская поликлиника №75"</t>
  </si>
  <si>
    <t xml:space="preserve">196128, Санкт-Петербург, ул. Кузнецовская, д.9</t>
  </si>
  <si>
    <t xml:space="preserve">П_76</t>
  </si>
  <si>
    <t xml:space="preserve">СПб ГБУЗ "Городская поликлиника №76"</t>
  </si>
  <si>
    <t xml:space="preserve">194021, Санкт-Петербург, ул. Хлопина, д.11, корп. 1</t>
  </si>
  <si>
    <t xml:space="preserve">П_77</t>
  </si>
  <si>
    <t xml:space="preserve">СПб ГБУЗ "Городская поликлиника №77 Невского района"</t>
  </si>
  <si>
    <t xml:space="preserve">192177, Санкт-Петербург, пр.Шлиссельбургский, д.25, корп.1</t>
  </si>
  <si>
    <t xml:space="preserve">П_78</t>
  </si>
  <si>
    <t xml:space="preserve">СПб ГБУЗ "Городская поликлиника №78"</t>
  </si>
  <si>
    <t xml:space="preserve">192239, Санкт-Петербург, ул.Будапештская, д.63 корп.2</t>
  </si>
  <si>
    <t xml:space="preserve">П_81</t>
  </si>
  <si>
    <t xml:space="preserve">СПб ГАУЗ "Городская поликлиника №81"</t>
  </si>
  <si>
    <t xml:space="preserve">190000, Санкт-Петербург, Казанская ул., д.54, литера А</t>
  </si>
  <si>
    <t xml:space="preserve">П_83</t>
  </si>
  <si>
    <t xml:space="preserve">СПб ГАУЗ "Поликлиника №83"</t>
  </si>
  <si>
    <t xml:space="preserve">197198, Санкт-Петербург, пр. Большой П.С., д. 10</t>
  </si>
  <si>
    <t xml:space="preserve">П_86</t>
  </si>
  <si>
    <t xml:space="preserve">СПб ГБУЗ "Городская поликлиника №86"</t>
  </si>
  <si>
    <t xml:space="preserve">195299, Санкт-Петербург, ул.Киришская, д.5, корп.3</t>
  </si>
  <si>
    <t xml:space="preserve">П_87</t>
  </si>
  <si>
    <t xml:space="preserve">СПб ГБУЗ "Городская поликлиника №87"</t>
  </si>
  <si>
    <t xml:space="preserve">193232, Санкт-Петербург, ул.Дыбенко, д.21, корп.2</t>
  </si>
  <si>
    <t xml:space="preserve">П_88</t>
  </si>
  <si>
    <t xml:space="preserve">СПб ГБУЗ "Городская поликлиника №88"</t>
  </si>
  <si>
    <t xml:space="preserve">198261, Санкт-Петербург, ул.Генерала Симоняка,  д.6</t>
  </si>
  <si>
    <t xml:space="preserve">П_91</t>
  </si>
  <si>
    <t xml:space="preserve">СПб ГБУЗ "Городская поликлиника №91"</t>
  </si>
  <si>
    <t xml:space="preserve">198329, Санкт-Петербург, ул.Отважных, д.8</t>
  </si>
  <si>
    <t xml:space="preserve">П_93</t>
  </si>
  <si>
    <t xml:space="preserve">СПб ГБУЗ "Городская поликлиника №93"</t>
  </si>
  <si>
    <t xml:space="preserve">198320, Санкт-Петербург, г.Красное Село, ул. Освобождения, д. 15</t>
  </si>
  <si>
    <t xml:space="preserve">П_94</t>
  </si>
  <si>
    <t xml:space="preserve">СПб ГБУЗ "Городская поликлиника №94"</t>
  </si>
  <si>
    <t xml:space="preserve">193231, Санкт-Петербург, пр.Товарищеский, д.24</t>
  </si>
  <si>
    <t xml:space="preserve">П_95</t>
  </si>
  <si>
    <t xml:space="preserve">СПб ГБУЗ "Городская поликлиника №95"</t>
  </si>
  <si>
    <t xml:space="preserve">196657, Санкт-Петербург, г.Колпино, ул.Машиностроителей,  д.10</t>
  </si>
  <si>
    <t xml:space="preserve">П_96</t>
  </si>
  <si>
    <t xml:space="preserve">СПб ГБУЗ "Городская поликлиника №96"</t>
  </si>
  <si>
    <t xml:space="preserve">195274, Санкт-Петербург, пр.Просвещения, д.53, корп.2, литер А</t>
  </si>
  <si>
    <t xml:space="preserve">П_97</t>
  </si>
  <si>
    <t xml:space="preserve">СПб ГБУЗ "Городская поликлиника №97"</t>
  </si>
  <si>
    <t xml:space="preserve">194291, Санкт-Петербург, ул.Кустодиева, д.6, к.1 литер А</t>
  </si>
  <si>
    <t xml:space="preserve">П_98</t>
  </si>
  <si>
    <t xml:space="preserve">СПб ГБУЗ "Городская поликлиника №98"</t>
  </si>
  <si>
    <t xml:space="preserve">197227, Санкт-Петербург, Серебристый бул.,  д.14 корп. 1</t>
  </si>
  <si>
    <t xml:space="preserve">П_99</t>
  </si>
  <si>
    <t xml:space="preserve">СПб ГБУЗ "Городская поликлиника №99"</t>
  </si>
  <si>
    <t xml:space="preserve">194358, Санкт-Петербург, ул.Есенина,  д.38, корп.1</t>
  </si>
  <si>
    <t xml:space="preserve">П_мариин</t>
  </si>
  <si>
    <t xml:space="preserve">СПб ГКУЗ "Амбулатория Мариинская"</t>
  </si>
  <si>
    <t xml:space="preserve">190107, Санкт-Петербург, пл. Исаакиевская, д. 6</t>
  </si>
  <si>
    <t xml:space="preserve">П100</t>
  </si>
  <si>
    <t xml:space="preserve">СПб ГБУЗ "Городская поликлиника №100 Невского района Санкт-Петербурга"</t>
  </si>
  <si>
    <t xml:space="preserve">193318, Санкт-Петербург, пр.Искровский, д.10</t>
  </si>
  <si>
    <t xml:space="preserve">П102</t>
  </si>
  <si>
    <t xml:space="preserve">СПб ГБУЗ "Городская поликлиника №102"</t>
  </si>
  <si>
    <t xml:space="preserve">197341, Санкт-Петербург, ул. Королева, д. 5</t>
  </si>
  <si>
    <t xml:space="preserve">П104</t>
  </si>
  <si>
    <t xml:space="preserve">СПб ГБУЗ "Городская поликлиника №104"</t>
  </si>
  <si>
    <t xml:space="preserve">194354, Санкт-Петербург, ул.Сикейроса,  д.10, литер А</t>
  </si>
  <si>
    <t xml:space="preserve">П106</t>
  </si>
  <si>
    <t xml:space="preserve">СПб ГБУЗ "Городская поликлиника №106"</t>
  </si>
  <si>
    <t xml:space="preserve">198328, Санкт-Петербург, ул.Рихарда Зорге, д.1</t>
  </si>
  <si>
    <t xml:space="preserve">П107</t>
  </si>
  <si>
    <t xml:space="preserve">СПб ГБУЗ "Городская поликлиника №107"</t>
  </si>
  <si>
    <t xml:space="preserve">195030, Санкт-Петербург, ул.Коммуны, д.36, литер А</t>
  </si>
  <si>
    <t xml:space="preserve">П109</t>
  </si>
  <si>
    <t xml:space="preserve">СПб ГБУЗ "Городская поликлиника №109"</t>
  </si>
  <si>
    <t xml:space="preserve">192283, Санкт-Петербург, ул.Олеко Дундича, д.8, корп.2</t>
  </si>
  <si>
    <t xml:space="preserve">П111</t>
  </si>
  <si>
    <t xml:space="preserve">СПб ГБУЗ "Городская поликлиника №111"</t>
  </si>
  <si>
    <t xml:space="preserve">197349, Санкт-Петербург, ул.Ольховая,  д.6</t>
  </si>
  <si>
    <t xml:space="preserve">П112</t>
  </si>
  <si>
    <t xml:space="preserve">СПб ГБУЗ "Городская поликлиника №112"</t>
  </si>
  <si>
    <t xml:space="preserve">195427, Санкт-Петербург, ул.Академика Байкова, д.25, корп.1</t>
  </si>
  <si>
    <t xml:space="preserve">П114</t>
  </si>
  <si>
    <t xml:space="preserve">197374, Санкт-Петербург, ул.Школьная,, д.116, корп.1, литер А</t>
  </si>
  <si>
    <t xml:space="preserve">П117</t>
  </si>
  <si>
    <t xml:space="preserve">СПб ГБУЗ "Городская поликлиника №117"</t>
  </si>
  <si>
    <t xml:space="preserve">194358, Санкт-Петербург, ул.Симонова, д.5, корп.1, литер А</t>
  </si>
  <si>
    <t xml:space="preserve">П118</t>
  </si>
  <si>
    <t xml:space="preserve">СПб ГБУЗ "Городская поликлиника №118"</t>
  </si>
  <si>
    <t xml:space="preserve">195427, Санкт-Петербург, ул.Академика Байкова, д.27</t>
  </si>
  <si>
    <t xml:space="preserve">П120</t>
  </si>
  <si>
    <t xml:space="preserve">СПб ГБУЗ "Городская поликлиника №120"</t>
  </si>
  <si>
    <t xml:space="preserve">195426, Санкт-Петербург, ул.Ленская, д.4 к.1, литера А</t>
  </si>
  <si>
    <t xml:space="preserve">П122</t>
  </si>
  <si>
    <t xml:space="preserve">СПб ГБУЗ "Городская поликлиника №122"</t>
  </si>
  <si>
    <t xml:space="preserve">198412, Санкт-Петербург, г.Ломоносов, ул. Красноармейская,  д.20</t>
  </si>
  <si>
    <t xml:space="preserve">Пдет__7</t>
  </si>
  <si>
    <t xml:space="preserve">СПб ГБУЗ "Детская городская поликлиника № 7"</t>
  </si>
  <si>
    <t xml:space="preserve">194291, Санкт-Петербург, ул.Кустодиева, д.8, литер А</t>
  </si>
  <si>
    <t xml:space="preserve">Пдет__8</t>
  </si>
  <si>
    <t xml:space="preserve">СПб ГБУЗ "Детская городская поликлиника №8"</t>
  </si>
  <si>
    <t xml:space="preserve">191123, Санкт-Петербург, ул. Чайковского, д. 73</t>
  </si>
  <si>
    <t xml:space="preserve">Пдет_11</t>
  </si>
  <si>
    <t xml:space="preserve">СПб ГБУЗ "Детская городская поликлиника №11"</t>
  </si>
  <si>
    <t xml:space="preserve">194021, Санкт-Петербург, пр.Пархоменко, д.30</t>
  </si>
  <si>
    <t xml:space="preserve">Пдет_17</t>
  </si>
  <si>
    <t xml:space="preserve">СПб ГБУЗ "Детская городская поликлиника №17"</t>
  </si>
  <si>
    <t xml:space="preserve">194358, Санкт-Петербург, ул.Есенина,  д.38 , корп.2</t>
  </si>
  <si>
    <t xml:space="preserve">Пдет_19</t>
  </si>
  <si>
    <t xml:space="preserve">СПб ГБУЗ "Детская городская поликлиника №19"</t>
  </si>
  <si>
    <t xml:space="preserve">197046, Санкт-Петербург, ул.Куйбышева, д.25</t>
  </si>
  <si>
    <t xml:space="preserve">Пдет_29</t>
  </si>
  <si>
    <t xml:space="preserve">СПб ГБУЗ "Детская городская поликлиника №29"</t>
  </si>
  <si>
    <t xml:space="preserve">195274, Санкт-Петербург, ул. Демьяна Бедного, д.18, корп.3</t>
  </si>
  <si>
    <t xml:space="preserve">Пдет_30</t>
  </si>
  <si>
    <t xml:space="preserve">СПб ГБУЗ "Детская поликлиника №30"</t>
  </si>
  <si>
    <t xml:space="preserve">197341, Санкт-Петербург, пр. Королева,  д. 3, корп.2, литер А</t>
  </si>
  <si>
    <t xml:space="preserve">Пдет_35</t>
  </si>
  <si>
    <t xml:space="preserve">СПб ГБУЗ "Детская городская поликлиника №35"</t>
  </si>
  <si>
    <t xml:space="preserve">196191, Санкт-Петербург, пр.Ленинский, д.168, корп.2</t>
  </si>
  <si>
    <t xml:space="preserve">Пдет_44</t>
  </si>
  <si>
    <t xml:space="preserve">СПб ГБУЗ "Детская городская поликлиника №44"</t>
  </si>
  <si>
    <t xml:space="preserve">191144, Санкт-Петербург, ул.Мытнинская, д.25, литер А</t>
  </si>
  <si>
    <t xml:space="preserve">Пдет_45</t>
  </si>
  <si>
    <t xml:space="preserve">СПб ГБУЗ "Детская городская поликлиника №45 Невского района"</t>
  </si>
  <si>
    <t xml:space="preserve">193312, Санкт-Петербург, пр.Товарищеский, д.10, корп.3</t>
  </si>
  <si>
    <t xml:space="preserve">Пдет_49</t>
  </si>
  <si>
    <t xml:space="preserve">СПб ГБУЗ "Детская городская поликлиника №49" Пушкинского района</t>
  </si>
  <si>
    <t xml:space="preserve">196600, Санкт-Петербург,  г.Пушкин, Софийский бульвар, д.28, литер А</t>
  </si>
  <si>
    <t xml:space="preserve">Пдет_51</t>
  </si>
  <si>
    <t xml:space="preserve">СПб ГБУЗ "Детская городская поликлиника №51"</t>
  </si>
  <si>
    <t xml:space="preserve">196657, Санкт-Петербург, г.Колпино, ул.Металлургов,  д.11, литер А</t>
  </si>
  <si>
    <t xml:space="preserve">Пдет_62</t>
  </si>
  <si>
    <t xml:space="preserve">СПб ГБУЗ "Детская городская поликлиника №62"</t>
  </si>
  <si>
    <t xml:space="preserve">193318, Санкт-Петербург, пр.Искровский, д.8</t>
  </si>
  <si>
    <t xml:space="preserve">Пдет_63</t>
  </si>
  <si>
    <t xml:space="preserve">СПб ГБУЗ "Детская городская поликлиника №63"</t>
  </si>
  <si>
    <t xml:space="preserve">194358, Санкт-Петербург, ул.Симонова, д.3, литер А</t>
  </si>
  <si>
    <t xml:space="preserve">Пдет_67</t>
  </si>
  <si>
    <t xml:space="preserve">СПб ГБУЗ "Детская городская поликлиника №67"</t>
  </si>
  <si>
    <t xml:space="preserve">198510, Санкт-Петербург,  г.Петродворец, ул.Аврова,  д.19, литер А</t>
  </si>
  <si>
    <t xml:space="preserve">Пдет_68</t>
  </si>
  <si>
    <t xml:space="preserve">СПб ГБУЗ "Детская городская поликлиника №68"</t>
  </si>
  <si>
    <t xml:space="preserve">195426, Санкт-Петербург, пр.Наставников, д.20,  корп.1, литер А</t>
  </si>
  <si>
    <t xml:space="preserve">Пдет_71</t>
  </si>
  <si>
    <t xml:space="preserve">СПб ГБУЗ "Детская городская поликлиника №71"</t>
  </si>
  <si>
    <t xml:space="preserve">194354, Санкт-Петербург, пр.Энгельса,  д.117, литер А</t>
  </si>
  <si>
    <t xml:space="preserve">Пдет_73</t>
  </si>
  <si>
    <t xml:space="preserve">СПб ГБУЗ "Детская городская поликлиника №73"</t>
  </si>
  <si>
    <t xml:space="preserve">192177, Санкт-Петербург, ул.Караваевская, д.30</t>
  </si>
  <si>
    <t xml:space="preserve">ПКД_1</t>
  </si>
  <si>
    <t xml:space="preserve">СПб ГБУЗ "Консультативно-диагностическая поликлиника №1 Приморского района"</t>
  </si>
  <si>
    <t xml:space="preserve">197183, Санкт-Петербург, пр. Приморский, д. 3</t>
  </si>
  <si>
    <t xml:space="preserve">ПСтом__2</t>
  </si>
  <si>
    <t xml:space="preserve">СПб ГБУЗ "Городская стоматологическая поликлиника №2"</t>
  </si>
  <si>
    <t xml:space="preserve">199004, Санкт-Петербург, линия 8-я В.О., д.41</t>
  </si>
  <si>
    <t xml:space="preserve">ПСтом__3</t>
  </si>
  <si>
    <t xml:space="preserve">СПб ГБУЗ "Городская стоматологическая поликлиника №3"</t>
  </si>
  <si>
    <t xml:space="preserve">199026, Санкт-Петербург, линия 21-я В.О., д.12</t>
  </si>
  <si>
    <t xml:space="preserve">ПСтом__4</t>
  </si>
  <si>
    <t xml:space="preserve">СПб ГБУЗ "Стоматологическая поликлиника №4"</t>
  </si>
  <si>
    <t xml:space="preserve">194044, Санкт-Петербург, Беловодский пер., д. 1, лит. Л</t>
  </si>
  <si>
    <t xml:space="preserve">ПСтом__6</t>
  </si>
  <si>
    <t xml:space="preserve">СПб ГБУЗ "Стоматологическая поликлиника №6"</t>
  </si>
  <si>
    <t xml:space="preserve">197198, Санкт-Петербург, ул.Ижорская, д.5, лит.А</t>
  </si>
  <si>
    <t xml:space="preserve">ПСтом__8</t>
  </si>
  <si>
    <t xml:space="preserve">СПб ГБУЗ "Стоматологическая поликлиника №8"</t>
  </si>
  <si>
    <t xml:space="preserve">195027, Санкт-Петербург, пр. Большеохтинский, д. 27</t>
  </si>
  <si>
    <t xml:space="preserve">ПСтом__9</t>
  </si>
  <si>
    <t xml:space="preserve">СПб ГБУЗ "Стоматологическая поликлиника №9"</t>
  </si>
  <si>
    <t xml:space="preserve">191028, Санкт-Петербург, ул.Чайковского, д.27 литер А</t>
  </si>
  <si>
    <t xml:space="preserve">ПСтом_10</t>
  </si>
  <si>
    <t xml:space="preserve">СПб ГБУЗ "Стоматологическая поликлиника №10"</t>
  </si>
  <si>
    <t xml:space="preserve">198097, Санкт-Петербург, пер. Огородный, 4, корп 2</t>
  </si>
  <si>
    <t xml:space="preserve">ПСтом_11</t>
  </si>
  <si>
    <t xml:space="preserve">СПб ГБУЗ "Стоматологическая поликлиника №11"</t>
  </si>
  <si>
    <t xml:space="preserve">198216, Санкт-Петербург, пр.Ленинский, д.138/5</t>
  </si>
  <si>
    <t xml:space="preserve">ПСтом_12</t>
  </si>
  <si>
    <t xml:space="preserve">СПб ГБУЗ "Стоматологическая поликлиника №12"</t>
  </si>
  <si>
    <t xml:space="preserve">196084, Санкт-Петербург, пр. Московский, д. 122, литер В</t>
  </si>
  <si>
    <t xml:space="preserve">ПСтом_13</t>
  </si>
  <si>
    <t xml:space="preserve">СПб ГБУЗ "Стоматологическая поликлиника №13"</t>
  </si>
  <si>
    <t xml:space="preserve">192029, Санкт-Петербург, пр. Обуховской обороны, 123, литер А</t>
  </si>
  <si>
    <t xml:space="preserve">ПСтом_14</t>
  </si>
  <si>
    <t xml:space="preserve">СПб ГБУЗ "Стоматологическая поликлиника №14 Адмиралтейского района Санкт-Петербурга"</t>
  </si>
  <si>
    <t xml:space="preserve">190031, Санкт-Петербург, пер. Спасский, д.10</t>
  </si>
  <si>
    <t xml:space="preserve">ПСтом_15</t>
  </si>
  <si>
    <t xml:space="preserve">СПб ГБУЗ "Стоматологическая поликлиника №15"</t>
  </si>
  <si>
    <t xml:space="preserve">192238, Санкт-Петербург, ул. Пражская, д. 19, корпус 1, литера А</t>
  </si>
  <si>
    <t xml:space="preserve">ПСтом_16</t>
  </si>
  <si>
    <t xml:space="preserve">СПб ГБУЗ "Поликлиника стоматологическая №16"</t>
  </si>
  <si>
    <t xml:space="preserve">190005, Санкт-Петербург, ул. 4-я Красноармейская, д.19</t>
  </si>
  <si>
    <t xml:space="preserve">ПСтом_17</t>
  </si>
  <si>
    <t xml:space="preserve">СПб ГБУЗ "Стоматологическая поликлиника №17"</t>
  </si>
  <si>
    <t xml:space="preserve">197101, Санкт-Петербург, ул. Рентгена, д. 9</t>
  </si>
  <si>
    <t xml:space="preserve">ПСтом_18</t>
  </si>
  <si>
    <t xml:space="preserve">СПб ГБУЗ "Стоматологическая поликлиника №18"</t>
  </si>
  <si>
    <t xml:space="preserve">196653, г.Колпино, ул.Веры Слуцкой, д.9, литер А</t>
  </si>
  <si>
    <t xml:space="preserve">ПСтом_19</t>
  </si>
  <si>
    <t xml:space="preserve">СПб ГБУЗ "Стоматологическая поликлиника №19" Пушкинского района</t>
  </si>
  <si>
    <t xml:space="preserve">196607, Санкт-Петербург, Пушкинский район, ул. Школьная,  д. 33, литер А</t>
  </si>
  <si>
    <t xml:space="preserve">Пстом_20</t>
  </si>
  <si>
    <t xml:space="preserve">СПб ГБУЗ "Стоматологическая поликлиника №20"</t>
  </si>
  <si>
    <t xml:space="preserve">198302, Санкт-Петербург, ул. Маршала Казакова, д.14, корп.3</t>
  </si>
  <si>
    <t xml:space="preserve">ПСтом_22</t>
  </si>
  <si>
    <t xml:space="preserve">СПб ГАУЗ "Поликлиника городская стоматологическая №22"</t>
  </si>
  <si>
    <t xml:space="preserve">191014, Санкт-Петербург, пер. Басков, д. 38</t>
  </si>
  <si>
    <t xml:space="preserve">ПСтом_28</t>
  </si>
  <si>
    <t xml:space="preserve">СПб ГБУЗ "Стоматологическая поликлиника №28 Красносельского района"</t>
  </si>
  <si>
    <t xml:space="preserve">198206, Санкт-Петербург, ул.Пограничника Гарькавого, д.14, литер А</t>
  </si>
  <si>
    <t xml:space="preserve">ПСтом_29</t>
  </si>
  <si>
    <t xml:space="preserve">СПб ГБУЗ "Стоматологическая поликлиника №29"</t>
  </si>
  <si>
    <t xml:space="preserve">192284, Санкт-Петербург, ул. Будапештская, д. 69, корп.1, лит.А</t>
  </si>
  <si>
    <t xml:space="preserve">ПСтом_30</t>
  </si>
  <si>
    <t xml:space="preserve">СПб ГБУЗ "Стоматологическая поликлиника №30"</t>
  </si>
  <si>
    <t xml:space="preserve">195273, Санкт-Петербург, пр. Науки, д. 46</t>
  </si>
  <si>
    <t xml:space="preserve">ПСтом_31</t>
  </si>
  <si>
    <t xml:space="preserve">СПб ГБУЗ "Стоматологическая поликлиника №31 Невского района"</t>
  </si>
  <si>
    <t xml:space="preserve">193312, Санкт-Петербург, пр.Солидарности, д.12, корп.1</t>
  </si>
  <si>
    <t xml:space="preserve">ПСтом_32</t>
  </si>
  <si>
    <t xml:space="preserve">СПб ГБУЗ "Стоматологическая поликлиника №32"</t>
  </si>
  <si>
    <t xml:space="preserve">195426, Санкт-Петербург, пр. Наставников, д. 22, литер А</t>
  </si>
  <si>
    <t xml:space="preserve">Пстом_33</t>
  </si>
  <si>
    <t xml:space="preserve">СПб ГБУЗ "Городская стоматологическая поликлиника №33"</t>
  </si>
  <si>
    <t xml:space="preserve">197341, Санкт-Петербург, ул.Королева,  д.3, корп.1, литер А</t>
  </si>
  <si>
    <t xml:space="preserve">ПСтом_дет__1</t>
  </si>
  <si>
    <t xml:space="preserve">СПб ГБУЗ "Детская городская стоматологическая поликлиника №1"</t>
  </si>
  <si>
    <t xml:space="preserve">199406, Санкт-Петербург, ул. Шевченко, д. 30, литер А</t>
  </si>
  <si>
    <t xml:space="preserve">ПСтом_дет__3</t>
  </si>
  <si>
    <t xml:space="preserve">СПб ГБУЗ "Детская стоматологическая поликлиника №3"</t>
  </si>
  <si>
    <t xml:space="preserve">195271, Санкт-Петербург, ул. Брюсовская, д. 2, лит.А</t>
  </si>
  <si>
    <t xml:space="preserve">Пстом_дет__4</t>
  </si>
  <si>
    <t xml:space="preserve">СПб ГБУЗ "Детская стоматологическая поликлиника №4"</t>
  </si>
  <si>
    <t xml:space="preserve">198088, Санкт-Петербург, ул. Маршала Говорова,  д. 15</t>
  </si>
  <si>
    <t xml:space="preserve">ПСтом_дет__6</t>
  </si>
  <si>
    <t xml:space="preserve">СПб ГБУЗ "Городская детская стоматологическая поликлиника №6"</t>
  </si>
  <si>
    <t xml:space="preserve">198068, Санкт-Петербург, пр. Вознесенский, д.34 литер В</t>
  </si>
  <si>
    <t xml:space="preserve">Р__1</t>
  </si>
  <si>
    <t xml:space="preserve">СПб ГБУЗ "Родильный дом №1 (специализированный)"</t>
  </si>
  <si>
    <t xml:space="preserve">199178, Санкт-Петербург, пр. Большой В.О., д. 49/51</t>
  </si>
  <si>
    <t xml:space="preserve">Р__6</t>
  </si>
  <si>
    <t xml:space="preserve">СПб ГБУЗ "Родильный дом №6 им. проф. В.Ф.Снегирева"</t>
  </si>
  <si>
    <t xml:space="preserve">191014, Санкт-Петербург, ул. Маяковского, д.  5</t>
  </si>
  <si>
    <t xml:space="preserve">Р__9</t>
  </si>
  <si>
    <t xml:space="preserve">СПб ГБУЗ "Родильный дом №9"</t>
  </si>
  <si>
    <t xml:space="preserve">196158, Санкт-Петербург, ул. Орджоникидзе, д 47</t>
  </si>
  <si>
    <t xml:space="preserve">Р_10</t>
  </si>
  <si>
    <t xml:space="preserve">СПб ГБУЗ "Родильный дом №10"</t>
  </si>
  <si>
    <t xml:space="preserve">198259, Санкт-Петербург, ул. Тамбасова, д. 21</t>
  </si>
  <si>
    <t xml:space="preserve">Р_13</t>
  </si>
  <si>
    <t xml:space="preserve">СПб ГБУЗ "Родильный дом №13"</t>
  </si>
  <si>
    <t xml:space="preserve">191124, Санкт-Петербург, ул.Костромская, д.4</t>
  </si>
  <si>
    <t xml:space="preserve">Р_16</t>
  </si>
  <si>
    <t xml:space="preserve">СПб ГБУЗ "Родильный дом №16"</t>
  </si>
  <si>
    <t xml:space="preserve">192283, Санкт-Петербург, ул. Малая Балканская, д. 54</t>
  </si>
  <si>
    <t xml:space="preserve">Р_17</t>
  </si>
  <si>
    <t xml:space="preserve">СПб ГБУЗ "Родильный дом №17"</t>
  </si>
  <si>
    <t xml:space="preserve">192174, Санкт-Петербург, ул. Леснозаводская, д. 4, корп.1</t>
  </si>
  <si>
    <t xml:space="preserve">Р_18</t>
  </si>
  <si>
    <t xml:space="preserve">СПб ГБУЗ "Родильный дом №18"</t>
  </si>
  <si>
    <t xml:space="preserve">193312, Санкт-Петербург, пр. Солидарности, д. 6</t>
  </si>
  <si>
    <t xml:space="preserve">Сан_БелыеНочи</t>
  </si>
  <si>
    <t xml:space="preserve">СПб ГАУЗ Санаторий "Белые ночи"</t>
  </si>
  <si>
    <t xml:space="preserve">197706, Санкт-Петербург, г.Сестрорецк, 38-й км Приморского шоссе, д. 2</t>
  </si>
  <si>
    <t xml:space="preserve">Сан_ТубДруж</t>
  </si>
  <si>
    <t xml:space="preserve">СПб ГКУЗ Детский туберкулезный санаторий "Дружба"</t>
  </si>
  <si>
    <t xml:space="preserve">196607, Санкт-Петербург, г. Пушкин, ул. Леонтьевская,  д. 35</t>
  </si>
  <si>
    <t xml:space="preserve">Сан_ТубСосБор</t>
  </si>
  <si>
    <t xml:space="preserve">СПб ГБУЗ Городской туберкулезный санаторий "Сосновый Бор"</t>
  </si>
  <si>
    <t xml:space="preserve">188826, Ленинградская обл., Выборгский р-н, п.Сосновый Бор</t>
  </si>
  <si>
    <t xml:space="preserve">СанДет_Аврора</t>
  </si>
  <si>
    <t xml:space="preserve">СПб ГБУЗ Детский санаторий "Аврора"</t>
  </si>
  <si>
    <t xml:space="preserve">197760, г.Кронштадт, Цитадельское шоссе, д.30</t>
  </si>
  <si>
    <t xml:space="preserve">СанДет_Березка</t>
  </si>
  <si>
    <t xml:space="preserve">СПб ГКУЗ Детский санаторий "Березка"</t>
  </si>
  <si>
    <t xml:space="preserve">188333, Ленинградская обл., Гатчинский р-н, пос. Сиверский, пр. Пионерский,  д. 2</t>
  </si>
  <si>
    <t xml:space="preserve">СанДет_Жемчужина</t>
  </si>
  <si>
    <t xml:space="preserve">СПб ГКУЗ Детский санаторий "Жемчужина"</t>
  </si>
  <si>
    <t xml:space="preserve">197920,  Санкт-Петербург, Зеленогорск, п. Ушково, ул.Пляжевая,  д. 10</t>
  </si>
  <si>
    <t xml:space="preserve">СанДет_Звездочка</t>
  </si>
  <si>
    <t xml:space="preserve">СПб ГБУЗ Детский санаторий "Звездочка"</t>
  </si>
  <si>
    <t xml:space="preserve">197720, Курортный район, п. Ушково, шоссе Приморское,  д. 605</t>
  </si>
  <si>
    <t xml:space="preserve">СанДет_Костер</t>
  </si>
  <si>
    <t xml:space="preserve">СПб ГБУЗ Детский пульмонологический санаторий "Костер"</t>
  </si>
  <si>
    <t xml:space="preserve">188820, Ленинградская обл.,Выборгский район, п. Рощино, ул. Социалистическая, дача адм. Макарова</t>
  </si>
  <si>
    <t xml:space="preserve">СанДет_Малютка</t>
  </si>
  <si>
    <t xml:space="preserve">СПб ГКУЗ Детский туберкулезный санаторий "Малютка"</t>
  </si>
  <si>
    <t xml:space="preserve">196601, Санкт-Петербург, г.Пушкин, шоссе Московское,  д. 9</t>
  </si>
  <si>
    <t xml:space="preserve">СанДет_Пионер</t>
  </si>
  <si>
    <t xml:space="preserve">СПб ГБУЗ Детский санаторий "Пионер"  (психоневрологический)</t>
  </si>
  <si>
    <t xml:space="preserve">197720, Курортный район, г.Зеленогорск, шоссе Приморское,  д. 595</t>
  </si>
  <si>
    <t xml:space="preserve">СанДет_ПНКом</t>
  </si>
  <si>
    <t xml:space="preserve">СПб ГБУЗ Детский психоневрологический санаторий "Комарово"</t>
  </si>
  <si>
    <t xml:space="preserve">197733, Санкт-Петербург, п. Комарово, ул. Социалистическая,  д. 2/8 литер А</t>
  </si>
  <si>
    <t xml:space="preserve">СанДет_Салют</t>
  </si>
  <si>
    <t xml:space="preserve">СПб ГБУЗ Детский санаторий "Салют" (пульмонологический)</t>
  </si>
  <si>
    <t xml:space="preserve">188380, п. Вырица, ул. Лесная, д. 15</t>
  </si>
  <si>
    <t xml:space="preserve">СанДет_Солнечное</t>
  </si>
  <si>
    <t xml:space="preserve">СПб ГБУЗ Детский санаторий "Солнечное"</t>
  </si>
  <si>
    <t xml:space="preserve">197739, Санкт-Петербург, Курортный район, п. Солнечное, ул. 2-я Боровая,  д. 6</t>
  </si>
  <si>
    <t xml:space="preserve">СанДет_Спартак</t>
  </si>
  <si>
    <t xml:space="preserve">СПб ГБУЗ Детский санаторий "Спартак"</t>
  </si>
  <si>
    <t xml:space="preserve">188380, Ленинградская обл., п. Вырица, ул. Московская, д. 61, корп. 7</t>
  </si>
  <si>
    <t xml:space="preserve">СанДет_ТубПд</t>
  </si>
  <si>
    <t xml:space="preserve">СПб ГКУЗ Детский туберкулезный санаторий "Петродворец"</t>
  </si>
  <si>
    <t xml:space="preserve">198504, Санкт-Петербург, г.Петродворец, пр. Собственный,  д. 9</t>
  </si>
  <si>
    <t xml:space="preserve">СанДет_Чайка</t>
  </si>
  <si>
    <t xml:space="preserve">СПб ГБУЗ Детский санаторий "Чайка"</t>
  </si>
  <si>
    <t xml:space="preserve">197720, Курортный район, п. Ушково, шоссе Приморское,  д. 613</t>
  </si>
  <si>
    <t xml:space="preserve">СМП__Гор</t>
  </si>
  <si>
    <t xml:space="preserve">СПб ГБУЗ "Городская станция скорой медицинской помощи"</t>
  </si>
  <si>
    <t xml:space="preserve">191023, Санкт-Петербург, ул. Малая Садовая, д. 1/25</t>
  </si>
  <si>
    <t xml:space="preserve">СМП_4</t>
  </si>
  <si>
    <t xml:space="preserve">СПб ГБУЗ "Станция скорой медицинской помощи №4"</t>
  </si>
  <si>
    <t xml:space="preserve">196601, Санкт-Петербург,  г.Пушкин, ул. Глинки,  д. 15</t>
  </si>
  <si>
    <t xml:space="preserve">СМП_Колп</t>
  </si>
  <si>
    <t xml:space="preserve">СПб ГБУЗ "Станция скорой медицинской помощи Колпинского района"</t>
  </si>
  <si>
    <t xml:space="preserve">196653, Санкт-Петербург, г.Колпино, ул. Вавилова, д. 5, лит.А</t>
  </si>
  <si>
    <t xml:space="preserve">СМП_Петрдв</t>
  </si>
  <si>
    <t xml:space="preserve">СПб ГБУЗ "Станция скорой медицинской помощи Петродворцового района Санкт-Петербурга"</t>
  </si>
  <si>
    <t xml:space="preserve">198516, Санкт-Петербург, г.Петродворец, ул.Морского десанта,  д. 12 литер А</t>
  </si>
  <si>
    <t xml:space="preserve">СПК__гор</t>
  </si>
  <si>
    <t xml:space="preserve">СПб ГКУЗ "Городская станция переливания крови"</t>
  </si>
  <si>
    <t xml:space="preserve">196084, Санкт-Петербург, Московский пр., д.104</t>
  </si>
  <si>
    <t xml:space="preserve">У_Ц_МедПрофГор</t>
  </si>
  <si>
    <t xml:space="preserve">СПб ГКУЗ "Городской центр медицинской профилактики"</t>
  </si>
  <si>
    <t xml:space="preserve">191023, Санкт-Петербург, ул.Малая Садовая, д.1/ 25, литера А</t>
  </si>
  <si>
    <t xml:space="preserve">У_Ц_НП_Онк</t>
  </si>
  <si>
    <t xml:space="preserve">ГБУЗ "Санкт-Петербургский клинический научно-практический центр специализированных видов медицинской помощи (онкологический)"</t>
  </si>
  <si>
    <t xml:space="preserve">197758, Санкт-Петербург, п.Песочный, ул. Ленинградская, д.68а, лит.А</t>
  </si>
  <si>
    <t xml:space="preserve">У_Ц_ПрофСПИД</t>
  </si>
  <si>
    <t xml:space="preserve">СПб ГБУЗ "Центр по профилактике и борьбе со СПИД и инфекционными заболеваниями"</t>
  </si>
  <si>
    <t xml:space="preserve">198103, Санкт-Петербург, наб. Обводного канала, д. 179</t>
  </si>
  <si>
    <t xml:space="preserve">У_ЦВЛ_ДетДюны</t>
  </si>
  <si>
    <t xml:space="preserve">СПб ГБУЗ Детский санаторий - Реабилитационный центр "Детские Дюны"</t>
  </si>
  <si>
    <t xml:space="preserve">197701, Санкт-Петербург, г.Сестрорецк, 37-й км Приморского шоссе, дом 1</t>
  </si>
  <si>
    <t xml:space="preserve">У_ЦВЛ_Огонек</t>
  </si>
  <si>
    <t xml:space="preserve">СПб ГБУЗ ВЦДОиТ "Огонек"</t>
  </si>
  <si>
    <t xml:space="preserve">198515, Санкт-Петербург, п.Стрельна, Санкт-Петербургское шоссе,  д.101а</t>
  </si>
  <si>
    <t xml:space="preserve">У_ЦВЛ_ПсхНврВЛеч</t>
  </si>
  <si>
    <t xml:space="preserve">СПб ГКУЗ "Городской  центр восстановительного лечения детей с психоневрологическими нарушениями"</t>
  </si>
  <si>
    <t xml:space="preserve">196135, Санкт-Петербург, ул. Фрунзе, д. 10</t>
  </si>
  <si>
    <t xml:space="preserve">У_ЦД_1гор</t>
  </si>
  <si>
    <t xml:space="preserve">СПб ГБУЗ "Городской консультативно-диагностический центр №1"</t>
  </si>
  <si>
    <t xml:space="preserve">194354, Санкт-Петербург, ул. Сикейроса,  д. 10 литер А</t>
  </si>
  <si>
    <t xml:space="preserve">У_ЦД_вирусол</t>
  </si>
  <si>
    <t xml:space="preserve">СПб ГБУЗ "Городской консультативно-диагностический центр (вирусологический)"</t>
  </si>
  <si>
    <t xml:space="preserve">191167, Санкт-Петербург, ул. Миргородская, д. 3, лит. Д</t>
  </si>
  <si>
    <t xml:space="preserve">У_ЦД_Глазной</t>
  </si>
  <si>
    <t xml:space="preserve">СПб ГБУЗ "Диагностический Центр №7" (глазной) для взрослого и детского населения</t>
  </si>
  <si>
    <t xml:space="preserve">191028, Санкт-Петербург, ул.Моховая, д.38</t>
  </si>
  <si>
    <t xml:space="preserve">У_ЦД_МедГен</t>
  </si>
  <si>
    <t xml:space="preserve">СПб ГКУЗ "Диагностический центр (медико-генетический)"</t>
  </si>
  <si>
    <t xml:space="preserve">194044, Санкт-Петербург, ул.Тобольская, д.5</t>
  </si>
  <si>
    <t xml:space="preserve">У_ЦКДдет__Гор</t>
  </si>
  <si>
    <t xml:space="preserve">СПб ГБУЗ КДЦД</t>
  </si>
  <si>
    <t xml:space="preserve">192289, Санкт-Петербург, ул. О. Дундича, д.36, корп.2</t>
  </si>
  <si>
    <t xml:space="preserve">У_ЦПланСемР</t>
  </si>
  <si>
    <t xml:space="preserve">СПб ГБУЗ "Центр планирования семьи и репродукции"</t>
  </si>
  <si>
    <t xml:space="preserve">195009, Санкт-Петербург, ул. Комсомола, д. 4</t>
  </si>
  <si>
    <t xml:space="preserve">У_ЦПланСемР_Ювента</t>
  </si>
  <si>
    <t xml:space="preserve">СПб ГБУЗ ГКДЦ "Ювента"</t>
  </si>
  <si>
    <t xml:space="preserve">190020, Санкт-Петербург, пр. Старо-Петергофский, д. 12</t>
  </si>
  <si>
    <t xml:space="preserve">Уч__2</t>
  </si>
  <si>
    <t xml:space="preserve">СПб ГБОУ СПО "Медицинский техникум №2"</t>
  </si>
  <si>
    <t xml:space="preserve">192102, Санкт-Петербург, Волковский пр., 106</t>
  </si>
  <si>
    <t xml:space="preserve">Уч__9</t>
  </si>
  <si>
    <t xml:space="preserve">СПб ГБОУ СПО "Медицинский техникум №9"</t>
  </si>
  <si>
    <t xml:space="preserve">197183, Санкт-Петербург, ул. Савушкина, д. 5</t>
  </si>
  <si>
    <t xml:space="preserve">Уч_ДезСтанц</t>
  </si>
  <si>
    <t xml:space="preserve">СПб ГБУЗ «Санкт-Петербургская городская дезинфекционная станция»</t>
  </si>
  <si>
    <t xml:space="preserve">195009, Санкт-Петербург, Финский пер.д.4б, лит. А</t>
  </si>
  <si>
    <t xml:space="preserve">Уч_ПовКв__1</t>
  </si>
  <si>
    <t xml:space="preserve">СПб ГБОУ "ЦПК СМО №1"</t>
  </si>
  <si>
    <t xml:space="preserve">191028, Санкт-Петербург, ул. Кирочная, д. 16</t>
  </si>
  <si>
    <t xml:space="preserve">УчКол__1</t>
  </si>
  <si>
    <t xml:space="preserve">СПб ГБОУ СПО "Медицинский колледж №1"</t>
  </si>
  <si>
    <t xml:space="preserve">198188, Санкт-Петербург, ул. Зайцева, д. 28, лит. А</t>
  </si>
  <si>
    <t xml:space="preserve">УчКол__2</t>
  </si>
  <si>
    <t xml:space="preserve">СПб ГБОУ СПО "Медицинский колледж №2"</t>
  </si>
  <si>
    <t xml:space="preserve">198205, Санкт-Петербург, ул. Чекистов, д. 18</t>
  </si>
  <si>
    <t xml:space="preserve">УчКол__3</t>
  </si>
  <si>
    <t xml:space="preserve">СПб ГБОУ СПО "Медицинский колледж №3"</t>
  </si>
  <si>
    <t xml:space="preserve">194354, Санкт-Петербург, пер. Учебный,  д. 9</t>
  </si>
  <si>
    <t xml:space="preserve">УчКол_Акуш</t>
  </si>
  <si>
    <t xml:space="preserve">СПб ГБОУ СПО "Акушерский колледж"</t>
  </si>
  <si>
    <t xml:space="preserve">195269, Санкт-Петербург, ул. Учительская, д. 9, корп. 3</t>
  </si>
  <si>
    <t xml:space="preserve">УчКол_Бехтерева(3)</t>
  </si>
  <si>
    <t xml:space="preserve">СПб ГБОУ СПО "Медицинский колледж им. В.М. Бехтерева"</t>
  </si>
  <si>
    <t xml:space="preserve">196247, Санкт-Петербург, пр. Ленинский, д. 149</t>
  </si>
  <si>
    <t xml:space="preserve">УчКол_Фельдш</t>
  </si>
  <si>
    <t xml:space="preserve">СПб ГБОУ СПО "Фельдшерский техникум"</t>
  </si>
  <si>
    <t xml:space="preserve">195267, Санкт-Петербург, ул. Ушинского, д. 45</t>
  </si>
  <si>
    <t xml:space="preserve">Учр_БСМЭ</t>
  </si>
  <si>
    <t xml:space="preserve">СПб ГБУЗ "Бюро судебно-медицинской экспертизы"</t>
  </si>
  <si>
    <t xml:space="preserve">195067, Санкт-Петербург, пр. Екатерининский, д. 10</t>
  </si>
  <si>
    <t xml:space="preserve">Учр_ГорПАБ</t>
  </si>
  <si>
    <t xml:space="preserve">СПб ГБУЗ "Городское патологоанатомическое бюро"</t>
  </si>
  <si>
    <t xml:space="preserve">Учр_МИАЦ</t>
  </si>
  <si>
    <t xml:space="preserve">СПб ГБУЗ "Медицинский информационно-аналитический центр"</t>
  </si>
  <si>
    <t xml:space="preserve">198095, Санкт-Петербург, ул. Шкапина, д. 30, литера А</t>
  </si>
  <si>
    <t xml:space="preserve">Учр_Резерв</t>
  </si>
  <si>
    <t xml:space="preserve">СПб ГКУЗ Медицинский центр "Резерв"</t>
  </si>
  <si>
    <t xml:space="preserve">191014, Санкт-Петербург, ул. Маяковского, д. 5 лит.А</t>
  </si>
  <si>
    <t xml:space="preserve">Фарм_Ц_КонтрЛек</t>
  </si>
  <si>
    <t xml:space="preserve">СПб ГБУЗ "СЗЦККЛС"</t>
  </si>
  <si>
    <t xml:space="preserve">198216 Санкт-Петербург, Ленинский пр., д.140</t>
  </si>
  <si>
    <t xml:space="preserve">ЦВЛ_3Биосвязь</t>
  </si>
  <si>
    <t xml:space="preserve">СПб ГБУЗ "Детский центр восстановительной медицины и реабилитации №3"</t>
  </si>
  <si>
    <t xml:space="preserve">195269, Санкт-Петербург, ул. Брянцева, д. 5, корп. 2, лит. А</t>
  </si>
  <si>
    <t xml:space="preserve">ЦД_85</t>
  </si>
  <si>
    <t xml:space="preserve">СПб ГБУЗ "КДЦ №85"</t>
  </si>
  <si>
    <t xml:space="preserve">198260, Санкт-Петербург, пр.Ветеранов, д.89, корп.3, литер А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</si>
</sst>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0.0"/>
    <numFmt numFmtId="168" formatCode="0.000"/>
    <numFmt numFmtId="169" formatCode="#,##0.000"/>
    <numFmt numFmtId="170" formatCode="0.00"/>
    <numFmt numFmtId="171" formatCode="#,##0.0"/>
  </numFmts>
  <fonts count="47">
    <font>
      <sz val="10"/>
      <name val="Arial Cy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C0C0C0"/>
      <name val="Arial Cyr"/>
      <family val="2"/>
    </font>
    <font>
      <b val="true"/>
      <sz val="12"/>
      <name val="Arial Cyr"/>
      <family val="2"/>
    </font>
    <font>
      <b val="true"/>
      <sz val="16"/>
      <name val="Arial Cyr"/>
      <family val="2"/>
    </font>
    <font>
      <b val="true"/>
      <sz val="10"/>
      <name val="Arial Cyr"/>
      <family val="2"/>
    </font>
    <font>
      <sz val="10"/>
      <color rgb="FFFFFFFF"/>
      <name val="Arial Cyr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69696"/>
      <name val="Arial"/>
      <family val="2"/>
    </font>
    <font>
      <sz val="10"/>
      <color rgb="FF333399"/>
      <name val="Arial"/>
      <family val="2"/>
    </font>
    <font>
      <b val="true"/>
      <sz val="12"/>
      <color rgb="FF000000"/>
      <name val="Arial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Times New Roman"/>
      <family val="1"/>
    </font>
    <font>
      <b val="true"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8"/>
      <color rgb="FF000000"/>
      <name val="Times New Roman"/>
      <family val="1"/>
    </font>
    <font>
      <b val="true"/>
      <sz val="10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i val="true"/>
      <sz val="10"/>
      <color rgb="FF000000"/>
      <name val="Times New Roman"/>
      <family val="1"/>
    </font>
    <font>
      <sz val="8"/>
      <color rgb="FF000000"/>
      <name val="Calibri"/>
      <family val="2"/>
    </font>
    <font>
      <sz val="9"/>
      <color rgb="FF000000"/>
      <name val="Arial"/>
      <family val="2"/>
    </font>
    <font>
      <b val="true"/>
      <sz val="11"/>
      <color rgb="FF000000"/>
      <name val="Calibri"/>
      <family val="2"/>
    </font>
    <font>
      <sz val="9"/>
      <name val="Times New Roman"/>
      <family val="1"/>
    </font>
    <font>
      <sz val="9"/>
      <name val="Arial Cyr"/>
      <family val="2"/>
    </font>
    <font>
      <sz val="11"/>
      <name val="Calibri"/>
      <family val="2"/>
    </font>
    <font>
      <b val="true"/>
      <sz val="18"/>
      <color rgb="FF339966"/>
      <name val="Times New Roman"/>
      <family val="1"/>
    </font>
    <font>
      <b val="true"/>
      <sz val="18"/>
      <color rgb="FFFF0000"/>
      <name val="Times New Roman"/>
      <family val="1"/>
    </font>
    <font>
      <sz val="11"/>
      <color rgb="FF000000"/>
      <name val="Times New Roman"/>
      <family val="1"/>
    </font>
    <font>
      <b val="true"/>
      <sz val="16"/>
      <color rgb="FF339966"/>
      <name val="Times New Roman"/>
      <family val="1"/>
    </font>
    <font>
      <b val="true"/>
      <sz val="12"/>
      <name val="Times New Roman"/>
      <family val="1"/>
    </font>
    <font>
      <b val="true"/>
      <sz val="12"/>
      <color rgb="FF000000"/>
      <name val="Times New Roman"/>
      <family val="1"/>
    </font>
    <font>
      <sz val="12"/>
      <name val="Times New Roman"/>
      <family val="1"/>
    </font>
    <font>
      <sz val="12"/>
      <name val="Arial Cyr"/>
      <family val="2"/>
    </font>
    <font>
      <sz val="11"/>
      <name val="Arial Cyr"/>
      <family val="2"/>
    </font>
    <font>
      <b val="true"/>
      <sz val="13"/>
      <name val="Arial Cyr"/>
      <family val="2"/>
    </font>
    <font>
      <b val="true"/>
      <sz val="11"/>
      <name val="Arial Cyr"/>
      <family val="2"/>
    </font>
    <font>
      <b val="true"/>
      <sz val="11"/>
      <color rgb="FF000000"/>
      <name val="Times New Roman"/>
      <family val="1"/>
    </font>
    <font>
      <i val="true"/>
      <sz val="11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99"/>
        <bgColor rgb="FFE2F0D9"/>
      </patternFill>
    </fill>
    <fill>
      <patternFill patternType="solid">
        <fgColor rgb="FFC0C0C0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E2F0D9"/>
      </patternFill>
    </fill>
    <fill>
      <patternFill patternType="solid">
        <fgColor rgb="FFE2F0D9"/>
        <bgColor rgb="FFCC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16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14" fillId="6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2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1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6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38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8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7" borderId="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17" borderId="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6" borderId="9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6" borderId="1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17" borderId="1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1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1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9" fillId="0" borderId="1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19" fillId="16" borderId="11" xfId="3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9" fillId="0" borderId="1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9" fontId="19" fillId="0" borderId="1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19" fillId="16" borderId="10" xfId="3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9" fillId="0" borderId="10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9" fillId="0" borderId="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5" fillId="0" borderId="1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12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" xfId="3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0" borderId="10" xfId="3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0" borderId="0" xfId="38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26" fillId="0" borderId="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38" applyFont="true" applyBorder="false" applyAlignment="true" applyProtection="true">
      <alignment horizontal="justify" vertical="center" textRotation="0" wrapText="true" indent="0" shrinkToFit="false"/>
      <protection locked="true" hidden="false"/>
    </xf>
    <xf numFmtId="164" fontId="25" fillId="0" borderId="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38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4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38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7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8" fillId="0" borderId="14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8" fillId="0" borderId="0" xfId="38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38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18" borderId="1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29" fillId="0" borderId="1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29" fillId="16" borderId="11" xfId="3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29" fillId="16" borderId="10" xfId="3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0" borderId="10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9" fillId="0" borderId="1" xfId="38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0" fillId="0" borderId="0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3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6" borderId="0" xfId="3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32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3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2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2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32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3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3" fillId="0" borderId="0" xfId="3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4" fillId="0" borderId="7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3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7" fillId="19" borderId="2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15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19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3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2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2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19" borderId="2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0" fillId="19" borderId="20" xfId="3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0" borderId="2" xfId="38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3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42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2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4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21" xfId="0" applyFont="true" applyBorder="true" applyAlignment="true" applyProtection="true">
      <alignment horizontal="left" vertical="center" textRotation="0" wrapText="true" indent="3" shrinkToFit="true"/>
      <protection locked="true" hidden="false"/>
    </xf>
    <xf numFmtId="164" fontId="42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23" xfId="0" applyFont="true" applyBorder="true" applyAlignment="true" applyProtection="true">
      <alignment horizontal="left" vertical="center" textRotation="0" wrapText="true" indent="3" shrinkToFit="true"/>
      <protection locked="true" hidden="false"/>
    </xf>
    <xf numFmtId="164" fontId="4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2" fillId="0" borderId="20" xfId="0" applyFont="true" applyBorder="true" applyAlignment="true" applyProtection="true">
      <alignment horizontal="left" vertical="center" textRotation="0" wrapText="true" indent="3" shrinkToFit="true"/>
      <protection locked="true" hidden="false"/>
    </xf>
    <xf numFmtId="164" fontId="4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2" fillId="0" borderId="0" xfId="0" applyFont="true" applyBorder="true" applyAlignment="true" applyProtection="true">
      <alignment horizontal="general" vertical="center" textRotation="0" wrapText="true" indent="0" shrinkToFit="true"/>
      <protection locked="true" hidden="false"/>
    </xf>
    <xf numFmtId="164" fontId="4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4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0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6" fillId="0" borderId="0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3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38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3" xfId="3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23" fillId="16" borderId="11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23" fillId="16" borderId="11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18" borderId="26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18" borderId="27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20" borderId="2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10" xfId="38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25" fillId="16" borderId="13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6" borderId="28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16" borderId="28" xfId="38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7" fontId="23" fillId="16" borderId="13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3" fillId="16" borderId="28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5" fillId="16" borderId="12" xfId="38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4" fillId="18" borderId="29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18" borderId="30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25" fillId="4" borderId="11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25" fillId="4" borderId="11" xfId="38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5" fillId="0" borderId="11" xfId="38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8" fontId="25" fillId="0" borderId="11" xfId="38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25" fillId="0" borderId="1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5" fillId="0" borderId="11" xfId="38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8" fontId="25" fillId="0" borderId="11" xfId="38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0" borderId="0" xfId="38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9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3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2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8" borderId="32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18" borderId="33" xfId="38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0" xfId="38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6" fontId="4" fillId="0" borderId="0" xfId="38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4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Акцент1" xfId="20" builtinId="53" customBuiltin="true"/>
    <cellStyle name="20% - Акцент2" xfId="21" builtinId="53" customBuiltin="true"/>
    <cellStyle name="20% - Акцент3" xfId="22" builtinId="53" customBuiltin="true"/>
    <cellStyle name="20% - Акцент4" xfId="23" builtinId="53" customBuiltin="true"/>
    <cellStyle name="20% - Акцент5" xfId="24" builtinId="53" customBuiltin="true"/>
    <cellStyle name="20% - Акцент6" xfId="25" builtinId="53" customBuiltin="true"/>
    <cellStyle name="40% - Акцент1" xfId="26" builtinId="53" customBuiltin="true"/>
    <cellStyle name="40% - Акцент2" xfId="27" builtinId="53" customBuiltin="true"/>
    <cellStyle name="40% - Акцент3" xfId="28" builtinId="53" customBuiltin="true"/>
    <cellStyle name="40% - Акцент4" xfId="29" builtinId="53" customBuiltin="true"/>
    <cellStyle name="40% - Акцент5" xfId="30" builtinId="53" customBuiltin="true"/>
    <cellStyle name="40% - Акцент6" xfId="31" builtinId="53" customBuiltin="true"/>
    <cellStyle name="60% - Акцент1" xfId="32" builtinId="53" customBuiltin="true"/>
    <cellStyle name="60% - Акцент2" xfId="33" builtinId="53" customBuiltin="true"/>
    <cellStyle name="60% - Акцент3" xfId="34" builtinId="53" customBuiltin="true"/>
    <cellStyle name="60% - Акцент4" xfId="35" builtinId="53" customBuiltin="true"/>
    <cellStyle name="60% - Акцент5" xfId="36" builtinId="53" customBuiltin="true"/>
    <cellStyle name="60% - Акцент6" xfId="37" builtinId="53" customBuiltin="true"/>
    <cellStyle name="Обычный_ЗП-здрав" xfId="38" builtinId="53" customBuiltin="true"/>
  </cellStyles>
  <dxfs count="16"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 Cyr"/>
        <family val="0"/>
      </font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2.75"/>
  <cols>
    <col collapsed="false" hidden="false" max="20" min="1" style="1" width="4.45408163265306"/>
    <col collapsed="false" hidden="false" max="1025" min="21" style="1" width="9.04591836734694"/>
  </cols>
  <sheetData>
    <row r="1" customFormat="false" ht="23.25" hidden="false" customHeight="true" outlineLevel="0" collapsed="false">
      <c r="A1" s="2" t="n">
        <f aca="false">SUMIF(ЛПУ,H4,Лист1!A2:A286)</f>
        <v>564</v>
      </c>
      <c r="B1" s="0"/>
      <c r="C1" s="0"/>
      <c r="D1" s="0"/>
      <c r="E1" s="0"/>
      <c r="F1" s="0"/>
      <c r="G1" s="0"/>
      <c r="H1" s="3"/>
      <c r="I1" s="3"/>
      <c r="J1" s="3"/>
      <c r="K1" s="3"/>
      <c r="L1" s="3"/>
      <c r="M1" s="3"/>
      <c r="N1" s="3"/>
      <c r="O1" s="3"/>
      <c r="P1" s="0"/>
      <c r="Q1" s="0"/>
      <c r="R1" s="0"/>
      <c r="S1" s="4" t="n">
        <f aca="false">SUMIF(Лист1!C2:C286,H4,Лист1!D2:D286)</f>
        <v>177</v>
      </c>
      <c r="T1" s="4"/>
    </row>
    <row r="2" customFormat="false" ht="59.2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23.2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</row>
    <row r="4" customFormat="false" ht="70.5" hidden="false" customHeight="true" outlineLevel="0" collapsed="false">
      <c r="A4" s="6" t="s">
        <v>1</v>
      </c>
      <c r="B4" s="7"/>
      <c r="C4" s="0"/>
      <c r="D4" s="0"/>
      <c r="E4" s="0"/>
      <c r="F4" s="0"/>
      <c r="G4" s="0"/>
      <c r="H4" s="8" t="s">
        <v>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customFormat="false" ht="60" hidden="false" customHeight="true" outlineLevel="0" collapsed="false">
      <c r="A5" s="9" t="s">
        <v>3</v>
      </c>
      <c r="B5" s="9"/>
      <c r="C5" s="9"/>
      <c r="D5" s="9"/>
      <c r="E5" s="9"/>
      <c r="F5" s="9"/>
      <c r="G5" s="7"/>
      <c r="H5" s="10" t="str">
        <f aca="false">Лист1!C294</f>
        <v>197374, Санкт-Петербург, ул.Школьная,, д.116, корп.1, литер А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23.25" hidden="false" customHeight="true" outlineLevel="0" collapsed="false">
      <c r="A6" s="11" t="s">
        <v>4</v>
      </c>
      <c r="B6" s="11"/>
      <c r="C6" s="11"/>
      <c r="D6" s="11"/>
      <c r="E6" s="11"/>
      <c r="F6" s="11"/>
      <c r="G6" s="7"/>
      <c r="H6" s="12" t="s">
        <v>5</v>
      </c>
      <c r="I6" s="12"/>
      <c r="J6" s="12"/>
      <c r="K6" s="12"/>
      <c r="L6" s="12"/>
      <c r="M6" s="13"/>
      <c r="N6" s="14" t="n">
        <v>2018</v>
      </c>
      <c r="O6" s="14"/>
      <c r="P6" s="14"/>
      <c r="Q6" s="15"/>
      <c r="R6" s="15" t="s">
        <v>6</v>
      </c>
      <c r="S6" s="15"/>
      <c r="T6" s="15"/>
    </row>
    <row r="7" customFormat="false" ht="21" hidden="false" customHeight="true" outlineLevel="0" collapsed="false">
      <c r="A7" s="16" t="n">
        <f aca="false">SUMIF(Месяц,H6,Лист1!G2:G13)</f>
        <v>8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</row>
    <row r="8" customFormat="false" ht="23.25" hidden="tru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</row>
    <row r="9" customFormat="false" ht="23.25" hidden="false" customHeight="true" outlineLevel="0" collapsed="false">
      <c r="A9" s="17" t="s">
        <v>7</v>
      </c>
      <c r="B9" s="18"/>
      <c r="C9" s="18"/>
      <c r="D9" s="18"/>
      <c r="E9" s="18"/>
      <c r="F9" s="18"/>
      <c r="G9" s="18"/>
      <c r="H9" s="18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23.25" hidden="false" customHeight="true" outlineLevel="0" collapsed="false">
      <c r="A10" s="20"/>
      <c r="B10" s="20" t="s">
        <v>8</v>
      </c>
      <c r="C10" s="20"/>
      <c r="D10" s="20"/>
      <c r="E10" s="20"/>
      <c r="F10" s="20"/>
      <c r="G10" s="20"/>
      <c r="H10" s="21" t="s">
        <v>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23.25" hidden="false" customHeight="true" outlineLevel="0" collapsed="false">
      <c r="A11" s="20"/>
      <c r="B11" s="20" t="s">
        <v>10</v>
      </c>
      <c r="C11" s="20"/>
      <c r="D11" s="20"/>
      <c r="E11" s="20"/>
      <c r="F11" s="20"/>
      <c r="G11" s="20"/>
      <c r="H11" s="21" t="s">
        <v>11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23.25" hidden="false" customHeight="true" outlineLevel="0" collapsed="false">
      <c r="A12" s="20"/>
      <c r="B12" s="20" t="s">
        <v>12</v>
      </c>
      <c r="C12" s="20"/>
      <c r="D12" s="20"/>
      <c r="E12" s="20"/>
      <c r="F12" s="20"/>
      <c r="G12" s="20"/>
      <c r="H12" s="21" t="s">
        <v>13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23.25" hidden="false" customHeight="true" outlineLevel="0" collapsed="false">
      <c r="A13" s="20"/>
      <c r="B13" s="20" t="s">
        <v>14</v>
      </c>
      <c r="C13" s="20"/>
      <c r="D13" s="20"/>
      <c r="E13" s="20"/>
      <c r="F13" s="20"/>
      <c r="G13" s="20"/>
      <c r="H13" s="21" t="s">
        <v>15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23.25" hidden="false" customHeight="true" outlineLevel="0" collapsed="false">
      <c r="A14" s="20"/>
      <c r="B14" s="20" t="s">
        <v>16</v>
      </c>
      <c r="C14" s="20"/>
      <c r="D14" s="20"/>
      <c r="E14" s="20"/>
      <c r="F14" s="20"/>
      <c r="G14" s="20"/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23.25" hidden="false" customHeight="true" outlineLevel="0" collapsed="false">
      <c r="A15" s="20"/>
      <c r="B15" s="22" t="s">
        <v>17</v>
      </c>
      <c r="C15" s="20"/>
      <c r="D15" s="20"/>
      <c r="E15" s="20"/>
      <c r="F15" s="20"/>
      <c r="G15" s="20"/>
      <c r="H15" s="23" t="s">
        <v>18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customFormat="false" ht="23.25" hidden="false" customHeight="true" outlineLevel="0" collapsed="false">
      <c r="A16" s="20"/>
      <c r="B16" s="22" t="s">
        <v>19</v>
      </c>
      <c r="C16" s="20"/>
      <c r="D16" s="20"/>
      <c r="E16" s="20"/>
      <c r="F16" s="20"/>
      <c r="G16" s="2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customFormat="false" ht="23.25" hidden="false" customHeight="true" outlineLevel="0" collapsed="false">
      <c r="A17" s="24"/>
      <c r="B17" s="25" t="s">
        <v>20</v>
      </c>
      <c r="C17" s="24"/>
      <c r="D17" s="24"/>
      <c r="E17" s="24"/>
      <c r="F17" s="24"/>
      <c r="G17" s="24"/>
      <c r="H17" s="21" t="s">
        <v>21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23.25" hidden="false" customHeight="true" outlineLevel="0" collapsed="false">
      <c r="A18" s="20"/>
      <c r="B18" s="22"/>
      <c r="C18" s="20"/>
      <c r="D18" s="20"/>
      <c r="E18" s="20"/>
      <c r="F18" s="20"/>
      <c r="G18" s="20"/>
      <c r="H18" s="20"/>
      <c r="I18" s="20"/>
      <c r="J18" s="20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customFormat="false" ht="17.25" hidden="false" customHeight="true" outlineLevel="0" collapsed="false">
      <c r="A19" s="20"/>
      <c r="B19" s="27" t="s">
        <v>22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6"/>
    </row>
    <row r="20" customFormat="false" ht="15" hidden="false" customHeight="true" outlineLevel="0" collapsed="false">
      <c r="A20" s="20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6"/>
    </row>
    <row r="21" customFormat="false" ht="11.25" hidden="false" customHeight="true" outlineLevel="0" collapsed="false">
      <c r="A21" s="20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6"/>
    </row>
    <row r="22" customFormat="false" ht="12.75" hidden="false" customHeight="true" outlineLevel="0" collapsed="false">
      <c r="A22" s="20"/>
      <c r="B22" s="22"/>
      <c r="C22" s="20"/>
      <c r="D22" s="20"/>
      <c r="E22" s="20"/>
      <c r="F22" s="20"/>
      <c r="G22" s="20"/>
      <c r="H22" s="20"/>
      <c r="I22" s="20"/>
      <c r="J22" s="20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customFormat="false" ht="23.25" hidden="false" customHeight="true" outlineLevel="0" collapsed="false">
      <c r="A23" s="20"/>
      <c r="B23" s="22" t="s">
        <v>23</v>
      </c>
      <c r="C23" s="20"/>
      <c r="D23" s="20"/>
      <c r="E23" s="28" t="n">
        <v>1</v>
      </c>
      <c r="F23" s="28"/>
      <c r="G23" s="20"/>
      <c r="H23" s="20"/>
      <c r="I23" s="20"/>
      <c r="J23" s="20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customFormat="false" ht="23.25" hidden="false" customHeight="true" outlineLevel="0" collapsed="false">
      <c r="A24" s="20"/>
      <c r="B24" s="22"/>
      <c r="C24" s="20"/>
      <c r="D24" s="20"/>
      <c r="E24" s="20"/>
      <c r="F24" s="20"/>
      <c r="G24" s="20"/>
      <c r="H24" s="20"/>
      <c r="I24" s="20"/>
      <c r="J24" s="20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customFormat="false" ht="23.25" hidden="false" customHeight="true" outlineLevel="0" collapsed="false">
      <c r="A25" s="29" t="n">
        <f aca="false">SUMIF(Документ,E25,Лист1!G22:G24)</f>
        <v>1</v>
      </c>
      <c r="B25" s="22" t="s">
        <v>24</v>
      </c>
      <c r="C25" s="20"/>
      <c r="D25" s="20"/>
      <c r="E25" s="30" t="s">
        <v>25</v>
      </c>
      <c r="F25" s="30"/>
      <c r="G25" s="30"/>
      <c r="H25" s="30"/>
      <c r="I25" s="20"/>
      <c r="J25" s="30" t="s">
        <v>26</v>
      </c>
      <c r="K25" s="30"/>
      <c r="L25" s="30"/>
      <c r="M25" s="30"/>
      <c r="N25" s="30"/>
      <c r="O25" s="30"/>
      <c r="P25" s="30"/>
      <c r="Q25" s="26"/>
      <c r="R25" s="31" t="n">
        <f aca="false">SUMIF(Утверждение,J25,Лист1!G28:G30)</f>
        <v>2</v>
      </c>
      <c r="S25" s="26"/>
      <c r="T25" s="26"/>
    </row>
    <row r="26" customFormat="false" ht="23.25" hidden="false" customHeight="true" outlineLevel="0" collapsed="false">
      <c r="A26" s="20"/>
      <c r="B26" s="22"/>
      <c r="C26" s="20"/>
      <c r="D26" s="20"/>
      <c r="E26" s="32" t="s">
        <v>27</v>
      </c>
      <c r="F26" s="32"/>
      <c r="G26" s="32"/>
      <c r="H26" s="32"/>
      <c r="I26" s="20"/>
      <c r="J26" s="32" t="s">
        <v>28</v>
      </c>
      <c r="K26" s="32"/>
      <c r="L26" s="32"/>
      <c r="M26" s="32"/>
      <c r="N26" s="32"/>
      <c r="O26" s="32"/>
      <c r="P26" s="32"/>
      <c r="Q26" s="26"/>
      <c r="R26" s="26"/>
      <c r="S26" s="26"/>
      <c r="T26" s="26"/>
    </row>
    <row r="27" customFormat="false" ht="23.25" hidden="false" customHeight="true" outlineLevel="0" collapsed="false">
      <c r="A27" s="20"/>
      <c r="B27" s="22"/>
      <c r="C27" s="20"/>
      <c r="D27" s="20" t="s">
        <v>29</v>
      </c>
      <c r="E27" s="33" t="s">
        <v>30</v>
      </c>
      <c r="F27" s="33"/>
      <c r="G27" s="34"/>
      <c r="H27" s="35" t="s">
        <v>31</v>
      </c>
      <c r="I27" s="36" t="n">
        <v>43217</v>
      </c>
      <c r="J27" s="36"/>
      <c r="K27" s="36"/>
      <c r="L27" s="34"/>
      <c r="M27" s="34"/>
      <c r="N27" s="34"/>
      <c r="O27" s="34"/>
      <c r="P27" s="34"/>
      <c r="Q27" s="26"/>
      <c r="R27" s="26"/>
      <c r="S27" s="26"/>
      <c r="T27" s="26"/>
    </row>
    <row r="28" customFormat="false" ht="23.25" hidden="false" customHeight="true" outlineLevel="0" collapsed="false">
      <c r="A28" s="20"/>
      <c r="B28" s="22"/>
      <c r="C28" s="20"/>
      <c r="D28" s="20"/>
      <c r="E28" s="20"/>
      <c r="F28" s="20"/>
      <c r="G28" s="20"/>
      <c r="H28" s="20"/>
      <c r="I28" s="20"/>
      <c r="J28" s="20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customFormat="false" ht="23.25" hidden="false" customHeight="true" outlineLevel="0" collapsed="false">
      <c r="A29" s="37" t="s">
        <v>32</v>
      </c>
      <c r="B29" s="37"/>
      <c r="C29" s="37"/>
      <c r="D29" s="37"/>
      <c r="E29" s="37"/>
      <c r="F29" s="37"/>
      <c r="G29" s="37"/>
      <c r="H29" s="37"/>
      <c r="I29" s="38"/>
      <c r="J29" s="38"/>
      <c r="K29" s="38"/>
      <c r="L29" s="38"/>
      <c r="M29" s="38"/>
      <c r="N29" s="39"/>
      <c r="O29" s="39"/>
      <c r="P29" s="40" t="s">
        <v>33</v>
      </c>
      <c r="Q29" s="40"/>
      <c r="R29" s="40"/>
      <c r="S29" s="40"/>
      <c r="T29" s="40"/>
    </row>
    <row r="30" customFormat="false" ht="23.25" hidden="false" customHeight="true" outlineLevel="0" collapsed="false">
      <c r="A30" s="39"/>
      <c r="B30" s="39"/>
      <c r="C30" s="39"/>
      <c r="D30" s="39"/>
      <c r="E30" s="39"/>
      <c r="F30" s="39"/>
      <c r="G30" s="39"/>
      <c r="H30" s="39"/>
      <c r="I30" s="41" t="s">
        <v>34</v>
      </c>
      <c r="J30" s="41"/>
      <c r="K30" s="41"/>
      <c r="L30" s="41"/>
      <c r="M30" s="41"/>
      <c r="N30" s="41"/>
      <c r="O30" s="39"/>
      <c r="P30" s="41" t="s">
        <v>35</v>
      </c>
      <c r="Q30" s="41"/>
      <c r="R30" s="41"/>
      <c r="S30" s="41"/>
      <c r="T30" s="41"/>
    </row>
    <row r="31" customFormat="false" ht="23.25" hidden="false" customHeight="true" outlineLevel="0" collapsed="false">
      <c r="A31" s="39"/>
      <c r="B31" s="39"/>
      <c r="C31" s="39"/>
      <c r="D31" s="39"/>
      <c r="E31" s="39"/>
      <c r="F31" s="39"/>
      <c r="G31" s="39"/>
      <c r="H31" s="39"/>
      <c r="I31" s="42"/>
      <c r="J31" s="42"/>
      <c r="K31" s="42"/>
      <c r="L31" s="42"/>
      <c r="M31" s="42"/>
      <c r="N31" s="42"/>
      <c r="O31" s="39"/>
      <c r="P31" s="42"/>
      <c r="Q31" s="42"/>
      <c r="R31" s="42"/>
      <c r="S31" s="42"/>
      <c r="T31" s="42"/>
    </row>
    <row r="32" customFormat="false" ht="23.25" hidden="false" customHeight="true" outlineLevel="0" collapsed="false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customFormat="false" ht="23.25" hidden="false" customHeight="true" outlineLevel="0" collapsed="false">
      <c r="A33" s="43" t="s">
        <v>36</v>
      </c>
      <c r="B33" s="43"/>
      <c r="C33" s="43"/>
      <c r="D33" s="43"/>
      <c r="E33" s="43"/>
      <c r="F33" s="44"/>
      <c r="G33" s="44"/>
      <c r="H33" s="44"/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39"/>
    </row>
  </sheetData>
  <mergeCells count="29">
    <mergeCell ref="H1:O1"/>
    <mergeCell ref="S1:T1"/>
    <mergeCell ref="A2:T2"/>
    <mergeCell ref="H4:T4"/>
    <mergeCell ref="A5:F5"/>
    <mergeCell ref="H5:T5"/>
    <mergeCell ref="A6:F6"/>
    <mergeCell ref="H6:L6"/>
    <mergeCell ref="N6:P6"/>
    <mergeCell ref="H10:T10"/>
    <mergeCell ref="H11:T11"/>
    <mergeCell ref="H12:T12"/>
    <mergeCell ref="H13:T13"/>
    <mergeCell ref="H15:T15"/>
    <mergeCell ref="H16:T16"/>
    <mergeCell ref="H17:T17"/>
    <mergeCell ref="B19:S20"/>
    <mergeCell ref="E23:F23"/>
    <mergeCell ref="E25:H25"/>
    <mergeCell ref="J25:P25"/>
    <mergeCell ref="E26:H26"/>
    <mergeCell ref="J26:P26"/>
    <mergeCell ref="E27:F27"/>
    <mergeCell ref="I27:K27"/>
    <mergeCell ref="A29:H29"/>
    <mergeCell ref="P29:T29"/>
    <mergeCell ref="I30:N30"/>
    <mergeCell ref="P30:T30"/>
    <mergeCell ref="F33:J33"/>
  </mergeCells>
  <dataValidations count="7">
    <dataValidation allowBlank="true" operator="equal" showDropDown="false" showErrorMessage="true" showInputMessage="true" sqref="H4:T4" type="list">
      <formula1>ЛПУ</formula1>
      <formula2>0</formula2>
    </dataValidation>
    <dataValidation allowBlank="true" operator="equal" showDropDown="false" showErrorMessage="true" showInputMessage="true" sqref="H6:L6" type="list">
      <formula1>Месяц</formula1>
      <formula2>0</formula2>
    </dataValidation>
    <dataValidation allowBlank="true" operator="equal" showDropDown="false" showErrorMessage="true" showInputMessage="true" sqref="N6:P6" type="list">
      <formula1>Год</formula1>
      <formula2>0</formula2>
    </dataValidation>
    <dataValidation allowBlank="true" operator="equal" showDropDown="false" showErrorMessage="true" showInputMessage="true" sqref="E23:F23" type="list">
      <formula1>группа</formula1>
      <formula2>0</formula2>
    </dataValidation>
    <dataValidation allowBlank="true" operator="equal" showDropDown="false" showErrorMessage="true" showInputMessage="true" sqref="E25:H25" type="list">
      <formula1>Документ</formula1>
      <formula2>0</formula2>
    </dataValidation>
    <dataValidation allowBlank="true" operator="equal" showDropDown="false" showErrorMessage="true" showInputMessage="true" sqref="J25:P25" type="list">
      <formula1>Утверждение</formula1>
      <formula2>0</formula2>
    </dataValidation>
    <dataValidation allowBlank="true" error="Введите дату" operator="greaterThan" showDropDown="false" showErrorMessage="true" showInputMessage="true" sqref="I27:K27" type="date">
      <formula1>34700</formula1>
      <formula2>0</formula2>
    </dataValidation>
  </dataValidations>
  <printOptions headings="false" gridLines="false" gridLinesSet="true" horizontalCentered="false" verticalCentered="false"/>
  <pageMargins left="0.590277777777778" right="0.39375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46" width="33.8826530612245"/>
    <col collapsed="false" hidden="false" max="2" min="2" style="46" width="8.23469387755102"/>
    <col collapsed="false" hidden="false" max="3" min="3" style="46" width="5.66836734693878"/>
    <col collapsed="false" hidden="false" max="4" min="4" style="46" width="10.1224489795918"/>
    <col collapsed="false" hidden="false" max="6" min="5" style="46" width="8.63775510204082"/>
    <col collapsed="false" hidden="false" max="8" min="7" style="46" width="10.530612244898"/>
    <col collapsed="false" hidden="false" max="9" min="9" style="46" width="11.7448979591837"/>
    <col collapsed="false" hidden="false" max="15" min="10" style="46" width="9.85204081632653"/>
    <col collapsed="false" hidden="false" max="16" min="16" style="46" width="11.0714285714286"/>
    <col collapsed="false" hidden="false" max="17" min="17" style="46" width="23.4897959183673"/>
    <col collapsed="false" hidden="false" max="1025" min="18" style="46" width="9.04591836734694"/>
  </cols>
  <sheetData>
    <row r="1" customFormat="false" ht="18" hidden="false" customHeight="true" outlineLevel="0" collapsed="false">
      <c r="A1" s="47" t="s">
        <v>37</v>
      </c>
      <c r="B1" s="47" t="s">
        <v>38</v>
      </c>
      <c r="C1" s="47" t="s">
        <v>39</v>
      </c>
      <c r="D1" s="48" t="s">
        <v>40</v>
      </c>
      <c r="E1" s="47" t="s">
        <v>41</v>
      </c>
      <c r="F1" s="47"/>
      <c r="G1" s="47" t="s">
        <v>42</v>
      </c>
      <c r="H1" s="47"/>
      <c r="I1" s="47"/>
      <c r="J1" s="49" t="s">
        <v>43</v>
      </c>
      <c r="K1" s="49"/>
      <c r="L1" s="49"/>
      <c r="M1" s="49"/>
      <c r="N1" s="49"/>
      <c r="O1" s="49"/>
      <c r="P1" s="48" t="s">
        <v>44</v>
      </c>
      <c r="Q1" s="47" t="s">
        <v>45</v>
      </c>
    </row>
    <row r="2" customFormat="false" ht="16.5" hidden="false" customHeight="true" outlineLevel="0" collapsed="false">
      <c r="A2" s="47"/>
      <c r="B2" s="47"/>
      <c r="C2" s="47"/>
      <c r="D2" s="48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48"/>
      <c r="Q2" s="48"/>
    </row>
    <row r="3" customFormat="false" ht="39" hidden="false" customHeight="true" outlineLevel="0" collapsed="false">
      <c r="A3" s="47"/>
      <c r="B3" s="47"/>
      <c r="C3" s="47"/>
      <c r="D3" s="48"/>
      <c r="E3" s="47" t="s">
        <v>46</v>
      </c>
      <c r="F3" s="47" t="s">
        <v>47</v>
      </c>
      <c r="G3" s="47" t="s">
        <v>48</v>
      </c>
      <c r="H3" s="47"/>
      <c r="I3" s="47" t="s">
        <v>49</v>
      </c>
      <c r="J3" s="50" t="s">
        <v>50</v>
      </c>
      <c r="K3" s="50"/>
      <c r="L3" s="50"/>
      <c r="M3" s="50" t="s">
        <v>51</v>
      </c>
      <c r="N3" s="50"/>
      <c r="O3" s="50"/>
      <c r="P3" s="51" t="str">
        <f aca="false">D4</f>
        <v>Август</v>
      </c>
      <c r="Q3" s="47"/>
    </row>
    <row r="4" customFormat="false" ht="66" hidden="false" customHeight="true" outlineLevel="0" collapsed="false">
      <c r="A4" s="47"/>
      <c r="B4" s="47"/>
      <c r="C4" s="47"/>
      <c r="D4" s="52" t="str">
        <f aca="false">Титул!H6</f>
        <v>Август</v>
      </c>
      <c r="E4" s="47"/>
      <c r="F4" s="47"/>
      <c r="G4" s="53" t="s">
        <v>52</v>
      </c>
      <c r="H4" s="53" t="s">
        <v>53</v>
      </c>
      <c r="I4" s="47"/>
      <c r="J4" s="54" t="s">
        <v>54</v>
      </c>
      <c r="K4" s="54" t="s">
        <v>55</v>
      </c>
      <c r="L4" s="54" t="s">
        <v>56</v>
      </c>
      <c r="M4" s="54" t="s">
        <v>54</v>
      </c>
      <c r="N4" s="54" t="s">
        <v>55</v>
      </c>
      <c r="O4" s="54" t="s">
        <v>56</v>
      </c>
      <c r="P4" s="55" t="s">
        <v>57</v>
      </c>
      <c r="Q4" s="47"/>
    </row>
    <row r="5" customFormat="false" ht="15.75" hidden="false" customHeight="false" outlineLevel="0" collapsed="false">
      <c r="A5" s="56" t="s">
        <v>58</v>
      </c>
      <c r="B5" s="57" t="s">
        <v>59</v>
      </c>
      <c r="C5" s="57" t="s">
        <v>60</v>
      </c>
      <c r="D5" s="57" t="s">
        <v>61</v>
      </c>
      <c r="E5" s="57" t="n">
        <v>1</v>
      </c>
      <c r="F5" s="57" t="n">
        <v>2</v>
      </c>
      <c r="G5" s="57" t="n">
        <v>3</v>
      </c>
      <c r="H5" s="57" t="n">
        <v>4</v>
      </c>
      <c r="I5" s="57" t="n">
        <v>5</v>
      </c>
      <c r="J5" s="58" t="n">
        <v>6</v>
      </c>
      <c r="K5" s="58" t="n">
        <v>7</v>
      </c>
      <c r="L5" s="58" t="n">
        <v>8</v>
      </c>
      <c r="M5" s="58" t="n">
        <v>9</v>
      </c>
      <c r="N5" s="58" t="n">
        <v>10</v>
      </c>
      <c r="O5" s="58" t="n">
        <v>11</v>
      </c>
      <c r="P5" s="59" t="n">
        <v>12</v>
      </c>
      <c r="Q5" s="59" t="n">
        <v>13</v>
      </c>
    </row>
    <row r="6" customFormat="false" ht="29.25" hidden="false" customHeight="true" outlineLevel="0" collapsed="false">
      <c r="A6" s="60" t="s">
        <v>62</v>
      </c>
      <c r="B6" s="61" t="n">
        <v>101</v>
      </c>
      <c r="C6" s="61" t="n">
        <v>2</v>
      </c>
      <c r="D6" s="62"/>
      <c r="E6" s="62"/>
      <c r="F6" s="62"/>
      <c r="G6" s="63" t="n">
        <f aca="false">J6+K6+L6</f>
        <v>0</v>
      </c>
      <c r="H6" s="64"/>
      <c r="I6" s="63" t="n">
        <f aca="false">M6+N6+O6</f>
        <v>0</v>
      </c>
      <c r="J6" s="65"/>
      <c r="K6" s="65"/>
      <c r="L6" s="65"/>
      <c r="M6" s="65"/>
      <c r="N6" s="65"/>
      <c r="O6" s="65"/>
      <c r="P6" s="66" t="n">
        <f aca="false">IF(E6&gt;0,ROUND(G6/E6,3),0)</f>
        <v>0</v>
      </c>
      <c r="Q6" s="67" t="s">
        <v>63</v>
      </c>
    </row>
    <row r="7" customFormat="false" ht="64.5" hidden="false" customHeight="true" outlineLevel="0" collapsed="false">
      <c r="A7" s="60" t="s">
        <v>64</v>
      </c>
      <c r="B7" s="61" t="n">
        <v>102</v>
      </c>
      <c r="C7" s="61" t="n">
        <v>3</v>
      </c>
      <c r="D7" s="62"/>
      <c r="E7" s="62"/>
      <c r="F7" s="62"/>
      <c r="G7" s="63" t="n">
        <f aca="false">J7+K7+L7</f>
        <v>0</v>
      </c>
      <c r="H7" s="64"/>
      <c r="I7" s="63" t="n">
        <f aca="false">M7+N7+O7</f>
        <v>0</v>
      </c>
      <c r="J7" s="65"/>
      <c r="K7" s="65"/>
      <c r="L7" s="65"/>
      <c r="M7" s="65"/>
      <c r="N7" s="65"/>
      <c r="O7" s="65"/>
      <c r="P7" s="66" t="n">
        <f aca="false">IF(E7&gt;0,ROUND(G7/E7,3),0)</f>
        <v>0</v>
      </c>
      <c r="Q7" s="68"/>
    </row>
    <row r="8" customFormat="false" ht="42.75" hidden="false" customHeight="true" outlineLevel="0" collapsed="false">
      <c r="A8" s="69" t="s">
        <v>65</v>
      </c>
      <c r="B8" s="70" t="n">
        <v>401</v>
      </c>
      <c r="C8" s="70" t="n">
        <v>6</v>
      </c>
      <c r="D8" s="62"/>
      <c r="E8" s="62"/>
      <c r="F8" s="62"/>
      <c r="G8" s="63" t="n">
        <f aca="false">J8+K8+L8</f>
        <v>0</v>
      </c>
      <c r="H8" s="64"/>
      <c r="I8" s="63" t="n">
        <f aca="false">M8+N8+O8</f>
        <v>0</v>
      </c>
      <c r="J8" s="65"/>
      <c r="K8" s="65"/>
      <c r="L8" s="65"/>
      <c r="M8" s="65"/>
      <c r="N8" s="65"/>
      <c r="O8" s="65"/>
      <c r="P8" s="66" t="n">
        <f aca="false">IF(E8&gt;0,ROUND(G8/E8,3),0)</f>
        <v>0</v>
      </c>
      <c r="Q8" s="68"/>
    </row>
    <row r="9" customFormat="false" ht="63.75" hidden="false" customHeight="true" outlineLevel="0" collapsed="false">
      <c r="A9" s="60" t="s">
        <v>66</v>
      </c>
      <c r="B9" s="61" t="n">
        <v>411</v>
      </c>
      <c r="C9" s="61" t="n">
        <v>10</v>
      </c>
      <c r="D9" s="62"/>
      <c r="E9" s="62"/>
      <c r="F9" s="62"/>
      <c r="G9" s="63" t="n">
        <f aca="false">J9+K9+L9</f>
        <v>0</v>
      </c>
      <c r="H9" s="64"/>
      <c r="I9" s="63" t="n">
        <f aca="false">M9+N9+O9</f>
        <v>0</v>
      </c>
      <c r="J9" s="65"/>
      <c r="K9" s="65"/>
      <c r="L9" s="65"/>
      <c r="M9" s="65"/>
      <c r="N9" s="65"/>
      <c r="O9" s="65"/>
      <c r="P9" s="66" t="n">
        <f aca="false">IF(E9&gt;0,ROUND(G9/E9,3),0)</f>
        <v>0</v>
      </c>
      <c r="Q9" s="68"/>
    </row>
    <row r="10" customFormat="false" ht="63.75" hidden="false" customHeight="true" outlineLevel="0" collapsed="false">
      <c r="A10" s="71" t="s">
        <v>67</v>
      </c>
      <c r="B10" s="70" t="n">
        <v>421</v>
      </c>
      <c r="C10" s="70" t="n">
        <v>11</v>
      </c>
      <c r="D10" s="62"/>
      <c r="E10" s="62"/>
      <c r="F10" s="62"/>
      <c r="G10" s="63" t="n">
        <f aca="false">J10+K10+L10</f>
        <v>0</v>
      </c>
      <c r="H10" s="64"/>
      <c r="I10" s="63" t="n">
        <f aca="false">M10+N10+O10</f>
        <v>0</v>
      </c>
      <c r="J10" s="65"/>
      <c r="K10" s="65"/>
      <c r="L10" s="65"/>
      <c r="M10" s="65"/>
      <c r="N10" s="65"/>
      <c r="O10" s="65"/>
      <c r="P10" s="66" t="n">
        <f aca="false">IF(E10&gt;0,ROUND(G10/E10,3),0)</f>
        <v>0</v>
      </c>
      <c r="Q10" s="68"/>
    </row>
    <row r="11" customFormat="false" ht="64.5" hidden="false" customHeight="true" outlineLevel="0" collapsed="false">
      <c r="A11" s="72" t="s">
        <v>68</v>
      </c>
      <c r="B11" s="57" t="n">
        <v>431</v>
      </c>
      <c r="C11" s="57" t="n">
        <v>12</v>
      </c>
      <c r="D11" s="62"/>
      <c r="E11" s="62"/>
      <c r="F11" s="62"/>
      <c r="G11" s="63" t="n">
        <f aca="false">J11+K11+L11</f>
        <v>0</v>
      </c>
      <c r="H11" s="64"/>
      <c r="I11" s="63" t="n">
        <f aca="false">M11+N11+O11</f>
        <v>0</v>
      </c>
      <c r="J11" s="65"/>
      <c r="K11" s="65"/>
      <c r="L11" s="65"/>
      <c r="M11" s="65"/>
      <c r="N11" s="65"/>
      <c r="O11" s="65"/>
      <c r="P11" s="66" t="n">
        <f aca="false">IF(E11&gt;0,ROUND(G11/E11,3),0)</f>
        <v>0</v>
      </c>
      <c r="Q11" s="68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5" hidden="false" customHeight="true" outlineLevel="0" collapsed="false">
      <c r="A13" s="73" t="s">
        <v>69</v>
      </c>
      <c r="B13" s="73"/>
      <c r="C13" s="73"/>
      <c r="D13" s="73"/>
      <c r="E13" s="73"/>
      <c r="F13" s="73"/>
      <c r="G13" s="73"/>
      <c r="H13" s="73"/>
      <c r="I13" s="73"/>
      <c r="J13" s="0"/>
      <c r="K13" s="0"/>
      <c r="L13" s="0"/>
      <c r="M13" s="0"/>
      <c r="N13" s="0"/>
      <c r="O13" s="0"/>
      <c r="P13" s="0"/>
      <c r="Q13" s="0"/>
    </row>
    <row r="14" customFormat="false" ht="15" hidden="false" customHeight="true" outlineLevel="0" collapsed="false">
      <c r="A14" s="74" t="s">
        <v>70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customFormat="false" ht="15" hidden="false" customHeight="true" outlineLevel="0" collapsed="false">
      <c r="A15" s="74" t="s">
        <v>71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customFormat="false" ht="15" hidden="false" customHeight="false" outlineLevel="0" collapsed="false">
      <c r="A16" s="75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39.95" hidden="false" customHeight="true" outlineLevel="0" collapsed="false">
      <c r="A17" s="76" t="s">
        <v>72</v>
      </c>
      <c r="B17" s="76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30.75" hidden="false" customHeight="true" outlineLevel="0" collapsed="false">
      <c r="A18" s="76"/>
      <c r="B18" s="76"/>
      <c r="C18" s="77" t="str">
        <f aca="false">Титул!H10</f>
        <v>Главный бухгалтер</v>
      </c>
      <c r="D18" s="77"/>
      <c r="E18" s="77"/>
      <c r="F18" s="77"/>
      <c r="G18" s="77"/>
      <c r="H18" s="78"/>
      <c r="I18" s="77" t="str">
        <f aca="false">CONCATENATE(Титул!H11," ",LEFT(Титул!H12,1),".",LEFT(Титул!H13,1),".")</f>
        <v>Шматова Л.В.</v>
      </c>
      <c r="J18" s="79"/>
      <c r="K18" s="79"/>
      <c r="L18" s="79"/>
      <c r="M18" s="79"/>
      <c r="N18" s="79"/>
      <c r="O18" s="79"/>
    </row>
    <row r="19" customFormat="false" ht="15" hidden="false" customHeight="true" outlineLevel="0" collapsed="false">
      <c r="C19" s="80" t="s">
        <v>73</v>
      </c>
      <c r="D19" s="80"/>
      <c r="E19" s="80"/>
      <c r="F19" s="80"/>
      <c r="G19" s="80"/>
      <c r="H19" s="81"/>
      <c r="I19" s="80" t="s">
        <v>74</v>
      </c>
      <c r="J19" s="81"/>
      <c r="K19" s="81"/>
      <c r="L19" s="81"/>
      <c r="M19" s="81"/>
      <c r="N19" s="81"/>
      <c r="O19" s="81"/>
    </row>
    <row r="20" customFormat="false" ht="1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.75" hidden="false" customHeight="true" outlineLevel="0" collapsed="false">
      <c r="C21" s="82" t="str">
        <f aca="false">Титул!H15</f>
        <v>(812) 492 03 97, 492 20 92</v>
      </c>
      <c r="D21" s="82"/>
      <c r="E21" s="82"/>
      <c r="F21" s="82"/>
      <c r="G21" s="82"/>
      <c r="H21" s="0"/>
      <c r="I21" s="83" t="n">
        <f aca="false">Титул!F33</f>
        <v>0</v>
      </c>
      <c r="J21" s="84"/>
      <c r="K21" s="84"/>
      <c r="L21" s="84"/>
      <c r="M21" s="84"/>
      <c r="N21" s="84"/>
      <c r="O21" s="84"/>
    </row>
    <row r="22" customFormat="false" ht="23.25" hidden="false" customHeight="true" outlineLevel="0" collapsed="false">
      <c r="C22" s="85" t="s">
        <v>75</v>
      </c>
      <c r="D22" s="85"/>
      <c r="E22" s="85"/>
      <c r="F22" s="85"/>
      <c r="G22" s="85"/>
      <c r="H22" s="86"/>
      <c r="I22" s="87" t="s">
        <v>76</v>
      </c>
      <c r="J22" s="87"/>
      <c r="K22" s="87"/>
      <c r="L22" s="87"/>
      <c r="M22" s="87"/>
      <c r="N22" s="87"/>
      <c r="O22" s="87"/>
    </row>
  </sheetData>
  <mergeCells count="23">
    <mergeCell ref="A1:A4"/>
    <mergeCell ref="B1:B4"/>
    <mergeCell ref="C1:C4"/>
    <mergeCell ref="D1:D3"/>
    <mergeCell ref="E1:F2"/>
    <mergeCell ref="G1:I2"/>
    <mergeCell ref="J1:O2"/>
    <mergeCell ref="P1:P2"/>
    <mergeCell ref="Q1:Q4"/>
    <mergeCell ref="E3:E4"/>
    <mergeCell ref="F3:F4"/>
    <mergeCell ref="G3:H3"/>
    <mergeCell ref="I3:I4"/>
    <mergeCell ref="J3:L3"/>
    <mergeCell ref="M3:O3"/>
    <mergeCell ref="A13:I13"/>
    <mergeCell ref="A14:Q14"/>
    <mergeCell ref="A15:P15"/>
    <mergeCell ref="A17:B18"/>
    <mergeCell ref="C18:G18"/>
    <mergeCell ref="C19:G19"/>
    <mergeCell ref="C21:G21"/>
    <mergeCell ref="C22:G22"/>
  </mergeCells>
  <conditionalFormatting sqref="P6:P11">
    <cfRule type="cellIs" priority="2" operator="lessThan" aboveAverage="0" equalAverage="0" bottom="0" percent="0" rank="0" text="" dxfId="0">
      <formula>D6</formula>
    </cfRule>
  </conditionalFormatting>
  <conditionalFormatting sqref="H6:H11">
    <cfRule type="cellIs" priority="3" operator="greaterThan" aboveAverage="0" equalAverage="0" bottom="0" percent="0" rank="0" text="" dxfId="1">
      <formula>$G6</formula>
    </cfRule>
  </conditionalFormatting>
  <conditionalFormatting sqref="H6:H11">
    <cfRule type="cellIs" priority="4" operator="greaterThan" aboveAverage="0" equalAverage="0" bottom="0" percent="0" rank="0" text="" dxfId="2">
      <formula>$G6</formula>
    </cfRule>
  </conditionalFormatting>
  <dataValidations count="3">
    <dataValidation allowBlank="false" error="Введите числовое значение" errorTitle="Ошибка ввода" operator="greaterThan" showDropDown="false" showErrorMessage="true" showInputMessage="true" sqref="D6:D11 G6:I11" type="decimal">
      <formula1>-100</formula1>
      <formula2>0</formula2>
    </dataValidation>
    <dataValidation allowBlank="false" error="Введите числовое значение" errorTitle="Ошибка ввода" operator="greaterThanOrEqual" showDropDown="false" showErrorMessage="true" showInputMessage="true" sqref="E6:F11" type="decimal">
      <formula1>0</formula1>
      <formula2>0</formula2>
    </dataValidation>
    <dataValidation allowBlank="true" error="Введите числовое значение" operator="greaterThanOrEqual" showDropDown="false" showErrorMessage="true" showInputMessage="true" sqref="J6:O11" type="decimal">
      <formula1>0</formula1>
      <formula2>0</formula2>
    </dataValidation>
  </dataValidations>
  <printOptions headings="false" gridLines="false" gridLinesSet="true" horizontalCentered="false" verticalCentered="false"/>
  <pageMargins left="0.118055555555556" right="0.118055555555556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J9" activeCellId="0" sqref="J9"/>
    </sheetView>
  </sheetViews>
  <sheetFormatPr defaultRowHeight="15"/>
  <cols>
    <col collapsed="false" hidden="false" max="1" min="1" style="46" width="33.8826530612245"/>
    <col collapsed="false" hidden="false" max="2" min="2" style="46" width="7.83163265306122"/>
    <col collapsed="false" hidden="false" max="3" min="3" style="46" width="5.66836734693878"/>
    <col collapsed="false" hidden="false" max="6" min="4" style="46" width="9.85204081632653"/>
    <col collapsed="false" hidden="false" max="8" min="7" style="46" width="10.530612244898"/>
    <col collapsed="false" hidden="false" max="9" min="9" style="46" width="11.7448979591837"/>
    <col collapsed="false" hidden="false" max="10" min="10" style="46" width="10.1224489795918"/>
    <col collapsed="false" hidden="false" max="11" min="11" style="46" width="10.8010204081633"/>
    <col collapsed="false" hidden="false" max="15" min="12" style="46" width="10.1224489795918"/>
    <col collapsed="false" hidden="false" max="16" min="16" style="46" width="11.0714285714286"/>
    <col collapsed="false" hidden="false" max="17" min="17" style="46" width="22.0051020408163"/>
    <col collapsed="false" hidden="false" max="1025" min="18" style="46" width="9.04591836734694"/>
  </cols>
  <sheetData>
    <row r="1" customFormat="false" ht="18" hidden="false" customHeight="true" outlineLevel="0" collapsed="false">
      <c r="A1" s="47" t="s">
        <v>37</v>
      </c>
      <c r="B1" s="47" t="s">
        <v>38</v>
      </c>
      <c r="C1" s="47" t="s">
        <v>39</v>
      </c>
      <c r="D1" s="48" t="s">
        <v>40</v>
      </c>
      <c r="E1" s="47" t="s">
        <v>41</v>
      </c>
      <c r="F1" s="47"/>
      <c r="G1" s="47" t="s">
        <v>77</v>
      </c>
      <c r="H1" s="47"/>
      <c r="I1" s="47"/>
      <c r="J1" s="49" t="s">
        <v>43</v>
      </c>
      <c r="K1" s="49"/>
      <c r="L1" s="49"/>
      <c r="M1" s="49"/>
      <c r="N1" s="49"/>
      <c r="O1" s="49"/>
      <c r="P1" s="48" t="s">
        <v>44</v>
      </c>
      <c r="Q1" s="47" t="s">
        <v>45</v>
      </c>
      <c r="S1" s="0"/>
      <c r="T1" s="0"/>
      <c r="U1" s="0"/>
    </row>
    <row r="2" customFormat="false" ht="16.5" hidden="false" customHeight="true" outlineLevel="0" collapsed="false">
      <c r="A2" s="47"/>
      <c r="B2" s="47"/>
      <c r="C2" s="47"/>
      <c r="D2" s="48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48"/>
      <c r="Q2" s="48"/>
      <c r="S2" s="0"/>
      <c r="T2" s="0"/>
      <c r="U2" s="0"/>
    </row>
    <row r="3" customFormat="false" ht="39" hidden="false" customHeight="true" outlineLevel="0" collapsed="false">
      <c r="A3" s="47"/>
      <c r="B3" s="47"/>
      <c r="C3" s="47"/>
      <c r="D3" s="48"/>
      <c r="E3" s="47" t="s">
        <v>46</v>
      </c>
      <c r="F3" s="47" t="s">
        <v>47</v>
      </c>
      <c r="G3" s="47" t="s">
        <v>48</v>
      </c>
      <c r="H3" s="47"/>
      <c r="I3" s="47" t="s">
        <v>49</v>
      </c>
      <c r="J3" s="50" t="s">
        <v>50</v>
      </c>
      <c r="K3" s="50"/>
      <c r="L3" s="50"/>
      <c r="M3" s="50" t="s">
        <v>51</v>
      </c>
      <c r="N3" s="50"/>
      <c r="O3" s="50"/>
      <c r="P3" s="51" t="str">
        <f aca="false">D4</f>
        <v>Январь-Август</v>
      </c>
      <c r="Q3" s="47"/>
      <c r="S3" s="0"/>
      <c r="T3" s="0"/>
      <c r="U3" s="0"/>
    </row>
    <row r="4" customFormat="false" ht="66" hidden="false" customHeight="true" outlineLevel="0" collapsed="false">
      <c r="A4" s="47"/>
      <c r="B4" s="47"/>
      <c r="C4" s="47"/>
      <c r="D4" s="52" t="str">
        <f aca="false">CONCATENATE("Январь-",Титул!H6)</f>
        <v>Январь-Август</v>
      </c>
      <c r="E4" s="47"/>
      <c r="F4" s="47"/>
      <c r="G4" s="53" t="s">
        <v>52</v>
      </c>
      <c r="H4" s="53" t="s">
        <v>53</v>
      </c>
      <c r="I4" s="47"/>
      <c r="J4" s="54" t="s">
        <v>54</v>
      </c>
      <c r="K4" s="54" t="s">
        <v>55</v>
      </c>
      <c r="L4" s="54" t="s">
        <v>56</v>
      </c>
      <c r="M4" s="54" t="s">
        <v>54</v>
      </c>
      <c r="N4" s="54" t="s">
        <v>55</v>
      </c>
      <c r="O4" s="54" t="s">
        <v>56</v>
      </c>
      <c r="P4" s="55" t="s">
        <v>57</v>
      </c>
      <c r="Q4" s="47"/>
      <c r="S4" s="88" t="s">
        <v>78</v>
      </c>
      <c r="T4" s="88"/>
      <c r="U4" s="88"/>
    </row>
    <row r="5" customFormat="false" ht="15.75" hidden="false" customHeight="false" outlineLevel="0" collapsed="false">
      <c r="A5" s="56" t="s">
        <v>58</v>
      </c>
      <c r="B5" s="57" t="s">
        <v>59</v>
      </c>
      <c r="C5" s="57" t="s">
        <v>60</v>
      </c>
      <c r="D5" s="57" t="s">
        <v>61</v>
      </c>
      <c r="E5" s="57" t="n">
        <v>1</v>
      </c>
      <c r="F5" s="57" t="n">
        <v>2</v>
      </c>
      <c r="G5" s="57" t="n">
        <v>3</v>
      </c>
      <c r="H5" s="57" t="n">
        <v>4</v>
      </c>
      <c r="I5" s="57" t="n">
        <v>5</v>
      </c>
      <c r="J5" s="58" t="n">
        <v>6</v>
      </c>
      <c r="K5" s="58" t="n">
        <v>7</v>
      </c>
      <c r="L5" s="58" t="n">
        <v>8</v>
      </c>
      <c r="M5" s="58" t="n">
        <v>9</v>
      </c>
      <c r="N5" s="58" t="n">
        <v>10</v>
      </c>
      <c r="O5" s="58" t="n">
        <v>11</v>
      </c>
      <c r="P5" s="59" t="n">
        <v>12</v>
      </c>
      <c r="Q5" s="59" t="n">
        <v>13</v>
      </c>
      <c r="S5" s="0"/>
      <c r="T5" s="0"/>
      <c r="U5" s="0"/>
    </row>
    <row r="6" customFormat="false" ht="29.25" hidden="false" customHeight="true" outlineLevel="0" collapsed="false">
      <c r="A6" s="60" t="s">
        <v>62</v>
      </c>
      <c r="B6" s="61" t="n">
        <v>101</v>
      </c>
      <c r="C6" s="61" t="n">
        <v>2</v>
      </c>
      <c r="D6" s="89" t="n">
        <v>190.6</v>
      </c>
      <c r="E6" s="90"/>
      <c r="F6" s="90"/>
      <c r="G6" s="91" t="n">
        <f aca="false">J6+K6+L6</f>
        <v>79.08</v>
      </c>
      <c r="H6" s="64" t="n">
        <v>0</v>
      </c>
      <c r="I6" s="91" t="n">
        <f aca="false">M6+N6+O6</f>
        <v>0</v>
      </c>
      <c r="J6" s="65" t="n">
        <v>0</v>
      </c>
      <c r="K6" s="65" t="n">
        <v>79.08</v>
      </c>
      <c r="L6" s="65" t="n">
        <v>0</v>
      </c>
      <c r="M6" s="65" t="n">
        <v>0</v>
      </c>
      <c r="N6" s="65" t="n">
        <v>0</v>
      </c>
      <c r="O6" s="65" t="n">
        <v>0</v>
      </c>
      <c r="P6" s="92" t="n">
        <f aca="false">IF(E6&gt;0,ROUND((G6/E6)/Титул!$A$7,3),0)</f>
        <v>0</v>
      </c>
      <c r="Q6" s="93"/>
      <c r="S6" s="0"/>
      <c r="T6" s="0"/>
      <c r="U6" s="0"/>
    </row>
    <row r="7" customFormat="false" ht="64.5" hidden="false" customHeight="true" outlineLevel="0" collapsed="false">
      <c r="A7" s="60" t="s">
        <v>64</v>
      </c>
      <c r="B7" s="61" t="n">
        <v>102</v>
      </c>
      <c r="C7" s="61" t="n">
        <v>3</v>
      </c>
      <c r="D7" s="89" t="n">
        <v>91.2</v>
      </c>
      <c r="E7" s="90"/>
      <c r="F7" s="90"/>
      <c r="G7" s="91" t="n">
        <f aca="false">J7+K7+L7</f>
        <v>13996.317</v>
      </c>
      <c r="H7" s="64" t="n">
        <v>183.108</v>
      </c>
      <c r="I7" s="91" t="n">
        <f aca="false">M7+N7+O7</f>
        <v>0</v>
      </c>
      <c r="J7" s="65" t="n">
        <f aca="false">152.724+718.395</f>
        <v>871.119</v>
      </c>
      <c r="K7" s="65" t="n">
        <f aca="false">1290.632+11446.893</f>
        <v>12737.525</v>
      </c>
      <c r="L7" s="65" t="n">
        <f aca="false">31.633+356.04</f>
        <v>387.673</v>
      </c>
      <c r="M7" s="65" t="n">
        <v>0</v>
      </c>
      <c r="N7" s="65" t="n">
        <v>0</v>
      </c>
      <c r="O7" s="65" t="n">
        <v>0</v>
      </c>
      <c r="P7" s="92" t="n">
        <f aca="false">IF(E7&gt;0,ROUND((G7/E7)/Титул!$A$7,3),0)</f>
        <v>0</v>
      </c>
      <c r="Q7" s="94"/>
      <c r="S7" s="95" t="s">
        <v>79</v>
      </c>
      <c r="T7" s="95"/>
      <c r="U7" s="95"/>
    </row>
    <row r="8" customFormat="false" ht="42.75" hidden="false" customHeight="true" outlineLevel="0" collapsed="false">
      <c r="A8" s="69" t="s">
        <v>65</v>
      </c>
      <c r="B8" s="70" t="n">
        <v>401</v>
      </c>
      <c r="C8" s="70" t="n">
        <v>6</v>
      </c>
      <c r="D8" s="89" t="n">
        <v>85.1</v>
      </c>
      <c r="E8" s="90"/>
      <c r="F8" s="90"/>
      <c r="G8" s="91" t="n">
        <f aca="false">J8+K8+L8</f>
        <v>439722.447</v>
      </c>
      <c r="H8" s="64" t="n">
        <f aca="false">5487.713+53200.425</f>
        <v>58688.138</v>
      </c>
      <c r="I8" s="91" t="n">
        <f aca="false">M8+N8+O8</f>
        <v>16626.538</v>
      </c>
      <c r="J8" s="65" t="n">
        <f aca="false">2756.365+34327.008</f>
        <v>37083.373</v>
      </c>
      <c r="K8" s="65" t="n">
        <f aca="false">40032.81+350183.453</f>
        <v>390216.263</v>
      </c>
      <c r="L8" s="65" t="n">
        <f aca="false">927.228+11495.583</f>
        <v>12422.811</v>
      </c>
      <c r="M8" s="65" t="n">
        <f aca="false">10.38+104.336</f>
        <v>114.716</v>
      </c>
      <c r="N8" s="65" t="n">
        <f aca="false">1426.329+14502.963</f>
        <v>15929.292</v>
      </c>
      <c r="O8" s="65" t="n">
        <f aca="false">35.677+546.853</f>
        <v>582.53</v>
      </c>
      <c r="P8" s="92" t="n">
        <f aca="false">IF(E8&gt;0,ROUND((G8/E8)/Титул!$A$7,3),0)</f>
        <v>0</v>
      </c>
      <c r="Q8" s="94"/>
      <c r="S8" s="88" t="s">
        <v>80</v>
      </c>
      <c r="T8" s="88"/>
      <c r="U8" s="88"/>
    </row>
    <row r="9" customFormat="false" ht="63.75" hidden="false" customHeight="true" outlineLevel="0" collapsed="false">
      <c r="A9" s="60" t="s">
        <v>66</v>
      </c>
      <c r="B9" s="61" t="n">
        <v>411</v>
      </c>
      <c r="C9" s="61" t="n">
        <v>10</v>
      </c>
      <c r="D9" s="89" t="n">
        <v>56.3</v>
      </c>
      <c r="E9" s="90"/>
      <c r="F9" s="90"/>
      <c r="G9" s="91" t="n">
        <f aca="false">J9+K9+L9</f>
        <v>357377.216</v>
      </c>
      <c r="H9" s="64" t="n">
        <f aca="false">4555.946+43238.764</f>
        <v>47794.71</v>
      </c>
      <c r="I9" s="91" t="n">
        <f aca="false">M9+N9+O9</f>
        <v>3696.486</v>
      </c>
      <c r="J9" s="65" t="n">
        <f aca="false">2869.633+39732.154</f>
        <v>42601.787</v>
      </c>
      <c r="K9" s="65" t="n">
        <f aca="false">27825.68+277742.611</f>
        <v>305568.291</v>
      </c>
      <c r="L9" s="65" t="n">
        <f aca="false">792.745+8414.393</f>
        <v>9207.138</v>
      </c>
      <c r="M9" s="65" t="n">
        <v>0</v>
      </c>
      <c r="N9" s="65" t="n">
        <f aca="false">223.466+3363.686</f>
        <v>3587.152</v>
      </c>
      <c r="O9" s="65" t="n">
        <f aca="false">14.462+94.872</f>
        <v>109.334</v>
      </c>
      <c r="P9" s="92" t="n">
        <f aca="false">IF(E9&gt;0,ROUND((G9/E9)/Титул!$A$7,3),0)</f>
        <v>0</v>
      </c>
      <c r="Q9" s="94"/>
    </row>
    <row r="10" customFormat="false" ht="63.75" hidden="false" customHeight="true" outlineLevel="0" collapsed="false">
      <c r="A10" s="71" t="s">
        <v>67</v>
      </c>
      <c r="B10" s="70" t="n">
        <v>421</v>
      </c>
      <c r="C10" s="70" t="n">
        <v>11</v>
      </c>
      <c r="D10" s="89" t="n">
        <v>39.7</v>
      </c>
      <c r="E10" s="90"/>
      <c r="F10" s="90"/>
      <c r="G10" s="91" t="n">
        <f aca="false">J10+K10+L10</f>
        <v>1129.76</v>
      </c>
      <c r="H10" s="64" t="n">
        <v>0</v>
      </c>
      <c r="I10" s="91" t="n">
        <f aca="false">M10+N10+O10</f>
        <v>0</v>
      </c>
      <c r="J10" s="65" t="n">
        <v>0</v>
      </c>
      <c r="K10" s="65" t="n">
        <f aca="false">30.809+1098.609</f>
        <v>1129.418</v>
      </c>
      <c r="L10" s="65" t="n">
        <v>0.342</v>
      </c>
      <c r="M10" s="65" t="n">
        <v>0</v>
      </c>
      <c r="N10" s="65" t="n">
        <v>0</v>
      </c>
      <c r="O10" s="65" t="n">
        <v>0</v>
      </c>
      <c r="P10" s="92" t="n">
        <f aca="false">IF(E10&gt;0,ROUND((G10/E10)/Титул!$A$7,3),0)</f>
        <v>0</v>
      </c>
      <c r="Q10" s="94"/>
    </row>
    <row r="11" customFormat="false" ht="64.5" hidden="false" customHeight="true" outlineLevel="0" collapsed="false">
      <c r="A11" s="72" t="s">
        <v>68</v>
      </c>
      <c r="B11" s="57" t="n">
        <v>431</v>
      </c>
      <c r="C11" s="57" t="n">
        <v>12</v>
      </c>
      <c r="D11" s="89" t="n">
        <v>80</v>
      </c>
      <c r="E11" s="90"/>
      <c r="F11" s="90"/>
      <c r="G11" s="91" t="n">
        <f aca="false">J11+K11+L11</f>
        <v>4119.269</v>
      </c>
      <c r="H11" s="64" t="n">
        <f aca="false">69.53</f>
        <v>69.53</v>
      </c>
      <c r="I11" s="91" t="n">
        <f aca="false">M11+N11+O11</f>
        <v>2398.208</v>
      </c>
      <c r="J11" s="65" t="n">
        <f aca="false">202.809+2226.07</f>
        <v>2428.879</v>
      </c>
      <c r="K11" s="65" t="n">
        <f aca="false">120.043+1502.374</f>
        <v>1622.417</v>
      </c>
      <c r="L11" s="65" t="n">
        <f aca="false">1.121+66.852</f>
        <v>67.973</v>
      </c>
      <c r="M11" s="65" t="n">
        <f aca="false">5.776+108.237</f>
        <v>114.013</v>
      </c>
      <c r="N11" s="65" t="n">
        <v>2000</v>
      </c>
      <c r="O11" s="65" t="n">
        <f aca="false">0.84+283.355</f>
        <v>284.195</v>
      </c>
      <c r="P11" s="92" t="n">
        <f aca="false">IF(E11&gt;0,ROUND((G11/E11)/Титул!$A$7,3),0)</f>
        <v>0</v>
      </c>
      <c r="Q11" s="94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5" hidden="false" customHeight="true" outlineLevel="0" collapsed="false">
      <c r="A13" s="73" t="s">
        <v>69</v>
      </c>
      <c r="B13" s="73"/>
      <c r="C13" s="73"/>
      <c r="D13" s="73"/>
      <c r="E13" s="73"/>
      <c r="F13" s="73"/>
      <c r="G13" s="73"/>
      <c r="H13" s="73"/>
      <c r="I13" s="73"/>
      <c r="J13" s="0"/>
      <c r="K13" s="0"/>
      <c r="L13" s="0"/>
      <c r="M13" s="0"/>
      <c r="N13" s="0"/>
      <c r="O13" s="0"/>
      <c r="P13" s="0"/>
      <c r="Q13" s="0"/>
    </row>
    <row r="14" customFormat="false" ht="15" hidden="false" customHeight="true" outlineLevel="0" collapsed="false">
      <c r="A14" s="74" t="s">
        <v>70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customFormat="false" ht="15" hidden="false" customHeight="true" outlineLevel="0" collapsed="false">
      <c r="A15" s="74" t="s">
        <v>71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customFormat="false" ht="15" hidden="false" customHeight="false" outlineLevel="0" collapsed="false">
      <c r="A16" s="75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39.95" hidden="false" customHeight="true" outlineLevel="0" collapsed="false">
      <c r="A17" s="76" t="s">
        <v>72</v>
      </c>
      <c r="B17" s="76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30.75" hidden="false" customHeight="true" outlineLevel="0" collapsed="false">
      <c r="A18" s="76"/>
      <c r="B18" s="76"/>
      <c r="C18" s="77" t="str">
        <f aca="false">Титул!H10</f>
        <v>Главный бухгалтер</v>
      </c>
      <c r="D18" s="77"/>
      <c r="E18" s="77"/>
      <c r="F18" s="77"/>
      <c r="G18" s="77"/>
      <c r="H18" s="78"/>
      <c r="I18" s="77" t="str">
        <f aca="false">CONCATENATE(Титул!H11," ",LEFT(Титул!H12,1),".",LEFT(Титул!H13,1),".")</f>
        <v>Шматова Л.В.</v>
      </c>
      <c r="J18" s="79"/>
      <c r="K18" s="79"/>
      <c r="L18" s="79"/>
      <c r="M18" s="79"/>
      <c r="N18" s="79"/>
      <c r="O18" s="79"/>
    </row>
    <row r="19" customFormat="false" ht="15" hidden="false" customHeight="true" outlineLevel="0" collapsed="false">
      <c r="C19" s="80" t="s">
        <v>73</v>
      </c>
      <c r="D19" s="80"/>
      <c r="E19" s="80"/>
      <c r="F19" s="80"/>
      <c r="G19" s="80"/>
      <c r="H19" s="81"/>
      <c r="I19" s="80" t="s">
        <v>74</v>
      </c>
      <c r="J19" s="81"/>
      <c r="K19" s="81"/>
      <c r="L19" s="81"/>
      <c r="M19" s="81"/>
      <c r="N19" s="81"/>
      <c r="O19" s="81"/>
    </row>
    <row r="20" customFormat="false" ht="1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.75" hidden="false" customHeight="true" outlineLevel="0" collapsed="false">
      <c r="C21" s="82" t="str">
        <f aca="false">Титул!H15</f>
        <v>(812) 492 03 97, 492 20 92</v>
      </c>
      <c r="D21" s="82"/>
      <c r="E21" s="82"/>
      <c r="F21" s="82"/>
      <c r="G21" s="82"/>
      <c r="H21" s="0"/>
      <c r="I21" s="83" t="n">
        <f aca="false">Титул!F33</f>
        <v>0</v>
      </c>
      <c r="J21" s="84"/>
      <c r="K21" s="84"/>
      <c r="L21" s="84"/>
      <c r="M21" s="84"/>
      <c r="N21" s="84"/>
      <c r="O21" s="84"/>
    </row>
    <row r="22" customFormat="false" ht="23.25" hidden="false" customHeight="true" outlineLevel="0" collapsed="false">
      <c r="C22" s="85" t="s">
        <v>75</v>
      </c>
      <c r="D22" s="85"/>
      <c r="E22" s="85"/>
      <c r="F22" s="85"/>
      <c r="G22" s="85"/>
      <c r="H22" s="86"/>
      <c r="I22" s="87" t="s">
        <v>76</v>
      </c>
      <c r="J22" s="87"/>
      <c r="K22" s="87"/>
      <c r="L22" s="87"/>
      <c r="M22" s="87"/>
      <c r="N22" s="87"/>
      <c r="O22" s="87"/>
    </row>
  </sheetData>
  <mergeCells count="26">
    <mergeCell ref="A1:A4"/>
    <mergeCell ref="B1:B4"/>
    <mergeCell ref="C1:C4"/>
    <mergeCell ref="D1:D3"/>
    <mergeCell ref="E1:F2"/>
    <mergeCell ref="G1:I2"/>
    <mergeCell ref="J1:O2"/>
    <mergeCell ref="P1:P2"/>
    <mergeCell ref="Q1:Q4"/>
    <mergeCell ref="E3:E4"/>
    <mergeCell ref="F3:F4"/>
    <mergeCell ref="G3:H3"/>
    <mergeCell ref="I3:I4"/>
    <mergeCell ref="J3:L3"/>
    <mergeCell ref="M3:O3"/>
    <mergeCell ref="S4:U4"/>
    <mergeCell ref="S7:U7"/>
    <mergeCell ref="S8:U8"/>
    <mergeCell ref="A13:I13"/>
    <mergeCell ref="A14:Q14"/>
    <mergeCell ref="A15:P15"/>
    <mergeCell ref="A17:B18"/>
    <mergeCell ref="C18:G18"/>
    <mergeCell ref="C19:G19"/>
    <mergeCell ref="C21:G21"/>
    <mergeCell ref="C22:G22"/>
  </mergeCells>
  <conditionalFormatting sqref="P6:P11">
    <cfRule type="cellIs" priority="2" operator="lessThan" aboveAverage="0" equalAverage="0" bottom="0" percent="0" rank="0" text="" dxfId="0">
      <formula>D6</formula>
    </cfRule>
  </conditionalFormatting>
  <conditionalFormatting sqref="H6:H11">
    <cfRule type="cellIs" priority="3" operator="greaterThan" aboveAverage="0" equalAverage="0" bottom="0" percent="0" rank="0" text="" dxfId="1">
      <formula>$G6</formula>
    </cfRule>
  </conditionalFormatting>
  <conditionalFormatting sqref="H6:H11">
    <cfRule type="cellIs" priority="4" operator="greaterThan" aboveAverage="0" equalAverage="0" bottom="0" percent="0" rank="0" text="" dxfId="2">
      <formula>$G6</formula>
    </cfRule>
  </conditionalFormatting>
  <conditionalFormatting sqref="H6:H11">
    <cfRule type="cellIs" priority="5" operator="greaterThan" aboveAverage="0" equalAverage="0" bottom="0" percent="0" rank="0" text="" dxfId="2">
      <formula>$G6</formula>
    </cfRule>
  </conditionalFormatting>
  <dataValidations count="3">
    <dataValidation allowBlank="false" error="Введите числовое значение" errorTitle="Ошибка ввода" operator="greaterThan" showDropDown="false" showErrorMessage="true" showInputMessage="true" sqref="D6:D11 G6:I11" type="decimal">
      <formula1>-100</formula1>
      <formula2>0</formula2>
    </dataValidation>
    <dataValidation allowBlank="false" error="Введите числовое значение" errorTitle="Ошибка ввода" operator="greaterThanOrEqual" showDropDown="false" showErrorMessage="true" showInputMessage="true" sqref="E6:F11" type="decimal">
      <formula1>0</formula1>
      <formula2>0</formula2>
    </dataValidation>
    <dataValidation allowBlank="true" error="Введите числовое значение" operator="greaterThanOrEqual" showDropDown="false" showErrorMessage="true" showInputMessage="true" sqref="J6:O11" type="decimal">
      <formula1>0</formula1>
      <formula2>0</formula2>
    </dataValidation>
  </dataValidations>
  <printOptions headings="false" gridLines="false" gridLinesSet="true" horizontalCentered="false" verticalCentered="false"/>
  <pageMargins left="0.118055555555556" right="0.118055555555556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46" width="33.8826530612245"/>
    <col collapsed="false" hidden="false" max="2" min="2" style="46" width="7.83163265306122"/>
    <col collapsed="false" hidden="false" max="3" min="3" style="46" width="5.66836734693878"/>
    <col collapsed="false" hidden="false" max="4" min="4" style="0" width="8.50510204081633"/>
    <col collapsed="false" hidden="false" max="5" min="5" style="0" width="10.2602040816327"/>
    <col collapsed="false" hidden="false" max="6" min="6" style="0" width="12.2857142857143"/>
    <col collapsed="false" hidden="false" max="7" min="7" style="0" width="10.8010204081633"/>
    <col collapsed="false" hidden="false" max="8" min="8" style="0" width="10.3928571428571"/>
    <col collapsed="false" hidden="false" max="9" min="9" style="0" width="10.8010204081633"/>
    <col collapsed="false" hidden="false" max="10" min="10" style="0" width="10.3928571428571"/>
    <col collapsed="false" hidden="false" max="11" min="11" style="0" width="10.2602040816327"/>
    <col collapsed="false" hidden="false" max="13" min="12" style="0" width="8.50510204081633"/>
    <col collapsed="false" hidden="false" max="14" min="14" style="0" width="10.3928571428571"/>
    <col collapsed="false" hidden="false" max="15" min="15" style="0" width="11.4744897959184"/>
    <col collapsed="false" hidden="false" max="16" min="16" style="0" width="9.31632653061224"/>
    <col collapsed="false" hidden="false" max="1025" min="17" style="0" width="8.50510204081633"/>
  </cols>
  <sheetData>
    <row r="1" customFormat="false" ht="30.75" hidden="false" customHeight="true" outlineLevel="0" collapsed="false">
      <c r="A1" s="96" t="s">
        <v>81</v>
      </c>
      <c r="B1" s="96"/>
      <c r="C1" s="97" t="str">
        <f aca="false">CONCATENATE("Январь-",Титул!H6)</f>
        <v>Январь-Август</v>
      </c>
      <c r="D1" s="97"/>
      <c r="E1" s="98" t="n">
        <f aca="false">Титул!N6</f>
        <v>2018</v>
      </c>
    </row>
    <row r="2" customFormat="false" ht="20.25" hidden="false" customHeight="true" outlineLevel="0" collapsed="false">
      <c r="A2" s="47" t="s">
        <v>37</v>
      </c>
      <c r="B2" s="47" t="s">
        <v>38</v>
      </c>
      <c r="C2" s="47" t="s">
        <v>39</v>
      </c>
      <c r="D2" s="99" t="s">
        <v>82</v>
      </c>
      <c r="E2" s="99" t="s">
        <v>83</v>
      </c>
      <c r="F2" s="99" t="s">
        <v>84</v>
      </c>
      <c r="G2" s="99" t="s">
        <v>85</v>
      </c>
      <c r="H2" s="100" t="s">
        <v>86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customFormat="false" ht="24.75" hidden="false" customHeight="true" outlineLevel="0" collapsed="false">
      <c r="A3" s="47"/>
      <c r="B3" s="47"/>
      <c r="C3" s="47"/>
      <c r="D3" s="99"/>
      <c r="E3" s="99"/>
      <c r="F3" s="99"/>
      <c r="G3" s="99"/>
      <c r="H3" s="101" t="s">
        <v>87</v>
      </c>
      <c r="I3" s="101" t="s">
        <v>88</v>
      </c>
      <c r="J3" s="102" t="s">
        <v>89</v>
      </c>
      <c r="K3" s="102"/>
      <c r="L3" s="102"/>
      <c r="M3" s="102"/>
      <c r="N3" s="102"/>
      <c r="O3" s="101" t="s">
        <v>90</v>
      </c>
      <c r="P3" s="102" t="s">
        <v>91</v>
      </c>
      <c r="Q3" s="102"/>
      <c r="R3" s="102"/>
    </row>
    <row r="4" customFormat="false" ht="12.75" hidden="false" customHeight="true" outlineLevel="0" collapsed="false">
      <c r="A4" s="47"/>
      <c r="B4" s="47"/>
      <c r="C4" s="47"/>
      <c r="D4" s="99"/>
      <c r="E4" s="99"/>
      <c r="F4" s="99"/>
      <c r="G4" s="99"/>
      <c r="H4" s="101"/>
      <c r="I4" s="101"/>
      <c r="J4" s="101" t="s">
        <v>92</v>
      </c>
      <c r="K4" s="103" t="s">
        <v>93</v>
      </c>
      <c r="L4" s="101" t="s">
        <v>94</v>
      </c>
      <c r="M4" s="104" t="s">
        <v>95</v>
      </c>
      <c r="N4" s="101" t="s">
        <v>96</v>
      </c>
      <c r="O4" s="101"/>
      <c r="P4" s="101" t="s">
        <v>97</v>
      </c>
      <c r="Q4" s="101" t="s">
        <v>98</v>
      </c>
      <c r="R4" s="101" t="s">
        <v>99</v>
      </c>
    </row>
    <row r="5" customFormat="false" ht="213" hidden="false" customHeight="true" outlineLevel="0" collapsed="false">
      <c r="A5" s="47"/>
      <c r="B5" s="47"/>
      <c r="C5" s="47"/>
      <c r="D5" s="99"/>
      <c r="E5" s="99" t="s">
        <v>100</v>
      </c>
      <c r="F5" s="99"/>
      <c r="G5" s="99"/>
      <c r="H5" s="101"/>
      <c r="I5" s="101"/>
      <c r="J5" s="101"/>
      <c r="K5" s="101"/>
      <c r="L5" s="101" t="s">
        <v>101</v>
      </c>
      <c r="M5" s="104"/>
      <c r="N5" s="101"/>
      <c r="O5" s="101"/>
      <c r="P5" s="101"/>
      <c r="Q5" s="101"/>
      <c r="R5" s="101"/>
    </row>
    <row r="6" s="106" customFormat="true" ht="13.5" hidden="false" customHeight="false" outlineLevel="0" collapsed="false">
      <c r="A6" s="56" t="s">
        <v>58</v>
      </c>
      <c r="B6" s="57" t="s">
        <v>59</v>
      </c>
      <c r="C6" s="57" t="s">
        <v>60</v>
      </c>
      <c r="D6" s="105" t="n">
        <v>1</v>
      </c>
      <c r="E6" s="105" t="n">
        <v>2</v>
      </c>
      <c r="F6" s="105" t="n">
        <v>3</v>
      </c>
      <c r="G6" s="105" t="n">
        <v>4</v>
      </c>
      <c r="H6" s="105" t="n">
        <v>5</v>
      </c>
      <c r="I6" s="105" t="n">
        <v>6</v>
      </c>
      <c r="J6" s="105" t="n">
        <v>7</v>
      </c>
      <c r="K6" s="105" t="n">
        <v>8</v>
      </c>
      <c r="L6" s="105" t="n">
        <v>9</v>
      </c>
      <c r="M6" s="105" t="n">
        <v>10</v>
      </c>
      <c r="N6" s="105" t="n">
        <v>11</v>
      </c>
      <c r="O6" s="105" t="n">
        <v>12</v>
      </c>
      <c r="P6" s="105" t="n">
        <v>13</v>
      </c>
      <c r="Q6" s="105" t="n">
        <v>14</v>
      </c>
      <c r="R6" s="105" t="n">
        <v>15</v>
      </c>
    </row>
    <row r="7" customFormat="false" ht="39" hidden="false" customHeight="false" outlineLevel="0" collapsed="false">
      <c r="A7" s="69" t="s">
        <v>65</v>
      </c>
      <c r="B7" s="70" t="n">
        <v>401</v>
      </c>
      <c r="C7" s="70" t="n">
        <v>6</v>
      </c>
      <c r="D7" s="107" t="n">
        <v>700.25</v>
      </c>
      <c r="E7" s="108" t="n">
        <f aca="false">'Нарастающий итог'!E8</f>
        <v>0</v>
      </c>
      <c r="F7" s="109" t="e">
        <f aca="false">D7/E7</f>
        <v>#DIV/0!</v>
      </c>
      <c r="G7" s="110" t="n">
        <f aca="false">'Нарастающий итог'!G8</f>
        <v>439722.447</v>
      </c>
      <c r="H7" s="111"/>
      <c r="I7" s="112" t="n">
        <f aca="false">J7+K7+M7+N7</f>
        <v>0</v>
      </c>
      <c r="J7" s="111"/>
      <c r="K7" s="111"/>
      <c r="L7" s="111"/>
      <c r="M7" s="111"/>
      <c r="N7" s="111"/>
      <c r="O7" s="112" t="n">
        <f aca="false">SUM(P7:R7)</f>
        <v>0</v>
      </c>
      <c r="P7" s="111"/>
      <c r="Q7" s="111"/>
      <c r="R7" s="111"/>
    </row>
    <row r="8" customFormat="false" ht="51.75" hidden="false" customHeight="false" outlineLevel="0" collapsed="false">
      <c r="A8" s="60" t="s">
        <v>66</v>
      </c>
      <c r="B8" s="61" t="n">
        <v>411</v>
      </c>
      <c r="C8" s="61" t="n">
        <v>10</v>
      </c>
      <c r="D8" s="107" t="n">
        <v>888.5</v>
      </c>
      <c r="E8" s="108" t="n">
        <f aca="false">'Нарастающий итог'!E9</f>
        <v>0</v>
      </c>
      <c r="F8" s="109" t="e">
        <f aca="false">D8/E8</f>
        <v>#DIV/0!</v>
      </c>
      <c r="G8" s="110" t="n">
        <f aca="false">'Нарастающий итог'!G9</f>
        <v>357377.216</v>
      </c>
      <c r="H8" s="111"/>
      <c r="I8" s="112" t="n">
        <f aca="false">J8+K8+M8+N8</f>
        <v>0</v>
      </c>
      <c r="J8" s="111"/>
      <c r="K8" s="111"/>
      <c r="L8" s="111"/>
      <c r="M8" s="111"/>
      <c r="N8" s="111"/>
      <c r="O8" s="112" t="n">
        <f aca="false">SUM(P8:R8)</f>
        <v>0</v>
      </c>
      <c r="P8" s="111"/>
      <c r="Q8" s="111"/>
      <c r="R8" s="111"/>
    </row>
    <row r="9" customFormat="false" ht="51.75" hidden="false" customHeight="false" outlineLevel="0" collapsed="false">
      <c r="A9" s="71" t="s">
        <v>67</v>
      </c>
      <c r="B9" s="70" t="n">
        <v>421</v>
      </c>
      <c r="C9" s="70" t="n">
        <v>11</v>
      </c>
      <c r="D9" s="107" t="n">
        <v>3</v>
      </c>
      <c r="E9" s="108" t="n">
        <f aca="false">'Нарастающий итог'!E10</f>
        <v>0</v>
      </c>
      <c r="F9" s="109" t="e">
        <f aca="false">D9/E9</f>
        <v>#DIV/0!</v>
      </c>
      <c r="G9" s="110" t="n">
        <f aca="false">'Нарастающий итог'!G10</f>
        <v>1129.76</v>
      </c>
      <c r="H9" s="111"/>
      <c r="I9" s="112" t="n">
        <f aca="false">J9+K9+M9+N9</f>
        <v>0</v>
      </c>
      <c r="J9" s="111"/>
      <c r="K9" s="111"/>
      <c r="L9" s="111"/>
      <c r="M9" s="111"/>
      <c r="N9" s="111"/>
      <c r="O9" s="112" t="n">
        <f aca="false">SUM(P9:R9)</f>
        <v>0</v>
      </c>
      <c r="P9" s="111"/>
      <c r="Q9" s="111"/>
      <c r="R9" s="111"/>
    </row>
    <row r="10" customFormat="false" ht="64.5" hidden="false" customHeight="false" outlineLevel="0" collapsed="false">
      <c r="A10" s="72" t="s">
        <v>68</v>
      </c>
      <c r="B10" s="57" t="n">
        <v>431</v>
      </c>
      <c r="C10" s="57" t="n">
        <v>12</v>
      </c>
      <c r="D10" s="107" t="n">
        <v>6.5</v>
      </c>
      <c r="E10" s="108" t="n">
        <f aca="false">'Нарастающий итог'!E11</f>
        <v>0</v>
      </c>
      <c r="F10" s="109" t="e">
        <f aca="false">D10/E10</f>
        <v>#DIV/0!</v>
      </c>
      <c r="G10" s="110" t="n">
        <f aca="false">'Нарастающий итог'!G11</f>
        <v>4119.269</v>
      </c>
      <c r="H10" s="111"/>
      <c r="I10" s="112" t="n">
        <f aca="false">J10+K10+M10+N10</f>
        <v>0</v>
      </c>
      <c r="J10" s="111"/>
      <c r="K10" s="111"/>
      <c r="L10" s="111"/>
      <c r="M10" s="111"/>
      <c r="N10" s="111"/>
      <c r="O10" s="112" t="n">
        <f aca="false">SUM(P10:R10)</f>
        <v>0</v>
      </c>
      <c r="P10" s="111"/>
      <c r="Q10" s="111"/>
      <c r="R10" s="111"/>
    </row>
    <row r="11" customFormat="false" ht="15" hidden="false" customHeight="false" outlineLevel="0" collapsed="false">
      <c r="A11" s="0"/>
      <c r="B11" s="0"/>
      <c r="C11" s="0"/>
    </row>
    <row r="12" customFormat="false" ht="26.25" hidden="false" customHeight="true" outlineLevel="0" collapsed="false">
      <c r="A12" s="113" t="s">
        <v>102</v>
      </c>
      <c r="B12" s="113"/>
      <c r="C12" s="113"/>
      <c r="D12" s="113"/>
      <c r="E12" s="113"/>
      <c r="F12" s="113"/>
    </row>
    <row r="13" customFormat="false" ht="15" hidden="false" customHeight="true" outlineLevel="0" collapsed="false">
      <c r="A13" s="113" t="s">
        <v>103</v>
      </c>
      <c r="B13" s="113"/>
      <c r="C13" s="113"/>
      <c r="D13" s="113"/>
      <c r="E13" s="113"/>
      <c r="F13" s="113"/>
    </row>
    <row r="14" customFormat="false" ht="15" hidden="false" customHeight="true" outlineLevel="0" collapsed="false">
      <c r="A14" s="113" t="s">
        <v>104</v>
      </c>
      <c r="B14" s="113"/>
      <c r="C14" s="113"/>
      <c r="D14" s="113"/>
      <c r="E14" s="113"/>
      <c r="F14" s="113"/>
    </row>
  </sheetData>
  <mergeCells count="26">
    <mergeCell ref="A1:B1"/>
    <mergeCell ref="C1:D1"/>
    <mergeCell ref="A2:A5"/>
    <mergeCell ref="B2:B5"/>
    <mergeCell ref="C2:C5"/>
    <mergeCell ref="D2:D5"/>
    <mergeCell ref="E2:E5"/>
    <mergeCell ref="F2:F5"/>
    <mergeCell ref="G2:G5"/>
    <mergeCell ref="H2:R2"/>
    <mergeCell ref="H3:H5"/>
    <mergeCell ref="I3:I5"/>
    <mergeCell ref="J3:N3"/>
    <mergeCell ref="O3:O5"/>
    <mergeCell ref="P3:R3"/>
    <mergeCell ref="J4:J5"/>
    <mergeCell ref="K4:K5"/>
    <mergeCell ref="L4:L5"/>
    <mergeCell ref="M4:M5"/>
    <mergeCell ref="N4:N5"/>
    <mergeCell ref="P4:P5"/>
    <mergeCell ref="Q4:Q5"/>
    <mergeCell ref="R4:R5"/>
    <mergeCell ref="A12:F12"/>
    <mergeCell ref="A13:F13"/>
    <mergeCell ref="A14:F14"/>
  </mergeCells>
  <conditionalFormatting sqref="L7:L10">
    <cfRule type="cellIs" priority="2" operator="greaterThan" aboveAverage="0" equalAverage="0" bottom="0" percent="0" rank="0" text="" dxfId="0">
      <formula>$K7</formula>
    </cfRule>
  </conditionalFormatting>
  <conditionalFormatting sqref="G7:G10">
    <cfRule type="expression" priority="3" aboveAverage="0" equalAverage="0" bottom="0" percent="0" rank="0" text="" dxfId="1">
      <formula>IF($G7&lt;&gt;$H7+$I7+$O7,1)=1</formula>
    </cfRule>
  </conditionalFormatting>
  <conditionalFormatting sqref="D7:D10">
    <cfRule type="expression" priority="4" aboveAverage="0" equalAverage="0" bottom="0" percent="0" rank="0" text="" dxfId="2">
      <formula>AND($E7&lt;&gt;0,$D7=0)</formula>
    </cfRule>
  </conditionalFormatting>
  <dataValidations count="1">
    <dataValidation allowBlank="true" error="Введите числовое значение!" operator="greaterThanOrEqual" showDropDown="false" showErrorMessage="true" showInputMessage="true" sqref="D7:D10 H7:H10 J7:N10 P7:R10" type="decimal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7.5"/>
  <cols>
    <col collapsed="false" hidden="false" max="1" min="1" style="114" width="4.86224489795918"/>
    <col collapsed="false" hidden="false" max="2" min="2" style="114" width="35.3673469387755"/>
    <col collapsed="false" hidden="false" max="3" min="3" style="114" width="19.9795918367347"/>
    <col collapsed="false" hidden="false" max="4" min="4" style="115" width="75.3265306122449"/>
    <col collapsed="false" hidden="false" max="1025" min="5" style="114" width="9.04591836734694"/>
  </cols>
  <sheetData>
    <row r="1" s="117" customFormat="true" ht="94.5" hidden="false" customHeight="true" outlineLevel="0" collapsed="false">
      <c r="A1" s="116" t="s">
        <v>105</v>
      </c>
      <c r="B1" s="116"/>
      <c r="C1" s="116"/>
      <c r="D1" s="116"/>
    </row>
    <row r="2" s="121" customFormat="true" ht="30.75" hidden="false" customHeight="true" outlineLevel="0" collapsed="false">
      <c r="A2" s="118"/>
      <c r="B2" s="118"/>
      <c r="C2" s="119" t="s">
        <v>106</v>
      </c>
      <c r="D2" s="120" t="s">
        <v>107</v>
      </c>
    </row>
    <row r="3" customFormat="false" ht="30.75" hidden="false" customHeight="true" outlineLevel="0" collapsed="false">
      <c r="A3" s="118"/>
      <c r="B3" s="118"/>
      <c r="C3" s="122" t="str">
        <f aca="false">Титул!H6</f>
        <v>Август</v>
      </c>
      <c r="D3" s="120"/>
    </row>
    <row r="4" customFormat="false" ht="222" hidden="false" customHeight="true" outlineLevel="0" collapsed="false">
      <c r="A4" s="123" t="n">
        <v>1</v>
      </c>
      <c r="B4" s="124" t="s">
        <v>108</v>
      </c>
      <c r="C4" s="125"/>
      <c r="D4" s="126"/>
    </row>
  </sheetData>
  <mergeCells count="4">
    <mergeCell ref="A1:D1"/>
    <mergeCell ref="A2:A3"/>
    <mergeCell ref="B2:B3"/>
    <mergeCell ref="D2:D3"/>
  </mergeCells>
  <dataValidations count="1">
    <dataValidation allowBlank="true" error="введите числовое значение" operator="greaterThanOrEqual" showDropDown="false" showErrorMessage="true" showInputMessage="true" sqref="C4" type="decimal">
      <formula1>0</formula1>
      <formula2>0</formula2>
    </dataValidation>
  </dataValidations>
  <printOptions headings="false" gridLines="false" gridLinesSet="true" horizontalCentered="false" verticalCentered="false"/>
  <pageMargins left="0.39375" right="0.196527777777778" top="0.59027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47" activeCellId="0" sqref="W47"/>
    </sheetView>
  </sheetViews>
  <sheetFormatPr defaultRowHeight="12.75"/>
  <cols>
    <col collapsed="false" hidden="false" max="1025" min="1" style="127" width="0.811224489795918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128" t="s">
        <v>109</v>
      </c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</row>
    <row r="4" customFormat="false" ht="18.75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128" t="s">
        <v>110</v>
      </c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</row>
    <row r="6" customFormat="false" ht="1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129" t="s">
        <v>111</v>
      </c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130" t="s">
        <v>112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</row>
    <row r="8" customFormat="false" ht="1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130" t="s">
        <v>113</v>
      </c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</row>
    <row r="9" customFormat="false" ht="1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131" t="s">
        <v>114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</row>
    <row r="11" customFormat="false" ht="10.5" hidden="false" customHeight="tru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132" t="s">
        <v>115</v>
      </c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</row>
    <row r="12" customFormat="false" ht="6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</row>
    <row r="13" customFormat="false" ht="17.2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</row>
    <row r="14" customFormat="false" ht="12.75" hidden="false" customHeight="tru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133" t="s">
        <v>116</v>
      </c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  <c r="CT14" s="133"/>
      <c r="CU14" s="133"/>
      <c r="CV14" s="133"/>
      <c r="CW14" s="133"/>
      <c r="CX14" s="133"/>
      <c r="CY14" s="133"/>
      <c r="CZ14" s="133"/>
      <c r="DA14" s="133"/>
      <c r="DB14" s="133"/>
      <c r="DC14" s="133"/>
      <c r="DD14" s="133"/>
      <c r="DE14" s="133"/>
      <c r="DF14" s="133"/>
      <c r="DG14" s="133"/>
      <c r="DH14" s="133"/>
      <c r="DI14" s="133"/>
      <c r="DJ14" s="133"/>
      <c r="DK14" s="133"/>
      <c r="DL14" s="133"/>
      <c r="DM14" s="133"/>
      <c r="DN14" s="133"/>
      <c r="DO14" s="133"/>
      <c r="DP14" s="133"/>
      <c r="DQ14" s="133"/>
      <c r="DR14" s="133"/>
      <c r="DS14" s="133"/>
      <c r="DT14" s="133"/>
      <c r="DU14" s="133"/>
      <c r="DV14" s="133"/>
      <c r="DW14" s="133"/>
      <c r="DX14" s="133"/>
      <c r="DY14" s="133"/>
      <c r="DZ14" s="133"/>
      <c r="EA14" s="133"/>
      <c r="EB14" s="133"/>
      <c r="EC14" s="133"/>
      <c r="ED14" s="133"/>
      <c r="EE14" s="133"/>
      <c r="EF14" s="133"/>
      <c r="EG14" s="133"/>
      <c r="EH14" s="133"/>
      <c r="EI14" s="133"/>
      <c r="EJ14" s="133"/>
      <c r="EK14" s="133"/>
      <c r="EL14" s="133"/>
      <c r="EM14" s="133"/>
      <c r="EN14" s="133"/>
      <c r="EO14" s="133"/>
      <c r="EP14" s="133"/>
      <c r="EQ14" s="133"/>
      <c r="ER14" s="133"/>
      <c r="ES14" s="133"/>
      <c r="ET14" s="133"/>
      <c r="EU14" s="133"/>
      <c r="EV14" s="133"/>
      <c r="EW14" s="133"/>
      <c r="EX14" s="133"/>
      <c r="EY14" s="133"/>
      <c r="EZ14" s="133"/>
      <c r="FA14" s="133"/>
      <c r="FB14" s="133"/>
      <c r="FC14" s="133"/>
      <c r="FD14" s="133"/>
      <c r="FE14" s="133"/>
      <c r="FF14" s="133"/>
      <c r="FG14" s="133"/>
      <c r="FH14" s="133"/>
      <c r="FI14" s="133"/>
      <c r="FJ14" s="133"/>
      <c r="FK14" s="133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</row>
    <row r="15" customFormat="false" ht="29.25" hidden="false" customHeight="tru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  <c r="DV15" s="133"/>
      <c r="DW15" s="133"/>
      <c r="DX15" s="133"/>
      <c r="DY15" s="133"/>
      <c r="DZ15" s="133"/>
      <c r="EA15" s="133"/>
      <c r="EB15" s="133"/>
      <c r="EC15" s="133"/>
      <c r="ED15" s="133"/>
      <c r="EE15" s="133"/>
      <c r="EF15" s="133"/>
      <c r="EG15" s="133"/>
      <c r="EH15" s="133"/>
      <c r="EI15" s="133"/>
      <c r="EJ15" s="133"/>
      <c r="EK15" s="133"/>
      <c r="EL15" s="133"/>
      <c r="EM15" s="133"/>
      <c r="EN15" s="133"/>
      <c r="EO15" s="133"/>
      <c r="EP15" s="133"/>
      <c r="EQ15" s="133"/>
      <c r="ER15" s="133"/>
      <c r="ES15" s="133"/>
      <c r="ET15" s="133"/>
      <c r="EU15" s="133"/>
      <c r="EV15" s="133"/>
      <c r="EW15" s="133"/>
      <c r="EX15" s="133"/>
      <c r="EY15" s="133"/>
      <c r="EZ15" s="133"/>
      <c r="FA15" s="133"/>
      <c r="FB15" s="133"/>
      <c r="FC15" s="133"/>
      <c r="FD15" s="133"/>
      <c r="FE15" s="133"/>
      <c r="FF15" s="133"/>
      <c r="FG15" s="133"/>
      <c r="FH15" s="133"/>
      <c r="FI15" s="133"/>
      <c r="FJ15" s="133"/>
      <c r="FK15" s="133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</row>
    <row r="17" customFormat="false" ht="15.7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134" t="s">
        <v>117</v>
      </c>
      <c r="BN17" s="0"/>
      <c r="BO17" s="0"/>
      <c r="BP17" s="0"/>
      <c r="BQ17" s="0"/>
      <c r="BR17" s="0"/>
      <c r="BS17" s="0"/>
      <c r="BT17" s="0"/>
      <c r="BU17" s="0"/>
      <c r="BV17" s="135" t="s">
        <v>118</v>
      </c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0"/>
      <c r="CI17" s="0"/>
      <c r="CJ17" s="135" t="str">
        <f aca="false">Титул!H6</f>
        <v>Август</v>
      </c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6"/>
      <c r="CY17" s="136"/>
      <c r="CZ17" s="136"/>
      <c r="DA17" s="136"/>
      <c r="DB17" s="135" t="n">
        <f aca="false">Титул!N6</f>
        <v>2018</v>
      </c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0"/>
      <c r="DN17" s="134" t="s">
        <v>119</v>
      </c>
      <c r="DO17" s="137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</row>
    <row r="20" customFormat="false" ht="15.75" hidden="false" customHeight="true" outlineLevel="0" collapsed="false">
      <c r="A20" s="132" t="s">
        <v>120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 t="s">
        <v>121</v>
      </c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138" t="s">
        <v>122</v>
      </c>
      <c r="FG20" s="138"/>
      <c r="FH20" s="138"/>
      <c r="FI20" s="138"/>
      <c r="FJ20" s="138"/>
      <c r="FK20" s="138"/>
      <c r="FL20" s="138"/>
      <c r="FM20" s="138"/>
      <c r="FN20" s="138"/>
      <c r="FO20" s="138"/>
      <c r="FP20" s="138"/>
      <c r="FQ20" s="138"/>
      <c r="FR20" s="138"/>
      <c r="FS20" s="138"/>
      <c r="FT20" s="138"/>
      <c r="FU20" s="138"/>
      <c r="FV20" s="138"/>
      <c r="FW20" s="138"/>
      <c r="FX20" s="138"/>
      <c r="FY20" s="138"/>
      <c r="FZ20" s="138"/>
      <c r="GA20" s="138"/>
      <c r="GB20" s="138"/>
      <c r="GC20" s="138"/>
      <c r="GD20" s="138"/>
      <c r="GE20" s="138"/>
      <c r="GF20" s="138"/>
      <c r="GG20" s="138"/>
      <c r="GH20" s="138"/>
      <c r="GI20" s="138"/>
      <c r="GJ20" s="138"/>
      <c r="GK20" s="138"/>
      <c r="GL20" s="138"/>
      <c r="GM20" s="138"/>
      <c r="GN20" s="138"/>
      <c r="GO20" s="138"/>
      <c r="GP20" s="138"/>
      <c r="GQ20" s="138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</row>
    <row r="21" customFormat="false" ht="15" hidden="false" customHeight="true" outlineLevel="0" collapsed="false">
      <c r="A21" s="139" t="s">
        <v>123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40" t="s">
        <v>124</v>
      </c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  <c r="EC21" s="140"/>
      <c r="ED21" s="140"/>
      <c r="EE21" s="140"/>
      <c r="EF21" s="140"/>
      <c r="EG21" s="140"/>
      <c r="EH21" s="140"/>
      <c r="EI21" s="140"/>
      <c r="EJ21" s="140"/>
      <c r="EK21" s="140"/>
      <c r="EL21" s="140"/>
      <c r="EM21" s="140"/>
      <c r="EN21" s="140"/>
      <c r="EO21" s="140"/>
      <c r="EP21" s="140"/>
      <c r="EQ21" s="14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138"/>
      <c r="FG21" s="138"/>
      <c r="FH21" s="138"/>
      <c r="FI21" s="138"/>
      <c r="FJ21" s="138"/>
      <c r="FK21" s="138"/>
      <c r="FL21" s="138"/>
      <c r="FM21" s="138"/>
      <c r="FN21" s="138"/>
      <c r="FO21" s="138"/>
      <c r="FP21" s="138"/>
      <c r="FQ21" s="138"/>
      <c r="FR21" s="138"/>
      <c r="FS21" s="138"/>
      <c r="FT21" s="138"/>
      <c r="FU21" s="138"/>
      <c r="FV21" s="138"/>
      <c r="FW21" s="138"/>
      <c r="FX21" s="138"/>
      <c r="FY21" s="138"/>
      <c r="FZ21" s="138"/>
      <c r="GA21" s="138"/>
      <c r="GB21" s="138"/>
      <c r="GC21" s="138"/>
      <c r="GD21" s="138"/>
      <c r="GE21" s="138"/>
      <c r="GF21" s="138"/>
      <c r="GG21" s="138"/>
      <c r="GH21" s="138"/>
      <c r="GI21" s="138"/>
      <c r="GJ21" s="138"/>
      <c r="GK21" s="138"/>
      <c r="GL21" s="138"/>
      <c r="GM21" s="138"/>
      <c r="GN21" s="138"/>
      <c r="GO21" s="138"/>
      <c r="GP21" s="138"/>
      <c r="GQ21" s="138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</row>
    <row r="22" customFormat="false" ht="14.25" hidden="false" customHeight="true" outlineLevel="0" collapsed="false">
      <c r="A22" s="141" t="s">
        <v>125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0"/>
      <c r="EN22" s="140"/>
      <c r="EO22" s="140"/>
      <c r="EP22" s="140"/>
      <c r="EQ22" s="14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142"/>
      <c r="FG22" s="142"/>
      <c r="FH22" s="142"/>
      <c r="FI22" s="142"/>
      <c r="FJ22" s="142"/>
      <c r="FK22" s="142"/>
      <c r="FL22" s="142"/>
      <c r="FM22" s="142"/>
      <c r="FN22" s="142"/>
      <c r="FO22" s="142"/>
      <c r="FP22" s="142"/>
      <c r="FQ22" s="142"/>
      <c r="FR22" s="142"/>
      <c r="FS22" s="142"/>
      <c r="FT22" s="142"/>
      <c r="FU22" s="142"/>
      <c r="FV22" s="142"/>
      <c r="FW22" s="142"/>
      <c r="FX22" s="142"/>
      <c r="FY22" s="142"/>
      <c r="FZ22" s="142"/>
      <c r="GA22" s="142"/>
      <c r="GB22" s="142"/>
      <c r="GC22" s="142"/>
      <c r="GD22" s="142"/>
      <c r="GE22" s="142"/>
      <c r="GF22" s="142"/>
      <c r="GG22" s="142"/>
      <c r="GH22" s="142"/>
      <c r="GI22" s="142"/>
      <c r="GJ22" s="142"/>
      <c r="GK22" s="142"/>
      <c r="GL22" s="142"/>
      <c r="GM22" s="142"/>
      <c r="GN22" s="142"/>
      <c r="GO22" s="142"/>
      <c r="GP22" s="142"/>
      <c r="GQ22" s="142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</row>
    <row r="23" customFormat="false" ht="14.25" hidden="false" customHeight="true" outlineLevel="0" collapsed="false">
      <c r="A23" s="141" t="s">
        <v>126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0"/>
      <c r="EN23" s="140"/>
      <c r="EO23" s="140"/>
      <c r="EP23" s="140"/>
      <c r="EQ23" s="14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143" t="s">
        <v>127</v>
      </c>
      <c r="FG23" s="143"/>
      <c r="FH23" s="143"/>
      <c r="FI23" s="143"/>
      <c r="FJ23" s="143"/>
      <c r="FK23" s="143"/>
      <c r="FL23" s="143"/>
      <c r="FM23" s="143"/>
      <c r="FN23" s="143"/>
      <c r="FO23" s="143"/>
      <c r="FP23" s="143"/>
      <c r="FQ23" s="143"/>
      <c r="FR23" s="143"/>
      <c r="FS23" s="143"/>
      <c r="FT23" s="143"/>
      <c r="FU23" s="143"/>
      <c r="FV23" s="143"/>
      <c r="FW23" s="143"/>
      <c r="FX23" s="143"/>
      <c r="FY23" s="143"/>
      <c r="FZ23" s="143"/>
      <c r="GA23" s="143"/>
      <c r="GB23" s="143"/>
      <c r="GC23" s="143"/>
      <c r="GD23" s="143"/>
      <c r="GE23" s="143"/>
      <c r="GF23" s="143"/>
      <c r="GG23" s="143"/>
      <c r="GH23" s="143"/>
      <c r="GI23" s="143"/>
      <c r="GJ23" s="143"/>
      <c r="GK23" s="143"/>
      <c r="GL23" s="143"/>
      <c r="GM23" s="143"/>
      <c r="GN23" s="143"/>
      <c r="GO23" s="143"/>
      <c r="GP23" s="143"/>
      <c r="GQ23" s="143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</row>
    <row r="24" customFormat="false" ht="14.25" hidden="false" customHeight="true" outlineLevel="0" collapsed="false">
      <c r="A24" s="141" t="s">
        <v>128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0"/>
      <c r="EI24" s="140"/>
      <c r="EJ24" s="140"/>
      <c r="EK24" s="140"/>
      <c r="EL24" s="140"/>
      <c r="EM24" s="140"/>
      <c r="EN24" s="140"/>
      <c r="EO24" s="140"/>
      <c r="EP24" s="140"/>
      <c r="EQ24" s="14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143" t="s">
        <v>129</v>
      </c>
      <c r="FG24" s="143"/>
      <c r="FH24" s="143"/>
      <c r="FI24" s="143"/>
      <c r="FJ24" s="143"/>
      <c r="FK24" s="143"/>
      <c r="FL24" s="143"/>
      <c r="FM24" s="143"/>
      <c r="FN24" s="143"/>
      <c r="FO24" s="143"/>
      <c r="FP24" s="143"/>
      <c r="FQ24" s="143"/>
      <c r="FR24" s="143"/>
      <c r="FS24" s="143"/>
      <c r="FT24" s="143"/>
      <c r="FU24" s="143"/>
      <c r="FV24" s="143"/>
      <c r="FW24" s="143"/>
      <c r="FX24" s="143"/>
      <c r="FY24" s="143"/>
      <c r="FZ24" s="143"/>
      <c r="GA24" s="143"/>
      <c r="GB24" s="143"/>
      <c r="GC24" s="143"/>
      <c r="GD24" s="143"/>
      <c r="GE24" s="143"/>
      <c r="GF24" s="143"/>
      <c r="GG24" s="143"/>
      <c r="GH24" s="143"/>
      <c r="GI24" s="143"/>
      <c r="GJ24" s="143"/>
      <c r="GK24" s="143"/>
      <c r="GL24" s="143"/>
      <c r="GM24" s="143"/>
      <c r="GN24" s="143"/>
      <c r="GO24" s="143"/>
      <c r="GP24" s="143"/>
      <c r="GQ24" s="143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</row>
    <row r="25" customFormat="false" ht="14.25" hidden="false" customHeight="true" outlineLevel="0" collapsed="false">
      <c r="A25" s="144" t="s">
        <v>130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5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3"/>
      <c r="EO25" s="143"/>
      <c r="EP25" s="143"/>
      <c r="EQ25" s="146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143" t="s">
        <v>131</v>
      </c>
      <c r="FG25" s="143"/>
      <c r="FH25" s="143"/>
      <c r="FI25" s="143"/>
      <c r="FJ25" s="143"/>
      <c r="FK25" s="143"/>
      <c r="FL25" s="143"/>
      <c r="FM25" s="143"/>
      <c r="FN25" s="143"/>
      <c r="FO25" s="143"/>
      <c r="FP25" s="143"/>
      <c r="FQ25" s="143"/>
      <c r="FR25" s="143"/>
      <c r="FS25" s="143"/>
      <c r="FT25" s="143"/>
      <c r="FU25" s="143"/>
      <c r="FV25" s="143"/>
      <c r="FW25" s="143"/>
      <c r="FX25" s="143"/>
      <c r="FY25" s="143"/>
      <c r="FZ25" s="143"/>
      <c r="GA25" s="143"/>
      <c r="GB25" s="143"/>
      <c r="GC25" s="143"/>
      <c r="GD25" s="143"/>
      <c r="GE25" s="143"/>
      <c r="GF25" s="143"/>
      <c r="GG25" s="143"/>
      <c r="GH25" s="143"/>
      <c r="GI25" s="143"/>
      <c r="GJ25" s="143"/>
      <c r="GK25" s="143"/>
      <c r="GL25" s="143"/>
      <c r="GM25" s="143"/>
      <c r="GN25" s="143"/>
      <c r="GO25" s="143"/>
      <c r="GP25" s="143"/>
      <c r="GQ25" s="143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</row>
    <row r="26" customFormat="false" ht="32.25" hidden="false" customHeight="true" outlineLevel="0" collapsed="false">
      <c r="A26" s="147" t="s">
        <v>132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8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5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151" t="s">
        <v>133</v>
      </c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</row>
    <row r="27" customFormat="false" ht="14.25" hidden="false" customHeight="true" outlineLevel="0" collapsed="false">
      <c r="A27" s="152" t="s">
        <v>134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2"/>
      <c r="BV27" s="152"/>
      <c r="BW27" s="152"/>
      <c r="BX27" s="152"/>
      <c r="BY27" s="152"/>
      <c r="BZ27" s="152"/>
      <c r="CA27" s="152"/>
      <c r="CB27" s="152"/>
      <c r="CC27" s="152"/>
      <c r="CD27" s="152"/>
      <c r="CE27" s="152"/>
      <c r="CF27" s="152"/>
      <c r="CG27" s="152"/>
      <c r="CH27" s="152"/>
      <c r="CI27" s="152"/>
      <c r="CJ27" s="152"/>
      <c r="CK27" s="152"/>
      <c r="CL27" s="152"/>
      <c r="CM27" s="152"/>
      <c r="CN27" s="152"/>
      <c r="CO27" s="152"/>
      <c r="CP27" s="152"/>
      <c r="CQ27" s="152"/>
      <c r="CR27" s="152"/>
      <c r="CS27" s="152"/>
      <c r="CT27" s="152"/>
      <c r="CU27" s="152"/>
      <c r="CV27" s="152"/>
      <c r="CW27" s="152"/>
      <c r="CX27" s="152"/>
      <c r="CY27" s="152"/>
      <c r="CZ27" s="152"/>
      <c r="DA27" s="152"/>
      <c r="DB27" s="152"/>
      <c r="DC27" s="152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49"/>
      <c r="DU27" s="149"/>
      <c r="DV27" s="149"/>
      <c r="DW27" s="149"/>
      <c r="DX27" s="149"/>
      <c r="DY27" s="149"/>
      <c r="DZ27" s="149"/>
      <c r="EA27" s="149"/>
      <c r="EB27" s="149"/>
      <c r="EC27" s="149"/>
      <c r="ED27" s="149"/>
      <c r="EE27" s="149"/>
      <c r="EF27" s="149"/>
      <c r="EG27" s="149"/>
      <c r="EH27" s="149"/>
      <c r="EI27" s="149"/>
      <c r="EJ27" s="149"/>
      <c r="EK27" s="149"/>
      <c r="EL27" s="149"/>
      <c r="EM27" s="149"/>
      <c r="EN27" s="149"/>
      <c r="EO27" s="149"/>
      <c r="EP27" s="149"/>
      <c r="EQ27" s="15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143" t="s">
        <v>135</v>
      </c>
      <c r="FG27" s="143"/>
      <c r="FH27" s="143"/>
      <c r="FI27" s="143"/>
      <c r="FJ27" s="143"/>
      <c r="FK27" s="143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3"/>
      <c r="GN27" s="143"/>
      <c r="GO27" s="143"/>
      <c r="GP27" s="143"/>
      <c r="GQ27" s="143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</row>
    <row r="28" customFormat="false" ht="14.25" hidden="false" customHeight="true" outlineLevel="0" collapsed="false">
      <c r="A28" s="141" t="s">
        <v>123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8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5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143" t="s">
        <v>135</v>
      </c>
      <c r="FG28" s="143"/>
      <c r="FH28" s="143"/>
      <c r="FI28" s="143"/>
      <c r="FJ28" s="143"/>
      <c r="FK28" s="143"/>
      <c r="FL28" s="143"/>
      <c r="FM28" s="143"/>
      <c r="FN28" s="143"/>
      <c r="FO28" s="143"/>
      <c r="FP28" s="143"/>
      <c r="FQ28" s="143"/>
      <c r="FR28" s="143"/>
      <c r="FS28" s="143"/>
      <c r="FT28" s="143"/>
      <c r="FU28" s="143"/>
      <c r="FV28" s="143"/>
      <c r="FW28" s="143"/>
      <c r="FX28" s="143"/>
      <c r="FY28" s="143"/>
      <c r="FZ28" s="143"/>
      <c r="GA28" s="143"/>
      <c r="GB28" s="143"/>
      <c r="GC28" s="143"/>
      <c r="GD28" s="143"/>
      <c r="GE28" s="143"/>
      <c r="GF28" s="143"/>
      <c r="GG28" s="143"/>
      <c r="GH28" s="143"/>
      <c r="GI28" s="143"/>
      <c r="GJ28" s="143"/>
      <c r="GK28" s="143"/>
      <c r="GL28" s="143"/>
      <c r="GM28" s="143"/>
      <c r="GN28" s="143"/>
      <c r="GO28" s="143"/>
      <c r="GP28" s="143"/>
      <c r="GQ28" s="143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</row>
    <row r="29" customFormat="false" ht="14.25" hidden="false" customHeight="true" outlineLevel="0" collapsed="false">
      <c r="A29" s="141" t="s">
        <v>136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8"/>
      <c r="DE29" s="149"/>
      <c r="DF29" s="149"/>
      <c r="DG29" s="149"/>
      <c r="DH29" s="149"/>
      <c r="DI29" s="149"/>
      <c r="DJ29" s="149"/>
      <c r="DK29" s="149"/>
      <c r="DL29" s="149"/>
      <c r="DM29" s="149"/>
      <c r="DN29" s="149"/>
      <c r="DO29" s="149"/>
      <c r="DP29" s="149"/>
      <c r="DQ29" s="149"/>
      <c r="DR29" s="149"/>
      <c r="DS29" s="149"/>
      <c r="DT29" s="149"/>
      <c r="DU29" s="149"/>
      <c r="DV29" s="149"/>
      <c r="DW29" s="149"/>
      <c r="DX29" s="149"/>
      <c r="DY29" s="149"/>
      <c r="DZ29" s="149"/>
      <c r="EA29" s="149"/>
      <c r="EB29" s="149"/>
      <c r="EC29" s="149"/>
      <c r="ED29" s="149"/>
      <c r="EE29" s="149"/>
      <c r="EF29" s="149"/>
      <c r="EG29" s="149"/>
      <c r="EH29" s="149"/>
      <c r="EI29" s="149"/>
      <c r="EJ29" s="149"/>
      <c r="EK29" s="149"/>
      <c r="EL29" s="149"/>
      <c r="EM29" s="149"/>
      <c r="EN29" s="149"/>
      <c r="EO29" s="149"/>
      <c r="EP29" s="149"/>
      <c r="EQ29" s="15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</row>
    <row r="30" customFormat="false" ht="14.25" hidden="false" customHeight="true" outlineLevel="0" collapsed="false">
      <c r="A30" s="144" t="s">
        <v>126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  <c r="CW30" s="144"/>
      <c r="CX30" s="144"/>
      <c r="CY30" s="144"/>
      <c r="CZ30" s="144"/>
      <c r="DA30" s="144"/>
      <c r="DB30" s="144"/>
      <c r="DC30" s="144"/>
      <c r="DD30" s="148"/>
      <c r="DE30" s="149"/>
      <c r="DF30" s="149"/>
      <c r="DG30" s="149"/>
      <c r="DH30" s="149"/>
      <c r="DI30" s="149"/>
      <c r="DJ30" s="149"/>
      <c r="DK30" s="149"/>
      <c r="DL30" s="149"/>
      <c r="DM30" s="149"/>
      <c r="DN30" s="149"/>
      <c r="DO30" s="149"/>
      <c r="DP30" s="149"/>
      <c r="DQ30" s="149"/>
      <c r="DR30" s="149"/>
      <c r="DS30" s="149"/>
      <c r="DT30" s="149"/>
      <c r="DU30" s="149"/>
      <c r="DV30" s="149"/>
      <c r="DW30" s="149"/>
      <c r="DX30" s="149"/>
      <c r="DY30" s="149"/>
      <c r="DZ30" s="149"/>
      <c r="EA30" s="149"/>
      <c r="EB30" s="149"/>
      <c r="EC30" s="149"/>
      <c r="ED30" s="149"/>
      <c r="EE30" s="149"/>
      <c r="EF30" s="149"/>
      <c r="EG30" s="149"/>
      <c r="EH30" s="149"/>
      <c r="EI30" s="149"/>
      <c r="EJ30" s="149"/>
      <c r="EK30" s="149"/>
      <c r="EL30" s="149"/>
      <c r="EM30" s="149"/>
      <c r="EN30" s="149"/>
      <c r="EO30" s="149"/>
      <c r="EP30" s="149"/>
      <c r="EQ30" s="15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138" t="s">
        <v>137</v>
      </c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38"/>
      <c r="GK30" s="138"/>
      <c r="GL30" s="138"/>
      <c r="GM30" s="138"/>
      <c r="GN30" s="138"/>
      <c r="GO30" s="138"/>
      <c r="GP30" s="138"/>
      <c r="GQ30" s="138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</row>
    <row r="31" customFormat="false" ht="14.25" hidden="false" customHeight="true" outlineLevel="0" collapsed="false">
      <c r="A31" s="141" t="s">
        <v>128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8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5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138"/>
      <c r="FG31" s="138"/>
      <c r="FH31" s="138"/>
      <c r="FI31" s="138"/>
      <c r="FJ31" s="138"/>
      <c r="FK31" s="138"/>
      <c r="FL31" s="138"/>
      <c r="FM31" s="138"/>
      <c r="FN31" s="138"/>
      <c r="FO31" s="138"/>
      <c r="FP31" s="138"/>
      <c r="FQ31" s="138"/>
      <c r="FR31" s="138"/>
      <c r="FS31" s="138"/>
      <c r="FT31" s="138"/>
      <c r="FU31" s="138"/>
      <c r="FV31" s="138"/>
      <c r="FW31" s="138"/>
      <c r="FX31" s="138"/>
      <c r="FY31" s="138"/>
      <c r="FZ31" s="138"/>
      <c r="GA31" s="138"/>
      <c r="GB31" s="138"/>
      <c r="GC31" s="138"/>
      <c r="GD31" s="138"/>
      <c r="GE31" s="138"/>
      <c r="GF31" s="138"/>
      <c r="GG31" s="138"/>
      <c r="GH31" s="138"/>
      <c r="GI31" s="138"/>
      <c r="GJ31" s="138"/>
      <c r="GK31" s="138"/>
      <c r="GL31" s="138"/>
      <c r="GM31" s="138"/>
      <c r="GN31" s="138"/>
      <c r="GO31" s="138"/>
      <c r="GP31" s="138"/>
      <c r="GQ31" s="138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</row>
    <row r="32" customFormat="false" ht="14.25" hidden="false" customHeight="true" outlineLevel="0" collapsed="false">
      <c r="A32" s="144" t="s">
        <v>130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  <c r="CT32" s="144"/>
      <c r="CU32" s="144"/>
      <c r="CV32" s="144"/>
      <c r="CW32" s="144"/>
      <c r="CX32" s="144"/>
      <c r="CY32" s="144"/>
      <c r="CZ32" s="144"/>
      <c r="DA32" s="144"/>
      <c r="DB32" s="144"/>
      <c r="DC32" s="144"/>
      <c r="DD32" s="148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5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</row>
    <row r="33" customFormat="false" ht="31.5" hidden="false" customHeight="true" outlineLevel="0" collapsed="false">
      <c r="A33" s="147" t="s">
        <v>132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5"/>
      <c r="DE33" s="143"/>
      <c r="DF33" s="143"/>
      <c r="DG33" s="143"/>
      <c r="DH33" s="143"/>
      <c r="DI33" s="143"/>
      <c r="DJ33" s="143"/>
      <c r="DK33" s="143"/>
      <c r="DL33" s="143"/>
      <c r="DM33" s="143"/>
      <c r="DN33" s="143"/>
      <c r="DO33" s="143"/>
      <c r="DP33" s="143"/>
      <c r="DQ33" s="143"/>
      <c r="DR33" s="143"/>
      <c r="DS33" s="143"/>
      <c r="DT33" s="143"/>
      <c r="DU33" s="143"/>
      <c r="DV33" s="143"/>
      <c r="DW33" s="143"/>
      <c r="DX33" s="143"/>
      <c r="DY33" s="143"/>
      <c r="DZ33" s="143"/>
      <c r="EA33" s="143"/>
      <c r="EB33" s="143"/>
      <c r="EC33" s="143"/>
      <c r="ED33" s="143"/>
      <c r="EE33" s="143"/>
      <c r="EF33" s="143"/>
      <c r="EG33" s="143"/>
      <c r="EH33" s="143"/>
      <c r="EI33" s="143"/>
      <c r="EJ33" s="143"/>
      <c r="EK33" s="143"/>
      <c r="EL33" s="143"/>
      <c r="EM33" s="143"/>
      <c r="EN33" s="143"/>
      <c r="EO33" s="143"/>
      <c r="EP33" s="143"/>
      <c r="EQ33" s="146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154"/>
      <c r="FE33" s="154"/>
      <c r="FF33" s="154"/>
      <c r="FG33" s="154"/>
      <c r="FH33" s="154"/>
      <c r="FI33" s="154"/>
      <c r="FJ33" s="154"/>
      <c r="FK33" s="154"/>
      <c r="FL33" s="154"/>
      <c r="FM33" s="154"/>
      <c r="FN33" s="154"/>
      <c r="FO33" s="154"/>
      <c r="FP33" s="154"/>
      <c r="FQ33" s="154"/>
      <c r="FR33" s="154"/>
      <c r="FS33" s="154"/>
      <c r="FT33" s="154"/>
      <c r="FU33" s="154"/>
      <c r="FV33" s="154"/>
      <c r="FW33" s="154"/>
      <c r="FX33" s="154"/>
      <c r="FY33" s="154"/>
      <c r="FZ33" s="154"/>
      <c r="GA33" s="154"/>
      <c r="GB33" s="154"/>
      <c r="GC33" s="154"/>
      <c r="GD33" s="154"/>
      <c r="GE33" s="154"/>
      <c r="GF33" s="154"/>
      <c r="GG33" s="154"/>
      <c r="GH33" s="154"/>
      <c r="GI33" s="154"/>
      <c r="GJ33" s="154"/>
      <c r="GK33" s="154"/>
      <c r="GL33" s="154"/>
      <c r="GM33" s="154"/>
      <c r="GN33" s="154"/>
      <c r="GO33" s="154"/>
      <c r="GP33" s="154"/>
      <c r="GQ33" s="154"/>
      <c r="GR33" s="154"/>
      <c r="GS33" s="154"/>
      <c r="GT33" s="154"/>
      <c r="GU33" s="154"/>
      <c r="GV33" s="154"/>
      <c r="GW33" s="154"/>
      <c r="GX33" s="154"/>
      <c r="GY33" s="154"/>
      <c r="GZ33" s="154"/>
      <c r="HA33" s="154"/>
      <c r="HB33" s="154"/>
    </row>
    <row r="34" customFormat="false" ht="15" hidden="false" customHeight="true" outlineLevel="0" collapsed="false">
      <c r="A34" s="155" t="s">
        <v>138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DB34" s="155"/>
      <c r="DC34" s="155"/>
      <c r="DD34" s="156"/>
      <c r="DE34" s="156"/>
      <c r="DF34" s="156"/>
      <c r="DG34" s="156"/>
      <c r="DH34" s="156"/>
      <c r="DI34" s="156"/>
      <c r="DJ34" s="156"/>
      <c r="DK34" s="156"/>
      <c r="DL34" s="156"/>
      <c r="DM34" s="156"/>
      <c r="DN34" s="156"/>
      <c r="DO34" s="156"/>
      <c r="DP34" s="156"/>
      <c r="DQ34" s="156"/>
      <c r="DR34" s="156"/>
      <c r="DS34" s="156"/>
      <c r="DT34" s="156"/>
      <c r="DU34" s="156"/>
      <c r="DV34" s="156"/>
      <c r="DW34" s="156"/>
      <c r="DX34" s="156"/>
      <c r="DY34" s="156"/>
      <c r="DZ34" s="156"/>
      <c r="EA34" s="156"/>
      <c r="EB34" s="156"/>
      <c r="EC34" s="156"/>
      <c r="ED34" s="156"/>
      <c r="EE34" s="156"/>
      <c r="EF34" s="156"/>
      <c r="EG34" s="156"/>
      <c r="EH34" s="156"/>
      <c r="EI34" s="156"/>
      <c r="EJ34" s="156"/>
      <c r="EK34" s="156"/>
      <c r="EL34" s="156"/>
      <c r="EM34" s="156"/>
      <c r="EN34" s="156"/>
      <c r="EO34" s="156"/>
      <c r="EP34" s="156"/>
      <c r="EQ34" s="157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154"/>
      <c r="FE34" s="154"/>
      <c r="FF34" s="158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4"/>
      <c r="GS34" s="154"/>
      <c r="GT34" s="154"/>
      <c r="GU34" s="154"/>
      <c r="GV34" s="154"/>
      <c r="GW34" s="154"/>
      <c r="GX34" s="154"/>
      <c r="GY34" s="154"/>
      <c r="GZ34" s="154"/>
      <c r="HA34" s="154"/>
      <c r="HB34" s="154"/>
    </row>
    <row r="35" customFormat="false" ht="14.25" hidden="false" customHeight="false" outlineLevel="0" collapsed="false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B35" s="160"/>
      <c r="CC35" s="160"/>
      <c r="CD35" s="160"/>
      <c r="CE35" s="160"/>
      <c r="CF35" s="160"/>
      <c r="CG35" s="160"/>
      <c r="CH35" s="160"/>
      <c r="CI35" s="160"/>
      <c r="CJ35" s="160"/>
      <c r="CK35" s="160"/>
      <c r="CL35" s="160"/>
      <c r="CM35" s="160"/>
      <c r="CN35" s="160"/>
      <c r="CO35" s="160"/>
      <c r="CP35" s="160"/>
      <c r="CQ35" s="160"/>
      <c r="CR35" s="160"/>
      <c r="CS35" s="160"/>
      <c r="CT35" s="160"/>
      <c r="CU35" s="160"/>
      <c r="CV35" s="160"/>
      <c r="CW35" s="160"/>
      <c r="CX35" s="160"/>
      <c r="CY35" s="160"/>
      <c r="CZ35" s="160"/>
      <c r="DA35" s="160"/>
      <c r="DB35" s="160"/>
      <c r="DC35" s="160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  <c r="EM35" s="149"/>
      <c r="EN35" s="149"/>
      <c r="EO35" s="149"/>
      <c r="EP35" s="149"/>
      <c r="EQ35" s="149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154"/>
      <c r="FE35" s="154"/>
      <c r="FF35" s="159"/>
      <c r="FG35" s="159"/>
      <c r="FH35" s="159"/>
      <c r="FI35" s="159"/>
      <c r="FJ35" s="159"/>
      <c r="FK35" s="159"/>
      <c r="FL35" s="159"/>
      <c r="FM35" s="159"/>
      <c r="FN35" s="159"/>
      <c r="FO35" s="159"/>
      <c r="FP35" s="159"/>
      <c r="FQ35" s="159"/>
      <c r="FR35" s="159"/>
      <c r="FS35" s="159"/>
      <c r="FT35" s="159"/>
      <c r="FU35" s="159"/>
      <c r="FV35" s="159"/>
      <c r="FW35" s="159"/>
      <c r="FX35" s="159"/>
      <c r="FY35" s="159"/>
      <c r="FZ35" s="159"/>
      <c r="GA35" s="159"/>
      <c r="GB35" s="159"/>
      <c r="GC35" s="159"/>
      <c r="GD35" s="159"/>
      <c r="GE35" s="159"/>
      <c r="GF35" s="159"/>
      <c r="GG35" s="159"/>
      <c r="GH35" s="159"/>
      <c r="GI35" s="159"/>
      <c r="GJ35" s="159"/>
      <c r="GK35" s="159"/>
      <c r="GL35" s="159"/>
      <c r="GM35" s="159"/>
      <c r="GN35" s="159"/>
      <c r="GO35" s="159"/>
      <c r="GP35" s="159"/>
      <c r="GQ35" s="159"/>
      <c r="GR35" s="154"/>
      <c r="GS35" s="154"/>
      <c r="GT35" s="154"/>
      <c r="GU35" s="154"/>
      <c r="GV35" s="154"/>
      <c r="GW35" s="154"/>
      <c r="GX35" s="154"/>
      <c r="GY35" s="154"/>
      <c r="GZ35" s="154"/>
      <c r="HA35" s="154"/>
      <c r="HB35" s="154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</row>
    <row r="37" customFormat="false" ht="37.5" hidden="false" customHeight="true" outlineLevel="0" collapsed="false">
      <c r="A37" s="161" t="s">
        <v>139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3" t="str">
        <f aca="false">Титул!H4</f>
        <v>СПб ГБУЗ "Городская поликлиника №114"</v>
      </c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3"/>
      <c r="EC37" s="163"/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  <c r="FJ37" s="163"/>
      <c r="FK37" s="163"/>
      <c r="FL37" s="163"/>
      <c r="FM37" s="163"/>
      <c r="FN37" s="163"/>
      <c r="FO37" s="163"/>
      <c r="FP37" s="163"/>
      <c r="FQ37" s="163"/>
      <c r="FR37" s="163"/>
      <c r="FS37" s="163"/>
      <c r="FT37" s="163"/>
      <c r="FU37" s="163"/>
      <c r="FV37" s="163"/>
      <c r="FW37" s="163"/>
      <c r="FX37" s="163"/>
      <c r="FY37" s="163"/>
      <c r="FZ37" s="163"/>
      <c r="GA37" s="163"/>
      <c r="GB37" s="163"/>
      <c r="GC37" s="163"/>
      <c r="GD37" s="163"/>
      <c r="GE37" s="163"/>
      <c r="GF37" s="163"/>
      <c r="GG37" s="163"/>
      <c r="GH37" s="163"/>
      <c r="GI37" s="163"/>
      <c r="GJ37" s="163"/>
      <c r="GK37" s="163"/>
      <c r="GL37" s="163"/>
      <c r="GM37" s="163"/>
      <c r="GN37" s="163"/>
      <c r="GO37" s="163"/>
      <c r="GP37" s="163"/>
      <c r="GQ37" s="163"/>
      <c r="GR37" s="163"/>
      <c r="GS37" s="163"/>
      <c r="GT37" s="163"/>
      <c r="GU37" s="163"/>
      <c r="GV37" s="163"/>
      <c r="GW37" s="163"/>
      <c r="GX37" s="163"/>
    </row>
    <row r="38" customFormat="false" ht="20.25" hidden="false" customHeight="true" outlineLevel="0" collapsed="false">
      <c r="A38" s="161" t="s">
        <v>140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4" t="str">
        <f aca="false">Титул!H5</f>
        <v>197374, Санкт-Петербург, ул.Школьная,, д.116, корп.1, литер А</v>
      </c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4"/>
      <c r="CY38" s="164"/>
      <c r="CZ38" s="164"/>
      <c r="DA38" s="164"/>
      <c r="DB38" s="164"/>
      <c r="DC38" s="164"/>
      <c r="DD38" s="164"/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  <c r="DR38" s="164"/>
      <c r="DS38" s="164"/>
      <c r="DT38" s="164"/>
      <c r="DU38" s="164"/>
      <c r="DV38" s="164"/>
      <c r="DW38" s="164"/>
      <c r="DX38" s="164"/>
      <c r="DY38" s="164"/>
      <c r="DZ38" s="164"/>
      <c r="EA38" s="164"/>
      <c r="EB38" s="164"/>
      <c r="EC38" s="164"/>
      <c r="ED38" s="164"/>
      <c r="EE38" s="164"/>
      <c r="EF38" s="164"/>
      <c r="EG38" s="164"/>
      <c r="EH38" s="164"/>
      <c r="EI38" s="164"/>
      <c r="EJ38" s="164"/>
      <c r="EK38" s="164"/>
      <c r="EL38" s="164"/>
      <c r="EM38" s="164"/>
      <c r="EN38" s="164"/>
      <c r="EO38" s="164"/>
      <c r="EP38" s="164"/>
      <c r="EQ38" s="164"/>
      <c r="ER38" s="164"/>
      <c r="ES38" s="164"/>
      <c r="ET38" s="164"/>
      <c r="EU38" s="164"/>
      <c r="EV38" s="164"/>
      <c r="EW38" s="164"/>
      <c r="EX38" s="164"/>
      <c r="EY38" s="164"/>
      <c r="EZ38" s="164"/>
      <c r="FA38" s="164"/>
      <c r="FB38" s="164"/>
      <c r="FC38" s="164"/>
      <c r="FD38" s="164"/>
      <c r="FE38" s="164"/>
      <c r="FF38" s="164"/>
      <c r="FG38" s="164"/>
      <c r="FH38" s="164"/>
      <c r="FI38" s="164"/>
      <c r="FJ38" s="164"/>
      <c r="FK38" s="164"/>
      <c r="FL38" s="164"/>
      <c r="FM38" s="164"/>
      <c r="FN38" s="164"/>
      <c r="FO38" s="164"/>
      <c r="FP38" s="164"/>
      <c r="FQ38" s="164"/>
      <c r="FR38" s="164"/>
      <c r="FS38" s="164"/>
      <c r="FT38" s="164"/>
      <c r="FU38" s="164"/>
      <c r="FV38" s="164"/>
      <c r="FW38" s="164"/>
      <c r="FX38" s="164"/>
      <c r="FY38" s="164"/>
      <c r="FZ38" s="164"/>
      <c r="GA38" s="164"/>
      <c r="GB38" s="164"/>
      <c r="GC38" s="164"/>
      <c r="GD38" s="164"/>
      <c r="GE38" s="164"/>
      <c r="GF38" s="164"/>
      <c r="GG38" s="164"/>
      <c r="GH38" s="164"/>
      <c r="GI38" s="164"/>
      <c r="GJ38" s="164"/>
      <c r="GK38" s="164"/>
      <c r="GL38" s="164"/>
      <c r="GM38" s="164"/>
      <c r="GN38" s="164"/>
      <c r="GO38" s="164"/>
      <c r="GP38" s="164"/>
      <c r="GQ38" s="164"/>
      <c r="GR38" s="164"/>
      <c r="GS38" s="164"/>
      <c r="GT38" s="164"/>
      <c r="GU38" s="164"/>
      <c r="GV38" s="164"/>
      <c r="GW38" s="164"/>
      <c r="GX38" s="164"/>
    </row>
    <row r="39" customFormat="false" ht="12.75" hidden="false" customHeight="true" outlineLevel="0" collapsed="false">
      <c r="A39" s="165" t="s">
        <v>141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 t="s">
        <v>142</v>
      </c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165"/>
      <c r="CG39" s="165"/>
      <c r="CH39" s="165"/>
      <c r="CI39" s="165"/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5"/>
      <c r="DL39" s="165"/>
      <c r="DM39" s="165"/>
      <c r="DN39" s="165"/>
      <c r="DO39" s="165"/>
      <c r="DP39" s="165"/>
      <c r="DQ39" s="165"/>
      <c r="DR39" s="165"/>
      <c r="DS39" s="165"/>
      <c r="DT39" s="165"/>
      <c r="DU39" s="165"/>
      <c r="DV39" s="165"/>
      <c r="DW39" s="165"/>
      <c r="DX39" s="165"/>
      <c r="DY39" s="165"/>
      <c r="DZ39" s="165"/>
      <c r="EA39" s="165"/>
      <c r="EB39" s="165"/>
      <c r="EC39" s="165"/>
      <c r="ED39" s="165"/>
      <c r="EE39" s="165"/>
      <c r="EF39" s="165"/>
      <c r="EG39" s="165"/>
      <c r="EH39" s="165"/>
      <c r="EI39" s="165"/>
      <c r="EJ39" s="165"/>
      <c r="EK39" s="165"/>
      <c r="EL39" s="165"/>
      <c r="EM39" s="165"/>
      <c r="EN39" s="165"/>
      <c r="EO39" s="165"/>
      <c r="EP39" s="165"/>
      <c r="EQ39" s="165"/>
      <c r="ER39" s="165"/>
      <c r="ES39" s="165"/>
      <c r="ET39" s="165"/>
      <c r="EU39" s="165"/>
      <c r="EV39" s="165"/>
      <c r="EW39" s="165"/>
      <c r="EX39" s="165"/>
      <c r="EY39" s="165"/>
      <c r="EZ39" s="165"/>
      <c r="FA39" s="165"/>
      <c r="FB39" s="165"/>
      <c r="FC39" s="165"/>
      <c r="FD39" s="165"/>
      <c r="FE39" s="165"/>
      <c r="FF39" s="165"/>
      <c r="FG39" s="165"/>
      <c r="FH39" s="165"/>
      <c r="FI39" s="165"/>
      <c r="FJ39" s="165"/>
      <c r="FK39" s="165"/>
      <c r="FL39" s="165"/>
      <c r="FM39" s="165"/>
      <c r="FN39" s="165"/>
      <c r="FO39" s="165"/>
      <c r="FP39" s="165"/>
      <c r="FQ39" s="165"/>
      <c r="FR39" s="165"/>
      <c r="FS39" s="165"/>
      <c r="FT39" s="165"/>
      <c r="FU39" s="165"/>
      <c r="FV39" s="165"/>
      <c r="FW39" s="165"/>
      <c r="FX39" s="165"/>
      <c r="FY39" s="165"/>
      <c r="FZ39" s="165"/>
      <c r="GA39" s="165"/>
      <c r="GB39" s="165"/>
      <c r="GC39" s="165"/>
      <c r="GD39" s="165"/>
      <c r="GE39" s="165"/>
      <c r="GF39" s="165"/>
      <c r="GG39" s="165"/>
      <c r="GH39" s="165"/>
      <c r="GI39" s="165"/>
      <c r="GJ39" s="165"/>
      <c r="GK39" s="165"/>
      <c r="GL39" s="165"/>
      <c r="GM39" s="165"/>
      <c r="GN39" s="165"/>
      <c r="GO39" s="165"/>
      <c r="GP39" s="165"/>
      <c r="GQ39" s="165"/>
      <c r="GR39" s="165"/>
      <c r="GS39" s="165"/>
      <c r="GT39" s="165"/>
      <c r="GU39" s="165"/>
      <c r="GV39" s="165"/>
      <c r="GW39" s="165"/>
      <c r="GX39" s="165"/>
    </row>
    <row r="40" customFormat="false" ht="12.75" hidden="false" customHeight="true" outlineLevel="0" collapsed="false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  <c r="DM40" s="165"/>
      <c r="DN40" s="165"/>
      <c r="DO40" s="165"/>
      <c r="DP40" s="165"/>
      <c r="DQ40" s="165"/>
      <c r="DR40" s="165"/>
      <c r="DS40" s="165"/>
      <c r="DT40" s="165"/>
      <c r="DU40" s="165"/>
      <c r="DV40" s="165"/>
      <c r="DW40" s="165"/>
      <c r="DX40" s="165"/>
      <c r="DY40" s="165"/>
      <c r="DZ40" s="165"/>
      <c r="EA40" s="165"/>
      <c r="EB40" s="165"/>
      <c r="EC40" s="165"/>
      <c r="ED40" s="165"/>
      <c r="EE40" s="165"/>
      <c r="EF40" s="165"/>
      <c r="EG40" s="165"/>
      <c r="EH40" s="165"/>
      <c r="EI40" s="165"/>
      <c r="EJ40" s="165"/>
      <c r="EK40" s="165"/>
      <c r="EL40" s="165"/>
      <c r="EM40" s="165"/>
      <c r="EN40" s="165"/>
      <c r="EO40" s="165"/>
      <c r="EP40" s="165"/>
      <c r="EQ40" s="165"/>
      <c r="ER40" s="165"/>
      <c r="ES40" s="165"/>
      <c r="ET40" s="165"/>
      <c r="EU40" s="165"/>
      <c r="EV40" s="165"/>
      <c r="EW40" s="165"/>
      <c r="EX40" s="165"/>
      <c r="EY40" s="165"/>
      <c r="EZ40" s="165"/>
      <c r="FA40" s="165"/>
      <c r="FB40" s="165"/>
      <c r="FC40" s="165"/>
      <c r="FD40" s="165"/>
      <c r="FE40" s="165"/>
      <c r="FF40" s="165"/>
      <c r="FG40" s="165"/>
      <c r="FH40" s="165"/>
      <c r="FI40" s="165"/>
      <c r="FJ40" s="165"/>
      <c r="FK40" s="165"/>
      <c r="FL40" s="165"/>
      <c r="FM40" s="165"/>
      <c r="FN40" s="165"/>
      <c r="FO40" s="165"/>
      <c r="FP40" s="165"/>
      <c r="FQ40" s="165"/>
      <c r="FR40" s="165"/>
      <c r="FS40" s="165"/>
      <c r="FT40" s="165"/>
      <c r="FU40" s="165"/>
      <c r="FV40" s="165"/>
      <c r="FW40" s="165"/>
      <c r="FX40" s="165"/>
      <c r="FY40" s="165"/>
      <c r="FZ40" s="165"/>
      <c r="GA40" s="165"/>
      <c r="GB40" s="165"/>
      <c r="GC40" s="165"/>
      <c r="GD40" s="165"/>
      <c r="GE40" s="165"/>
      <c r="GF40" s="165"/>
      <c r="GG40" s="165"/>
      <c r="GH40" s="165"/>
      <c r="GI40" s="165"/>
      <c r="GJ40" s="165"/>
      <c r="GK40" s="165"/>
      <c r="GL40" s="165"/>
      <c r="GM40" s="165"/>
      <c r="GN40" s="165"/>
      <c r="GO40" s="165"/>
      <c r="GP40" s="165"/>
      <c r="GQ40" s="165"/>
      <c r="GR40" s="165"/>
      <c r="GS40" s="165"/>
      <c r="GT40" s="165"/>
      <c r="GU40" s="165"/>
      <c r="GV40" s="165"/>
      <c r="GW40" s="165"/>
      <c r="GX40" s="165"/>
    </row>
    <row r="41" customFormat="false" ht="12.75" hidden="false" customHeight="true" outlineLevel="0" collapsed="false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 t="s">
        <v>143</v>
      </c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 t="s">
        <v>144</v>
      </c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5"/>
      <c r="DL41" s="165"/>
      <c r="DM41" s="165"/>
      <c r="DN41" s="165"/>
      <c r="DO41" s="165"/>
      <c r="DP41" s="165"/>
      <c r="DQ41" s="165"/>
      <c r="DR41" s="165"/>
      <c r="DS41" s="165"/>
      <c r="DT41" s="165"/>
      <c r="DU41" s="165"/>
      <c r="DV41" s="165"/>
      <c r="DW41" s="165"/>
      <c r="DX41" s="165"/>
      <c r="DY41" s="165"/>
      <c r="DZ41" s="165"/>
      <c r="EA41" s="165"/>
      <c r="EB41" s="165"/>
      <c r="EC41" s="165"/>
      <c r="ED41" s="165"/>
      <c r="EE41" s="165"/>
      <c r="EF41" s="165"/>
      <c r="EG41" s="165"/>
      <c r="EH41" s="165"/>
      <c r="EI41" s="165"/>
      <c r="EJ41" s="165"/>
      <c r="EK41" s="165"/>
      <c r="EL41" s="165"/>
      <c r="EM41" s="165"/>
      <c r="EN41" s="165"/>
      <c r="EO41" s="165"/>
      <c r="EP41" s="165"/>
      <c r="EQ41" s="165"/>
      <c r="ER41" s="165"/>
      <c r="ES41" s="165"/>
      <c r="ET41" s="165"/>
      <c r="EU41" s="165"/>
      <c r="EV41" s="165"/>
      <c r="EW41" s="165"/>
      <c r="EX41" s="165"/>
      <c r="EY41" s="166"/>
      <c r="EZ41" s="166"/>
      <c r="FA41" s="166"/>
      <c r="FB41" s="166"/>
      <c r="FC41" s="166"/>
      <c r="FD41" s="166"/>
      <c r="FE41" s="166"/>
      <c r="FF41" s="166"/>
      <c r="FG41" s="166"/>
      <c r="FH41" s="166"/>
      <c r="FI41" s="166"/>
      <c r="FJ41" s="166"/>
      <c r="FK41" s="166"/>
      <c r="FL41" s="166"/>
      <c r="FM41" s="166"/>
      <c r="FN41" s="166"/>
      <c r="FO41" s="166"/>
      <c r="FP41" s="166"/>
      <c r="FQ41" s="166"/>
      <c r="FR41" s="166"/>
      <c r="FS41" s="166"/>
      <c r="FT41" s="166"/>
      <c r="FU41" s="166"/>
      <c r="FV41" s="166"/>
      <c r="FW41" s="166"/>
      <c r="FX41" s="166"/>
      <c r="FY41" s="166"/>
      <c r="FZ41" s="166"/>
      <c r="GA41" s="166"/>
      <c r="GB41" s="166"/>
      <c r="GC41" s="166"/>
      <c r="GD41" s="166"/>
      <c r="GE41" s="166"/>
      <c r="GF41" s="166"/>
      <c r="GG41" s="166"/>
      <c r="GH41" s="166"/>
      <c r="GI41" s="166"/>
      <c r="GJ41" s="166"/>
      <c r="GK41" s="166"/>
      <c r="GL41" s="166"/>
      <c r="GM41" s="166"/>
      <c r="GN41" s="166"/>
      <c r="GO41" s="166"/>
      <c r="GP41" s="166"/>
      <c r="GQ41" s="166"/>
      <c r="GR41" s="166"/>
      <c r="GS41" s="166"/>
      <c r="GT41" s="166"/>
      <c r="GU41" s="166"/>
      <c r="GV41" s="166"/>
      <c r="GW41" s="166"/>
      <c r="GX41" s="166"/>
    </row>
    <row r="42" customFormat="false" ht="6" hidden="false" customHeight="true" outlineLevel="0" collapsed="false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  <c r="BW42" s="165"/>
      <c r="BX42" s="165"/>
      <c r="BY42" s="165"/>
      <c r="BZ42" s="165"/>
      <c r="CA42" s="165"/>
      <c r="CB42" s="165"/>
      <c r="CC42" s="165"/>
      <c r="CD42" s="165"/>
      <c r="CE42" s="165"/>
      <c r="CF42" s="165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5"/>
      <c r="DL42" s="165"/>
      <c r="DM42" s="165"/>
      <c r="DN42" s="165"/>
      <c r="DO42" s="165"/>
      <c r="DP42" s="165"/>
      <c r="DQ42" s="165"/>
      <c r="DR42" s="165"/>
      <c r="DS42" s="165"/>
      <c r="DT42" s="165"/>
      <c r="DU42" s="165"/>
      <c r="DV42" s="165"/>
      <c r="DW42" s="165"/>
      <c r="DX42" s="165"/>
      <c r="DY42" s="165"/>
      <c r="DZ42" s="165"/>
      <c r="EA42" s="165"/>
      <c r="EB42" s="165"/>
      <c r="EC42" s="165"/>
      <c r="ED42" s="165"/>
      <c r="EE42" s="165"/>
      <c r="EF42" s="165"/>
      <c r="EG42" s="165"/>
      <c r="EH42" s="165"/>
      <c r="EI42" s="165"/>
      <c r="EJ42" s="165"/>
      <c r="EK42" s="165"/>
      <c r="EL42" s="165"/>
      <c r="EM42" s="165"/>
      <c r="EN42" s="165"/>
      <c r="EO42" s="165"/>
      <c r="EP42" s="165"/>
      <c r="EQ42" s="165"/>
      <c r="ER42" s="165"/>
      <c r="ES42" s="165"/>
      <c r="ET42" s="165"/>
      <c r="EU42" s="165"/>
      <c r="EV42" s="165"/>
      <c r="EW42" s="165"/>
      <c r="EX42" s="165"/>
      <c r="EY42" s="166"/>
      <c r="EZ42" s="166"/>
      <c r="FA42" s="166"/>
      <c r="FB42" s="166"/>
      <c r="FC42" s="166"/>
      <c r="FD42" s="166"/>
      <c r="FE42" s="166"/>
      <c r="FF42" s="166"/>
      <c r="FG42" s="166"/>
      <c r="FH42" s="166"/>
      <c r="FI42" s="166"/>
      <c r="FJ42" s="166"/>
      <c r="FK42" s="166"/>
      <c r="FL42" s="166"/>
      <c r="FM42" s="166"/>
      <c r="FN42" s="166"/>
      <c r="FO42" s="166"/>
      <c r="FP42" s="166"/>
      <c r="FQ42" s="166"/>
      <c r="FR42" s="166"/>
      <c r="FS42" s="166"/>
      <c r="FT42" s="166"/>
      <c r="FU42" s="166"/>
      <c r="FV42" s="166"/>
      <c r="FW42" s="166"/>
      <c r="FX42" s="166"/>
      <c r="FY42" s="166"/>
      <c r="FZ42" s="166"/>
      <c r="GA42" s="166"/>
      <c r="GB42" s="166"/>
      <c r="GC42" s="166"/>
      <c r="GD42" s="166"/>
      <c r="GE42" s="166"/>
      <c r="GF42" s="166"/>
      <c r="GG42" s="166"/>
      <c r="GH42" s="166"/>
      <c r="GI42" s="166"/>
      <c r="GJ42" s="166"/>
      <c r="GK42" s="166"/>
      <c r="GL42" s="166"/>
      <c r="GM42" s="166"/>
      <c r="GN42" s="166"/>
      <c r="GO42" s="166"/>
      <c r="GP42" s="166"/>
      <c r="GQ42" s="166"/>
      <c r="GR42" s="166"/>
      <c r="GS42" s="166"/>
      <c r="GT42" s="166"/>
      <c r="GU42" s="166"/>
      <c r="GV42" s="166"/>
      <c r="GW42" s="166"/>
      <c r="GX42" s="166"/>
    </row>
    <row r="43" customFormat="false" ht="3.75" hidden="false" customHeight="true" outlineLevel="0" collapsed="false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  <c r="BY43" s="165"/>
      <c r="BZ43" s="165"/>
      <c r="CA43" s="165"/>
      <c r="CB43" s="165"/>
      <c r="CC43" s="165"/>
      <c r="CD43" s="165"/>
      <c r="CE43" s="165"/>
      <c r="CF43" s="165"/>
      <c r="CG43" s="165"/>
      <c r="CH43" s="165"/>
      <c r="CI43" s="165"/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65"/>
      <c r="DO43" s="165"/>
      <c r="DP43" s="165"/>
      <c r="DQ43" s="165"/>
      <c r="DR43" s="165"/>
      <c r="DS43" s="165"/>
      <c r="DT43" s="165"/>
      <c r="DU43" s="165"/>
      <c r="DV43" s="165"/>
      <c r="DW43" s="165"/>
      <c r="DX43" s="165"/>
      <c r="DY43" s="165"/>
      <c r="DZ43" s="165"/>
      <c r="EA43" s="165"/>
      <c r="EB43" s="165"/>
      <c r="EC43" s="165"/>
      <c r="ED43" s="165"/>
      <c r="EE43" s="165"/>
      <c r="EF43" s="165"/>
      <c r="EG43" s="165"/>
      <c r="EH43" s="165"/>
      <c r="EI43" s="165"/>
      <c r="EJ43" s="165"/>
      <c r="EK43" s="165"/>
      <c r="EL43" s="165"/>
      <c r="EM43" s="165"/>
      <c r="EN43" s="165"/>
      <c r="EO43" s="165"/>
      <c r="EP43" s="165"/>
      <c r="EQ43" s="165"/>
      <c r="ER43" s="165"/>
      <c r="ES43" s="165"/>
      <c r="ET43" s="165"/>
      <c r="EU43" s="165"/>
      <c r="EV43" s="165"/>
      <c r="EW43" s="165"/>
      <c r="EX43" s="165"/>
      <c r="EY43" s="166"/>
      <c r="EZ43" s="166"/>
      <c r="FA43" s="166"/>
      <c r="FB43" s="166"/>
      <c r="FC43" s="166"/>
      <c r="FD43" s="166"/>
      <c r="FE43" s="166"/>
      <c r="FF43" s="166"/>
      <c r="FG43" s="166"/>
      <c r="FH43" s="166"/>
      <c r="FI43" s="166"/>
      <c r="FJ43" s="166"/>
      <c r="FK43" s="166"/>
      <c r="FL43" s="166"/>
      <c r="FM43" s="166"/>
      <c r="FN43" s="166"/>
      <c r="FO43" s="166"/>
      <c r="FP43" s="166"/>
      <c r="FQ43" s="166"/>
      <c r="FR43" s="166"/>
      <c r="FS43" s="166"/>
      <c r="FT43" s="166"/>
      <c r="FU43" s="166"/>
      <c r="FV43" s="166"/>
      <c r="FW43" s="166"/>
      <c r="FX43" s="166"/>
      <c r="FY43" s="166"/>
      <c r="FZ43" s="166"/>
      <c r="GA43" s="166"/>
      <c r="GB43" s="166"/>
      <c r="GC43" s="166"/>
      <c r="GD43" s="166"/>
      <c r="GE43" s="166"/>
      <c r="GF43" s="166"/>
      <c r="GG43" s="166"/>
      <c r="GH43" s="166"/>
      <c r="GI43" s="166"/>
      <c r="GJ43" s="166"/>
      <c r="GK43" s="166"/>
      <c r="GL43" s="166"/>
      <c r="GM43" s="166"/>
      <c r="GN43" s="166"/>
      <c r="GO43" s="166"/>
      <c r="GP43" s="166"/>
      <c r="GQ43" s="166"/>
      <c r="GR43" s="166"/>
      <c r="GS43" s="166"/>
      <c r="GT43" s="166"/>
      <c r="GU43" s="166"/>
      <c r="GV43" s="166"/>
      <c r="GW43" s="166"/>
      <c r="GX43" s="166"/>
    </row>
    <row r="44" customFormat="false" ht="12.75" hidden="false" customHeight="true" outlineLevel="0" collapsed="false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  <c r="BY44" s="165"/>
      <c r="BZ44" s="165"/>
      <c r="CA44" s="165"/>
      <c r="CB44" s="165"/>
      <c r="CC44" s="165"/>
      <c r="CD44" s="165"/>
      <c r="CE44" s="165"/>
      <c r="CF44" s="165"/>
      <c r="CG44" s="165"/>
      <c r="CH44" s="165"/>
      <c r="CI44" s="165"/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5"/>
      <c r="DL44" s="165"/>
      <c r="DM44" s="165"/>
      <c r="DN44" s="165"/>
      <c r="DO44" s="165"/>
      <c r="DP44" s="165"/>
      <c r="DQ44" s="165"/>
      <c r="DR44" s="165"/>
      <c r="DS44" s="165"/>
      <c r="DT44" s="165"/>
      <c r="DU44" s="165"/>
      <c r="DV44" s="165"/>
      <c r="DW44" s="165"/>
      <c r="DX44" s="165"/>
      <c r="DY44" s="165"/>
      <c r="DZ44" s="165"/>
      <c r="EA44" s="165"/>
      <c r="EB44" s="165"/>
      <c r="EC44" s="165"/>
      <c r="ED44" s="165"/>
      <c r="EE44" s="165"/>
      <c r="EF44" s="165"/>
      <c r="EG44" s="165"/>
      <c r="EH44" s="165"/>
      <c r="EI44" s="165"/>
      <c r="EJ44" s="165"/>
      <c r="EK44" s="165"/>
      <c r="EL44" s="165"/>
      <c r="EM44" s="165"/>
      <c r="EN44" s="165"/>
      <c r="EO44" s="165"/>
      <c r="EP44" s="165"/>
      <c r="EQ44" s="165"/>
      <c r="ER44" s="165"/>
      <c r="ES44" s="165"/>
      <c r="ET44" s="165"/>
      <c r="EU44" s="165"/>
      <c r="EV44" s="165"/>
      <c r="EW44" s="165"/>
      <c r="EX44" s="165"/>
      <c r="EY44" s="166"/>
      <c r="EZ44" s="166"/>
      <c r="FA44" s="166"/>
      <c r="FB44" s="166"/>
      <c r="FC44" s="166"/>
      <c r="FD44" s="166"/>
      <c r="FE44" s="166"/>
      <c r="FF44" s="166"/>
      <c r="FG44" s="166"/>
      <c r="FH44" s="166"/>
      <c r="FI44" s="166"/>
      <c r="FJ44" s="166"/>
      <c r="FK44" s="166"/>
      <c r="FL44" s="166"/>
      <c r="FM44" s="166"/>
      <c r="FN44" s="166"/>
      <c r="FO44" s="166"/>
      <c r="FP44" s="166"/>
      <c r="FQ44" s="166"/>
      <c r="FR44" s="166"/>
      <c r="FS44" s="166"/>
      <c r="FT44" s="166"/>
      <c r="FU44" s="166"/>
      <c r="FV44" s="166"/>
      <c r="FW44" s="166"/>
      <c r="FX44" s="166"/>
      <c r="FY44" s="166"/>
      <c r="FZ44" s="166"/>
      <c r="GA44" s="166"/>
      <c r="GB44" s="166"/>
      <c r="GC44" s="166"/>
      <c r="GD44" s="166"/>
      <c r="GE44" s="166"/>
      <c r="GF44" s="166"/>
      <c r="GG44" s="166"/>
      <c r="GH44" s="166"/>
      <c r="GI44" s="166"/>
      <c r="GJ44" s="166"/>
      <c r="GK44" s="166"/>
      <c r="GL44" s="166"/>
      <c r="GM44" s="166"/>
      <c r="GN44" s="166"/>
      <c r="GO44" s="166"/>
      <c r="GP44" s="166"/>
      <c r="GQ44" s="166"/>
      <c r="GR44" s="166"/>
      <c r="GS44" s="166"/>
      <c r="GT44" s="166"/>
      <c r="GU44" s="166"/>
      <c r="GV44" s="166"/>
      <c r="GW44" s="166"/>
      <c r="GX44" s="166"/>
    </row>
    <row r="45" customFormat="false" ht="4.5" hidden="false" customHeight="true" outlineLevel="0" collapsed="false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6"/>
      <c r="EZ45" s="166"/>
      <c r="FA45" s="166"/>
      <c r="FB45" s="166"/>
      <c r="FC45" s="166"/>
      <c r="FD45" s="166"/>
      <c r="FE45" s="166"/>
      <c r="FF45" s="166"/>
      <c r="FG45" s="166"/>
      <c r="FH45" s="166"/>
      <c r="FI45" s="166"/>
      <c r="FJ45" s="166"/>
      <c r="FK45" s="166"/>
      <c r="FL45" s="166"/>
      <c r="FM45" s="166"/>
      <c r="FN45" s="166"/>
      <c r="FO45" s="166"/>
      <c r="FP45" s="166"/>
      <c r="FQ45" s="166"/>
      <c r="FR45" s="166"/>
      <c r="FS45" s="166"/>
      <c r="FT45" s="166"/>
      <c r="FU45" s="166"/>
      <c r="FV45" s="166"/>
      <c r="FW45" s="166"/>
      <c r="FX45" s="166"/>
      <c r="FY45" s="166"/>
      <c r="FZ45" s="166"/>
      <c r="GA45" s="166"/>
      <c r="GB45" s="166"/>
      <c r="GC45" s="166"/>
      <c r="GD45" s="166"/>
      <c r="GE45" s="166"/>
      <c r="GF45" s="166"/>
      <c r="GG45" s="166"/>
      <c r="GH45" s="166"/>
      <c r="GI45" s="166"/>
      <c r="GJ45" s="166"/>
      <c r="GK45" s="166"/>
      <c r="GL45" s="166"/>
      <c r="GM45" s="166"/>
      <c r="GN45" s="166"/>
      <c r="GO45" s="166"/>
      <c r="GP45" s="166"/>
      <c r="GQ45" s="166"/>
      <c r="GR45" s="166"/>
      <c r="GS45" s="166"/>
      <c r="GT45" s="166"/>
      <c r="GU45" s="166"/>
      <c r="GV45" s="166"/>
      <c r="GW45" s="166"/>
      <c r="GX45" s="166"/>
    </row>
    <row r="46" customFormat="false" ht="14.25" hidden="false" customHeight="false" outlineLevel="0" collapsed="false">
      <c r="A46" s="167" t="s">
        <v>145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 t="s">
        <v>146</v>
      </c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 t="s">
        <v>147</v>
      </c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 t="s">
        <v>148</v>
      </c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  <c r="GR46" s="167"/>
      <c r="GS46" s="167"/>
      <c r="GT46" s="167"/>
      <c r="GU46" s="167"/>
      <c r="GV46" s="167"/>
      <c r="GW46" s="167"/>
      <c r="GX46" s="167"/>
    </row>
    <row r="47" customFormat="false" ht="26.25" hidden="false" customHeight="true" outlineLevel="0" collapsed="false">
      <c r="A47" s="167" t="s">
        <v>149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8" t="s">
        <v>150</v>
      </c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 t="s">
        <v>151</v>
      </c>
      <c r="CP47" s="168"/>
      <c r="CQ47" s="168"/>
      <c r="CR47" s="168"/>
      <c r="CS47" s="168"/>
      <c r="CT47" s="168"/>
      <c r="CU47" s="168"/>
      <c r="CV47" s="168"/>
      <c r="CW47" s="168"/>
      <c r="CX47" s="168"/>
      <c r="CY47" s="168"/>
      <c r="CZ47" s="168"/>
      <c r="DA47" s="168"/>
      <c r="DB47" s="168"/>
      <c r="DC47" s="168"/>
      <c r="DD47" s="168"/>
      <c r="DE47" s="168"/>
      <c r="DF47" s="168"/>
      <c r="DG47" s="168"/>
      <c r="DH47" s="168"/>
      <c r="DI47" s="168"/>
      <c r="DJ47" s="168"/>
      <c r="DK47" s="168"/>
      <c r="DL47" s="168"/>
      <c r="DM47" s="168"/>
      <c r="DN47" s="168"/>
      <c r="DO47" s="168"/>
      <c r="DP47" s="168"/>
      <c r="DQ47" s="168"/>
      <c r="DR47" s="168"/>
      <c r="DS47" s="168"/>
      <c r="DT47" s="168"/>
      <c r="DU47" s="168"/>
      <c r="DV47" s="168"/>
      <c r="DW47" s="168"/>
      <c r="DX47" s="168"/>
      <c r="DY47" s="168"/>
      <c r="DZ47" s="168"/>
      <c r="EA47" s="168"/>
      <c r="EB47" s="168"/>
      <c r="EC47" s="168"/>
      <c r="ED47" s="168"/>
      <c r="EE47" s="168"/>
      <c r="EF47" s="168"/>
      <c r="EG47" s="168"/>
      <c r="EH47" s="168"/>
      <c r="EI47" s="168"/>
      <c r="EJ47" s="168"/>
      <c r="EK47" s="168"/>
      <c r="EL47" s="168"/>
      <c r="EM47" s="168"/>
      <c r="EN47" s="168"/>
      <c r="EO47" s="168"/>
      <c r="EP47" s="168"/>
      <c r="EQ47" s="168"/>
      <c r="ER47" s="168"/>
      <c r="ES47" s="168"/>
      <c r="ET47" s="168"/>
      <c r="EU47" s="168"/>
      <c r="EV47" s="168"/>
      <c r="EW47" s="168"/>
      <c r="EX47" s="168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  <c r="GR47" s="167"/>
      <c r="GS47" s="167"/>
      <c r="GT47" s="167"/>
      <c r="GU47" s="167"/>
      <c r="GV47" s="167"/>
      <c r="GW47" s="167"/>
      <c r="GX47" s="167"/>
    </row>
  </sheetData>
  <mergeCells count="51">
    <mergeCell ref="Y1:FY2"/>
    <mergeCell ref="Y4:FY4"/>
    <mergeCell ref="Q6:GE6"/>
    <mergeCell ref="Q7:GE7"/>
    <mergeCell ref="Q8:GE8"/>
    <mergeCell ref="Q9:GE9"/>
    <mergeCell ref="AR11:FK12"/>
    <mergeCell ref="AR14:FK15"/>
    <mergeCell ref="BV17:CG17"/>
    <mergeCell ref="CJ17:CW17"/>
    <mergeCell ref="DB17:DL17"/>
    <mergeCell ref="A20:DC20"/>
    <mergeCell ref="DD20:EQ20"/>
    <mergeCell ref="FF20:GQ21"/>
    <mergeCell ref="A21:DC21"/>
    <mergeCell ref="DD21:EQ24"/>
    <mergeCell ref="A22:DC22"/>
    <mergeCell ref="A23:DC23"/>
    <mergeCell ref="FF23:GQ23"/>
    <mergeCell ref="A24:DC24"/>
    <mergeCell ref="FF24:GQ24"/>
    <mergeCell ref="A25:DC25"/>
    <mergeCell ref="FF25:GQ25"/>
    <mergeCell ref="A26:DC26"/>
    <mergeCell ref="FF26:GQ26"/>
    <mergeCell ref="A27:DC27"/>
    <mergeCell ref="FF27:GQ27"/>
    <mergeCell ref="A28:DC28"/>
    <mergeCell ref="FF28:GQ28"/>
    <mergeCell ref="A29:DC29"/>
    <mergeCell ref="A30:DC30"/>
    <mergeCell ref="FF30:GQ31"/>
    <mergeCell ref="A31:DC31"/>
    <mergeCell ref="A32:DC32"/>
    <mergeCell ref="A33:DC33"/>
    <mergeCell ref="A34:DC34"/>
    <mergeCell ref="BI37:GX37"/>
    <mergeCell ref="X38:GX38"/>
    <mergeCell ref="A39:V45"/>
    <mergeCell ref="W39:GX40"/>
    <mergeCell ref="W41:CN45"/>
    <mergeCell ref="CO41:EX45"/>
    <mergeCell ref="EY41:GX45"/>
    <mergeCell ref="A46:V46"/>
    <mergeCell ref="W46:CN46"/>
    <mergeCell ref="CO46:EX46"/>
    <mergeCell ref="EY46:GX46"/>
    <mergeCell ref="A47:V47"/>
    <mergeCell ref="W47:CN47"/>
    <mergeCell ref="CO47:EX47"/>
    <mergeCell ref="EY47:GX47"/>
  </mergeCells>
  <printOptions headings="false" gridLines="false" gridLinesSet="true" horizontalCentered="false" verticalCentered="false"/>
  <pageMargins left="0.196527777777778" right="0.196527777777778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F1" activeCellId="0" sqref="F1"/>
    </sheetView>
  </sheetViews>
  <sheetFormatPr defaultRowHeight="15"/>
  <cols>
    <col collapsed="false" hidden="false" max="1" min="1" style="114" width="29.4285714285714"/>
    <col collapsed="false" hidden="false" max="2" min="2" style="114" width="7.83163265306122"/>
    <col collapsed="false" hidden="false" max="3" min="3" style="114" width="10.8367346938776"/>
    <col collapsed="false" hidden="false" max="14" min="4" style="114" width="10.530612244898"/>
    <col collapsed="false" hidden="false" max="15" min="15" style="114" width="9.04591836734694"/>
    <col collapsed="false" hidden="false" max="16" min="16" style="114" width="10.8010204081633"/>
    <col collapsed="false" hidden="false" max="17" min="17" style="114" width="10.1224489795918"/>
    <col collapsed="false" hidden="false" max="1025" min="18" style="114" width="9.04591836734694"/>
  </cols>
  <sheetData>
    <row r="1" customFormat="false" ht="15.75" hidden="false" customHeight="false" outlineLevel="0" collapsed="false">
      <c r="A1" s="169" t="s">
        <v>152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170" t="str">
        <f aca="false">Титул!H4</f>
        <v>СПб ГБУЗ "Городская поликлиника №114"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7" hidden="false" customHeight="true" outlineLevel="0" collapsed="false">
      <c r="A3" s="171" t="str">
        <f aca="false">Титул!H5</f>
        <v>197374, Санкт-Петербург, ул.Школьная,, д.116, корп.1, литер А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true" outlineLevel="0" collapsed="false">
      <c r="A5" s="0"/>
      <c r="B5" s="0"/>
      <c r="C5" s="0"/>
      <c r="D5" s="0"/>
      <c r="E5" s="0"/>
      <c r="F5" s="0"/>
      <c r="G5" s="174" t="s">
        <v>153</v>
      </c>
      <c r="H5" s="174"/>
      <c r="I5" s="174"/>
      <c r="J5" s="174"/>
      <c r="K5" s="174"/>
      <c r="L5" s="174"/>
      <c r="M5" s="174"/>
      <c r="N5" s="174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true" outlineLevel="0" collapsed="false">
      <c r="A6" s="47" t="s">
        <v>37</v>
      </c>
      <c r="B6" s="47" t="s">
        <v>38</v>
      </c>
      <c r="C6" s="47" t="s">
        <v>39</v>
      </c>
      <c r="D6" s="47" t="s">
        <v>41</v>
      </c>
      <c r="E6" s="47"/>
      <c r="F6" s="47" t="s">
        <v>154</v>
      </c>
      <c r="G6" s="47"/>
      <c r="H6" s="47"/>
      <c r="I6" s="47" t="s">
        <v>155</v>
      </c>
      <c r="J6" s="47"/>
      <c r="K6" s="47"/>
      <c r="L6" s="47"/>
      <c r="M6" s="47"/>
      <c r="N6" s="47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" hidden="false" customHeight="true" outlineLevel="0" collapsed="false">
      <c r="A8" s="47"/>
      <c r="B8" s="47"/>
      <c r="C8" s="47"/>
      <c r="D8" s="47" t="s">
        <v>46</v>
      </c>
      <c r="E8" s="47" t="s">
        <v>47</v>
      </c>
      <c r="F8" s="47" t="s">
        <v>48</v>
      </c>
      <c r="G8" s="47"/>
      <c r="H8" s="47" t="s">
        <v>49</v>
      </c>
      <c r="I8" s="47" t="s">
        <v>50</v>
      </c>
      <c r="J8" s="47"/>
      <c r="K8" s="47"/>
      <c r="L8" s="47" t="s">
        <v>51</v>
      </c>
      <c r="M8" s="47"/>
      <c r="N8" s="47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true" outlineLevel="0" collapsed="false">
      <c r="A9" s="47"/>
      <c r="B9" s="47"/>
      <c r="C9" s="47"/>
      <c r="D9" s="47"/>
      <c r="E9" s="47"/>
      <c r="F9" s="53" t="s">
        <v>52</v>
      </c>
      <c r="G9" s="53" t="s">
        <v>53</v>
      </c>
      <c r="H9" s="47"/>
      <c r="I9" s="53" t="s">
        <v>54</v>
      </c>
      <c r="J9" s="53" t="s">
        <v>55</v>
      </c>
      <c r="K9" s="53" t="s">
        <v>56</v>
      </c>
      <c r="L9" s="53" t="s">
        <v>54</v>
      </c>
      <c r="M9" s="53" t="s">
        <v>55</v>
      </c>
      <c r="N9" s="53" t="s">
        <v>56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56" t="s">
        <v>58</v>
      </c>
      <c r="B10" s="57" t="s">
        <v>59</v>
      </c>
      <c r="C10" s="57" t="s">
        <v>60</v>
      </c>
      <c r="D10" s="57" t="n">
        <v>1</v>
      </c>
      <c r="E10" s="57" t="n">
        <v>2</v>
      </c>
      <c r="F10" s="57" t="n">
        <v>3</v>
      </c>
      <c r="G10" s="57" t="n">
        <v>4</v>
      </c>
      <c r="H10" s="57" t="n">
        <v>5</v>
      </c>
      <c r="I10" s="57" t="n">
        <v>6</v>
      </c>
      <c r="J10" s="57" t="n">
        <v>7</v>
      </c>
      <c r="K10" s="57" t="n">
        <v>8</v>
      </c>
      <c r="L10" s="57" t="n">
        <v>9</v>
      </c>
      <c r="M10" s="57" t="n">
        <v>10</v>
      </c>
      <c r="N10" s="57" t="n">
        <v>11</v>
      </c>
      <c r="O10" s="0"/>
      <c r="P10" s="114" t="s">
        <v>156</v>
      </c>
      <c r="Q10" s="0"/>
      <c r="R10" s="0"/>
      <c r="S10" s="114" t="s">
        <v>157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7" hidden="false" customHeight="true" outlineLevel="0" collapsed="false">
      <c r="A11" s="56" t="s">
        <v>158</v>
      </c>
      <c r="B11" s="57" t="n">
        <v>100</v>
      </c>
      <c r="C11" s="57" t="n">
        <v>1</v>
      </c>
      <c r="D11" s="175" t="n">
        <f aca="false">D13+D14+D15+D17+D18+D19+D21+D22+D23+D24</f>
        <v>0</v>
      </c>
      <c r="E11" s="175" t="n">
        <f aca="false">E13+E14+E15+E17+E18+E19+E21+E22+E23+E24</f>
        <v>0</v>
      </c>
      <c r="F11" s="176" t="n">
        <f aca="false">F13+F14+F15+F17+F18+F19+F21+F22+F23+F24</f>
        <v>943954.459</v>
      </c>
      <c r="G11" s="176" t="n">
        <f aca="false">G13+G14+G15+G17+G18+G19+G21+G22+G23+G24</f>
        <v>112866.769</v>
      </c>
      <c r="H11" s="176" t="n">
        <f aca="false">H13+H14+H15+H17+H18+H19+H21+H22+H23+H24</f>
        <v>29636.337</v>
      </c>
      <c r="I11" s="176" t="n">
        <f aca="false">I13+I14+I15+I17+I18+I19+I21+I22+I23+I24</f>
        <v>86344.679</v>
      </c>
      <c r="J11" s="176" t="n">
        <f aca="false">J13+J14+J15+J17+J18+J19+J21+J22+J23+J24</f>
        <v>833691.712</v>
      </c>
      <c r="K11" s="176" t="n">
        <f aca="false">K13+K14+K15+K17+K18+K19+K21+K22+K23+K24</f>
        <v>23918.068</v>
      </c>
      <c r="L11" s="176" t="n">
        <f aca="false">L13+L14+L15+L17+L18+L19+L21+L22+L23+L24</f>
        <v>666.398</v>
      </c>
      <c r="M11" s="176" t="n">
        <f aca="false">M13+M14+M15+M17+M18+M19+M21+M22+M23+M24</f>
        <v>27944.613</v>
      </c>
      <c r="N11" s="176" t="n">
        <f aca="false">N13+N14+N15+N17+N18+N19+N21+N22+N23+N24</f>
        <v>1025.326</v>
      </c>
      <c r="O11" s="0"/>
      <c r="P11" s="177" t="n">
        <v>944311.164</v>
      </c>
      <c r="Q11" s="178" t="n">
        <f aca="false">P11-F11</f>
        <v>356.704999999958</v>
      </c>
      <c r="R11" s="0"/>
      <c r="S11" s="179" t="n">
        <v>27096.719</v>
      </c>
      <c r="T11" s="180" t="n">
        <f aca="false">S11-H11</f>
        <v>-2539.618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181" t="s">
        <v>159</v>
      </c>
      <c r="B12" s="182"/>
      <c r="C12" s="183"/>
      <c r="D12" s="184"/>
      <c r="E12" s="184"/>
      <c r="F12" s="185"/>
      <c r="G12" s="184"/>
      <c r="H12" s="186"/>
      <c r="I12" s="184"/>
      <c r="J12" s="184"/>
      <c r="K12" s="184"/>
      <c r="L12" s="184"/>
      <c r="M12" s="184"/>
      <c r="N12" s="187"/>
      <c r="O12" s="0"/>
      <c r="P12" s="188"/>
      <c r="Q12" s="189" t="n">
        <f aca="false">P12-F12</f>
        <v>0</v>
      </c>
      <c r="R12" s="0"/>
      <c r="S12" s="179" t="n">
        <v>0</v>
      </c>
      <c r="T12" s="180" t="n">
        <f aca="false">S12-H12</f>
        <v>0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181" t="s">
        <v>62</v>
      </c>
      <c r="B13" s="57" t="n">
        <v>101</v>
      </c>
      <c r="C13" s="57" t="n">
        <v>2</v>
      </c>
      <c r="D13" s="190" t="n">
        <f aca="false">'Нарастающий итог'!E6</f>
        <v>0</v>
      </c>
      <c r="E13" s="190" t="n">
        <f aca="false">'Нарастающий итог'!F6</f>
        <v>0</v>
      </c>
      <c r="F13" s="176" t="n">
        <f aca="false">SUM(I13:K13)</f>
        <v>79.08</v>
      </c>
      <c r="G13" s="191" t="n">
        <f aca="false">'Нарастающий итог'!H6</f>
        <v>0</v>
      </c>
      <c r="H13" s="176" t="n">
        <f aca="false">SUM(L13:N13)</f>
        <v>0</v>
      </c>
      <c r="I13" s="191" t="n">
        <f aca="false">'Нарастающий итог'!J6</f>
        <v>0</v>
      </c>
      <c r="J13" s="191" t="n">
        <f aca="false">'Нарастающий итог'!K6</f>
        <v>79.08</v>
      </c>
      <c r="K13" s="191" t="n">
        <f aca="false">'Нарастающий итог'!L6</f>
        <v>0</v>
      </c>
      <c r="L13" s="191" t="n">
        <f aca="false">'Нарастающий итог'!M6</f>
        <v>0</v>
      </c>
      <c r="M13" s="191" t="n">
        <f aca="false">'Нарастающий итог'!N6</f>
        <v>0</v>
      </c>
      <c r="N13" s="191" t="n">
        <f aca="false">'Нарастающий итог'!O6</f>
        <v>0</v>
      </c>
      <c r="O13" s="0"/>
      <c r="P13" s="188" t="n">
        <v>1458.165</v>
      </c>
      <c r="Q13" s="189" t="n">
        <f aca="false">P13-F13</f>
        <v>1379.085</v>
      </c>
      <c r="R13" s="0"/>
      <c r="S13" s="179" t="n">
        <v>0</v>
      </c>
      <c r="T13" s="180" t="n">
        <f aca="false">S13-H13</f>
        <v>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8.25" hidden="false" customHeight="true" outlineLevel="0" collapsed="false">
      <c r="A14" s="60" t="s">
        <v>64</v>
      </c>
      <c r="B14" s="57" t="n">
        <v>102</v>
      </c>
      <c r="C14" s="57" t="n">
        <v>3</v>
      </c>
      <c r="D14" s="190" t="n">
        <f aca="false">'Нарастающий итог'!E7</f>
        <v>0</v>
      </c>
      <c r="E14" s="190" t="n">
        <f aca="false">'Нарастающий итог'!F7</f>
        <v>0</v>
      </c>
      <c r="F14" s="176" t="n">
        <f aca="false">SUM(I14:K14)</f>
        <v>13996.317</v>
      </c>
      <c r="G14" s="191" t="n">
        <f aca="false">'Нарастающий итог'!H7</f>
        <v>183.108</v>
      </c>
      <c r="H14" s="176" t="n">
        <f aca="false">SUM(L14:N14)</f>
        <v>0</v>
      </c>
      <c r="I14" s="191" t="n">
        <f aca="false">'Нарастающий итог'!J7</f>
        <v>871.119</v>
      </c>
      <c r="J14" s="191" t="n">
        <f aca="false">'Нарастающий итог'!K7</f>
        <v>12737.525</v>
      </c>
      <c r="K14" s="191" t="n">
        <f aca="false">'Нарастающий итог'!L7</f>
        <v>387.673</v>
      </c>
      <c r="L14" s="191" t="n">
        <f aca="false">'Нарастающий итог'!M7</f>
        <v>0</v>
      </c>
      <c r="M14" s="191" t="n">
        <f aca="false">'Нарастающий итог'!N7</f>
        <v>0</v>
      </c>
      <c r="N14" s="191" t="n">
        <f aca="false">'Нарастающий итог'!O7</f>
        <v>0</v>
      </c>
      <c r="O14" s="0"/>
      <c r="P14" s="188" t="n">
        <v>13996.316</v>
      </c>
      <c r="Q14" s="189" t="n">
        <f aca="false">P14-F14</f>
        <v>-0.00100000000020373</v>
      </c>
      <c r="R14" s="0"/>
      <c r="S14" s="179" t="n">
        <v>0</v>
      </c>
      <c r="T14" s="180" t="n">
        <f aca="false">S14-H14</f>
        <v>0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181" t="s">
        <v>160</v>
      </c>
      <c r="B15" s="57" t="n">
        <v>281</v>
      </c>
      <c r="C15" s="57" t="n">
        <v>4</v>
      </c>
      <c r="D15" s="192" t="n">
        <v>0</v>
      </c>
      <c r="E15" s="192" t="n">
        <v>0</v>
      </c>
      <c r="F15" s="176" t="n">
        <f aca="false">SUM(I15:K15)</f>
        <v>0</v>
      </c>
      <c r="G15" s="193" t="n">
        <v>0</v>
      </c>
      <c r="H15" s="176" t="n">
        <f aca="false">SUM(L15:N15)</f>
        <v>0</v>
      </c>
      <c r="I15" s="193" t="n">
        <v>0</v>
      </c>
      <c r="J15" s="193" t="n">
        <v>0</v>
      </c>
      <c r="K15" s="193" t="n">
        <v>0</v>
      </c>
      <c r="L15" s="193" t="n">
        <v>0</v>
      </c>
      <c r="M15" s="193" t="n">
        <v>0</v>
      </c>
      <c r="N15" s="193" t="n">
        <v>0</v>
      </c>
      <c r="O15" s="0"/>
      <c r="P15" s="188"/>
      <c r="Q15" s="189" t="n">
        <f aca="false">P15-F15</f>
        <v>0</v>
      </c>
      <c r="R15" s="0"/>
      <c r="S15" s="179" t="n">
        <v>0</v>
      </c>
      <c r="T15" s="180" t="n">
        <f aca="false">S15-H15</f>
        <v>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97" customFormat="true" ht="15" hidden="false" customHeight="true" outlineLevel="0" collapsed="false">
      <c r="A16" s="194" t="s">
        <v>161</v>
      </c>
      <c r="B16" s="61" t="n">
        <v>282</v>
      </c>
      <c r="C16" s="61" t="n">
        <v>5</v>
      </c>
      <c r="D16" s="195" t="n">
        <v>0</v>
      </c>
      <c r="E16" s="195" t="n">
        <v>0</v>
      </c>
      <c r="F16" s="176" t="n">
        <f aca="false">SUM(I16:K16)</f>
        <v>0</v>
      </c>
      <c r="G16" s="196" t="n">
        <v>0</v>
      </c>
      <c r="H16" s="176" t="n">
        <f aca="false">SUM(L16:N16)</f>
        <v>0</v>
      </c>
      <c r="I16" s="196" t="n">
        <v>0</v>
      </c>
      <c r="J16" s="196" t="n">
        <v>0</v>
      </c>
      <c r="K16" s="196" t="n">
        <v>0</v>
      </c>
      <c r="L16" s="196" t="n">
        <v>0</v>
      </c>
      <c r="M16" s="196" t="n">
        <v>0</v>
      </c>
      <c r="N16" s="196" t="n">
        <v>0</v>
      </c>
      <c r="P16" s="188"/>
      <c r="Q16" s="189" t="n">
        <f aca="false">P16-F16</f>
        <v>0</v>
      </c>
      <c r="S16" s="198" t="n">
        <v>0</v>
      </c>
      <c r="T16" s="180" t="n">
        <f aca="false">S16-H16</f>
        <v>0</v>
      </c>
    </row>
    <row r="17" customFormat="false" ht="42.75" hidden="false" customHeight="true" outlineLevel="0" collapsed="false">
      <c r="A17" s="199" t="s">
        <v>65</v>
      </c>
      <c r="B17" s="200" t="n">
        <v>401</v>
      </c>
      <c r="C17" s="200" t="n">
        <v>6</v>
      </c>
      <c r="D17" s="190" t="n">
        <f aca="false">'Нарастающий итог'!E8</f>
        <v>0</v>
      </c>
      <c r="E17" s="190" t="n">
        <f aca="false">'Нарастающий итог'!F8</f>
        <v>0</v>
      </c>
      <c r="F17" s="176" t="n">
        <f aca="false">SUM(I17:K17)</f>
        <v>439722.447</v>
      </c>
      <c r="G17" s="191" t="n">
        <f aca="false">'Нарастающий итог'!H8</f>
        <v>58688.138</v>
      </c>
      <c r="H17" s="176" t="n">
        <f aca="false">SUM(L17:N17)</f>
        <v>16626.538</v>
      </c>
      <c r="I17" s="191" t="n">
        <f aca="false">'Нарастающий итог'!J8</f>
        <v>37083.373</v>
      </c>
      <c r="J17" s="191" t="n">
        <f aca="false">'Нарастающий итог'!K8</f>
        <v>390216.263</v>
      </c>
      <c r="K17" s="191" t="n">
        <f aca="false">'Нарастающий итог'!L8</f>
        <v>12422.811</v>
      </c>
      <c r="L17" s="191" t="n">
        <f aca="false">'Нарастающий итог'!M8</f>
        <v>114.716</v>
      </c>
      <c r="M17" s="191" t="n">
        <f aca="false">'Нарастающий итог'!N8</f>
        <v>15929.292</v>
      </c>
      <c r="N17" s="191" t="n">
        <f aca="false">'Нарастающий итог'!O8</f>
        <v>582.53</v>
      </c>
      <c r="O17" s="0"/>
      <c r="P17" s="188" t="n">
        <v>436275.681</v>
      </c>
      <c r="Q17" s="189" t="n">
        <f aca="false">P17-F17</f>
        <v>-3446.766</v>
      </c>
      <c r="R17" s="0"/>
      <c r="S17" s="179" t="n">
        <v>16373.303</v>
      </c>
      <c r="T17" s="180" t="n">
        <f aca="false">S17-H17</f>
        <v>-253.235000000001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false" outlineLevel="0" collapsed="false">
      <c r="A18" s="69" t="s">
        <v>162</v>
      </c>
      <c r="B18" s="201" t="n">
        <v>501</v>
      </c>
      <c r="C18" s="201" t="n">
        <v>7</v>
      </c>
      <c r="D18" s="192"/>
      <c r="E18" s="192"/>
      <c r="F18" s="176" t="n">
        <f aca="false">SUM(I18:K18)</f>
        <v>221.528</v>
      </c>
      <c r="G18" s="193" t="n">
        <f aca="false">0</f>
        <v>0</v>
      </c>
      <c r="H18" s="176" t="n">
        <f aca="false">SUM(L18:N18)</f>
        <v>277.044</v>
      </c>
      <c r="I18" s="193" t="n">
        <f aca="false">172.263+23.467</f>
        <v>195.73</v>
      </c>
      <c r="J18" s="193" t="n">
        <f aca="false">25.798</f>
        <v>25.798</v>
      </c>
      <c r="K18" s="193" t="n">
        <f aca="false">0</f>
        <v>0</v>
      </c>
      <c r="L18" s="193" t="n">
        <f aca="false">243.995+23.141</f>
        <v>267.136</v>
      </c>
      <c r="M18" s="193" t="n">
        <f aca="false">9.908</f>
        <v>9.908</v>
      </c>
      <c r="N18" s="193" t="n">
        <f aca="false">0</f>
        <v>0</v>
      </c>
      <c r="O18" s="0"/>
      <c r="P18" s="188" t="n">
        <v>221.528</v>
      </c>
      <c r="Q18" s="189" t="n">
        <f aca="false">P18-F18</f>
        <v>0</v>
      </c>
      <c r="R18" s="0"/>
      <c r="S18" s="179" t="n">
        <v>277.046</v>
      </c>
      <c r="T18" s="180" t="n">
        <f aca="false">S18-H18</f>
        <v>0.00199999999995271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false" outlineLevel="0" collapsed="false">
      <c r="A19" s="60" t="s">
        <v>163</v>
      </c>
      <c r="B19" s="57" t="n">
        <v>301</v>
      </c>
      <c r="C19" s="57" t="n">
        <v>8</v>
      </c>
      <c r="D19" s="192" t="n">
        <v>0</v>
      </c>
      <c r="E19" s="192" t="n">
        <v>0</v>
      </c>
      <c r="F19" s="176" t="n">
        <f aca="false">SUM(I19:K19)</f>
        <v>0</v>
      </c>
      <c r="G19" s="193" t="n">
        <v>0</v>
      </c>
      <c r="H19" s="176" t="n">
        <f aca="false">SUM(L19:N19)</f>
        <v>0</v>
      </c>
      <c r="I19" s="193" t="n">
        <v>0</v>
      </c>
      <c r="J19" s="193" t="n">
        <v>0</v>
      </c>
      <c r="K19" s="193" t="n">
        <v>0</v>
      </c>
      <c r="L19" s="193" t="n">
        <v>0</v>
      </c>
      <c r="M19" s="193" t="n">
        <v>0</v>
      </c>
      <c r="N19" s="193" t="n">
        <v>0</v>
      </c>
      <c r="O19" s="0"/>
      <c r="P19" s="188"/>
      <c r="Q19" s="189" t="n">
        <f aca="false">P19-F19</f>
        <v>0</v>
      </c>
      <c r="R19" s="0"/>
      <c r="S19" s="179" t="n">
        <v>0</v>
      </c>
      <c r="T19" s="180" t="n">
        <f aca="false">S19-H19</f>
        <v>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97" customFormat="true" ht="19.5" hidden="false" customHeight="true" outlineLevel="0" collapsed="false">
      <c r="A20" s="194" t="s">
        <v>164</v>
      </c>
      <c r="B20" s="61" t="n">
        <v>311</v>
      </c>
      <c r="C20" s="61" t="n">
        <v>9</v>
      </c>
      <c r="D20" s="195" t="n">
        <v>0</v>
      </c>
      <c r="E20" s="195" t="n">
        <v>0</v>
      </c>
      <c r="F20" s="176" t="n">
        <f aca="false">SUM(I20:K20)</f>
        <v>0</v>
      </c>
      <c r="G20" s="196" t="n">
        <v>0</v>
      </c>
      <c r="H20" s="176" t="n">
        <f aca="false">SUM(L20:N20)</f>
        <v>0</v>
      </c>
      <c r="I20" s="196" t="n">
        <v>0</v>
      </c>
      <c r="J20" s="196" t="n">
        <v>0</v>
      </c>
      <c r="K20" s="196" t="n">
        <v>0</v>
      </c>
      <c r="L20" s="196" t="n">
        <v>0</v>
      </c>
      <c r="M20" s="196" t="n">
        <v>0</v>
      </c>
      <c r="N20" s="196" t="n">
        <v>0</v>
      </c>
      <c r="P20" s="188"/>
      <c r="Q20" s="189" t="n">
        <f aca="false">P20-F20</f>
        <v>0</v>
      </c>
      <c r="S20" s="198" t="n">
        <v>0</v>
      </c>
      <c r="T20" s="180" t="n">
        <f aca="false">S20-H20</f>
        <v>0</v>
      </c>
    </row>
    <row r="21" customFormat="false" ht="73.5" hidden="false" customHeight="true" outlineLevel="0" collapsed="false">
      <c r="A21" s="60" t="s">
        <v>66</v>
      </c>
      <c r="B21" s="57" t="n">
        <v>411</v>
      </c>
      <c r="C21" s="57" t="n">
        <v>10</v>
      </c>
      <c r="D21" s="190" t="n">
        <f aca="false">'Нарастающий итог'!E9</f>
        <v>0</v>
      </c>
      <c r="E21" s="190" t="n">
        <f aca="false">'Нарастающий итог'!F9</f>
        <v>0</v>
      </c>
      <c r="F21" s="176" t="n">
        <f aca="false">SUM(I21:K21)</f>
        <v>357377.216</v>
      </c>
      <c r="G21" s="191" t="n">
        <f aca="false">'Нарастающий итог'!H9</f>
        <v>47794.71</v>
      </c>
      <c r="H21" s="176" t="n">
        <f aca="false">SUM(L21:N21)</f>
        <v>3696.486</v>
      </c>
      <c r="I21" s="191" t="n">
        <f aca="false">'Нарастающий итог'!J9</f>
        <v>42601.787</v>
      </c>
      <c r="J21" s="191" t="n">
        <f aca="false">'Нарастающий итог'!K9</f>
        <v>305568.291</v>
      </c>
      <c r="K21" s="191" t="n">
        <f aca="false">'Нарастающий итог'!L9</f>
        <v>9207.138</v>
      </c>
      <c r="L21" s="191" t="n">
        <f aca="false">'Нарастающий итог'!M9</f>
        <v>0</v>
      </c>
      <c r="M21" s="191" t="n">
        <f aca="false">'Нарастающий итог'!N9</f>
        <v>3587.152</v>
      </c>
      <c r="N21" s="191" t="n">
        <f aca="false">'Нарастающий итог'!O9</f>
        <v>109.334</v>
      </c>
      <c r="P21" s="188" t="n">
        <v>359665.603</v>
      </c>
      <c r="Q21" s="189" t="n">
        <f aca="false">P21-F21</f>
        <v>2288.38700000005</v>
      </c>
      <c r="S21" s="179" t="n">
        <v>3408.1</v>
      </c>
      <c r="T21" s="180" t="n">
        <f aca="false">S21-H21</f>
        <v>-288.386</v>
      </c>
    </row>
    <row r="22" customFormat="false" ht="71.25" hidden="false" customHeight="true" outlineLevel="0" collapsed="false">
      <c r="A22" s="71" t="s">
        <v>67</v>
      </c>
      <c r="B22" s="201" t="n">
        <v>421</v>
      </c>
      <c r="C22" s="201" t="n">
        <v>11</v>
      </c>
      <c r="D22" s="190" t="n">
        <f aca="false">'Нарастающий итог'!E10</f>
        <v>0</v>
      </c>
      <c r="E22" s="190" t="n">
        <f aca="false">'Нарастающий итог'!F10</f>
        <v>0</v>
      </c>
      <c r="F22" s="176" t="n">
        <f aca="false">SUM(I22:K22)</f>
        <v>1129.76</v>
      </c>
      <c r="G22" s="191" t="n">
        <f aca="false">'Нарастающий итог'!H10</f>
        <v>0</v>
      </c>
      <c r="H22" s="176" t="n">
        <f aca="false">SUM(L22:N22)</f>
        <v>0</v>
      </c>
      <c r="I22" s="191" t="n">
        <f aca="false">'Нарастающий итог'!J10</f>
        <v>0</v>
      </c>
      <c r="J22" s="191" t="n">
        <f aca="false">'Нарастающий итог'!K10</f>
        <v>1129.418</v>
      </c>
      <c r="K22" s="191" t="n">
        <f aca="false">'Нарастающий итог'!L10</f>
        <v>0.342</v>
      </c>
      <c r="L22" s="191" t="n">
        <f aca="false">'Нарастающий итог'!M10</f>
        <v>0</v>
      </c>
      <c r="M22" s="191" t="n">
        <f aca="false">'Нарастающий итог'!N10</f>
        <v>0</v>
      </c>
      <c r="N22" s="191" t="n">
        <f aca="false">'Нарастающий итог'!O10</f>
        <v>0</v>
      </c>
      <c r="P22" s="188" t="n">
        <v>1174.517</v>
      </c>
      <c r="Q22" s="189" t="n">
        <f aca="false">P22-F22</f>
        <v>44.7570000000001</v>
      </c>
      <c r="S22" s="179" t="n">
        <v>0</v>
      </c>
      <c r="T22" s="180" t="n">
        <f aca="false">S22-H22</f>
        <v>0</v>
      </c>
    </row>
    <row r="23" customFormat="false" ht="87.75" hidden="false" customHeight="true" outlineLevel="0" collapsed="false">
      <c r="A23" s="72" t="s">
        <v>68</v>
      </c>
      <c r="B23" s="57" t="n">
        <v>431</v>
      </c>
      <c r="C23" s="57" t="n">
        <v>12</v>
      </c>
      <c r="D23" s="190" t="n">
        <f aca="false">'Нарастающий итог'!E11</f>
        <v>0</v>
      </c>
      <c r="E23" s="190" t="n">
        <f aca="false">'Нарастающий итог'!F11</f>
        <v>0</v>
      </c>
      <c r="F23" s="176" t="n">
        <f aca="false">SUM(I23:K23)</f>
        <v>4119.269</v>
      </c>
      <c r="G23" s="191" t="n">
        <f aca="false">'Нарастающий итог'!H11</f>
        <v>69.53</v>
      </c>
      <c r="H23" s="176" t="n">
        <f aca="false">SUM(L23:N23)</f>
        <v>2398.208</v>
      </c>
      <c r="I23" s="191" t="n">
        <f aca="false">'Нарастающий итог'!J11</f>
        <v>2428.879</v>
      </c>
      <c r="J23" s="191" t="n">
        <f aca="false">'Нарастающий итог'!K11</f>
        <v>1622.417</v>
      </c>
      <c r="K23" s="191" t="n">
        <f aca="false">'Нарастающий итог'!L11</f>
        <v>67.973</v>
      </c>
      <c r="L23" s="191" t="n">
        <f aca="false">'Нарастающий итог'!M11</f>
        <v>114.013</v>
      </c>
      <c r="M23" s="191" t="n">
        <f aca="false">'Нарастающий итог'!N11</f>
        <v>2000</v>
      </c>
      <c r="N23" s="191" t="n">
        <f aca="false">'Нарастающий итог'!O11</f>
        <v>284.195</v>
      </c>
      <c r="P23" s="188" t="n">
        <v>4155.268</v>
      </c>
      <c r="Q23" s="189" t="n">
        <f aca="false">P23-F23</f>
        <v>35.9989999999998</v>
      </c>
      <c r="S23" s="179" t="n">
        <v>400.209</v>
      </c>
      <c r="T23" s="180" t="n">
        <f aca="false">S23-H23</f>
        <v>-1997.999</v>
      </c>
    </row>
    <row r="24" customFormat="false" ht="15.75" hidden="false" customHeight="false" outlineLevel="0" collapsed="false">
      <c r="A24" s="181" t="s">
        <v>165</v>
      </c>
      <c r="B24" s="57" t="n">
        <v>103</v>
      </c>
      <c r="C24" s="57" t="n">
        <v>13</v>
      </c>
      <c r="D24" s="192"/>
      <c r="E24" s="192"/>
      <c r="F24" s="176" t="n">
        <f aca="false">SUM(I24:K24)</f>
        <v>127308.842</v>
      </c>
      <c r="G24" s="193" t="n">
        <f aca="false">5528.86+602.423</f>
        <v>6131.283</v>
      </c>
      <c r="H24" s="176" t="n">
        <f aca="false">SUM(L24:N24)</f>
        <v>6638.061</v>
      </c>
      <c r="I24" s="193" t="n">
        <f aca="false">2884.163+279.628</f>
        <v>3163.791</v>
      </c>
      <c r="J24" s="193" t="n">
        <f aca="false">109438.339+12874.581</f>
        <v>122312.92</v>
      </c>
      <c r="K24" s="193" t="n">
        <f aca="false">1667.062+165.069</f>
        <v>1832.131</v>
      </c>
      <c r="L24" s="193" t="n">
        <f aca="false">150.394+20.139</f>
        <v>170.533</v>
      </c>
      <c r="M24" s="193" t="n">
        <f aca="false">5668.264+749.997</f>
        <v>6418.261</v>
      </c>
      <c r="N24" s="193" t="n">
        <f aca="false">47.4+1.867</f>
        <v>49.267</v>
      </c>
      <c r="P24" s="202" t="n">
        <v>127364.086</v>
      </c>
      <c r="Q24" s="203" t="n">
        <f aca="false">P24-F24</f>
        <v>55.2439999999915</v>
      </c>
      <c r="S24" s="179" t="n">
        <v>6638.061</v>
      </c>
      <c r="T24" s="180" t="n">
        <f aca="false">S24-H24</f>
        <v>0</v>
      </c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5" hidden="false" customHeight="true" outlineLevel="0" collapsed="false">
      <c r="A26" s="73" t="s">
        <v>69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customFormat="false" ht="15" hidden="false" customHeight="true" outlineLevel="0" collapsed="false">
      <c r="A27" s="73" t="s">
        <v>166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customFormat="false" ht="15" hidden="false" customHeight="true" outlineLevel="0" collapsed="false">
      <c r="A28" s="73" t="s">
        <v>71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customFormat="false" ht="15" hidden="false" customHeight="false" outlineLevel="0" collapsed="false">
      <c r="A29" s="204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customFormat="false" ht="39.95" hidden="false" customHeight="true" outlineLevel="0" collapsed="false">
      <c r="A30" s="76" t="s">
        <v>72</v>
      </c>
      <c r="B30" s="76"/>
      <c r="C30" s="46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customFormat="false" ht="39.95" hidden="false" customHeight="true" outlineLevel="0" collapsed="false">
      <c r="A31" s="76"/>
      <c r="B31" s="76"/>
      <c r="C31" s="77"/>
      <c r="D31" s="77"/>
      <c r="E31" s="77"/>
      <c r="F31" s="77"/>
      <c r="G31" s="78"/>
      <c r="H31" s="77"/>
      <c r="I31" s="77"/>
      <c r="J31" s="77"/>
      <c r="K31" s="78"/>
      <c r="L31" s="77"/>
      <c r="M31" s="77"/>
    </row>
    <row r="32" customFormat="false" ht="15" hidden="false" customHeight="true" outlineLevel="0" collapsed="false">
      <c r="C32" s="80" t="s">
        <v>73</v>
      </c>
      <c r="D32" s="80"/>
      <c r="E32" s="80"/>
      <c r="F32" s="80"/>
      <c r="G32" s="81"/>
      <c r="H32" s="80" t="s">
        <v>74</v>
      </c>
      <c r="I32" s="80"/>
      <c r="J32" s="80"/>
      <c r="K32" s="81"/>
      <c r="L32" s="80" t="s">
        <v>34</v>
      </c>
      <c r="M32" s="80"/>
    </row>
    <row r="33" customFormat="false" ht="15" hidden="false" customHeight="false" outlineLevel="0" collapsed="false">
      <c r="C33" s="0"/>
      <c r="D33" s="0"/>
      <c r="E33" s="0"/>
      <c r="F33" s="0"/>
      <c r="H33" s="0"/>
      <c r="I33" s="0"/>
      <c r="J33" s="0"/>
    </row>
    <row r="34" customFormat="false" ht="15.75" hidden="false" customHeight="false" outlineLevel="0" collapsed="false">
      <c r="C34" s="82"/>
      <c r="D34" s="82"/>
      <c r="E34" s="82"/>
      <c r="F34" s="82"/>
      <c r="H34" s="205"/>
      <c r="I34" s="205"/>
      <c r="J34" s="205"/>
    </row>
    <row r="35" customFormat="false" ht="15" hidden="false" customHeight="false" outlineLevel="0" collapsed="false">
      <c r="C35" s="206" t="s">
        <v>75</v>
      </c>
      <c r="D35" s="206"/>
      <c r="E35" s="206"/>
      <c r="F35" s="206"/>
      <c r="H35" s="207" t="s">
        <v>167</v>
      </c>
      <c r="I35" s="207"/>
      <c r="J35" s="207"/>
    </row>
  </sheetData>
  <mergeCells count="30">
    <mergeCell ref="A1:N1"/>
    <mergeCell ref="A2:N2"/>
    <mergeCell ref="A3:N3"/>
    <mergeCell ref="G5:N5"/>
    <mergeCell ref="A6:A9"/>
    <mergeCell ref="B6:B9"/>
    <mergeCell ref="C6:C9"/>
    <mergeCell ref="D6:E7"/>
    <mergeCell ref="F6:H7"/>
    <mergeCell ref="I6:N7"/>
    <mergeCell ref="D8:D9"/>
    <mergeCell ref="E8:E9"/>
    <mergeCell ref="F8:G8"/>
    <mergeCell ref="H8:H9"/>
    <mergeCell ref="I8:K8"/>
    <mergeCell ref="L8:N8"/>
    <mergeCell ref="A26:N26"/>
    <mergeCell ref="A27:N27"/>
    <mergeCell ref="A28:N28"/>
    <mergeCell ref="A30:B31"/>
    <mergeCell ref="C31:F31"/>
    <mergeCell ref="H31:J31"/>
    <mergeCell ref="L31:M31"/>
    <mergeCell ref="C32:F32"/>
    <mergeCell ref="H32:J32"/>
    <mergeCell ref="L32:M32"/>
    <mergeCell ref="C34:F34"/>
    <mergeCell ref="H34:J34"/>
    <mergeCell ref="C35:F35"/>
    <mergeCell ref="H35:J35"/>
  </mergeCells>
  <conditionalFormatting sqref="G13:G15;G17:G19;G21:G24">
    <cfRule type="cellIs" priority="2" operator="greaterThan" aboveAverage="0" equalAverage="0" bottom="0" percent="0" rank="0" text="" dxfId="0">
      <formula>$F13</formula>
    </cfRule>
  </conditionalFormatting>
  <conditionalFormatting sqref="G16">
    <cfRule type="cellIs" priority="3" operator="greaterThan" aboveAverage="0" equalAverage="0" bottom="0" percent="0" rank="0" text="" dxfId="1">
      <formula>$G$15</formula>
    </cfRule>
    <cfRule type="cellIs" priority="4" operator="greaterThan" aboveAverage="0" equalAverage="0" bottom="0" percent="0" rank="0" text="" dxfId="2">
      <formula>$F$16</formula>
    </cfRule>
  </conditionalFormatting>
  <conditionalFormatting sqref="G20">
    <cfRule type="cellIs" priority="5" operator="greaterThan" aboveAverage="0" equalAverage="0" bottom="0" percent="0" rank="0" text="" dxfId="3">
      <formula>$G$19</formula>
    </cfRule>
    <cfRule type="cellIs" priority="6" operator="greaterThan" aboveAverage="0" equalAverage="0" bottom="0" percent="0" rank="0" text="" dxfId="3">
      <formula>$F$20</formula>
    </cfRule>
  </conditionalFormatting>
  <conditionalFormatting sqref="D16:E16">
    <cfRule type="cellIs" priority="7" operator="greaterThan" aboveAverage="0" equalAverage="0" bottom="0" percent="0" rank="0" text="" dxfId="4">
      <formula>D15</formula>
    </cfRule>
  </conditionalFormatting>
  <conditionalFormatting sqref="I16:N16">
    <cfRule type="cellIs" priority="8" operator="greaterThan" aboveAverage="0" equalAverage="0" bottom="0" percent="0" rank="0" text="" dxfId="5">
      <formula>I$15</formula>
    </cfRule>
  </conditionalFormatting>
  <conditionalFormatting sqref="D20:E20;I20:N20">
    <cfRule type="cellIs" priority="9" operator="greaterThan" aboveAverage="0" equalAverage="0" bottom="0" percent="0" rank="0" text="" dxfId="6">
      <formula>D$19</formula>
    </cfRule>
  </conditionalFormatting>
  <dataValidations count="7">
    <dataValidation allowBlank="true" error="Графа 3 &gt; Графы 4 по всем строкам." errorTitle="Ошибка" operator="equal" showDropDown="false" showErrorMessage="true" showInputMessage="true" sqref="G12" type="none">
      <formula1>0</formula1>
      <formula2>0</formula2>
    </dataValidation>
    <dataValidation allowBlank="true" error="Введите числовое значение" operator="greaterThanOrEqual" showDropDown="false" showErrorMessage="true" showInputMessage="true" sqref="D13:E15 I13:N15 D17:E19 I17:N19 D21:E24 I21:N24" type="decimal">
      <formula1>0</formula1>
      <formula2>0</formula2>
    </dataValidation>
    <dataValidation allowBlank="true" error="Введите числовое значение не боьшее, чем в графе 3" operator="between" showDropDown="false" showErrorMessage="true" showInputMessage="true" sqref="G13:G15 G17:G19 G21:G24" type="decimal">
      <formula1>0</formula1>
      <formula2>F13</formula2>
    </dataValidation>
    <dataValidation allowBlank="true" error="Введите числовое значение не большее, чем в строке 4" operator="between" showDropDown="false" showErrorMessage="true" showInputMessage="true" sqref="D16:E16 I16:N16" type="decimal">
      <formula1>0</formula1>
      <formula2>D15</formula2>
    </dataValidation>
    <dataValidation allowBlank="true" error="Введите числовое значение не больше, чем в строке 4 и не больше, чем в графе 3" operator="between" showDropDown="false" showErrorMessage="true" showInputMessage="true" sqref="G16" type="decimal">
      <formula1>0</formula1>
      <formula2>G15</formula2>
    </dataValidation>
    <dataValidation allowBlank="true" error="Введите числовое значение не большее, чем в строке 8" operator="between" showDropDown="false" showErrorMessage="true" showInputMessage="true" sqref="D20:E20 I20:N20" type="decimal">
      <formula1>0</formula1>
      <formula2>D19</formula2>
    </dataValidation>
    <dataValidation allowBlank="true" error="Введите числовое значение не больше, чем в строке 8, и не больше, чем в графе 3" operator="between" showDropDown="false" showErrorMessage="true" showInputMessage="true" sqref="G20" type="decimal">
      <formula1>0</formula1>
      <formula2>G19</formula2>
    </dataValidation>
  </dataValidations>
  <printOptions headings="false" gridLines="false" gridLinesSet="true" horizontalCentered="false" verticalCentered="false"/>
  <pageMargins left="0.39375" right="0.196527777777778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4"/>
  <sheetViews>
    <sheetView windowProtection="false" showFormulas="false" showGridLines="true" showRowColHeaders="true" showZeros="true" rightToLeft="false" tabSelected="false" showOutlineSymbols="true" defaultGridColor="true" view="normal" topLeftCell="A260" colorId="64" zoomScale="100" zoomScaleNormal="100" zoomScalePageLayoutView="100" workbookViewId="0">
      <selection pane="topLeft" activeCell="H270" activeCellId="0" sqref="H270"/>
    </sheetView>
  </sheetViews>
  <sheetFormatPr defaultRowHeight="12.75"/>
  <cols>
    <col collapsed="false" hidden="false" max="1" min="1" style="0" width="10.530612244898"/>
    <col collapsed="false" hidden="false" max="2" min="2" style="0" width="19.5714285714286"/>
    <col collapsed="false" hidden="false" max="3" min="3" style="0" width="74.515306122449"/>
    <col collapsed="false" hidden="false" max="4" min="4" style="0" width="8.36734693877551"/>
    <col collapsed="false" hidden="false" max="5" min="5" style="0" width="91.5255102040816"/>
    <col collapsed="false" hidden="false" max="6" min="6" style="0" width="8.50510204081633"/>
    <col collapsed="false" hidden="false" max="7" min="7" style="0" width="11.6071428571429"/>
    <col collapsed="false" hidden="false" max="8" min="8" style="0" width="22.1377551020408"/>
    <col collapsed="false" hidden="false" max="1025" min="9" style="0" width="8.50510204081633"/>
  </cols>
  <sheetData>
    <row r="1" customFormat="false" ht="12.75" hidden="false" customHeight="false" outlineLevel="0" collapsed="false">
      <c r="A1" s="208" t="s">
        <v>168</v>
      </c>
      <c r="B1" s="208" t="s">
        <v>169</v>
      </c>
      <c r="C1" s="208" t="s">
        <v>170</v>
      </c>
      <c r="D1" s="208" t="s">
        <v>171</v>
      </c>
      <c r="E1" s="208" t="s">
        <v>172</v>
      </c>
    </row>
    <row r="2" customFormat="false" ht="12.75" hidden="false" customHeight="false" outlineLevel="0" collapsed="false">
      <c r="A2" s="209" t="n">
        <v>311</v>
      </c>
      <c r="B2" s="210" t="s">
        <v>173</v>
      </c>
      <c r="C2" s="210" t="s">
        <v>174</v>
      </c>
      <c r="D2" s="209" t="n">
        <v>1</v>
      </c>
      <c r="E2" s="210" t="s">
        <v>175</v>
      </c>
      <c r="F2" s="211"/>
      <c r="G2" s="212" t="n">
        <v>1</v>
      </c>
      <c r="H2" s="212" t="s">
        <v>176</v>
      </c>
    </row>
    <row r="3" customFormat="false" ht="12.75" hidden="false" customHeight="false" outlineLevel="0" collapsed="false">
      <c r="A3" s="209" t="n">
        <v>517</v>
      </c>
      <c r="B3" s="210" t="s">
        <v>177</v>
      </c>
      <c r="C3" s="210" t="s">
        <v>178</v>
      </c>
      <c r="D3" s="209" t="n">
        <v>2</v>
      </c>
      <c r="E3" s="210" t="s">
        <v>179</v>
      </c>
      <c r="F3" s="211"/>
      <c r="G3" s="212" t="n">
        <v>2</v>
      </c>
      <c r="H3" s="212" t="s">
        <v>180</v>
      </c>
    </row>
    <row r="4" customFormat="false" ht="12.75" hidden="false" customHeight="false" outlineLevel="0" collapsed="false">
      <c r="A4" s="209" t="n">
        <v>289</v>
      </c>
      <c r="B4" s="210" t="s">
        <v>181</v>
      </c>
      <c r="C4" s="210" t="s">
        <v>182</v>
      </c>
      <c r="D4" s="209" t="n">
        <v>3</v>
      </c>
      <c r="E4" s="210" t="s">
        <v>183</v>
      </c>
      <c r="F4" s="211"/>
      <c r="G4" s="212" t="n">
        <v>3</v>
      </c>
      <c r="H4" s="212" t="s">
        <v>184</v>
      </c>
    </row>
    <row r="5" customFormat="false" ht="12.75" hidden="false" customHeight="false" outlineLevel="0" collapsed="false">
      <c r="A5" s="209" t="n">
        <v>277</v>
      </c>
      <c r="B5" s="210" t="s">
        <v>185</v>
      </c>
      <c r="C5" s="210" t="s">
        <v>186</v>
      </c>
      <c r="D5" s="209" t="n">
        <v>4</v>
      </c>
      <c r="E5" s="210" t="s">
        <v>187</v>
      </c>
      <c r="F5" s="211"/>
      <c r="G5" s="212" t="n">
        <v>4</v>
      </c>
      <c r="H5" s="212" t="s">
        <v>188</v>
      </c>
    </row>
    <row r="6" customFormat="false" ht="12.75" hidden="false" customHeight="false" outlineLevel="0" collapsed="false">
      <c r="A6" s="209" t="n">
        <v>278</v>
      </c>
      <c r="B6" s="210" t="s">
        <v>189</v>
      </c>
      <c r="C6" s="210" t="s">
        <v>190</v>
      </c>
      <c r="D6" s="209" t="n">
        <v>6</v>
      </c>
      <c r="E6" s="210" t="s">
        <v>191</v>
      </c>
      <c r="F6" s="211"/>
      <c r="G6" s="212" t="n">
        <v>5</v>
      </c>
      <c r="H6" s="212" t="s">
        <v>192</v>
      </c>
    </row>
    <row r="7" customFormat="false" ht="12.75" hidden="false" customHeight="false" outlineLevel="0" collapsed="false">
      <c r="A7" s="209" t="n">
        <v>514</v>
      </c>
      <c r="B7" s="210" t="s">
        <v>193</v>
      </c>
      <c r="C7" s="210" t="s">
        <v>194</v>
      </c>
      <c r="D7" s="209" t="n">
        <v>7</v>
      </c>
      <c r="E7" s="210" t="s">
        <v>195</v>
      </c>
      <c r="F7" s="211"/>
      <c r="G7" s="212" t="n">
        <v>6</v>
      </c>
      <c r="H7" s="212" t="s">
        <v>196</v>
      </c>
    </row>
    <row r="8" customFormat="false" ht="12.75" hidden="false" customHeight="false" outlineLevel="0" collapsed="false">
      <c r="A8" s="209" t="n">
        <v>515</v>
      </c>
      <c r="B8" s="210" t="s">
        <v>197</v>
      </c>
      <c r="C8" s="210" t="s">
        <v>198</v>
      </c>
      <c r="D8" s="209" t="n">
        <v>8</v>
      </c>
      <c r="E8" s="210" t="s">
        <v>199</v>
      </c>
      <c r="F8" s="211"/>
      <c r="G8" s="212" t="n">
        <v>7</v>
      </c>
      <c r="H8" s="212" t="s">
        <v>200</v>
      </c>
    </row>
    <row r="9" customFormat="false" ht="12.75" hidden="false" customHeight="false" outlineLevel="0" collapsed="false">
      <c r="A9" s="209" t="n">
        <v>303</v>
      </c>
      <c r="B9" s="210" t="s">
        <v>201</v>
      </c>
      <c r="C9" s="210" t="s">
        <v>202</v>
      </c>
      <c r="D9" s="209" t="n">
        <v>9</v>
      </c>
      <c r="E9" s="210" t="s">
        <v>203</v>
      </c>
      <c r="F9" s="211"/>
      <c r="G9" s="212" t="n">
        <v>8</v>
      </c>
      <c r="H9" s="212" t="s">
        <v>5</v>
      </c>
    </row>
    <row r="10" customFormat="false" ht="12.75" hidden="false" customHeight="false" outlineLevel="0" collapsed="false">
      <c r="A10" s="209" t="n">
        <v>279</v>
      </c>
      <c r="B10" s="210" t="s">
        <v>204</v>
      </c>
      <c r="C10" s="210" t="s">
        <v>205</v>
      </c>
      <c r="D10" s="209" t="n">
        <v>10</v>
      </c>
      <c r="E10" s="210" t="s">
        <v>206</v>
      </c>
      <c r="F10" s="211"/>
      <c r="G10" s="212" t="n">
        <v>9</v>
      </c>
      <c r="H10" s="212" t="s">
        <v>207</v>
      </c>
    </row>
    <row r="11" customFormat="false" ht="12.75" hidden="false" customHeight="false" outlineLevel="0" collapsed="false">
      <c r="A11" s="209" t="n">
        <v>333</v>
      </c>
      <c r="B11" s="210" t="s">
        <v>208</v>
      </c>
      <c r="C11" s="210" t="s">
        <v>209</v>
      </c>
      <c r="D11" s="209" t="n">
        <v>11</v>
      </c>
      <c r="E11" s="210" t="s">
        <v>210</v>
      </c>
      <c r="F11" s="211"/>
      <c r="G11" s="212" t="n">
        <v>10</v>
      </c>
      <c r="H11" s="212" t="s">
        <v>211</v>
      </c>
    </row>
    <row r="12" customFormat="false" ht="12.75" hidden="false" customHeight="false" outlineLevel="0" collapsed="false">
      <c r="A12" s="209" t="n">
        <v>518</v>
      </c>
      <c r="B12" s="210" t="s">
        <v>212</v>
      </c>
      <c r="C12" s="210" t="s">
        <v>213</v>
      </c>
      <c r="D12" s="209" t="n">
        <v>12</v>
      </c>
      <c r="E12" s="210" t="s">
        <v>214</v>
      </c>
      <c r="F12" s="211"/>
      <c r="G12" s="212" t="n">
        <v>11</v>
      </c>
      <c r="H12" s="212" t="s">
        <v>215</v>
      </c>
    </row>
    <row r="13" customFormat="false" ht="12.75" hidden="false" customHeight="false" outlineLevel="0" collapsed="false">
      <c r="A13" s="209" t="n">
        <v>519</v>
      </c>
      <c r="B13" s="210" t="s">
        <v>216</v>
      </c>
      <c r="C13" s="210" t="s">
        <v>217</v>
      </c>
      <c r="D13" s="209" t="n">
        <v>13</v>
      </c>
      <c r="E13" s="210" t="s">
        <v>218</v>
      </c>
      <c r="F13" s="211"/>
      <c r="G13" s="212" t="n">
        <v>12</v>
      </c>
      <c r="H13" s="212" t="s">
        <v>219</v>
      </c>
    </row>
    <row r="14" customFormat="false" ht="12.75" hidden="false" customHeight="false" outlineLevel="0" collapsed="false">
      <c r="A14" s="209" t="n">
        <v>520</v>
      </c>
      <c r="B14" s="210" t="s">
        <v>220</v>
      </c>
      <c r="C14" s="210" t="s">
        <v>221</v>
      </c>
      <c r="D14" s="209" t="n">
        <v>14</v>
      </c>
      <c r="E14" s="210" t="s">
        <v>222</v>
      </c>
      <c r="F14" s="211"/>
    </row>
    <row r="15" customFormat="false" ht="12.75" hidden="false" customHeight="false" outlineLevel="0" collapsed="false">
      <c r="A15" s="209" t="n">
        <v>521</v>
      </c>
      <c r="B15" s="210" t="s">
        <v>223</v>
      </c>
      <c r="C15" s="210" t="s">
        <v>224</v>
      </c>
      <c r="D15" s="209" t="n">
        <v>15</v>
      </c>
      <c r="E15" s="210" t="s">
        <v>225</v>
      </c>
      <c r="F15" s="211"/>
      <c r="H15" s="212" t="n">
        <v>2014</v>
      </c>
    </row>
    <row r="16" customFormat="false" ht="12.75" hidden="false" customHeight="false" outlineLevel="0" collapsed="false">
      <c r="A16" s="209" t="n">
        <v>81</v>
      </c>
      <c r="B16" s="210" t="s">
        <v>226</v>
      </c>
      <c r="C16" s="210" t="s">
        <v>227</v>
      </c>
      <c r="D16" s="209" t="n">
        <v>16</v>
      </c>
      <c r="E16" s="210" t="s">
        <v>228</v>
      </c>
      <c r="F16" s="211"/>
      <c r="H16" s="212" t="n">
        <v>2015</v>
      </c>
    </row>
    <row r="17" customFormat="false" ht="12.75" hidden="false" customHeight="false" outlineLevel="0" collapsed="false">
      <c r="A17" s="209" t="n">
        <v>522</v>
      </c>
      <c r="B17" s="210" t="s">
        <v>229</v>
      </c>
      <c r="C17" s="210" t="s">
        <v>230</v>
      </c>
      <c r="D17" s="209" t="n">
        <v>17</v>
      </c>
      <c r="E17" s="210" t="s">
        <v>231</v>
      </c>
      <c r="F17" s="211"/>
      <c r="H17" s="212" t="n">
        <v>2016</v>
      </c>
    </row>
    <row r="18" customFormat="false" ht="12.75" hidden="false" customHeight="false" outlineLevel="0" collapsed="false">
      <c r="A18" s="209" t="n">
        <v>1191</v>
      </c>
      <c r="B18" s="210" t="s">
        <v>232</v>
      </c>
      <c r="C18" s="210" t="s">
        <v>233</v>
      </c>
      <c r="D18" s="209" t="n">
        <v>18</v>
      </c>
      <c r="E18" s="210" t="s">
        <v>234</v>
      </c>
      <c r="F18" s="211"/>
      <c r="H18" s="212" t="n">
        <v>2017</v>
      </c>
    </row>
    <row r="19" customFormat="false" ht="12.75" hidden="false" customHeight="false" outlineLevel="0" collapsed="false">
      <c r="A19" s="209" t="n">
        <v>1269</v>
      </c>
      <c r="B19" s="210" t="s">
        <v>235</v>
      </c>
      <c r="C19" s="210" t="s">
        <v>236</v>
      </c>
      <c r="D19" s="209" t="n">
        <v>19</v>
      </c>
      <c r="E19" s="210" t="s">
        <v>237</v>
      </c>
      <c r="F19" s="211"/>
      <c r="H19" s="212" t="n">
        <v>2018</v>
      </c>
    </row>
    <row r="20" customFormat="false" ht="12.75" hidden="false" customHeight="false" outlineLevel="0" collapsed="false">
      <c r="A20" s="209" t="n">
        <v>523</v>
      </c>
      <c r="B20" s="210" t="s">
        <v>238</v>
      </c>
      <c r="C20" s="210" t="s">
        <v>239</v>
      </c>
      <c r="D20" s="209" t="n">
        <v>20</v>
      </c>
      <c r="E20" s="210" t="s">
        <v>240</v>
      </c>
      <c r="F20" s="211"/>
      <c r="H20" s="213" t="n">
        <v>2019</v>
      </c>
    </row>
    <row r="21" customFormat="false" ht="12.75" hidden="false" customHeight="false" outlineLevel="0" collapsed="false">
      <c r="A21" s="209" t="n">
        <v>524</v>
      </c>
      <c r="B21" s="210" t="s">
        <v>241</v>
      </c>
      <c r="C21" s="210" t="s">
        <v>242</v>
      </c>
      <c r="D21" s="209" t="n">
        <v>21</v>
      </c>
      <c r="E21" s="210" t="s">
        <v>243</v>
      </c>
      <c r="F21" s="211"/>
    </row>
    <row r="22" customFormat="false" ht="12.75" hidden="false" customHeight="false" outlineLevel="0" collapsed="false">
      <c r="A22" s="209" t="n">
        <v>88</v>
      </c>
      <c r="B22" s="210" t="s">
        <v>244</v>
      </c>
      <c r="C22" s="210" t="s">
        <v>245</v>
      </c>
      <c r="D22" s="209" t="n">
        <v>22</v>
      </c>
      <c r="E22" s="210" t="s">
        <v>246</v>
      </c>
      <c r="F22" s="214"/>
      <c r="G22" s="209" t="n">
        <v>1</v>
      </c>
      <c r="H22" s="210" t="s">
        <v>25</v>
      </c>
    </row>
    <row r="23" customFormat="false" ht="38.25" hidden="false" customHeight="false" outlineLevel="0" collapsed="false">
      <c r="A23" s="209" t="n">
        <v>1305</v>
      </c>
      <c r="B23" s="210" t="s">
        <v>247</v>
      </c>
      <c r="C23" s="210" t="s">
        <v>248</v>
      </c>
      <c r="D23" s="209" t="n">
        <v>23</v>
      </c>
      <c r="E23" s="210" t="s">
        <v>249</v>
      </c>
      <c r="F23" s="214"/>
      <c r="G23" s="209" t="n">
        <v>2</v>
      </c>
      <c r="H23" s="210" t="s">
        <v>250</v>
      </c>
    </row>
    <row r="24" customFormat="false" ht="12.75" hidden="false" customHeight="false" outlineLevel="0" collapsed="false">
      <c r="A24" s="209" t="n">
        <v>281</v>
      </c>
      <c r="B24" s="210" t="s">
        <v>251</v>
      </c>
      <c r="C24" s="210" t="s">
        <v>252</v>
      </c>
      <c r="D24" s="209" t="n">
        <v>24</v>
      </c>
      <c r="E24" s="210" t="s">
        <v>253</v>
      </c>
      <c r="F24" s="214"/>
      <c r="G24" s="209" t="n">
        <v>6</v>
      </c>
      <c r="H24" s="210" t="s">
        <v>254</v>
      </c>
    </row>
    <row r="25" customFormat="false" ht="12.75" hidden="false" customHeight="false" outlineLevel="0" collapsed="false">
      <c r="A25" s="209" t="n">
        <v>305</v>
      </c>
      <c r="B25" s="210" t="s">
        <v>255</v>
      </c>
      <c r="C25" s="210" t="s">
        <v>256</v>
      </c>
      <c r="D25" s="209" t="n">
        <v>25</v>
      </c>
      <c r="E25" s="210" t="s">
        <v>257</v>
      </c>
      <c r="F25" s="211"/>
    </row>
    <row r="26" customFormat="false" ht="12.75" hidden="false" customHeight="false" outlineLevel="0" collapsed="false">
      <c r="A26" s="209" t="n">
        <v>509</v>
      </c>
      <c r="B26" s="210" t="s">
        <v>258</v>
      </c>
      <c r="C26" s="210" t="s">
        <v>259</v>
      </c>
      <c r="D26" s="209" t="n">
        <v>26</v>
      </c>
      <c r="E26" s="210" t="s">
        <v>260</v>
      </c>
      <c r="F26" s="211"/>
    </row>
    <row r="27" customFormat="false" ht="12.75" hidden="false" customHeight="false" outlineLevel="0" collapsed="false">
      <c r="A27" s="209" t="n">
        <v>4563</v>
      </c>
      <c r="B27" s="210" t="s">
        <v>261</v>
      </c>
      <c r="C27" s="210" t="s">
        <v>262</v>
      </c>
      <c r="D27" s="209" t="n">
        <v>27</v>
      </c>
      <c r="E27" s="210" t="s">
        <v>263</v>
      </c>
      <c r="F27" s="211"/>
    </row>
    <row r="28" customFormat="false" ht="25.5" hidden="false" customHeight="false" outlineLevel="0" collapsed="false">
      <c r="A28" s="209" t="n">
        <v>317</v>
      </c>
      <c r="B28" s="210" t="s">
        <v>264</v>
      </c>
      <c r="C28" s="210" t="s">
        <v>265</v>
      </c>
      <c r="D28" s="209" t="n">
        <v>28</v>
      </c>
      <c r="E28" s="210" t="s">
        <v>266</v>
      </c>
      <c r="F28" s="214"/>
      <c r="G28" s="209" t="n">
        <v>1</v>
      </c>
      <c r="H28" s="210" t="s">
        <v>267</v>
      </c>
    </row>
    <row r="29" customFormat="false" ht="25.5" hidden="false" customHeight="false" outlineLevel="0" collapsed="false">
      <c r="A29" s="209" t="n">
        <v>354</v>
      </c>
      <c r="B29" s="210" t="s">
        <v>268</v>
      </c>
      <c r="C29" s="210" t="s">
        <v>269</v>
      </c>
      <c r="D29" s="209" t="n">
        <v>29</v>
      </c>
      <c r="E29" s="210" t="s">
        <v>270</v>
      </c>
      <c r="F29" s="214"/>
      <c r="G29" s="209" t="n">
        <v>2</v>
      </c>
      <c r="H29" s="210" t="s">
        <v>26</v>
      </c>
    </row>
    <row r="30" customFormat="false" ht="12.75" hidden="false" customHeight="false" outlineLevel="0" collapsed="false">
      <c r="A30" s="209" t="n">
        <v>324</v>
      </c>
      <c r="B30" s="210" t="s">
        <v>271</v>
      </c>
      <c r="C30" s="210" t="s">
        <v>272</v>
      </c>
      <c r="D30" s="209" t="n">
        <v>30</v>
      </c>
      <c r="E30" s="210" t="s">
        <v>273</v>
      </c>
      <c r="F30" s="214"/>
      <c r="G30" s="209" t="n">
        <v>3</v>
      </c>
      <c r="H30" s="210" t="s">
        <v>274</v>
      </c>
    </row>
    <row r="31" customFormat="false" ht="12.75" hidden="false" customHeight="false" outlineLevel="0" collapsed="false">
      <c r="A31" s="209" t="n">
        <v>329</v>
      </c>
      <c r="B31" s="210" t="s">
        <v>275</v>
      </c>
      <c r="C31" s="210" t="s">
        <v>276</v>
      </c>
      <c r="D31" s="209" t="n">
        <v>31</v>
      </c>
      <c r="E31" s="210" t="s">
        <v>277</v>
      </c>
      <c r="F31" s="211"/>
    </row>
    <row r="32" customFormat="false" ht="25.5" hidden="false" customHeight="false" outlineLevel="0" collapsed="false">
      <c r="A32" s="209" t="n">
        <v>325</v>
      </c>
      <c r="B32" s="210" t="s">
        <v>278</v>
      </c>
      <c r="C32" s="210" t="s">
        <v>279</v>
      </c>
      <c r="D32" s="209" t="n">
        <v>32</v>
      </c>
      <c r="E32" s="210" t="s">
        <v>280</v>
      </c>
      <c r="F32" s="211"/>
      <c r="H32" s="212" t="n">
        <v>1</v>
      </c>
    </row>
    <row r="33" customFormat="false" ht="25.5" hidden="false" customHeight="false" outlineLevel="0" collapsed="false">
      <c r="A33" s="209" t="n">
        <v>326</v>
      </c>
      <c r="B33" s="210" t="s">
        <v>281</v>
      </c>
      <c r="C33" s="210" t="s">
        <v>282</v>
      </c>
      <c r="D33" s="209" t="n">
        <v>33</v>
      </c>
      <c r="E33" s="210" t="s">
        <v>283</v>
      </c>
      <c r="F33" s="211"/>
      <c r="H33" s="212" t="n">
        <v>2</v>
      </c>
    </row>
    <row r="34" customFormat="false" ht="12.75" hidden="false" customHeight="false" outlineLevel="0" collapsed="false">
      <c r="A34" s="209" t="n">
        <v>86</v>
      </c>
      <c r="B34" s="210" t="s">
        <v>284</v>
      </c>
      <c r="C34" s="210" t="s">
        <v>285</v>
      </c>
      <c r="D34" s="209" t="n">
        <v>34</v>
      </c>
      <c r="E34" s="210" t="s">
        <v>286</v>
      </c>
      <c r="F34" s="211"/>
      <c r="H34" s="212" t="n">
        <v>3</v>
      </c>
    </row>
    <row r="35" customFormat="false" ht="12.75" hidden="false" customHeight="false" outlineLevel="0" collapsed="false">
      <c r="A35" s="209" t="n">
        <v>327</v>
      </c>
      <c r="B35" s="210" t="s">
        <v>287</v>
      </c>
      <c r="C35" s="210" t="s">
        <v>288</v>
      </c>
      <c r="D35" s="209" t="n">
        <v>35</v>
      </c>
      <c r="E35" s="210" t="s">
        <v>289</v>
      </c>
      <c r="F35" s="211"/>
      <c r="H35" s="212" t="n">
        <v>4</v>
      </c>
    </row>
    <row r="36" customFormat="false" ht="12.75" hidden="false" customHeight="false" outlineLevel="0" collapsed="false">
      <c r="A36" s="209" t="n">
        <v>330</v>
      </c>
      <c r="B36" s="210" t="s">
        <v>290</v>
      </c>
      <c r="C36" s="210" t="s">
        <v>291</v>
      </c>
      <c r="D36" s="209" t="n">
        <v>36</v>
      </c>
      <c r="E36" s="210" t="s">
        <v>292</v>
      </c>
      <c r="F36" s="211"/>
      <c r="H36" s="212" t="n">
        <v>5</v>
      </c>
    </row>
    <row r="37" customFormat="false" ht="12.75" hidden="false" customHeight="false" outlineLevel="0" collapsed="false">
      <c r="A37" s="209" t="n">
        <v>331</v>
      </c>
      <c r="B37" s="210" t="s">
        <v>293</v>
      </c>
      <c r="C37" s="210" t="s">
        <v>294</v>
      </c>
      <c r="D37" s="209" t="n">
        <v>37</v>
      </c>
      <c r="E37" s="210" t="s">
        <v>295</v>
      </c>
      <c r="F37" s="211"/>
    </row>
    <row r="38" customFormat="false" ht="12.75" hidden="false" customHeight="false" outlineLevel="0" collapsed="false">
      <c r="A38" s="209" t="n">
        <v>336</v>
      </c>
      <c r="B38" s="210" t="s">
        <v>296</v>
      </c>
      <c r="C38" s="210" t="s">
        <v>297</v>
      </c>
      <c r="D38" s="209" t="n">
        <v>38</v>
      </c>
      <c r="E38" s="210" t="s">
        <v>298</v>
      </c>
      <c r="F38" s="211"/>
    </row>
    <row r="39" customFormat="false" ht="12.75" hidden="false" customHeight="false" outlineLevel="0" collapsed="false">
      <c r="A39" s="209" t="n">
        <v>337</v>
      </c>
      <c r="B39" s="210" t="s">
        <v>299</v>
      </c>
      <c r="C39" s="210" t="s">
        <v>300</v>
      </c>
      <c r="D39" s="209" t="n">
        <v>39</v>
      </c>
      <c r="E39" s="210" t="s">
        <v>301</v>
      </c>
      <c r="F39" s="211"/>
    </row>
    <row r="40" customFormat="false" ht="12.75" hidden="false" customHeight="false" outlineLevel="0" collapsed="false">
      <c r="A40" s="209" t="n">
        <v>338</v>
      </c>
      <c r="B40" s="210" t="s">
        <v>302</v>
      </c>
      <c r="C40" s="210" t="s">
        <v>303</v>
      </c>
      <c r="D40" s="209" t="n">
        <v>40</v>
      </c>
      <c r="E40" s="210" t="s">
        <v>304</v>
      </c>
      <c r="F40" s="211"/>
    </row>
    <row r="41" customFormat="false" ht="12.75" hidden="false" customHeight="false" outlineLevel="0" collapsed="false">
      <c r="A41" s="209" t="n">
        <v>4774</v>
      </c>
      <c r="B41" s="210" t="s">
        <v>305</v>
      </c>
      <c r="C41" s="210" t="s">
        <v>306</v>
      </c>
      <c r="D41" s="209" t="n">
        <v>41</v>
      </c>
      <c r="E41" s="210" t="s">
        <v>307</v>
      </c>
      <c r="F41" s="211"/>
    </row>
    <row r="42" customFormat="false" ht="12.75" hidden="false" customHeight="false" outlineLevel="0" collapsed="false">
      <c r="A42" s="209" t="n">
        <v>5107</v>
      </c>
      <c r="B42" s="210" t="s">
        <v>308</v>
      </c>
      <c r="C42" s="210" t="s">
        <v>309</v>
      </c>
      <c r="D42" s="209" t="n">
        <v>42</v>
      </c>
      <c r="E42" s="210" t="s">
        <v>310</v>
      </c>
      <c r="F42" s="211"/>
    </row>
    <row r="43" customFormat="false" ht="12.75" hidden="false" customHeight="false" outlineLevel="0" collapsed="false">
      <c r="A43" s="209" t="n">
        <v>283</v>
      </c>
      <c r="B43" s="210" t="s">
        <v>311</v>
      </c>
      <c r="C43" s="210" t="s">
        <v>312</v>
      </c>
      <c r="D43" s="209" t="n">
        <v>43</v>
      </c>
      <c r="E43" s="210" t="s">
        <v>313</v>
      </c>
      <c r="F43" s="211"/>
    </row>
    <row r="44" customFormat="false" ht="12.75" hidden="false" customHeight="false" outlineLevel="0" collapsed="false">
      <c r="A44" s="209" t="n">
        <v>282</v>
      </c>
      <c r="B44" s="210" t="s">
        <v>314</v>
      </c>
      <c r="C44" s="210" t="s">
        <v>315</v>
      </c>
      <c r="D44" s="209" t="n">
        <v>44</v>
      </c>
      <c r="E44" s="210" t="s">
        <v>316</v>
      </c>
      <c r="F44" s="211"/>
    </row>
    <row r="45" customFormat="false" ht="12.75" hidden="false" customHeight="false" outlineLevel="0" collapsed="false">
      <c r="A45" s="209" t="n">
        <v>288</v>
      </c>
      <c r="B45" s="210" t="s">
        <v>317</v>
      </c>
      <c r="C45" s="210" t="s">
        <v>318</v>
      </c>
      <c r="D45" s="209" t="n">
        <v>45</v>
      </c>
      <c r="E45" s="210" t="s">
        <v>319</v>
      </c>
      <c r="F45" s="211"/>
    </row>
    <row r="46" customFormat="false" ht="25.5" hidden="false" customHeight="false" outlineLevel="0" collapsed="false">
      <c r="A46" s="209" t="n">
        <v>316</v>
      </c>
      <c r="B46" s="210" t="s">
        <v>320</v>
      </c>
      <c r="C46" s="210" t="s">
        <v>321</v>
      </c>
      <c r="D46" s="209" t="n">
        <v>46</v>
      </c>
      <c r="E46" s="210" t="s">
        <v>322</v>
      </c>
      <c r="F46" s="211"/>
    </row>
    <row r="47" customFormat="false" ht="25.5" hidden="false" customHeight="false" outlineLevel="0" collapsed="false">
      <c r="A47" s="209" t="n">
        <v>284</v>
      </c>
      <c r="B47" s="210" t="s">
        <v>323</v>
      </c>
      <c r="C47" s="210" t="s">
        <v>324</v>
      </c>
      <c r="D47" s="209" t="n">
        <v>47</v>
      </c>
      <c r="E47" s="210" t="s">
        <v>325</v>
      </c>
      <c r="F47" s="211"/>
    </row>
    <row r="48" customFormat="false" ht="12.75" hidden="false" customHeight="false" outlineLevel="0" collapsed="false">
      <c r="A48" s="209" t="n">
        <v>82</v>
      </c>
      <c r="B48" s="210" t="s">
        <v>326</v>
      </c>
      <c r="C48" s="210" t="s">
        <v>327</v>
      </c>
      <c r="D48" s="209" t="n">
        <v>48</v>
      </c>
      <c r="E48" s="210" t="s">
        <v>328</v>
      </c>
      <c r="F48" s="211"/>
    </row>
    <row r="49" customFormat="false" ht="12.75" hidden="false" customHeight="false" outlineLevel="0" collapsed="false">
      <c r="A49" s="209" t="n">
        <v>285</v>
      </c>
      <c r="B49" s="210" t="s">
        <v>329</v>
      </c>
      <c r="C49" s="210" t="s">
        <v>330</v>
      </c>
      <c r="D49" s="209" t="n">
        <v>49</v>
      </c>
      <c r="E49" s="210" t="s">
        <v>331</v>
      </c>
      <c r="F49" s="211"/>
    </row>
    <row r="50" customFormat="false" ht="12.75" hidden="false" customHeight="false" outlineLevel="0" collapsed="false">
      <c r="A50" s="209" t="n">
        <v>287</v>
      </c>
      <c r="B50" s="210" t="s">
        <v>332</v>
      </c>
      <c r="C50" s="210" t="s">
        <v>333</v>
      </c>
      <c r="D50" s="209" t="n">
        <v>50</v>
      </c>
      <c r="E50" s="210" t="s">
        <v>334</v>
      </c>
      <c r="F50" s="211"/>
    </row>
    <row r="51" customFormat="false" ht="12.75" hidden="false" customHeight="false" outlineLevel="0" collapsed="false">
      <c r="A51" s="209" t="n">
        <v>315</v>
      </c>
      <c r="B51" s="210" t="s">
        <v>335</v>
      </c>
      <c r="C51" s="210" t="s">
        <v>336</v>
      </c>
      <c r="D51" s="209" t="n">
        <v>51</v>
      </c>
      <c r="E51" s="210" t="s">
        <v>337</v>
      </c>
      <c r="F51" s="211"/>
    </row>
    <row r="52" customFormat="false" ht="25.5" hidden="false" customHeight="false" outlineLevel="0" collapsed="false">
      <c r="A52" s="209" t="n">
        <v>83</v>
      </c>
      <c r="B52" s="210" t="s">
        <v>338</v>
      </c>
      <c r="C52" s="210" t="s">
        <v>339</v>
      </c>
      <c r="D52" s="209" t="n">
        <v>52</v>
      </c>
      <c r="E52" s="210" t="s">
        <v>340</v>
      </c>
      <c r="F52" s="211"/>
    </row>
    <row r="53" customFormat="false" ht="12.75" hidden="false" customHeight="false" outlineLevel="0" collapsed="false">
      <c r="A53" s="209" t="n">
        <v>76</v>
      </c>
      <c r="B53" s="210" t="s">
        <v>341</v>
      </c>
      <c r="C53" s="210" t="s">
        <v>342</v>
      </c>
      <c r="D53" s="209" t="n">
        <v>53</v>
      </c>
      <c r="E53" s="210" t="s">
        <v>343</v>
      </c>
      <c r="F53" s="211"/>
    </row>
    <row r="54" customFormat="false" ht="12.75" hidden="false" customHeight="false" outlineLevel="0" collapsed="false">
      <c r="A54" s="209" t="n">
        <v>85</v>
      </c>
      <c r="B54" s="210" t="s">
        <v>344</v>
      </c>
      <c r="C54" s="210" t="s">
        <v>345</v>
      </c>
      <c r="D54" s="209" t="n">
        <v>54</v>
      </c>
      <c r="E54" s="210" t="s">
        <v>346</v>
      </c>
      <c r="F54" s="211"/>
    </row>
    <row r="55" customFormat="false" ht="12.75" hidden="false" customHeight="false" outlineLevel="0" collapsed="false">
      <c r="A55" s="209" t="n">
        <v>77</v>
      </c>
      <c r="B55" s="210" t="s">
        <v>347</v>
      </c>
      <c r="C55" s="210" t="s">
        <v>348</v>
      </c>
      <c r="D55" s="209" t="n">
        <v>55</v>
      </c>
      <c r="E55" s="210" t="s">
        <v>349</v>
      </c>
      <c r="F55" s="211"/>
    </row>
    <row r="56" customFormat="false" ht="12.75" hidden="false" customHeight="false" outlineLevel="0" collapsed="false">
      <c r="A56" s="209" t="n">
        <v>75</v>
      </c>
      <c r="B56" s="210" t="s">
        <v>350</v>
      </c>
      <c r="C56" s="210" t="s">
        <v>351</v>
      </c>
      <c r="D56" s="209" t="n">
        <v>56</v>
      </c>
      <c r="E56" s="210" t="s">
        <v>352</v>
      </c>
      <c r="F56" s="211"/>
    </row>
    <row r="57" customFormat="false" ht="12.75" hidden="false" customHeight="false" outlineLevel="0" collapsed="false">
      <c r="A57" s="209" t="n">
        <v>590</v>
      </c>
      <c r="B57" s="210" t="s">
        <v>353</v>
      </c>
      <c r="C57" s="210" t="s">
        <v>354</v>
      </c>
      <c r="D57" s="209" t="n">
        <v>57</v>
      </c>
      <c r="E57" s="210" t="s">
        <v>355</v>
      </c>
      <c r="F57" s="211"/>
    </row>
    <row r="58" customFormat="false" ht="12.75" hidden="false" customHeight="false" outlineLevel="0" collapsed="false">
      <c r="A58" s="209" t="n">
        <v>339</v>
      </c>
      <c r="B58" s="210" t="s">
        <v>356</v>
      </c>
      <c r="C58" s="210" t="s">
        <v>357</v>
      </c>
      <c r="D58" s="209" t="n">
        <v>58</v>
      </c>
      <c r="E58" s="210" t="s">
        <v>358</v>
      </c>
      <c r="F58" s="211"/>
    </row>
    <row r="59" customFormat="false" ht="12.75" hidden="false" customHeight="false" outlineLevel="0" collapsed="false">
      <c r="A59" s="209" t="n">
        <v>344</v>
      </c>
      <c r="B59" s="210" t="s">
        <v>359</v>
      </c>
      <c r="C59" s="210" t="s">
        <v>360</v>
      </c>
      <c r="D59" s="209" t="n">
        <v>59</v>
      </c>
      <c r="E59" s="210" t="s">
        <v>361</v>
      </c>
      <c r="F59" s="211"/>
    </row>
    <row r="60" customFormat="false" ht="12.75" hidden="false" customHeight="false" outlineLevel="0" collapsed="false">
      <c r="A60" s="209" t="n">
        <v>345</v>
      </c>
      <c r="B60" s="210" t="s">
        <v>362</v>
      </c>
      <c r="C60" s="210" t="s">
        <v>363</v>
      </c>
      <c r="D60" s="209" t="n">
        <v>60</v>
      </c>
      <c r="E60" s="210" t="s">
        <v>364</v>
      </c>
      <c r="F60" s="211"/>
    </row>
    <row r="61" customFormat="false" ht="12.75" hidden="false" customHeight="false" outlineLevel="0" collapsed="false">
      <c r="A61" s="209" t="n">
        <v>346</v>
      </c>
      <c r="B61" s="210" t="s">
        <v>365</v>
      </c>
      <c r="C61" s="210" t="s">
        <v>366</v>
      </c>
      <c r="D61" s="209" t="n">
        <v>61</v>
      </c>
      <c r="E61" s="210" t="s">
        <v>367</v>
      </c>
      <c r="F61" s="211"/>
    </row>
    <row r="62" customFormat="false" ht="12.75" hidden="false" customHeight="false" outlineLevel="0" collapsed="false">
      <c r="A62" s="209" t="n">
        <v>347</v>
      </c>
      <c r="B62" s="210" t="s">
        <v>368</v>
      </c>
      <c r="C62" s="210" t="s">
        <v>369</v>
      </c>
      <c r="D62" s="209" t="n">
        <v>62</v>
      </c>
      <c r="E62" s="210" t="s">
        <v>370</v>
      </c>
      <c r="F62" s="211"/>
    </row>
    <row r="63" customFormat="false" ht="12.75" hidden="false" customHeight="false" outlineLevel="0" collapsed="false">
      <c r="A63" s="209" t="n">
        <v>348</v>
      </c>
      <c r="B63" s="210" t="s">
        <v>371</v>
      </c>
      <c r="C63" s="210" t="s">
        <v>372</v>
      </c>
      <c r="D63" s="209" t="n">
        <v>63</v>
      </c>
      <c r="E63" s="210" t="s">
        <v>373</v>
      </c>
      <c r="F63" s="211"/>
    </row>
    <row r="64" customFormat="false" ht="12.75" hidden="false" customHeight="false" outlineLevel="0" collapsed="false">
      <c r="A64" s="209" t="n">
        <v>349</v>
      </c>
      <c r="B64" s="210" t="s">
        <v>374</v>
      </c>
      <c r="C64" s="210" t="s">
        <v>375</v>
      </c>
      <c r="D64" s="209" t="n">
        <v>64</v>
      </c>
      <c r="E64" s="210" t="s">
        <v>376</v>
      </c>
      <c r="F64" s="211"/>
    </row>
    <row r="65" customFormat="false" ht="12.75" hidden="false" customHeight="false" outlineLevel="0" collapsed="false">
      <c r="A65" s="209" t="n">
        <v>350</v>
      </c>
      <c r="B65" s="210" t="s">
        <v>377</v>
      </c>
      <c r="C65" s="210" t="s">
        <v>378</v>
      </c>
      <c r="D65" s="209" t="n">
        <v>65</v>
      </c>
      <c r="E65" s="210" t="s">
        <v>379</v>
      </c>
      <c r="F65" s="211"/>
    </row>
    <row r="66" customFormat="false" ht="12.75" hidden="false" customHeight="false" outlineLevel="0" collapsed="false">
      <c r="A66" s="209" t="n">
        <v>351</v>
      </c>
      <c r="B66" s="210" t="s">
        <v>380</v>
      </c>
      <c r="C66" s="210" t="s">
        <v>381</v>
      </c>
      <c r="D66" s="209" t="n">
        <v>66</v>
      </c>
      <c r="E66" s="210" t="s">
        <v>382</v>
      </c>
      <c r="F66" s="211"/>
    </row>
    <row r="67" customFormat="false" ht="25.5" hidden="false" customHeight="false" outlineLevel="0" collapsed="false">
      <c r="A67" s="209" t="n">
        <v>340</v>
      </c>
      <c r="B67" s="210" t="s">
        <v>383</v>
      </c>
      <c r="C67" s="210" t="s">
        <v>384</v>
      </c>
      <c r="D67" s="209" t="n">
        <v>67</v>
      </c>
      <c r="E67" s="210" t="s">
        <v>385</v>
      </c>
      <c r="F67" s="211"/>
    </row>
    <row r="68" customFormat="false" ht="12.75" hidden="false" customHeight="false" outlineLevel="0" collapsed="false">
      <c r="A68" s="209" t="n">
        <v>341</v>
      </c>
      <c r="B68" s="210" t="s">
        <v>386</v>
      </c>
      <c r="C68" s="210" t="s">
        <v>387</v>
      </c>
      <c r="D68" s="209" t="n">
        <v>68</v>
      </c>
      <c r="E68" s="210" t="s">
        <v>388</v>
      </c>
      <c r="F68" s="211"/>
    </row>
    <row r="69" customFormat="false" ht="12.75" hidden="false" customHeight="false" outlineLevel="0" collapsed="false">
      <c r="A69" s="209" t="n">
        <v>342</v>
      </c>
      <c r="B69" s="210" t="s">
        <v>389</v>
      </c>
      <c r="C69" s="210" t="s">
        <v>390</v>
      </c>
      <c r="D69" s="209" t="n">
        <v>69</v>
      </c>
      <c r="E69" s="210" t="s">
        <v>391</v>
      </c>
      <c r="F69" s="211"/>
    </row>
    <row r="70" customFormat="false" ht="12.75" hidden="false" customHeight="false" outlineLevel="0" collapsed="false">
      <c r="A70" s="209" t="n">
        <v>352</v>
      </c>
      <c r="B70" s="210" t="s">
        <v>392</v>
      </c>
      <c r="C70" s="210" t="s">
        <v>393</v>
      </c>
      <c r="D70" s="209" t="n">
        <v>70</v>
      </c>
      <c r="E70" s="210" t="s">
        <v>394</v>
      </c>
      <c r="F70" s="211"/>
    </row>
    <row r="71" customFormat="false" ht="12.75" hidden="false" customHeight="false" outlineLevel="0" collapsed="false">
      <c r="A71" s="209" t="n">
        <v>355</v>
      </c>
      <c r="B71" s="210" t="s">
        <v>395</v>
      </c>
      <c r="C71" s="210" t="s">
        <v>396</v>
      </c>
      <c r="D71" s="209" t="n">
        <v>71</v>
      </c>
      <c r="E71" s="210" t="s">
        <v>397</v>
      </c>
      <c r="F71" s="211"/>
    </row>
    <row r="72" customFormat="false" ht="12.75" hidden="false" customHeight="false" outlineLevel="0" collapsed="false">
      <c r="A72" s="209" t="n">
        <v>74</v>
      </c>
      <c r="B72" s="210" t="s">
        <v>398</v>
      </c>
      <c r="C72" s="210" t="s">
        <v>399</v>
      </c>
      <c r="D72" s="209" t="n">
        <v>72</v>
      </c>
      <c r="E72" s="210" t="s">
        <v>400</v>
      </c>
      <c r="F72" s="211"/>
    </row>
    <row r="73" customFormat="false" ht="12.75" hidden="false" customHeight="false" outlineLevel="0" collapsed="false">
      <c r="A73" s="209" t="n">
        <v>361</v>
      </c>
      <c r="B73" s="210" t="s">
        <v>401</v>
      </c>
      <c r="C73" s="210" t="s">
        <v>402</v>
      </c>
      <c r="D73" s="209" t="n">
        <v>73</v>
      </c>
      <c r="E73" s="210" t="s">
        <v>403</v>
      </c>
      <c r="F73" s="211"/>
    </row>
    <row r="74" customFormat="false" ht="12.75" hidden="false" customHeight="false" outlineLevel="0" collapsed="false">
      <c r="A74" s="209" t="n">
        <v>358</v>
      </c>
      <c r="B74" s="210" t="s">
        <v>404</v>
      </c>
      <c r="C74" s="210" t="s">
        <v>405</v>
      </c>
      <c r="D74" s="209" t="n">
        <v>74</v>
      </c>
      <c r="E74" s="210" t="s">
        <v>406</v>
      </c>
      <c r="F74" s="211"/>
    </row>
    <row r="75" customFormat="false" ht="25.5" hidden="false" customHeight="false" outlineLevel="0" collapsed="false">
      <c r="A75" s="209" t="n">
        <v>69</v>
      </c>
      <c r="B75" s="210" t="s">
        <v>407</v>
      </c>
      <c r="C75" s="210" t="s">
        <v>408</v>
      </c>
      <c r="D75" s="209" t="n">
        <v>75</v>
      </c>
      <c r="E75" s="210" t="s">
        <v>409</v>
      </c>
      <c r="F75" s="211"/>
    </row>
    <row r="76" customFormat="false" ht="12.75" hidden="false" customHeight="false" outlineLevel="0" collapsed="false">
      <c r="A76" s="209" t="n">
        <v>359</v>
      </c>
      <c r="B76" s="210" t="s">
        <v>410</v>
      </c>
      <c r="C76" s="210" t="s">
        <v>411</v>
      </c>
      <c r="D76" s="209" t="n">
        <v>76</v>
      </c>
      <c r="E76" s="210" t="s">
        <v>412</v>
      </c>
      <c r="F76" s="211"/>
    </row>
    <row r="77" customFormat="false" ht="12.75" hidden="false" customHeight="false" outlineLevel="0" collapsed="false">
      <c r="A77" s="209" t="n">
        <v>360</v>
      </c>
      <c r="B77" s="210" t="s">
        <v>413</v>
      </c>
      <c r="C77" s="210" t="s">
        <v>414</v>
      </c>
      <c r="D77" s="209" t="n">
        <v>77</v>
      </c>
      <c r="E77" s="210" t="s">
        <v>415</v>
      </c>
      <c r="F77" s="211"/>
    </row>
    <row r="78" customFormat="false" ht="12.75" hidden="false" customHeight="false" outlineLevel="0" collapsed="false">
      <c r="A78" s="209" t="n">
        <v>356</v>
      </c>
      <c r="B78" s="210" t="s">
        <v>416</v>
      </c>
      <c r="C78" s="210" t="s">
        <v>417</v>
      </c>
      <c r="D78" s="209" t="n">
        <v>78</v>
      </c>
      <c r="E78" s="210" t="s">
        <v>418</v>
      </c>
      <c r="F78" s="211"/>
    </row>
    <row r="79" customFormat="false" ht="25.5" hidden="false" customHeight="false" outlineLevel="0" collapsed="false">
      <c r="A79" s="209" t="n">
        <v>73</v>
      </c>
      <c r="B79" s="210" t="s">
        <v>419</v>
      </c>
      <c r="C79" s="210" t="s">
        <v>420</v>
      </c>
      <c r="D79" s="209" t="n">
        <v>79</v>
      </c>
      <c r="E79" s="210" t="s">
        <v>421</v>
      </c>
      <c r="F79" s="211"/>
    </row>
    <row r="80" customFormat="false" ht="12.75" hidden="false" customHeight="false" outlineLevel="0" collapsed="false">
      <c r="A80" s="209" t="n">
        <v>72</v>
      </c>
      <c r="B80" s="210" t="s">
        <v>422</v>
      </c>
      <c r="C80" s="210" t="s">
        <v>423</v>
      </c>
      <c r="D80" s="209" t="n">
        <v>80</v>
      </c>
      <c r="E80" s="210" t="s">
        <v>424</v>
      </c>
      <c r="F80" s="211"/>
    </row>
    <row r="81" customFormat="false" ht="12.75" hidden="false" customHeight="false" outlineLevel="0" collapsed="false">
      <c r="A81" s="209" t="n">
        <v>71</v>
      </c>
      <c r="B81" s="210" t="s">
        <v>425</v>
      </c>
      <c r="C81" s="210" t="s">
        <v>426</v>
      </c>
      <c r="D81" s="209" t="n">
        <v>81</v>
      </c>
      <c r="E81" s="210" t="s">
        <v>373</v>
      </c>
      <c r="F81" s="211"/>
    </row>
    <row r="82" customFormat="false" ht="12.75" hidden="false" customHeight="false" outlineLevel="0" collapsed="false">
      <c r="A82" s="209" t="n">
        <v>70</v>
      </c>
      <c r="B82" s="210" t="s">
        <v>427</v>
      </c>
      <c r="C82" s="210" t="s">
        <v>428</v>
      </c>
      <c r="D82" s="209" t="n">
        <v>82</v>
      </c>
      <c r="E82" s="210" t="s">
        <v>429</v>
      </c>
      <c r="F82" s="211"/>
    </row>
    <row r="83" customFormat="false" ht="12.75" hidden="false" customHeight="false" outlineLevel="0" collapsed="false">
      <c r="A83" s="209" t="n">
        <v>357</v>
      </c>
      <c r="B83" s="210" t="s">
        <v>430</v>
      </c>
      <c r="C83" s="210" t="s">
        <v>431</v>
      </c>
      <c r="D83" s="209" t="n">
        <v>83</v>
      </c>
      <c r="E83" s="210" t="s">
        <v>432</v>
      </c>
      <c r="F83" s="211"/>
    </row>
    <row r="84" customFormat="false" ht="12.75" hidden="false" customHeight="false" outlineLevel="0" collapsed="false">
      <c r="A84" s="209" t="n">
        <v>68</v>
      </c>
      <c r="B84" s="210" t="s">
        <v>433</v>
      </c>
      <c r="C84" s="210" t="s">
        <v>434</v>
      </c>
      <c r="D84" s="209" t="n">
        <v>84</v>
      </c>
      <c r="E84" s="210" t="s">
        <v>435</v>
      </c>
      <c r="F84" s="211"/>
    </row>
    <row r="85" customFormat="false" ht="12.75" hidden="false" customHeight="false" outlineLevel="0" collapsed="false">
      <c r="A85" s="209" t="n">
        <v>67</v>
      </c>
      <c r="B85" s="210" t="s">
        <v>436</v>
      </c>
      <c r="C85" s="210" t="s">
        <v>437</v>
      </c>
      <c r="D85" s="209" t="n">
        <v>85</v>
      </c>
      <c r="E85" s="210" t="s">
        <v>438</v>
      </c>
      <c r="F85" s="211"/>
    </row>
    <row r="86" customFormat="false" ht="12.75" hidden="false" customHeight="false" outlineLevel="0" collapsed="false">
      <c r="A86" s="209" t="n">
        <v>65</v>
      </c>
      <c r="B86" s="210" t="s">
        <v>439</v>
      </c>
      <c r="C86" s="210" t="s">
        <v>440</v>
      </c>
      <c r="D86" s="209" t="n">
        <v>86</v>
      </c>
      <c r="E86" s="210" t="s">
        <v>441</v>
      </c>
      <c r="F86" s="211"/>
    </row>
    <row r="87" customFormat="false" ht="12.75" hidden="false" customHeight="false" outlineLevel="0" collapsed="false">
      <c r="A87" s="209" t="n">
        <v>96</v>
      </c>
      <c r="B87" s="210" t="s">
        <v>442</v>
      </c>
      <c r="C87" s="210" t="s">
        <v>443</v>
      </c>
      <c r="D87" s="209" t="n">
        <v>87</v>
      </c>
      <c r="E87" s="210" t="s">
        <v>444</v>
      </c>
      <c r="F87" s="211"/>
    </row>
    <row r="88" customFormat="false" ht="12.75" hidden="false" customHeight="false" outlineLevel="0" collapsed="false">
      <c r="A88" s="209" t="n">
        <v>115</v>
      </c>
      <c r="B88" s="210" t="s">
        <v>445</v>
      </c>
      <c r="C88" s="210" t="s">
        <v>446</v>
      </c>
      <c r="D88" s="209" t="n">
        <v>88</v>
      </c>
      <c r="E88" s="210" t="s">
        <v>447</v>
      </c>
      <c r="F88" s="211"/>
    </row>
    <row r="89" customFormat="false" ht="12.75" hidden="false" customHeight="false" outlineLevel="0" collapsed="false">
      <c r="A89" s="209" t="n">
        <v>116</v>
      </c>
      <c r="B89" s="210" t="s">
        <v>448</v>
      </c>
      <c r="C89" s="210" t="s">
        <v>449</v>
      </c>
      <c r="D89" s="209" t="n">
        <v>89</v>
      </c>
      <c r="E89" s="210" t="s">
        <v>450</v>
      </c>
      <c r="F89" s="211"/>
    </row>
    <row r="90" customFormat="false" ht="12.75" hidden="false" customHeight="false" outlineLevel="0" collapsed="false">
      <c r="A90" s="209" t="n">
        <v>119</v>
      </c>
      <c r="B90" s="210" t="s">
        <v>451</v>
      </c>
      <c r="C90" s="210" t="s">
        <v>452</v>
      </c>
      <c r="D90" s="209" t="n">
        <v>90</v>
      </c>
      <c r="E90" s="210" t="s">
        <v>453</v>
      </c>
      <c r="F90" s="211"/>
    </row>
    <row r="91" customFormat="false" ht="12.75" hidden="false" customHeight="false" outlineLevel="0" collapsed="false">
      <c r="A91" s="209" t="n">
        <v>93</v>
      </c>
      <c r="B91" s="210" t="s">
        <v>454</v>
      </c>
      <c r="C91" s="210" t="s">
        <v>455</v>
      </c>
      <c r="D91" s="209" t="n">
        <v>91</v>
      </c>
      <c r="E91" s="210" t="s">
        <v>456</v>
      </c>
      <c r="F91" s="211"/>
    </row>
    <row r="92" customFormat="false" ht="12.75" hidden="false" customHeight="false" outlineLevel="0" collapsed="false">
      <c r="A92" s="209" t="n">
        <v>94</v>
      </c>
      <c r="B92" s="210" t="s">
        <v>457</v>
      </c>
      <c r="C92" s="210" t="s">
        <v>458</v>
      </c>
      <c r="D92" s="209" t="n">
        <v>92</v>
      </c>
      <c r="E92" s="210" t="s">
        <v>459</v>
      </c>
      <c r="F92" s="211"/>
    </row>
    <row r="93" customFormat="false" ht="12.75" hidden="false" customHeight="false" outlineLevel="0" collapsed="false">
      <c r="A93" s="209" t="n">
        <v>113</v>
      </c>
      <c r="B93" s="210" t="s">
        <v>460</v>
      </c>
      <c r="C93" s="210" t="s">
        <v>461</v>
      </c>
      <c r="D93" s="209" t="n">
        <v>93</v>
      </c>
      <c r="E93" s="210" t="s">
        <v>462</v>
      </c>
      <c r="F93" s="211"/>
    </row>
    <row r="94" customFormat="false" ht="12.75" hidden="false" customHeight="false" outlineLevel="0" collapsed="false">
      <c r="A94" s="209" t="n">
        <v>114</v>
      </c>
      <c r="B94" s="210" t="s">
        <v>463</v>
      </c>
      <c r="C94" s="210" t="s">
        <v>464</v>
      </c>
      <c r="D94" s="209" t="n">
        <v>94</v>
      </c>
      <c r="E94" s="210" t="s">
        <v>465</v>
      </c>
      <c r="F94" s="211"/>
    </row>
    <row r="95" customFormat="false" ht="12.75" hidden="false" customHeight="false" outlineLevel="0" collapsed="false">
      <c r="A95" s="209" t="n">
        <v>66</v>
      </c>
      <c r="B95" s="210" t="s">
        <v>466</v>
      </c>
      <c r="C95" s="210" t="s">
        <v>467</v>
      </c>
      <c r="D95" s="209" t="n">
        <v>95</v>
      </c>
      <c r="E95" s="210" t="s">
        <v>468</v>
      </c>
      <c r="F95" s="211"/>
    </row>
    <row r="96" customFormat="false" ht="12.75" hidden="false" customHeight="false" outlineLevel="0" collapsed="false">
      <c r="A96" s="209" t="n">
        <v>126</v>
      </c>
      <c r="B96" s="210" t="s">
        <v>469</v>
      </c>
      <c r="C96" s="210" t="s">
        <v>470</v>
      </c>
      <c r="D96" s="209" t="n">
        <v>96</v>
      </c>
      <c r="E96" s="210" t="s">
        <v>471</v>
      </c>
      <c r="F96" s="211"/>
    </row>
    <row r="97" customFormat="false" ht="25.5" hidden="false" customHeight="false" outlineLevel="0" collapsed="false">
      <c r="A97" s="209" t="n">
        <v>30</v>
      </c>
      <c r="B97" s="210" t="s">
        <v>472</v>
      </c>
      <c r="C97" s="210" t="s">
        <v>473</v>
      </c>
      <c r="D97" s="209" t="n">
        <v>97</v>
      </c>
      <c r="E97" s="210" t="s">
        <v>474</v>
      </c>
      <c r="F97" s="211"/>
    </row>
    <row r="98" customFormat="false" ht="25.5" hidden="false" customHeight="false" outlineLevel="0" collapsed="false">
      <c r="A98" s="209" t="n">
        <v>63</v>
      </c>
      <c r="B98" s="210" t="s">
        <v>475</v>
      </c>
      <c r="C98" s="210" t="s">
        <v>476</v>
      </c>
      <c r="D98" s="209" t="n">
        <v>98</v>
      </c>
      <c r="E98" s="210" t="s">
        <v>477</v>
      </c>
      <c r="F98" s="211"/>
    </row>
    <row r="99" customFormat="false" ht="12.75" hidden="false" customHeight="false" outlineLevel="0" collapsed="false">
      <c r="A99" s="209" t="n">
        <v>2</v>
      </c>
      <c r="B99" s="210" t="s">
        <v>478</v>
      </c>
      <c r="C99" s="210" t="s">
        <v>479</v>
      </c>
      <c r="D99" s="209" t="n">
        <v>99</v>
      </c>
      <c r="E99" s="210" t="s">
        <v>480</v>
      </c>
      <c r="F99" s="211"/>
    </row>
    <row r="100" customFormat="false" ht="12.75" hidden="false" customHeight="false" outlineLevel="0" collapsed="false">
      <c r="A100" s="209" t="n">
        <v>3</v>
      </c>
      <c r="B100" s="210" t="s">
        <v>481</v>
      </c>
      <c r="C100" s="210" t="s">
        <v>482</v>
      </c>
      <c r="D100" s="209" t="n">
        <v>100</v>
      </c>
      <c r="E100" s="210" t="s">
        <v>483</v>
      </c>
      <c r="F100" s="211"/>
    </row>
    <row r="101" customFormat="false" ht="12.75" hidden="false" customHeight="false" outlineLevel="0" collapsed="false">
      <c r="A101" s="209" t="n">
        <v>151</v>
      </c>
      <c r="B101" s="210" t="s">
        <v>484</v>
      </c>
      <c r="C101" s="210" t="s">
        <v>485</v>
      </c>
      <c r="D101" s="209" t="n">
        <v>101</v>
      </c>
      <c r="E101" s="210" t="s">
        <v>486</v>
      </c>
      <c r="F101" s="211"/>
    </row>
    <row r="102" customFormat="false" ht="12.75" hidden="false" customHeight="false" outlineLevel="0" collapsed="false">
      <c r="A102" s="209" t="n">
        <v>50</v>
      </c>
      <c r="B102" s="210" t="s">
        <v>487</v>
      </c>
      <c r="C102" s="210" t="s">
        <v>488</v>
      </c>
      <c r="D102" s="209" t="n">
        <v>102</v>
      </c>
      <c r="E102" s="210" t="s">
        <v>489</v>
      </c>
      <c r="F102" s="211"/>
    </row>
    <row r="103" customFormat="false" ht="12.75" hidden="false" customHeight="false" outlineLevel="0" collapsed="false">
      <c r="A103" s="209" t="n">
        <v>33</v>
      </c>
      <c r="B103" s="210" t="s">
        <v>490</v>
      </c>
      <c r="C103" s="210" t="s">
        <v>491</v>
      </c>
      <c r="D103" s="209" t="n">
        <v>103</v>
      </c>
      <c r="E103" s="210" t="s">
        <v>492</v>
      </c>
      <c r="F103" s="211"/>
    </row>
    <row r="104" customFormat="false" ht="12.75" hidden="false" customHeight="false" outlineLevel="0" collapsed="false">
      <c r="A104" s="209" t="n">
        <v>53</v>
      </c>
      <c r="B104" s="210" t="s">
        <v>493</v>
      </c>
      <c r="C104" s="210" t="s">
        <v>494</v>
      </c>
      <c r="D104" s="209" t="n">
        <v>104</v>
      </c>
      <c r="E104" s="210" t="s">
        <v>495</v>
      </c>
      <c r="F104" s="211"/>
    </row>
    <row r="105" customFormat="false" ht="25.5" hidden="false" customHeight="false" outlineLevel="0" collapsed="false">
      <c r="A105" s="209" t="n">
        <v>4</v>
      </c>
      <c r="B105" s="210" t="s">
        <v>496</v>
      </c>
      <c r="C105" s="210" t="s">
        <v>497</v>
      </c>
      <c r="D105" s="209" t="n">
        <v>105</v>
      </c>
      <c r="E105" s="210" t="s">
        <v>498</v>
      </c>
      <c r="F105" s="211"/>
    </row>
    <row r="106" customFormat="false" ht="12.75" hidden="false" customHeight="false" outlineLevel="0" collapsed="false">
      <c r="A106" s="209" t="n">
        <v>56</v>
      </c>
      <c r="B106" s="210" t="s">
        <v>499</v>
      </c>
      <c r="C106" s="210" t="s">
        <v>500</v>
      </c>
      <c r="D106" s="209" t="n">
        <v>106</v>
      </c>
      <c r="E106" s="210" t="s">
        <v>501</v>
      </c>
      <c r="F106" s="211"/>
    </row>
    <row r="107" customFormat="false" ht="12.75" hidden="false" customHeight="false" outlineLevel="0" collapsed="false">
      <c r="A107" s="209" t="n">
        <v>255</v>
      </c>
      <c r="B107" s="210" t="s">
        <v>502</v>
      </c>
      <c r="C107" s="210" t="s">
        <v>503</v>
      </c>
      <c r="D107" s="209" t="n">
        <v>107</v>
      </c>
      <c r="E107" s="210" t="s">
        <v>504</v>
      </c>
      <c r="F107" s="211"/>
    </row>
    <row r="108" customFormat="false" ht="12.75" hidden="false" customHeight="false" outlineLevel="0" collapsed="false">
      <c r="A108" s="209" t="n">
        <v>5026</v>
      </c>
      <c r="B108" s="210" t="s">
        <v>505</v>
      </c>
      <c r="C108" s="210" t="s">
        <v>506</v>
      </c>
      <c r="D108" s="209" t="n">
        <v>108</v>
      </c>
      <c r="E108" s="210" t="s">
        <v>507</v>
      </c>
      <c r="F108" s="211"/>
    </row>
    <row r="109" customFormat="false" ht="12.75" hidden="false" customHeight="false" outlineLevel="0" collapsed="false">
      <c r="A109" s="209" t="n">
        <v>253</v>
      </c>
      <c r="B109" s="210" t="s">
        <v>508</v>
      </c>
      <c r="C109" s="210" t="s">
        <v>509</v>
      </c>
      <c r="D109" s="209" t="n">
        <v>109</v>
      </c>
      <c r="E109" s="210" t="s">
        <v>510</v>
      </c>
      <c r="F109" s="211"/>
    </row>
    <row r="110" customFormat="false" ht="12.75" hidden="false" customHeight="false" outlineLevel="0" collapsed="false">
      <c r="A110" s="209" t="n">
        <v>254</v>
      </c>
      <c r="B110" s="210" t="s">
        <v>511</v>
      </c>
      <c r="C110" s="210" t="s">
        <v>512</v>
      </c>
      <c r="D110" s="209" t="n">
        <v>110</v>
      </c>
      <c r="E110" s="210" t="s">
        <v>513</v>
      </c>
      <c r="F110" s="211"/>
    </row>
    <row r="111" customFormat="false" ht="12.75" hidden="false" customHeight="false" outlineLevel="0" collapsed="false">
      <c r="A111" s="209" t="n">
        <v>4598</v>
      </c>
      <c r="B111" s="210" t="s">
        <v>514</v>
      </c>
      <c r="C111" s="210" t="s">
        <v>515</v>
      </c>
      <c r="D111" s="209" t="n">
        <v>111</v>
      </c>
      <c r="E111" s="210" t="s">
        <v>516</v>
      </c>
      <c r="F111" s="211"/>
    </row>
    <row r="112" customFormat="false" ht="12.75" hidden="false" customHeight="false" outlineLevel="0" collapsed="false">
      <c r="A112" s="209" t="n">
        <v>118</v>
      </c>
      <c r="B112" s="210" t="s">
        <v>517</v>
      </c>
      <c r="C112" s="210" t="s">
        <v>518</v>
      </c>
      <c r="D112" s="209" t="n">
        <v>112</v>
      </c>
      <c r="E112" s="210" t="s">
        <v>519</v>
      </c>
      <c r="F112" s="211"/>
    </row>
    <row r="113" customFormat="false" ht="25.5" hidden="false" customHeight="false" outlineLevel="0" collapsed="false">
      <c r="A113" s="209" t="n">
        <v>229</v>
      </c>
      <c r="B113" s="210" t="s">
        <v>520</v>
      </c>
      <c r="C113" s="210" t="s">
        <v>521</v>
      </c>
      <c r="D113" s="209" t="n">
        <v>113</v>
      </c>
      <c r="E113" s="210" t="s">
        <v>522</v>
      </c>
      <c r="F113" s="211"/>
    </row>
    <row r="114" customFormat="false" ht="12.75" hidden="false" customHeight="false" outlineLevel="0" collapsed="false">
      <c r="A114" s="209" t="n">
        <v>1287</v>
      </c>
      <c r="B114" s="210" t="s">
        <v>523</v>
      </c>
      <c r="C114" s="210" t="s">
        <v>524</v>
      </c>
      <c r="D114" s="209" t="n">
        <v>114</v>
      </c>
      <c r="E114" s="210" t="s">
        <v>525</v>
      </c>
      <c r="F114" s="211"/>
    </row>
    <row r="115" customFormat="false" ht="12.75" hidden="false" customHeight="false" outlineLevel="0" collapsed="false">
      <c r="A115" s="209" t="n">
        <v>1288</v>
      </c>
      <c r="B115" s="210" t="s">
        <v>526</v>
      </c>
      <c r="C115" s="210" t="s">
        <v>527</v>
      </c>
      <c r="D115" s="209" t="n">
        <v>115</v>
      </c>
      <c r="E115" s="210" t="s">
        <v>528</v>
      </c>
      <c r="F115" s="211"/>
    </row>
    <row r="116" customFormat="false" ht="12.75" hidden="false" customHeight="false" outlineLevel="0" collapsed="false">
      <c r="A116" s="209" t="n">
        <v>407</v>
      </c>
      <c r="B116" s="210" t="s">
        <v>529</v>
      </c>
      <c r="C116" s="210" t="s">
        <v>530</v>
      </c>
      <c r="D116" s="209" t="n">
        <v>116</v>
      </c>
      <c r="E116" s="210" t="s">
        <v>531</v>
      </c>
      <c r="F116" s="211"/>
    </row>
    <row r="117" customFormat="false" ht="12.75" hidden="false" customHeight="false" outlineLevel="0" collapsed="false">
      <c r="A117" s="209" t="n">
        <v>417</v>
      </c>
      <c r="B117" s="210" t="s">
        <v>532</v>
      </c>
      <c r="C117" s="210" t="s">
        <v>533</v>
      </c>
      <c r="D117" s="209" t="n">
        <v>117</v>
      </c>
      <c r="E117" s="210" t="s">
        <v>534</v>
      </c>
      <c r="F117" s="211"/>
    </row>
    <row r="118" customFormat="false" ht="12.75" hidden="false" customHeight="false" outlineLevel="0" collapsed="false">
      <c r="A118" s="209" t="n">
        <v>2977</v>
      </c>
      <c r="B118" s="210" t="s">
        <v>535</v>
      </c>
      <c r="C118" s="210" t="s">
        <v>536</v>
      </c>
      <c r="D118" s="209" t="n">
        <v>118</v>
      </c>
      <c r="E118" s="210" t="s">
        <v>537</v>
      </c>
      <c r="F118" s="211"/>
    </row>
    <row r="119" customFormat="false" ht="12.75" hidden="false" customHeight="false" outlineLevel="0" collapsed="false">
      <c r="A119" s="209" t="n">
        <v>544</v>
      </c>
      <c r="B119" s="210" t="s">
        <v>538</v>
      </c>
      <c r="C119" s="210" t="s">
        <v>539</v>
      </c>
      <c r="D119" s="209" t="n">
        <v>119</v>
      </c>
      <c r="E119" s="210" t="s">
        <v>540</v>
      </c>
      <c r="F119" s="211"/>
    </row>
    <row r="120" customFormat="false" ht="12.75" hidden="false" customHeight="false" outlineLevel="0" collapsed="false">
      <c r="A120" s="209" t="n">
        <v>3061</v>
      </c>
      <c r="B120" s="210" t="s">
        <v>541</v>
      </c>
      <c r="C120" s="210" t="s">
        <v>542</v>
      </c>
      <c r="D120" s="209" t="n">
        <v>120</v>
      </c>
      <c r="E120" s="210" t="s">
        <v>543</v>
      </c>
      <c r="F120" s="211"/>
    </row>
    <row r="121" customFormat="false" ht="12.75" hidden="false" customHeight="false" outlineLevel="0" collapsed="false">
      <c r="A121" s="209" t="n">
        <v>391</v>
      </c>
      <c r="B121" s="210" t="s">
        <v>544</v>
      </c>
      <c r="C121" s="210" t="s">
        <v>545</v>
      </c>
      <c r="D121" s="209" t="n">
        <v>121</v>
      </c>
      <c r="E121" s="210" t="s">
        <v>546</v>
      </c>
      <c r="F121" s="211"/>
    </row>
    <row r="122" customFormat="false" ht="12.75" hidden="false" customHeight="false" outlineLevel="0" collapsed="false">
      <c r="A122" s="209" t="n">
        <v>5095</v>
      </c>
      <c r="B122" s="210" t="s">
        <v>547</v>
      </c>
      <c r="C122" s="210" t="s">
        <v>548</v>
      </c>
      <c r="D122" s="209" t="n">
        <v>122</v>
      </c>
      <c r="E122" s="210" t="s">
        <v>549</v>
      </c>
      <c r="F122" s="211"/>
    </row>
    <row r="123" customFormat="false" ht="12.75" hidden="false" customHeight="false" outlineLevel="0" collapsed="false">
      <c r="A123" s="209" t="n">
        <v>1286</v>
      </c>
      <c r="B123" s="210" t="s">
        <v>550</v>
      </c>
      <c r="C123" s="210" t="s">
        <v>551</v>
      </c>
      <c r="D123" s="209" t="n">
        <v>123</v>
      </c>
      <c r="E123" s="210" t="s">
        <v>552</v>
      </c>
      <c r="F123" s="211"/>
    </row>
    <row r="124" customFormat="false" ht="12.75" hidden="false" customHeight="false" outlineLevel="0" collapsed="false">
      <c r="A124" s="209" t="n">
        <v>505</v>
      </c>
      <c r="B124" s="210" t="s">
        <v>553</v>
      </c>
      <c r="C124" s="210" t="s">
        <v>554</v>
      </c>
      <c r="D124" s="209" t="n">
        <v>124</v>
      </c>
      <c r="E124" s="210" t="s">
        <v>555</v>
      </c>
      <c r="F124" s="211"/>
    </row>
    <row r="125" customFormat="false" ht="12.75" hidden="false" customHeight="false" outlineLevel="0" collapsed="false">
      <c r="A125" s="209" t="n">
        <v>392</v>
      </c>
      <c r="B125" s="210" t="s">
        <v>556</v>
      </c>
      <c r="C125" s="210" t="s">
        <v>557</v>
      </c>
      <c r="D125" s="209" t="n">
        <v>125</v>
      </c>
      <c r="E125" s="210" t="s">
        <v>558</v>
      </c>
      <c r="F125" s="211"/>
    </row>
    <row r="126" customFormat="false" ht="12.75" hidden="false" customHeight="false" outlineLevel="0" collapsed="false">
      <c r="A126" s="209" t="n">
        <v>498</v>
      </c>
      <c r="B126" s="210" t="s">
        <v>559</v>
      </c>
      <c r="C126" s="210" t="s">
        <v>560</v>
      </c>
      <c r="D126" s="209" t="n">
        <v>126</v>
      </c>
      <c r="E126" s="210" t="s">
        <v>561</v>
      </c>
      <c r="F126" s="211"/>
    </row>
    <row r="127" customFormat="false" ht="12.75" hidden="false" customHeight="false" outlineLevel="0" collapsed="false">
      <c r="A127" s="209" t="n">
        <v>393</v>
      </c>
      <c r="B127" s="210" t="s">
        <v>562</v>
      </c>
      <c r="C127" s="210" t="s">
        <v>563</v>
      </c>
      <c r="D127" s="209" t="n">
        <v>127</v>
      </c>
      <c r="E127" s="210" t="s">
        <v>564</v>
      </c>
      <c r="F127" s="211"/>
    </row>
    <row r="128" customFormat="false" ht="12.75" hidden="false" customHeight="false" outlineLevel="0" collapsed="false">
      <c r="A128" s="209" t="n">
        <v>394</v>
      </c>
      <c r="B128" s="210" t="s">
        <v>565</v>
      </c>
      <c r="C128" s="210" t="s">
        <v>566</v>
      </c>
      <c r="D128" s="209" t="n">
        <v>128</v>
      </c>
      <c r="E128" s="210" t="s">
        <v>567</v>
      </c>
      <c r="F128" s="211"/>
    </row>
    <row r="129" customFormat="false" ht="12.75" hidden="false" customHeight="false" outlineLevel="0" collapsed="false">
      <c r="A129" s="209" t="n">
        <v>396</v>
      </c>
      <c r="B129" s="210" t="s">
        <v>568</v>
      </c>
      <c r="C129" s="210" t="s">
        <v>569</v>
      </c>
      <c r="D129" s="209" t="n">
        <v>129</v>
      </c>
      <c r="E129" s="210" t="s">
        <v>570</v>
      </c>
      <c r="F129" s="211"/>
    </row>
    <row r="130" customFormat="false" ht="12.75" hidden="false" customHeight="false" outlineLevel="0" collapsed="false">
      <c r="A130" s="209" t="n">
        <v>397</v>
      </c>
      <c r="B130" s="210" t="s">
        <v>571</v>
      </c>
      <c r="C130" s="210" t="s">
        <v>572</v>
      </c>
      <c r="D130" s="209" t="n">
        <v>130</v>
      </c>
      <c r="E130" s="210" t="s">
        <v>573</v>
      </c>
      <c r="F130" s="211"/>
    </row>
    <row r="131" customFormat="false" ht="12.75" hidden="false" customHeight="false" outlineLevel="0" collapsed="false">
      <c r="A131" s="209" t="n">
        <v>550</v>
      </c>
      <c r="B131" s="210" t="s">
        <v>574</v>
      </c>
      <c r="C131" s="210" t="s">
        <v>575</v>
      </c>
      <c r="D131" s="209" t="n">
        <v>131</v>
      </c>
      <c r="E131" s="210" t="s">
        <v>576</v>
      </c>
      <c r="F131" s="211"/>
    </row>
    <row r="132" customFormat="false" ht="12.75" hidden="false" customHeight="false" outlineLevel="0" collapsed="false">
      <c r="A132" s="209" t="n">
        <v>551</v>
      </c>
      <c r="B132" s="210" t="s">
        <v>577</v>
      </c>
      <c r="C132" s="210" t="s">
        <v>578</v>
      </c>
      <c r="D132" s="209" t="n">
        <v>132</v>
      </c>
      <c r="E132" s="210" t="s">
        <v>579</v>
      </c>
      <c r="F132" s="211"/>
    </row>
    <row r="133" customFormat="false" ht="12.75" hidden="false" customHeight="false" outlineLevel="0" collapsed="false">
      <c r="A133" s="209" t="n">
        <v>400</v>
      </c>
      <c r="B133" s="210" t="s">
        <v>580</v>
      </c>
      <c r="C133" s="210" t="s">
        <v>581</v>
      </c>
      <c r="D133" s="209" t="n">
        <v>133</v>
      </c>
      <c r="E133" s="210" t="s">
        <v>582</v>
      </c>
      <c r="F133" s="211"/>
    </row>
    <row r="134" customFormat="false" ht="12.75" hidden="false" customHeight="false" outlineLevel="0" collapsed="false">
      <c r="A134" s="209" t="n">
        <v>402</v>
      </c>
      <c r="B134" s="210" t="s">
        <v>583</v>
      </c>
      <c r="C134" s="210" t="s">
        <v>584</v>
      </c>
      <c r="D134" s="209" t="n">
        <v>134</v>
      </c>
      <c r="E134" s="210" t="s">
        <v>585</v>
      </c>
      <c r="F134" s="211"/>
    </row>
    <row r="135" customFormat="false" ht="12.75" hidden="false" customHeight="false" outlineLevel="0" collapsed="false">
      <c r="A135" s="209" t="n">
        <v>1290</v>
      </c>
      <c r="B135" s="210" t="s">
        <v>586</v>
      </c>
      <c r="C135" s="210" t="s">
        <v>587</v>
      </c>
      <c r="D135" s="209" t="n">
        <v>135</v>
      </c>
      <c r="E135" s="210" t="s">
        <v>588</v>
      </c>
      <c r="F135" s="211"/>
    </row>
    <row r="136" customFormat="false" ht="12.75" hidden="false" customHeight="false" outlineLevel="0" collapsed="false">
      <c r="A136" s="209" t="n">
        <v>1291</v>
      </c>
      <c r="B136" s="210" t="s">
        <v>589</v>
      </c>
      <c r="C136" s="210" t="s">
        <v>590</v>
      </c>
      <c r="D136" s="209" t="n">
        <v>136</v>
      </c>
      <c r="E136" s="210" t="s">
        <v>591</v>
      </c>
      <c r="F136" s="211"/>
    </row>
    <row r="137" customFormat="false" ht="12.75" hidden="false" customHeight="false" outlineLevel="0" collapsed="false">
      <c r="A137" s="209" t="n">
        <v>403</v>
      </c>
      <c r="B137" s="210" t="s">
        <v>592</v>
      </c>
      <c r="C137" s="210" t="s">
        <v>593</v>
      </c>
      <c r="D137" s="209" t="n">
        <v>137</v>
      </c>
      <c r="E137" s="210" t="s">
        <v>594</v>
      </c>
      <c r="F137" s="211"/>
    </row>
    <row r="138" customFormat="false" ht="12.75" hidden="false" customHeight="false" outlineLevel="0" collapsed="false">
      <c r="A138" s="209" t="n">
        <v>404</v>
      </c>
      <c r="B138" s="210" t="s">
        <v>595</v>
      </c>
      <c r="C138" s="210" t="s">
        <v>596</v>
      </c>
      <c r="D138" s="209" t="n">
        <v>138</v>
      </c>
      <c r="E138" s="210" t="s">
        <v>597</v>
      </c>
      <c r="F138" s="211"/>
    </row>
    <row r="139" customFormat="false" ht="12.75" hidden="false" customHeight="false" outlineLevel="0" collapsed="false">
      <c r="A139" s="209" t="n">
        <v>1293</v>
      </c>
      <c r="B139" s="210" t="s">
        <v>598</v>
      </c>
      <c r="C139" s="210" t="s">
        <v>599</v>
      </c>
      <c r="D139" s="209" t="n">
        <v>139</v>
      </c>
      <c r="E139" s="210" t="s">
        <v>600</v>
      </c>
      <c r="F139" s="211"/>
    </row>
    <row r="140" customFormat="false" ht="12.75" hidden="false" customHeight="false" outlineLevel="0" collapsed="false">
      <c r="A140" s="209" t="n">
        <v>3118</v>
      </c>
      <c r="B140" s="210" t="s">
        <v>601</v>
      </c>
      <c r="C140" s="210" t="s">
        <v>602</v>
      </c>
      <c r="D140" s="209" t="n">
        <v>140</v>
      </c>
      <c r="E140" s="210" t="s">
        <v>603</v>
      </c>
      <c r="F140" s="211"/>
    </row>
    <row r="141" customFormat="false" ht="12.75" hidden="false" customHeight="false" outlineLevel="0" collapsed="false">
      <c r="A141" s="209" t="n">
        <v>2984</v>
      </c>
      <c r="B141" s="210" t="s">
        <v>604</v>
      </c>
      <c r="C141" s="210" t="s">
        <v>605</v>
      </c>
      <c r="D141" s="209" t="n">
        <v>141</v>
      </c>
      <c r="E141" s="210" t="s">
        <v>606</v>
      </c>
      <c r="F141" s="211"/>
    </row>
    <row r="142" customFormat="false" ht="12.75" hidden="false" customHeight="false" outlineLevel="0" collapsed="false">
      <c r="A142" s="209" t="n">
        <v>1296</v>
      </c>
      <c r="B142" s="210" t="s">
        <v>607</v>
      </c>
      <c r="C142" s="210" t="s">
        <v>608</v>
      </c>
      <c r="D142" s="209" t="n">
        <v>142</v>
      </c>
      <c r="E142" s="210" t="s">
        <v>609</v>
      </c>
      <c r="F142" s="211"/>
    </row>
    <row r="143" customFormat="false" ht="12.75" hidden="false" customHeight="false" outlineLevel="0" collapsed="false">
      <c r="A143" s="209" t="n">
        <v>3063</v>
      </c>
      <c r="B143" s="210" t="s">
        <v>610</v>
      </c>
      <c r="C143" s="210" t="s">
        <v>611</v>
      </c>
      <c r="D143" s="209" t="n">
        <v>143</v>
      </c>
      <c r="E143" s="210" t="s">
        <v>612</v>
      </c>
      <c r="F143" s="211"/>
    </row>
    <row r="144" customFormat="false" ht="12.75" hidden="false" customHeight="false" outlineLevel="0" collapsed="false">
      <c r="A144" s="209" t="n">
        <v>504</v>
      </c>
      <c r="B144" s="210" t="s">
        <v>613</v>
      </c>
      <c r="C144" s="210" t="s">
        <v>614</v>
      </c>
      <c r="D144" s="209" t="n">
        <v>144</v>
      </c>
      <c r="E144" s="210" t="s">
        <v>615</v>
      </c>
      <c r="F144" s="211"/>
    </row>
    <row r="145" customFormat="false" ht="12.75" hidden="false" customHeight="false" outlineLevel="0" collapsed="false">
      <c r="A145" s="209" t="n">
        <v>408</v>
      </c>
      <c r="B145" s="210" t="s">
        <v>616</v>
      </c>
      <c r="C145" s="210" t="s">
        <v>617</v>
      </c>
      <c r="D145" s="209" t="n">
        <v>145</v>
      </c>
      <c r="E145" s="210" t="s">
        <v>618</v>
      </c>
      <c r="F145" s="211"/>
    </row>
    <row r="146" customFormat="false" ht="12.75" hidden="false" customHeight="false" outlineLevel="0" collapsed="false">
      <c r="A146" s="209" t="n">
        <v>409</v>
      </c>
      <c r="B146" s="210" t="s">
        <v>619</v>
      </c>
      <c r="C146" s="210" t="s">
        <v>620</v>
      </c>
      <c r="D146" s="209" t="n">
        <v>146</v>
      </c>
      <c r="E146" s="210" t="s">
        <v>621</v>
      </c>
      <c r="F146" s="211"/>
    </row>
    <row r="147" customFormat="false" ht="12.75" hidden="false" customHeight="false" outlineLevel="0" collapsed="false">
      <c r="A147" s="209" t="n">
        <v>556</v>
      </c>
      <c r="B147" s="210" t="s">
        <v>622</v>
      </c>
      <c r="C147" s="210" t="s">
        <v>623</v>
      </c>
      <c r="D147" s="209" t="n">
        <v>147</v>
      </c>
      <c r="E147" s="210" t="s">
        <v>624</v>
      </c>
      <c r="F147" s="211"/>
    </row>
    <row r="148" customFormat="false" ht="12.75" hidden="false" customHeight="false" outlineLevel="0" collapsed="false">
      <c r="A148" s="209" t="n">
        <v>412</v>
      </c>
      <c r="B148" s="210" t="s">
        <v>625</v>
      </c>
      <c r="C148" s="210" t="s">
        <v>626</v>
      </c>
      <c r="D148" s="209" t="n">
        <v>148</v>
      </c>
      <c r="E148" s="210" t="s">
        <v>627</v>
      </c>
      <c r="F148" s="211"/>
    </row>
    <row r="149" customFormat="false" ht="12.75" hidden="false" customHeight="false" outlineLevel="0" collapsed="false">
      <c r="A149" s="209" t="n">
        <v>557</v>
      </c>
      <c r="B149" s="210" t="s">
        <v>628</v>
      </c>
      <c r="C149" s="210" t="s">
        <v>629</v>
      </c>
      <c r="D149" s="209" t="n">
        <v>149</v>
      </c>
      <c r="E149" s="210" t="s">
        <v>630</v>
      </c>
      <c r="F149" s="211"/>
    </row>
    <row r="150" customFormat="false" ht="12.75" hidden="false" customHeight="false" outlineLevel="0" collapsed="false">
      <c r="A150" s="209" t="n">
        <v>414</v>
      </c>
      <c r="B150" s="210" t="s">
        <v>631</v>
      </c>
      <c r="C150" s="210" t="s">
        <v>632</v>
      </c>
      <c r="D150" s="209" t="n">
        <v>150</v>
      </c>
      <c r="E150" s="210" t="s">
        <v>633</v>
      </c>
      <c r="F150" s="211"/>
    </row>
    <row r="151" customFormat="false" ht="12.75" hidden="false" customHeight="false" outlineLevel="0" collapsed="false">
      <c r="A151" s="209" t="n">
        <v>415</v>
      </c>
      <c r="B151" s="210" t="s">
        <v>634</v>
      </c>
      <c r="C151" s="210" t="s">
        <v>635</v>
      </c>
      <c r="D151" s="209" t="n">
        <v>151</v>
      </c>
      <c r="E151" s="210" t="s">
        <v>636</v>
      </c>
      <c r="F151" s="211"/>
    </row>
    <row r="152" customFormat="false" ht="12.75" hidden="false" customHeight="false" outlineLevel="0" collapsed="false">
      <c r="A152" s="209" t="n">
        <v>416</v>
      </c>
      <c r="B152" s="210" t="s">
        <v>637</v>
      </c>
      <c r="C152" s="210" t="s">
        <v>638</v>
      </c>
      <c r="D152" s="209" t="n">
        <v>152</v>
      </c>
      <c r="E152" s="210" t="s">
        <v>639</v>
      </c>
      <c r="F152" s="211"/>
    </row>
    <row r="153" customFormat="false" ht="12.75" hidden="false" customHeight="false" outlineLevel="0" collapsed="false">
      <c r="A153" s="209" t="n">
        <v>3065</v>
      </c>
      <c r="B153" s="210" t="s">
        <v>640</v>
      </c>
      <c r="C153" s="210" t="s">
        <v>641</v>
      </c>
      <c r="D153" s="209" t="n">
        <v>153</v>
      </c>
      <c r="E153" s="210" t="s">
        <v>642</v>
      </c>
      <c r="F153" s="211"/>
    </row>
    <row r="154" customFormat="false" ht="12.75" hidden="false" customHeight="false" outlineLevel="0" collapsed="false">
      <c r="A154" s="209" t="n">
        <v>418</v>
      </c>
      <c r="B154" s="210" t="s">
        <v>643</v>
      </c>
      <c r="C154" s="210" t="s">
        <v>644</v>
      </c>
      <c r="D154" s="209" t="n">
        <v>154</v>
      </c>
      <c r="E154" s="210" t="s">
        <v>645</v>
      </c>
      <c r="F154" s="211"/>
    </row>
    <row r="155" customFormat="false" ht="12.75" hidden="false" customHeight="false" outlineLevel="0" collapsed="false">
      <c r="A155" s="209" t="n">
        <v>420</v>
      </c>
      <c r="B155" s="210" t="s">
        <v>646</v>
      </c>
      <c r="C155" s="210" t="s">
        <v>647</v>
      </c>
      <c r="D155" s="209" t="n">
        <v>156</v>
      </c>
      <c r="E155" s="210" t="s">
        <v>648</v>
      </c>
      <c r="F155" s="211"/>
    </row>
    <row r="156" customFormat="false" ht="12.75" hidden="false" customHeight="false" outlineLevel="0" collapsed="false">
      <c r="A156" s="209" t="n">
        <v>1299</v>
      </c>
      <c r="B156" s="210" t="s">
        <v>649</v>
      </c>
      <c r="C156" s="210" t="s">
        <v>650</v>
      </c>
      <c r="D156" s="209" t="n">
        <v>157</v>
      </c>
      <c r="E156" s="210" t="s">
        <v>651</v>
      </c>
      <c r="F156" s="211"/>
    </row>
    <row r="157" customFormat="false" ht="12.75" hidden="false" customHeight="false" outlineLevel="0" collapsed="false">
      <c r="A157" s="209" t="n">
        <v>421</v>
      </c>
      <c r="B157" s="210" t="s">
        <v>652</v>
      </c>
      <c r="C157" s="210" t="s">
        <v>653</v>
      </c>
      <c r="D157" s="209" t="n">
        <v>158</v>
      </c>
      <c r="E157" s="210" t="s">
        <v>654</v>
      </c>
      <c r="F157" s="211"/>
    </row>
    <row r="158" customFormat="false" ht="12.75" hidden="false" customHeight="false" outlineLevel="0" collapsed="false">
      <c r="A158" s="209" t="n">
        <v>1300</v>
      </c>
      <c r="B158" s="210" t="s">
        <v>655</v>
      </c>
      <c r="C158" s="210" t="s">
        <v>656</v>
      </c>
      <c r="D158" s="209" t="n">
        <v>159</v>
      </c>
      <c r="E158" s="210" t="s">
        <v>657</v>
      </c>
      <c r="F158" s="211"/>
    </row>
    <row r="159" customFormat="false" ht="12.75" hidden="false" customHeight="false" outlineLevel="0" collapsed="false">
      <c r="A159" s="209" t="n">
        <v>558</v>
      </c>
      <c r="B159" s="210" t="s">
        <v>658</v>
      </c>
      <c r="C159" s="210" t="s">
        <v>659</v>
      </c>
      <c r="D159" s="209" t="n">
        <v>160</v>
      </c>
      <c r="E159" s="210" t="s">
        <v>660</v>
      </c>
      <c r="F159" s="211"/>
    </row>
    <row r="160" customFormat="false" ht="12.75" hidden="false" customHeight="false" outlineLevel="0" collapsed="false">
      <c r="A160" s="209" t="n">
        <v>559</v>
      </c>
      <c r="B160" s="210" t="s">
        <v>661</v>
      </c>
      <c r="C160" s="210" t="s">
        <v>662</v>
      </c>
      <c r="D160" s="209" t="n">
        <v>161</v>
      </c>
      <c r="E160" s="210" t="s">
        <v>663</v>
      </c>
      <c r="F160" s="211"/>
    </row>
    <row r="161" customFormat="false" ht="12.75" hidden="false" customHeight="false" outlineLevel="0" collapsed="false">
      <c r="A161" s="209" t="n">
        <v>423</v>
      </c>
      <c r="B161" s="210" t="s">
        <v>664</v>
      </c>
      <c r="C161" s="210" t="s">
        <v>665</v>
      </c>
      <c r="D161" s="209" t="n">
        <v>162</v>
      </c>
      <c r="E161" s="210" t="s">
        <v>666</v>
      </c>
      <c r="F161" s="211"/>
    </row>
    <row r="162" customFormat="false" ht="12.75" hidden="false" customHeight="false" outlineLevel="0" collapsed="false">
      <c r="A162" s="209" t="n">
        <v>424</v>
      </c>
      <c r="B162" s="210" t="s">
        <v>667</v>
      </c>
      <c r="C162" s="210" t="s">
        <v>668</v>
      </c>
      <c r="D162" s="209" t="n">
        <v>163</v>
      </c>
      <c r="E162" s="210" t="s">
        <v>669</v>
      </c>
      <c r="F162" s="211"/>
    </row>
    <row r="163" customFormat="false" ht="12.75" hidden="false" customHeight="false" outlineLevel="0" collapsed="false">
      <c r="A163" s="209" t="n">
        <v>1302</v>
      </c>
      <c r="B163" s="210" t="s">
        <v>670</v>
      </c>
      <c r="C163" s="210" t="s">
        <v>671</v>
      </c>
      <c r="D163" s="209" t="n">
        <v>164</v>
      </c>
      <c r="E163" s="210" t="s">
        <v>672</v>
      </c>
      <c r="F163" s="211"/>
    </row>
    <row r="164" customFormat="false" ht="12.75" hidden="false" customHeight="false" outlineLevel="0" collapsed="false">
      <c r="A164" s="209" t="n">
        <v>425</v>
      </c>
      <c r="B164" s="210" t="s">
        <v>673</v>
      </c>
      <c r="C164" s="210" t="s">
        <v>674</v>
      </c>
      <c r="D164" s="209" t="n">
        <v>165</v>
      </c>
      <c r="E164" s="210" t="s">
        <v>675</v>
      </c>
      <c r="F164" s="211"/>
    </row>
    <row r="165" customFormat="false" ht="12.75" hidden="false" customHeight="false" outlineLevel="0" collapsed="false">
      <c r="A165" s="209" t="n">
        <v>4599</v>
      </c>
      <c r="B165" s="210" t="s">
        <v>676</v>
      </c>
      <c r="C165" s="210" t="s">
        <v>677</v>
      </c>
      <c r="D165" s="209" t="n">
        <v>166</v>
      </c>
      <c r="E165" s="210" t="s">
        <v>678</v>
      </c>
      <c r="F165" s="211"/>
    </row>
    <row r="166" customFormat="false" ht="12.75" hidden="false" customHeight="false" outlineLevel="0" collapsed="false">
      <c r="A166" s="209" t="n">
        <v>426</v>
      </c>
      <c r="B166" s="210" t="s">
        <v>679</v>
      </c>
      <c r="C166" s="210" t="s">
        <v>680</v>
      </c>
      <c r="D166" s="209" t="n">
        <v>167</v>
      </c>
      <c r="E166" s="210" t="s">
        <v>681</v>
      </c>
      <c r="F166" s="211"/>
    </row>
    <row r="167" customFormat="false" ht="12.75" hidden="false" customHeight="false" outlineLevel="0" collapsed="false">
      <c r="A167" s="209" t="n">
        <v>120</v>
      </c>
      <c r="B167" s="210" t="s">
        <v>682</v>
      </c>
      <c r="C167" s="210" t="s">
        <v>683</v>
      </c>
      <c r="D167" s="209" t="n">
        <v>168</v>
      </c>
      <c r="E167" s="210" t="s">
        <v>684</v>
      </c>
      <c r="F167" s="211"/>
    </row>
    <row r="168" customFormat="false" ht="12.75" hidden="false" customHeight="false" outlineLevel="0" collapsed="false">
      <c r="A168" s="209" t="n">
        <v>386</v>
      </c>
      <c r="B168" s="210" t="s">
        <v>685</v>
      </c>
      <c r="C168" s="210" t="s">
        <v>686</v>
      </c>
      <c r="D168" s="209" t="n">
        <v>169</v>
      </c>
      <c r="E168" s="210" t="s">
        <v>687</v>
      </c>
      <c r="F168" s="211"/>
    </row>
    <row r="169" customFormat="false" ht="12.75" hidden="false" customHeight="false" outlineLevel="0" collapsed="false">
      <c r="A169" s="209" t="n">
        <v>4600</v>
      </c>
      <c r="B169" s="210" t="s">
        <v>688</v>
      </c>
      <c r="C169" s="210" t="s">
        <v>689</v>
      </c>
      <c r="D169" s="209" t="n">
        <v>170</v>
      </c>
      <c r="E169" s="210" t="s">
        <v>690</v>
      </c>
      <c r="F169" s="211"/>
    </row>
    <row r="170" customFormat="false" ht="12.75" hidden="false" customHeight="false" outlineLevel="0" collapsed="false">
      <c r="A170" s="209" t="n">
        <v>387</v>
      </c>
      <c r="B170" s="210" t="s">
        <v>691</v>
      </c>
      <c r="C170" s="210" t="s">
        <v>692</v>
      </c>
      <c r="D170" s="209" t="n">
        <v>171</v>
      </c>
      <c r="E170" s="210" t="s">
        <v>693</v>
      </c>
      <c r="F170" s="211"/>
    </row>
    <row r="171" customFormat="false" ht="12.75" hidden="false" customHeight="false" outlineLevel="0" collapsed="false">
      <c r="A171" s="209" t="n">
        <v>562</v>
      </c>
      <c r="B171" s="210" t="s">
        <v>694</v>
      </c>
      <c r="C171" s="210" t="s">
        <v>695</v>
      </c>
      <c r="D171" s="209" t="n">
        <v>172</v>
      </c>
      <c r="E171" s="210" t="s">
        <v>696</v>
      </c>
      <c r="F171" s="211"/>
    </row>
    <row r="172" customFormat="false" ht="12.75" hidden="false" customHeight="false" outlineLevel="0" collapsed="false">
      <c r="A172" s="209" t="n">
        <v>563</v>
      </c>
      <c r="B172" s="210" t="s">
        <v>697</v>
      </c>
      <c r="C172" s="210" t="s">
        <v>698</v>
      </c>
      <c r="D172" s="209" t="n">
        <v>173</v>
      </c>
      <c r="E172" s="210" t="s">
        <v>699</v>
      </c>
      <c r="F172" s="211"/>
    </row>
    <row r="173" customFormat="false" ht="12.75" hidden="false" customHeight="false" outlineLevel="0" collapsed="false">
      <c r="A173" s="209" t="n">
        <v>1282</v>
      </c>
      <c r="B173" s="210" t="s">
        <v>700</v>
      </c>
      <c r="C173" s="210" t="s">
        <v>701</v>
      </c>
      <c r="D173" s="209" t="n">
        <v>174</v>
      </c>
      <c r="E173" s="210" t="s">
        <v>702</v>
      </c>
      <c r="F173" s="211"/>
    </row>
    <row r="174" customFormat="false" ht="12.75" hidden="false" customHeight="false" outlineLevel="0" collapsed="false">
      <c r="A174" s="209" t="n">
        <v>1284</v>
      </c>
      <c r="B174" s="210" t="s">
        <v>703</v>
      </c>
      <c r="C174" s="210" t="s">
        <v>704</v>
      </c>
      <c r="D174" s="209" t="n">
        <v>175</v>
      </c>
      <c r="E174" s="210" t="s">
        <v>705</v>
      </c>
      <c r="F174" s="211"/>
    </row>
    <row r="175" customFormat="false" ht="12.75" hidden="false" customHeight="false" outlineLevel="0" collapsed="false">
      <c r="A175" s="209" t="n">
        <v>1283</v>
      </c>
      <c r="B175" s="210" t="s">
        <v>706</v>
      </c>
      <c r="C175" s="210" t="s">
        <v>707</v>
      </c>
      <c r="D175" s="209" t="n">
        <v>176</v>
      </c>
      <c r="E175" s="210" t="s">
        <v>708</v>
      </c>
      <c r="F175" s="211"/>
    </row>
    <row r="176" customFormat="false" ht="12.75" hidden="false" customHeight="false" outlineLevel="0" collapsed="false">
      <c r="A176" s="209" t="n">
        <v>564</v>
      </c>
      <c r="B176" s="210" t="s">
        <v>709</v>
      </c>
      <c r="C176" s="210" t="s">
        <v>2</v>
      </c>
      <c r="D176" s="209" t="n">
        <v>177</v>
      </c>
      <c r="E176" s="210" t="s">
        <v>710</v>
      </c>
      <c r="F176" s="211"/>
    </row>
    <row r="177" customFormat="false" ht="12.75" hidden="false" customHeight="false" outlineLevel="0" collapsed="false">
      <c r="A177" s="209" t="n">
        <v>4800</v>
      </c>
      <c r="B177" s="210" t="s">
        <v>711</v>
      </c>
      <c r="C177" s="210" t="s">
        <v>712</v>
      </c>
      <c r="D177" s="209" t="n">
        <v>178</v>
      </c>
      <c r="E177" s="210" t="s">
        <v>713</v>
      </c>
      <c r="F177" s="211"/>
    </row>
    <row r="178" customFormat="false" ht="12.75" hidden="false" customHeight="false" outlineLevel="0" collapsed="false">
      <c r="A178" s="209" t="n">
        <v>5111</v>
      </c>
      <c r="B178" s="210" t="s">
        <v>714</v>
      </c>
      <c r="C178" s="210" t="s">
        <v>715</v>
      </c>
      <c r="D178" s="209" t="n">
        <v>179</v>
      </c>
      <c r="E178" s="210" t="s">
        <v>716</v>
      </c>
      <c r="F178" s="211"/>
    </row>
    <row r="179" customFormat="false" ht="12.75" hidden="false" customHeight="false" outlineLevel="0" collapsed="false">
      <c r="A179" s="209" t="n">
        <v>4782</v>
      </c>
      <c r="B179" s="210" t="s">
        <v>717</v>
      </c>
      <c r="C179" s="210" t="s">
        <v>718</v>
      </c>
      <c r="D179" s="209" t="n">
        <v>180</v>
      </c>
      <c r="E179" s="210" t="s">
        <v>719</v>
      </c>
      <c r="F179" s="211"/>
    </row>
    <row r="180" customFormat="false" ht="12.75" hidden="false" customHeight="false" outlineLevel="0" collapsed="false">
      <c r="A180" s="209" t="n">
        <v>5130</v>
      </c>
      <c r="B180" s="210" t="s">
        <v>720</v>
      </c>
      <c r="C180" s="210" t="s">
        <v>721</v>
      </c>
      <c r="D180" s="209" t="n">
        <v>181</v>
      </c>
      <c r="E180" s="210" t="s">
        <v>722</v>
      </c>
      <c r="F180" s="211"/>
    </row>
    <row r="181" customFormat="false" ht="12.75" hidden="false" customHeight="false" outlineLevel="0" collapsed="false">
      <c r="A181" s="209" t="n">
        <v>445</v>
      </c>
      <c r="B181" s="210" t="s">
        <v>723</v>
      </c>
      <c r="C181" s="210" t="s">
        <v>724</v>
      </c>
      <c r="D181" s="209" t="n">
        <v>182</v>
      </c>
      <c r="E181" s="210" t="s">
        <v>725</v>
      </c>
      <c r="F181" s="211"/>
    </row>
    <row r="182" customFormat="false" ht="12.75" hidden="false" customHeight="false" outlineLevel="0" collapsed="false">
      <c r="A182" s="209" t="n">
        <v>449</v>
      </c>
      <c r="B182" s="210" t="s">
        <v>726</v>
      </c>
      <c r="C182" s="210" t="s">
        <v>727</v>
      </c>
      <c r="D182" s="209" t="n">
        <v>183</v>
      </c>
      <c r="E182" s="210" t="s">
        <v>728</v>
      </c>
      <c r="F182" s="211"/>
    </row>
    <row r="183" customFormat="false" ht="12.75" hidden="false" customHeight="false" outlineLevel="0" collapsed="false">
      <c r="A183" s="209" t="n">
        <v>2987</v>
      </c>
      <c r="B183" s="210" t="s">
        <v>729</v>
      </c>
      <c r="C183" s="210" t="s">
        <v>730</v>
      </c>
      <c r="D183" s="209" t="n">
        <v>184</v>
      </c>
      <c r="E183" s="210" t="s">
        <v>731</v>
      </c>
      <c r="F183" s="211"/>
    </row>
    <row r="184" customFormat="false" ht="12.75" hidden="false" customHeight="false" outlineLevel="0" collapsed="false">
      <c r="A184" s="209" t="n">
        <v>430</v>
      </c>
      <c r="B184" s="210" t="s">
        <v>732</v>
      </c>
      <c r="C184" s="210" t="s">
        <v>733</v>
      </c>
      <c r="D184" s="209" t="n">
        <v>185</v>
      </c>
      <c r="E184" s="210" t="s">
        <v>734</v>
      </c>
      <c r="F184" s="211"/>
    </row>
    <row r="185" customFormat="false" ht="12.75" hidden="false" customHeight="false" outlineLevel="0" collapsed="false">
      <c r="A185" s="209" t="n">
        <v>431</v>
      </c>
      <c r="B185" s="210" t="s">
        <v>735</v>
      </c>
      <c r="C185" s="210" t="s">
        <v>736</v>
      </c>
      <c r="D185" s="209" t="n">
        <v>186</v>
      </c>
      <c r="E185" s="210" t="s">
        <v>737</v>
      </c>
      <c r="F185" s="211"/>
    </row>
    <row r="186" customFormat="false" ht="12.75" hidden="false" customHeight="false" outlineLevel="0" collapsed="false">
      <c r="A186" s="209" t="n">
        <v>3046</v>
      </c>
      <c r="B186" s="210" t="s">
        <v>738</v>
      </c>
      <c r="C186" s="210" t="s">
        <v>739</v>
      </c>
      <c r="D186" s="209" t="n">
        <v>187</v>
      </c>
      <c r="E186" s="210" t="s">
        <v>740</v>
      </c>
      <c r="F186" s="211"/>
    </row>
    <row r="187" customFormat="false" ht="12.75" hidden="false" customHeight="false" outlineLevel="0" collapsed="false">
      <c r="A187" s="209" t="n">
        <v>4601</v>
      </c>
      <c r="B187" s="210" t="s">
        <v>741</v>
      </c>
      <c r="C187" s="210" t="s">
        <v>742</v>
      </c>
      <c r="D187" s="209" t="n">
        <v>188</v>
      </c>
      <c r="E187" s="210" t="s">
        <v>743</v>
      </c>
      <c r="F187" s="211"/>
    </row>
    <row r="188" customFormat="false" ht="12.75" hidden="false" customHeight="false" outlineLevel="0" collapsed="false">
      <c r="A188" s="209" t="n">
        <v>3121</v>
      </c>
      <c r="B188" s="210" t="s">
        <v>744</v>
      </c>
      <c r="C188" s="210" t="s">
        <v>745</v>
      </c>
      <c r="D188" s="209" t="n">
        <v>189</v>
      </c>
      <c r="E188" s="210" t="s">
        <v>746</v>
      </c>
      <c r="F188" s="211"/>
    </row>
    <row r="189" customFormat="false" ht="12.75" hidden="false" customHeight="false" outlineLevel="0" collapsed="false">
      <c r="A189" s="209" t="n">
        <v>435</v>
      </c>
      <c r="B189" s="210" t="s">
        <v>747</v>
      </c>
      <c r="C189" s="210" t="s">
        <v>748</v>
      </c>
      <c r="D189" s="209" t="n">
        <v>190</v>
      </c>
      <c r="E189" s="210" t="s">
        <v>749</v>
      </c>
      <c r="F189" s="211"/>
    </row>
    <row r="190" customFormat="false" ht="12.75" hidden="false" customHeight="false" outlineLevel="0" collapsed="false">
      <c r="A190" s="209" t="n">
        <v>436</v>
      </c>
      <c r="B190" s="210" t="s">
        <v>750</v>
      </c>
      <c r="C190" s="210" t="s">
        <v>751</v>
      </c>
      <c r="D190" s="209" t="n">
        <v>191</v>
      </c>
      <c r="E190" s="210" t="s">
        <v>752</v>
      </c>
      <c r="F190" s="211"/>
    </row>
    <row r="191" customFormat="false" ht="12.75" hidden="false" customHeight="false" outlineLevel="0" collapsed="false">
      <c r="A191" s="209" t="n">
        <v>456</v>
      </c>
      <c r="B191" s="210" t="s">
        <v>753</v>
      </c>
      <c r="C191" s="210" t="s">
        <v>754</v>
      </c>
      <c r="D191" s="209" t="n">
        <v>192</v>
      </c>
      <c r="E191" s="210" t="s">
        <v>755</v>
      </c>
      <c r="F191" s="211"/>
    </row>
    <row r="192" customFormat="false" ht="12.75" hidden="false" customHeight="false" outlineLevel="0" collapsed="false">
      <c r="A192" s="209" t="n">
        <v>438</v>
      </c>
      <c r="B192" s="210" t="s">
        <v>756</v>
      </c>
      <c r="C192" s="210" t="s">
        <v>757</v>
      </c>
      <c r="D192" s="209" t="n">
        <v>193</v>
      </c>
      <c r="E192" s="210" t="s">
        <v>758</v>
      </c>
      <c r="F192" s="211"/>
    </row>
    <row r="193" customFormat="false" ht="12.75" hidden="false" customHeight="false" outlineLevel="0" collapsed="false">
      <c r="A193" s="209" t="n">
        <v>442</v>
      </c>
      <c r="B193" s="210" t="s">
        <v>759</v>
      </c>
      <c r="C193" s="210" t="s">
        <v>760</v>
      </c>
      <c r="D193" s="209" t="n">
        <v>194</v>
      </c>
      <c r="E193" s="210" t="s">
        <v>761</v>
      </c>
      <c r="F193" s="211"/>
    </row>
    <row r="194" customFormat="false" ht="12.75" hidden="false" customHeight="false" outlineLevel="0" collapsed="false">
      <c r="A194" s="209" t="n">
        <v>443</v>
      </c>
      <c r="B194" s="210" t="s">
        <v>762</v>
      </c>
      <c r="C194" s="210" t="s">
        <v>763</v>
      </c>
      <c r="D194" s="209" t="n">
        <v>195</v>
      </c>
      <c r="E194" s="210" t="s">
        <v>764</v>
      </c>
      <c r="F194" s="211"/>
    </row>
    <row r="195" customFormat="false" ht="12.75" hidden="false" customHeight="false" outlineLevel="0" collapsed="false">
      <c r="A195" s="209" t="n">
        <v>444</v>
      </c>
      <c r="B195" s="210" t="s">
        <v>765</v>
      </c>
      <c r="C195" s="210" t="s">
        <v>766</v>
      </c>
      <c r="D195" s="209" t="n">
        <v>196</v>
      </c>
      <c r="E195" s="210" t="s">
        <v>767</v>
      </c>
      <c r="F195" s="211"/>
    </row>
    <row r="196" customFormat="false" ht="12.75" hidden="false" customHeight="false" outlineLevel="0" collapsed="false">
      <c r="A196" s="209" t="n">
        <v>2945</v>
      </c>
      <c r="B196" s="210" t="s">
        <v>768</v>
      </c>
      <c r="C196" s="210" t="s">
        <v>769</v>
      </c>
      <c r="D196" s="209" t="n">
        <v>197</v>
      </c>
      <c r="E196" s="210" t="s">
        <v>770</v>
      </c>
      <c r="F196" s="211"/>
    </row>
    <row r="197" customFormat="false" ht="12.75" hidden="false" customHeight="false" outlineLevel="0" collapsed="false">
      <c r="A197" s="209" t="n">
        <v>446</v>
      </c>
      <c r="B197" s="210" t="s">
        <v>771</v>
      </c>
      <c r="C197" s="210" t="s">
        <v>772</v>
      </c>
      <c r="D197" s="209" t="n">
        <v>198</v>
      </c>
      <c r="E197" s="210" t="s">
        <v>773</v>
      </c>
      <c r="F197" s="211"/>
    </row>
    <row r="198" customFormat="false" ht="12.75" hidden="false" customHeight="false" outlineLevel="0" collapsed="false">
      <c r="A198" s="209" t="n">
        <v>448</v>
      </c>
      <c r="B198" s="210" t="s">
        <v>774</v>
      </c>
      <c r="C198" s="210" t="s">
        <v>775</v>
      </c>
      <c r="D198" s="209" t="n">
        <v>199</v>
      </c>
      <c r="E198" s="210" t="s">
        <v>776</v>
      </c>
      <c r="F198" s="211"/>
    </row>
    <row r="199" customFormat="false" ht="25.5" hidden="false" customHeight="false" outlineLevel="0" collapsed="false">
      <c r="A199" s="209" t="n">
        <v>104</v>
      </c>
      <c r="B199" s="210" t="s">
        <v>777</v>
      </c>
      <c r="C199" s="210" t="s">
        <v>778</v>
      </c>
      <c r="D199" s="209" t="n">
        <v>200</v>
      </c>
      <c r="E199" s="210" t="s">
        <v>779</v>
      </c>
      <c r="F199" s="211"/>
    </row>
    <row r="200" customFormat="false" ht="12.75" hidden="false" customHeight="false" outlineLevel="0" collapsed="false">
      <c r="A200" s="209" t="n">
        <v>467</v>
      </c>
      <c r="B200" s="210" t="s">
        <v>780</v>
      </c>
      <c r="C200" s="210" t="s">
        <v>781</v>
      </c>
      <c r="D200" s="209" t="n">
        <v>201</v>
      </c>
      <c r="E200" s="210" t="s">
        <v>782</v>
      </c>
      <c r="F200" s="211"/>
    </row>
    <row r="201" customFormat="false" ht="12.75" hidden="false" customHeight="false" outlineLevel="0" collapsed="false">
      <c r="A201" s="209" t="n">
        <v>470</v>
      </c>
      <c r="B201" s="210" t="s">
        <v>783</v>
      </c>
      <c r="C201" s="210" t="s">
        <v>784</v>
      </c>
      <c r="D201" s="209" t="n">
        <v>202</v>
      </c>
      <c r="E201" s="210" t="s">
        <v>785</v>
      </c>
      <c r="F201" s="211"/>
    </row>
    <row r="202" customFormat="false" ht="12.75" hidden="false" customHeight="false" outlineLevel="0" collapsed="false">
      <c r="A202" s="209" t="n">
        <v>2990</v>
      </c>
      <c r="B202" s="210" t="s">
        <v>786</v>
      </c>
      <c r="C202" s="210" t="s">
        <v>787</v>
      </c>
      <c r="D202" s="209" t="n">
        <v>203</v>
      </c>
      <c r="E202" s="210" t="s">
        <v>788</v>
      </c>
      <c r="F202" s="211"/>
    </row>
    <row r="203" customFormat="false" ht="12.75" hidden="false" customHeight="false" outlineLevel="0" collapsed="false">
      <c r="A203" s="209" t="n">
        <v>475</v>
      </c>
      <c r="B203" s="210" t="s">
        <v>789</v>
      </c>
      <c r="C203" s="210" t="s">
        <v>790</v>
      </c>
      <c r="D203" s="209" t="n">
        <v>204</v>
      </c>
      <c r="E203" s="210" t="s">
        <v>791</v>
      </c>
      <c r="F203" s="211"/>
    </row>
    <row r="204" customFormat="false" ht="12.75" hidden="false" customHeight="false" outlineLevel="0" collapsed="false">
      <c r="A204" s="209" t="n">
        <v>477</v>
      </c>
      <c r="B204" s="210" t="s">
        <v>792</v>
      </c>
      <c r="C204" s="210" t="s">
        <v>793</v>
      </c>
      <c r="D204" s="209" t="n">
        <v>205</v>
      </c>
      <c r="E204" s="210" t="s">
        <v>794</v>
      </c>
      <c r="F204" s="211"/>
    </row>
    <row r="205" customFormat="false" ht="12.75" hidden="false" customHeight="false" outlineLevel="0" collapsed="false">
      <c r="A205" s="209" t="n">
        <v>4801</v>
      </c>
      <c r="B205" s="210" t="s">
        <v>795</v>
      </c>
      <c r="C205" s="210" t="s">
        <v>796</v>
      </c>
      <c r="D205" s="209" t="n">
        <v>206</v>
      </c>
      <c r="E205" s="210" t="s">
        <v>797</v>
      </c>
      <c r="F205" s="211"/>
    </row>
    <row r="206" customFormat="false" ht="12.75" hidden="false" customHeight="false" outlineLevel="0" collapsed="false">
      <c r="A206" s="209" t="n">
        <v>458</v>
      </c>
      <c r="B206" s="210" t="s">
        <v>798</v>
      </c>
      <c r="C206" s="210" t="s">
        <v>799</v>
      </c>
      <c r="D206" s="209" t="n">
        <v>207</v>
      </c>
      <c r="E206" s="210" t="s">
        <v>800</v>
      </c>
      <c r="F206" s="211"/>
    </row>
    <row r="207" customFormat="false" ht="12.75" hidden="false" customHeight="false" outlineLevel="0" collapsed="false">
      <c r="A207" s="209" t="n">
        <v>459</v>
      </c>
      <c r="B207" s="210" t="s">
        <v>801</v>
      </c>
      <c r="C207" s="210" t="s">
        <v>802</v>
      </c>
      <c r="D207" s="209" t="n">
        <v>208</v>
      </c>
      <c r="E207" s="210" t="s">
        <v>803</v>
      </c>
      <c r="F207" s="211"/>
    </row>
    <row r="208" customFormat="false" ht="12.75" hidden="false" customHeight="false" outlineLevel="0" collapsed="false">
      <c r="A208" s="209" t="n">
        <v>460</v>
      </c>
      <c r="B208" s="210" t="s">
        <v>804</v>
      </c>
      <c r="C208" s="210" t="s">
        <v>805</v>
      </c>
      <c r="D208" s="209" t="n">
        <v>209</v>
      </c>
      <c r="E208" s="210" t="s">
        <v>806</v>
      </c>
      <c r="F208" s="211"/>
    </row>
    <row r="209" customFormat="false" ht="12.75" hidden="false" customHeight="false" outlineLevel="0" collapsed="false">
      <c r="A209" s="209" t="n">
        <v>125</v>
      </c>
      <c r="B209" s="210" t="s">
        <v>807</v>
      </c>
      <c r="C209" s="210" t="s">
        <v>808</v>
      </c>
      <c r="D209" s="209" t="n">
        <v>210</v>
      </c>
      <c r="E209" s="210" t="s">
        <v>809</v>
      </c>
      <c r="F209" s="211"/>
    </row>
    <row r="210" customFormat="false" ht="25.5" hidden="false" customHeight="false" outlineLevel="0" collapsed="false">
      <c r="A210" s="209" t="n">
        <v>461</v>
      </c>
      <c r="B210" s="210" t="s">
        <v>810</v>
      </c>
      <c r="C210" s="210" t="s">
        <v>811</v>
      </c>
      <c r="D210" s="209" t="n">
        <v>211</v>
      </c>
      <c r="E210" s="210" t="s">
        <v>812</v>
      </c>
      <c r="F210" s="211"/>
    </row>
    <row r="211" customFormat="false" ht="12.75" hidden="false" customHeight="false" outlineLevel="0" collapsed="false">
      <c r="A211" s="209" t="n">
        <v>462</v>
      </c>
      <c r="B211" s="210" t="s">
        <v>813</v>
      </c>
      <c r="C211" s="210" t="s">
        <v>814</v>
      </c>
      <c r="D211" s="209" t="n">
        <v>212</v>
      </c>
      <c r="E211" s="210" t="s">
        <v>815</v>
      </c>
      <c r="F211" s="211"/>
    </row>
    <row r="212" customFormat="false" ht="12.75" hidden="false" customHeight="false" outlineLevel="0" collapsed="false">
      <c r="A212" s="209" t="n">
        <v>463</v>
      </c>
      <c r="B212" s="210" t="s">
        <v>816</v>
      </c>
      <c r="C212" s="210" t="s">
        <v>817</v>
      </c>
      <c r="D212" s="209" t="n">
        <v>213</v>
      </c>
      <c r="E212" s="210" t="s">
        <v>818</v>
      </c>
      <c r="F212" s="211"/>
    </row>
    <row r="213" customFormat="false" ht="12.75" hidden="false" customHeight="false" outlineLevel="0" collapsed="false">
      <c r="A213" s="209" t="n">
        <v>464</v>
      </c>
      <c r="B213" s="210" t="s">
        <v>819</v>
      </c>
      <c r="C213" s="210" t="s">
        <v>820</v>
      </c>
      <c r="D213" s="209" t="n">
        <v>214</v>
      </c>
      <c r="E213" s="210" t="s">
        <v>821</v>
      </c>
      <c r="F213" s="211"/>
    </row>
    <row r="214" customFormat="false" ht="12.75" hidden="false" customHeight="false" outlineLevel="0" collapsed="false">
      <c r="A214" s="209" t="n">
        <v>465</v>
      </c>
      <c r="B214" s="210" t="s">
        <v>822</v>
      </c>
      <c r="C214" s="210" t="s">
        <v>823</v>
      </c>
      <c r="D214" s="209" t="n">
        <v>215</v>
      </c>
      <c r="E214" s="210" t="s">
        <v>824</v>
      </c>
      <c r="F214" s="211"/>
    </row>
    <row r="215" customFormat="false" ht="12.75" hidden="false" customHeight="false" outlineLevel="0" collapsed="false">
      <c r="A215" s="209" t="n">
        <v>466</v>
      </c>
      <c r="B215" s="210" t="s">
        <v>825</v>
      </c>
      <c r="C215" s="210" t="s">
        <v>826</v>
      </c>
      <c r="D215" s="209" t="n">
        <v>216</v>
      </c>
      <c r="E215" s="210" t="s">
        <v>827</v>
      </c>
      <c r="F215" s="211"/>
    </row>
    <row r="216" customFormat="false" ht="12.75" hidden="false" customHeight="false" outlineLevel="0" collapsed="false">
      <c r="A216" s="209" t="n">
        <v>3013</v>
      </c>
      <c r="B216" s="210" t="s">
        <v>828</v>
      </c>
      <c r="C216" s="210" t="s">
        <v>829</v>
      </c>
      <c r="D216" s="209" t="n">
        <v>217</v>
      </c>
      <c r="E216" s="210" t="s">
        <v>830</v>
      </c>
      <c r="F216" s="211"/>
    </row>
    <row r="217" customFormat="false" ht="12.75" hidden="false" customHeight="false" outlineLevel="0" collapsed="false">
      <c r="A217" s="209" t="n">
        <v>117</v>
      </c>
      <c r="B217" s="210" t="s">
        <v>831</v>
      </c>
      <c r="C217" s="210" t="s">
        <v>832</v>
      </c>
      <c r="D217" s="209" t="n">
        <v>218</v>
      </c>
      <c r="E217" s="210" t="s">
        <v>833</v>
      </c>
      <c r="F217" s="211"/>
    </row>
    <row r="218" customFormat="false" ht="12.75" hidden="false" customHeight="false" outlineLevel="0" collapsed="false">
      <c r="A218" s="209" t="n">
        <v>468</v>
      </c>
      <c r="B218" s="210" t="s">
        <v>834</v>
      </c>
      <c r="C218" s="210" t="s">
        <v>835</v>
      </c>
      <c r="D218" s="209" t="n">
        <v>220</v>
      </c>
      <c r="E218" s="210" t="s">
        <v>836</v>
      </c>
      <c r="F218" s="211"/>
    </row>
    <row r="219" customFormat="false" ht="12.75" hidden="false" customHeight="false" outlineLevel="0" collapsed="false">
      <c r="A219" s="209" t="n">
        <v>469</v>
      </c>
      <c r="B219" s="210" t="s">
        <v>837</v>
      </c>
      <c r="C219" s="210" t="s">
        <v>838</v>
      </c>
      <c r="D219" s="209" t="n">
        <v>221</v>
      </c>
      <c r="E219" s="210" t="s">
        <v>839</v>
      </c>
      <c r="F219" s="211"/>
    </row>
    <row r="220" customFormat="false" ht="12.75" hidden="false" customHeight="false" outlineLevel="0" collapsed="false">
      <c r="A220" s="209" t="n">
        <v>471</v>
      </c>
      <c r="B220" s="210" t="s">
        <v>840</v>
      </c>
      <c r="C220" s="210" t="s">
        <v>841</v>
      </c>
      <c r="D220" s="209" t="n">
        <v>222</v>
      </c>
      <c r="E220" s="210" t="s">
        <v>842</v>
      </c>
      <c r="F220" s="211"/>
    </row>
    <row r="221" customFormat="false" ht="12.75" hidden="false" customHeight="false" outlineLevel="0" collapsed="false">
      <c r="A221" s="209" t="n">
        <v>472</v>
      </c>
      <c r="B221" s="210" t="s">
        <v>843</v>
      </c>
      <c r="C221" s="210" t="s">
        <v>844</v>
      </c>
      <c r="D221" s="209" t="n">
        <v>223</v>
      </c>
      <c r="E221" s="210" t="s">
        <v>845</v>
      </c>
      <c r="F221" s="211"/>
    </row>
    <row r="222" customFormat="false" ht="12.75" hidden="false" customHeight="false" outlineLevel="0" collapsed="false">
      <c r="A222" s="209" t="n">
        <v>473</v>
      </c>
      <c r="B222" s="210" t="s">
        <v>846</v>
      </c>
      <c r="C222" s="210" t="s">
        <v>847</v>
      </c>
      <c r="D222" s="209" t="n">
        <v>224</v>
      </c>
      <c r="E222" s="210" t="s">
        <v>848</v>
      </c>
      <c r="F222" s="211"/>
    </row>
    <row r="223" customFormat="false" ht="12.75" hidden="false" customHeight="false" outlineLevel="0" collapsed="false">
      <c r="A223" s="209" t="n">
        <v>228</v>
      </c>
      <c r="B223" s="210" t="s">
        <v>849</v>
      </c>
      <c r="C223" s="210" t="s">
        <v>850</v>
      </c>
      <c r="D223" s="209" t="n">
        <v>225</v>
      </c>
      <c r="E223" s="210" t="s">
        <v>851</v>
      </c>
      <c r="F223" s="211"/>
    </row>
    <row r="224" customFormat="false" ht="12.75" hidden="false" customHeight="false" outlineLevel="0" collapsed="false">
      <c r="A224" s="209" t="n">
        <v>450</v>
      </c>
      <c r="B224" s="210" t="s">
        <v>852</v>
      </c>
      <c r="C224" s="210" t="s">
        <v>853</v>
      </c>
      <c r="D224" s="209" t="n">
        <v>226</v>
      </c>
      <c r="E224" s="210" t="s">
        <v>854</v>
      </c>
      <c r="F224" s="211"/>
    </row>
    <row r="225" customFormat="false" ht="12.75" hidden="false" customHeight="false" outlineLevel="0" collapsed="false">
      <c r="A225" s="209" t="n">
        <v>451</v>
      </c>
      <c r="B225" s="210" t="s">
        <v>855</v>
      </c>
      <c r="C225" s="210" t="s">
        <v>856</v>
      </c>
      <c r="D225" s="209" t="n">
        <v>227</v>
      </c>
      <c r="E225" s="210" t="s">
        <v>857</v>
      </c>
      <c r="F225" s="211"/>
    </row>
    <row r="226" customFormat="false" ht="12.75" hidden="false" customHeight="false" outlineLevel="0" collapsed="false">
      <c r="A226" s="209" t="n">
        <v>3014</v>
      </c>
      <c r="B226" s="210" t="s">
        <v>858</v>
      </c>
      <c r="C226" s="210" t="s">
        <v>859</v>
      </c>
      <c r="D226" s="209" t="n">
        <v>228</v>
      </c>
      <c r="E226" s="210" t="s">
        <v>860</v>
      </c>
      <c r="F226" s="211"/>
    </row>
    <row r="227" customFormat="false" ht="12.75" hidden="false" customHeight="false" outlineLevel="0" collapsed="false">
      <c r="A227" s="209" t="n">
        <v>452</v>
      </c>
      <c r="B227" s="210" t="s">
        <v>861</v>
      </c>
      <c r="C227" s="210" t="s">
        <v>862</v>
      </c>
      <c r="D227" s="209" t="n">
        <v>229</v>
      </c>
      <c r="E227" s="210" t="s">
        <v>863</v>
      </c>
      <c r="F227" s="211"/>
    </row>
    <row r="228" customFormat="false" ht="12.75" hidden="false" customHeight="false" outlineLevel="0" collapsed="false">
      <c r="A228" s="209" t="n">
        <v>364</v>
      </c>
      <c r="B228" s="210" t="s">
        <v>864</v>
      </c>
      <c r="C228" s="210" t="s">
        <v>865</v>
      </c>
      <c r="D228" s="209" t="n">
        <v>230</v>
      </c>
      <c r="E228" s="210" t="s">
        <v>866</v>
      </c>
      <c r="F228" s="211"/>
    </row>
    <row r="229" customFormat="false" ht="12.75" hidden="false" customHeight="false" outlineLevel="0" collapsed="false">
      <c r="A229" s="209" t="n">
        <v>370</v>
      </c>
      <c r="B229" s="210" t="s">
        <v>867</v>
      </c>
      <c r="C229" s="210" t="s">
        <v>868</v>
      </c>
      <c r="D229" s="209" t="n">
        <v>231</v>
      </c>
      <c r="E229" s="210" t="s">
        <v>869</v>
      </c>
      <c r="F229" s="211"/>
    </row>
    <row r="230" customFormat="false" ht="12.75" hidden="false" customHeight="false" outlineLevel="0" collapsed="false">
      <c r="A230" s="209" t="n">
        <v>372</v>
      </c>
      <c r="B230" s="210" t="s">
        <v>870</v>
      </c>
      <c r="C230" s="210" t="s">
        <v>871</v>
      </c>
      <c r="D230" s="209" t="n">
        <v>232</v>
      </c>
      <c r="E230" s="210" t="s">
        <v>872</v>
      </c>
      <c r="F230" s="211"/>
    </row>
    <row r="231" customFormat="false" ht="12.75" hidden="false" customHeight="false" outlineLevel="0" collapsed="false">
      <c r="A231" s="209" t="n">
        <v>613</v>
      </c>
      <c r="B231" s="210" t="s">
        <v>873</v>
      </c>
      <c r="C231" s="210" t="s">
        <v>874</v>
      </c>
      <c r="D231" s="209" t="n">
        <v>233</v>
      </c>
      <c r="E231" s="210" t="s">
        <v>875</v>
      </c>
      <c r="F231" s="211"/>
    </row>
    <row r="232" customFormat="false" ht="12.75" hidden="false" customHeight="false" outlineLevel="0" collapsed="false">
      <c r="A232" s="209" t="n">
        <v>1304</v>
      </c>
      <c r="B232" s="210" t="s">
        <v>876</v>
      </c>
      <c r="C232" s="210" t="s">
        <v>877</v>
      </c>
      <c r="D232" s="209" t="n">
        <v>234</v>
      </c>
      <c r="E232" s="210" t="s">
        <v>878</v>
      </c>
      <c r="F232" s="211"/>
    </row>
    <row r="233" customFormat="false" ht="12.75" hidden="false" customHeight="false" outlineLevel="0" collapsed="false">
      <c r="A233" s="209" t="n">
        <v>368</v>
      </c>
      <c r="B233" s="210" t="s">
        <v>879</v>
      </c>
      <c r="C233" s="210" t="s">
        <v>880</v>
      </c>
      <c r="D233" s="209" t="n">
        <v>235</v>
      </c>
      <c r="E233" s="210" t="s">
        <v>881</v>
      </c>
      <c r="F233" s="211"/>
    </row>
    <row r="234" customFormat="false" ht="12.75" hidden="false" customHeight="false" outlineLevel="0" collapsed="false">
      <c r="A234" s="209" t="n">
        <v>5081</v>
      </c>
      <c r="B234" s="210" t="s">
        <v>882</v>
      </c>
      <c r="C234" s="210" t="s">
        <v>883</v>
      </c>
      <c r="D234" s="209" t="n">
        <v>236</v>
      </c>
      <c r="E234" s="210" t="s">
        <v>884</v>
      </c>
      <c r="F234" s="211"/>
    </row>
    <row r="235" customFormat="false" ht="12.75" hidden="false" customHeight="false" outlineLevel="0" collapsed="false">
      <c r="A235" s="209" t="n">
        <v>369</v>
      </c>
      <c r="B235" s="210" t="s">
        <v>885</v>
      </c>
      <c r="C235" s="210" t="s">
        <v>886</v>
      </c>
      <c r="D235" s="209" t="n">
        <v>237</v>
      </c>
      <c r="E235" s="210" t="s">
        <v>887</v>
      </c>
      <c r="F235" s="211"/>
    </row>
    <row r="236" customFormat="false" ht="12.75" hidden="false" customHeight="false" outlineLevel="0" collapsed="false">
      <c r="A236" s="209" t="n">
        <v>46</v>
      </c>
      <c r="B236" s="210" t="s">
        <v>888</v>
      </c>
      <c r="C236" s="210" t="s">
        <v>889</v>
      </c>
      <c r="D236" s="209" t="n">
        <v>238</v>
      </c>
      <c r="E236" s="210" t="s">
        <v>890</v>
      </c>
      <c r="F236" s="211"/>
    </row>
    <row r="237" customFormat="false" ht="12.75" hidden="false" customHeight="false" outlineLevel="0" collapsed="false">
      <c r="A237" s="209" t="n">
        <v>62</v>
      </c>
      <c r="B237" s="210" t="s">
        <v>891</v>
      </c>
      <c r="C237" s="210" t="s">
        <v>892</v>
      </c>
      <c r="D237" s="209" t="n">
        <v>239</v>
      </c>
      <c r="E237" s="210" t="s">
        <v>893</v>
      </c>
      <c r="F237" s="211"/>
    </row>
    <row r="238" customFormat="false" ht="12.75" hidden="false" customHeight="false" outlineLevel="0" collapsed="false">
      <c r="A238" s="209" t="n">
        <v>48</v>
      </c>
      <c r="B238" s="210" t="s">
        <v>894</v>
      </c>
      <c r="C238" s="210" t="s">
        <v>895</v>
      </c>
      <c r="D238" s="209" t="n">
        <v>240</v>
      </c>
      <c r="E238" s="210" t="s">
        <v>896</v>
      </c>
      <c r="F238" s="211"/>
    </row>
    <row r="239" customFormat="false" ht="12.75" hidden="false" customHeight="false" outlineLevel="0" collapsed="false">
      <c r="A239" s="209" t="n">
        <v>37</v>
      </c>
      <c r="B239" s="210" t="s">
        <v>897</v>
      </c>
      <c r="C239" s="210" t="s">
        <v>898</v>
      </c>
      <c r="D239" s="209" t="n">
        <v>241</v>
      </c>
      <c r="E239" s="210" t="s">
        <v>899</v>
      </c>
      <c r="F239" s="211"/>
    </row>
    <row r="240" customFormat="false" ht="12.75" hidden="false" customHeight="false" outlineLevel="0" collapsed="false">
      <c r="A240" s="209" t="n">
        <v>4564</v>
      </c>
      <c r="B240" s="210" t="s">
        <v>900</v>
      </c>
      <c r="C240" s="210" t="s">
        <v>901</v>
      </c>
      <c r="D240" s="209" t="n">
        <v>242</v>
      </c>
      <c r="E240" s="210" t="s">
        <v>902</v>
      </c>
      <c r="F240" s="211"/>
    </row>
    <row r="241" customFormat="false" ht="12.75" hidden="false" customHeight="false" outlineLevel="0" collapsed="false">
      <c r="A241" s="209" t="n">
        <v>40</v>
      </c>
      <c r="B241" s="210" t="s">
        <v>903</v>
      </c>
      <c r="C241" s="210" t="s">
        <v>904</v>
      </c>
      <c r="D241" s="209" t="n">
        <v>243</v>
      </c>
      <c r="E241" s="210" t="s">
        <v>905</v>
      </c>
      <c r="F241" s="211"/>
    </row>
    <row r="242" customFormat="false" ht="12.75" hidden="false" customHeight="false" outlineLevel="0" collapsed="false">
      <c r="A242" s="209" t="n">
        <v>200</v>
      </c>
      <c r="B242" s="210" t="s">
        <v>906</v>
      </c>
      <c r="C242" s="210" t="s">
        <v>907</v>
      </c>
      <c r="D242" s="209" t="n">
        <v>244</v>
      </c>
      <c r="E242" s="210" t="s">
        <v>908</v>
      </c>
      <c r="F242" s="211"/>
    </row>
    <row r="243" customFormat="false" ht="25.5" hidden="false" customHeight="false" outlineLevel="0" collapsed="false">
      <c r="A243" s="209" t="n">
        <v>61</v>
      </c>
      <c r="B243" s="210" t="s">
        <v>909</v>
      </c>
      <c r="C243" s="210" t="s">
        <v>910</v>
      </c>
      <c r="D243" s="209" t="n">
        <v>245</v>
      </c>
      <c r="E243" s="210" t="s">
        <v>911</v>
      </c>
      <c r="F243" s="211"/>
    </row>
    <row r="244" customFormat="false" ht="12.75" hidden="false" customHeight="false" outlineLevel="0" collapsed="false">
      <c r="A244" s="209" t="n">
        <v>54</v>
      </c>
      <c r="B244" s="210" t="s">
        <v>912</v>
      </c>
      <c r="C244" s="210" t="s">
        <v>913</v>
      </c>
      <c r="D244" s="209" t="n">
        <v>246</v>
      </c>
      <c r="E244" s="210" t="s">
        <v>914</v>
      </c>
      <c r="F244" s="211"/>
    </row>
    <row r="245" customFormat="false" ht="12.75" hidden="false" customHeight="false" outlineLevel="0" collapsed="false">
      <c r="A245" s="209" t="n">
        <v>35</v>
      </c>
      <c r="B245" s="210" t="s">
        <v>915</v>
      </c>
      <c r="C245" s="210" t="s">
        <v>916</v>
      </c>
      <c r="D245" s="209" t="n">
        <v>247</v>
      </c>
      <c r="E245" s="210" t="s">
        <v>917</v>
      </c>
      <c r="F245" s="211"/>
    </row>
    <row r="246" customFormat="false" ht="12.75" hidden="false" customHeight="false" outlineLevel="0" collapsed="false">
      <c r="A246" s="209" t="n">
        <v>36</v>
      </c>
      <c r="B246" s="210" t="s">
        <v>918</v>
      </c>
      <c r="C246" s="210" t="s">
        <v>919</v>
      </c>
      <c r="D246" s="209" t="n">
        <v>248</v>
      </c>
      <c r="E246" s="210" t="s">
        <v>920</v>
      </c>
      <c r="F246" s="211"/>
    </row>
    <row r="247" customFormat="false" ht="12.75" hidden="false" customHeight="false" outlineLevel="0" collapsed="false">
      <c r="A247" s="209" t="n">
        <v>58</v>
      </c>
      <c r="B247" s="210" t="s">
        <v>921</v>
      </c>
      <c r="C247" s="210" t="s">
        <v>922</v>
      </c>
      <c r="D247" s="209" t="n">
        <v>249</v>
      </c>
      <c r="E247" s="210" t="s">
        <v>923</v>
      </c>
      <c r="F247" s="211"/>
    </row>
    <row r="248" customFormat="false" ht="12.75" hidden="false" customHeight="false" outlineLevel="0" collapsed="false">
      <c r="A248" s="209" t="n">
        <v>32</v>
      </c>
      <c r="B248" s="210" t="s">
        <v>924</v>
      </c>
      <c r="C248" s="210" t="s">
        <v>925</v>
      </c>
      <c r="D248" s="209" t="n">
        <v>250</v>
      </c>
      <c r="E248" s="210" t="s">
        <v>926</v>
      </c>
      <c r="F248" s="211"/>
    </row>
    <row r="249" customFormat="false" ht="12.75" hidden="false" customHeight="false" outlineLevel="0" collapsed="false">
      <c r="A249" s="209" t="n">
        <v>57</v>
      </c>
      <c r="B249" s="210" t="s">
        <v>927</v>
      </c>
      <c r="C249" s="210" t="s">
        <v>928</v>
      </c>
      <c r="D249" s="209" t="n">
        <v>251</v>
      </c>
      <c r="E249" s="210" t="s">
        <v>929</v>
      </c>
      <c r="F249" s="211"/>
    </row>
    <row r="250" customFormat="false" ht="12.75" hidden="false" customHeight="false" outlineLevel="0" collapsed="false">
      <c r="A250" s="209" t="n">
        <v>38</v>
      </c>
      <c r="B250" s="210" t="s">
        <v>930</v>
      </c>
      <c r="C250" s="210" t="s">
        <v>931</v>
      </c>
      <c r="D250" s="209" t="n">
        <v>252</v>
      </c>
      <c r="E250" s="210" t="s">
        <v>932</v>
      </c>
      <c r="F250" s="211"/>
    </row>
    <row r="251" customFormat="false" ht="12.75" hidden="false" customHeight="false" outlineLevel="0" collapsed="false">
      <c r="A251" s="209" t="n">
        <v>39</v>
      </c>
      <c r="B251" s="210" t="s">
        <v>933</v>
      </c>
      <c r="C251" s="210" t="s">
        <v>934</v>
      </c>
      <c r="D251" s="209" t="n">
        <v>253</v>
      </c>
      <c r="E251" s="210" t="s">
        <v>935</v>
      </c>
      <c r="F251" s="211"/>
    </row>
    <row r="252" customFormat="false" ht="12.75" hidden="false" customHeight="false" outlineLevel="0" collapsed="false">
      <c r="A252" s="209" t="n">
        <v>5</v>
      </c>
      <c r="B252" s="210" t="s">
        <v>936</v>
      </c>
      <c r="C252" s="210" t="s">
        <v>937</v>
      </c>
      <c r="D252" s="209" t="n">
        <v>254</v>
      </c>
      <c r="E252" s="210" t="s">
        <v>938</v>
      </c>
      <c r="F252" s="211"/>
    </row>
    <row r="253" customFormat="false" ht="12.75" hidden="false" customHeight="false" outlineLevel="0" collapsed="false">
      <c r="A253" s="209" t="n">
        <v>6</v>
      </c>
      <c r="B253" s="210" t="s">
        <v>939</v>
      </c>
      <c r="C253" s="210" t="s">
        <v>940</v>
      </c>
      <c r="D253" s="209" t="n">
        <v>255</v>
      </c>
      <c r="E253" s="210" t="s">
        <v>941</v>
      </c>
      <c r="F253" s="211"/>
    </row>
    <row r="254" customFormat="false" ht="12.75" hidden="false" customHeight="false" outlineLevel="0" collapsed="false">
      <c r="A254" s="209" t="n">
        <v>222</v>
      </c>
      <c r="B254" s="210" t="s">
        <v>942</v>
      </c>
      <c r="C254" s="210" t="s">
        <v>943</v>
      </c>
      <c r="D254" s="209" t="n">
        <v>256</v>
      </c>
      <c r="E254" s="210" t="s">
        <v>944</v>
      </c>
      <c r="F254" s="211"/>
    </row>
    <row r="255" customFormat="false" ht="25.5" hidden="false" customHeight="false" outlineLevel="0" collapsed="false">
      <c r="A255" s="209" t="n">
        <v>250</v>
      </c>
      <c r="B255" s="210" t="s">
        <v>945</v>
      </c>
      <c r="C255" s="210" t="s">
        <v>946</v>
      </c>
      <c r="D255" s="209" t="n">
        <v>257</v>
      </c>
      <c r="E255" s="210" t="s">
        <v>947</v>
      </c>
      <c r="F255" s="211"/>
    </row>
    <row r="256" customFormat="false" ht="12.75" hidden="false" customHeight="false" outlineLevel="0" collapsed="false">
      <c r="A256" s="209" t="n">
        <v>3148</v>
      </c>
      <c r="B256" s="210" t="s">
        <v>948</v>
      </c>
      <c r="C256" s="210" t="s">
        <v>949</v>
      </c>
      <c r="D256" s="209" t="n">
        <v>258</v>
      </c>
      <c r="E256" s="210" t="s">
        <v>950</v>
      </c>
      <c r="F256" s="211"/>
    </row>
    <row r="257" customFormat="false" ht="12.75" hidden="false" customHeight="false" outlineLevel="0" collapsed="false">
      <c r="A257" s="209" t="n">
        <v>15</v>
      </c>
      <c r="B257" s="210" t="s">
        <v>951</v>
      </c>
      <c r="C257" s="210" t="s">
        <v>952</v>
      </c>
      <c r="D257" s="209" t="n">
        <v>259</v>
      </c>
      <c r="E257" s="210" t="s">
        <v>953</v>
      </c>
      <c r="F257" s="211"/>
    </row>
    <row r="258" customFormat="false" ht="25.5" hidden="false" customHeight="false" outlineLevel="0" collapsed="false">
      <c r="A258" s="209" t="n">
        <v>5105</v>
      </c>
      <c r="B258" s="210" t="s">
        <v>954</v>
      </c>
      <c r="C258" s="210" t="s">
        <v>955</v>
      </c>
      <c r="D258" s="209" t="n">
        <v>260</v>
      </c>
      <c r="E258" s="210" t="s">
        <v>956</v>
      </c>
      <c r="F258" s="211"/>
    </row>
    <row r="259" customFormat="false" ht="25.5" hidden="false" customHeight="false" outlineLevel="0" collapsed="false">
      <c r="A259" s="209" t="n">
        <v>4583</v>
      </c>
      <c r="B259" s="210" t="s">
        <v>957</v>
      </c>
      <c r="C259" s="210" t="s">
        <v>958</v>
      </c>
      <c r="D259" s="209" t="n">
        <v>261</v>
      </c>
      <c r="E259" s="210" t="s">
        <v>959</v>
      </c>
      <c r="F259" s="211"/>
    </row>
    <row r="260" customFormat="false" ht="12.75" hidden="false" customHeight="false" outlineLevel="0" collapsed="false">
      <c r="A260" s="209" t="n">
        <v>41</v>
      </c>
      <c r="B260" s="210" t="s">
        <v>960</v>
      </c>
      <c r="C260" s="210" t="s">
        <v>961</v>
      </c>
      <c r="D260" s="209" t="n">
        <v>262</v>
      </c>
      <c r="E260" s="210" t="s">
        <v>962</v>
      </c>
      <c r="F260" s="211"/>
    </row>
    <row r="261" customFormat="false" ht="12.75" hidden="false" customHeight="false" outlineLevel="0" collapsed="false">
      <c r="A261" s="209" t="n">
        <v>34</v>
      </c>
      <c r="B261" s="210" t="s">
        <v>963</v>
      </c>
      <c r="C261" s="210" t="s">
        <v>964</v>
      </c>
      <c r="D261" s="209" t="n">
        <v>263</v>
      </c>
      <c r="E261" s="210" t="s">
        <v>965</v>
      </c>
      <c r="F261" s="211"/>
    </row>
    <row r="262" customFormat="false" ht="25.5" hidden="false" customHeight="false" outlineLevel="0" collapsed="false">
      <c r="A262" s="209" t="n">
        <v>208</v>
      </c>
      <c r="B262" s="210" t="s">
        <v>966</v>
      </c>
      <c r="C262" s="210" t="s">
        <v>967</v>
      </c>
      <c r="D262" s="209" t="n">
        <v>264</v>
      </c>
      <c r="E262" s="210" t="s">
        <v>968</v>
      </c>
      <c r="F262" s="211"/>
    </row>
    <row r="263" customFormat="false" ht="12.75" hidden="false" customHeight="false" outlineLevel="0" collapsed="false">
      <c r="A263" s="209" t="n">
        <v>511</v>
      </c>
      <c r="B263" s="210" t="s">
        <v>969</v>
      </c>
      <c r="C263" s="210" t="s">
        <v>970</v>
      </c>
      <c r="D263" s="209" t="n">
        <v>265</v>
      </c>
      <c r="E263" s="210" t="s">
        <v>971</v>
      </c>
      <c r="F263" s="211"/>
    </row>
    <row r="264" customFormat="false" ht="12.75" hidden="false" customHeight="false" outlineLevel="0" collapsed="false">
      <c r="A264" s="209" t="n">
        <v>248</v>
      </c>
      <c r="B264" s="210" t="s">
        <v>972</v>
      </c>
      <c r="C264" s="210" t="s">
        <v>973</v>
      </c>
      <c r="D264" s="209" t="n">
        <v>266</v>
      </c>
      <c r="E264" s="210" t="s">
        <v>974</v>
      </c>
      <c r="F264" s="211"/>
    </row>
    <row r="265" customFormat="false" ht="25.5" hidden="false" customHeight="false" outlineLevel="0" collapsed="false">
      <c r="A265" s="209" t="n">
        <v>579</v>
      </c>
      <c r="B265" s="210" t="s">
        <v>975</v>
      </c>
      <c r="C265" s="210" t="s">
        <v>976</v>
      </c>
      <c r="D265" s="209" t="n">
        <v>267</v>
      </c>
      <c r="E265" s="210" t="s">
        <v>977</v>
      </c>
      <c r="F265" s="211"/>
    </row>
    <row r="266" customFormat="false" ht="12.75" hidden="false" customHeight="false" outlineLevel="0" collapsed="false">
      <c r="A266" s="209" t="n">
        <v>155</v>
      </c>
      <c r="B266" s="210" t="s">
        <v>978</v>
      </c>
      <c r="C266" s="210" t="s">
        <v>979</v>
      </c>
      <c r="D266" s="209" t="n">
        <v>268</v>
      </c>
      <c r="E266" s="210" t="s">
        <v>980</v>
      </c>
      <c r="F266" s="211"/>
    </row>
    <row r="267" customFormat="false" ht="12.75" hidden="false" customHeight="false" outlineLevel="0" collapsed="false">
      <c r="A267" s="209" t="n">
        <v>512</v>
      </c>
      <c r="B267" s="210" t="s">
        <v>981</v>
      </c>
      <c r="C267" s="210" t="s">
        <v>982</v>
      </c>
      <c r="D267" s="209" t="n">
        <v>269</v>
      </c>
      <c r="E267" s="210" t="s">
        <v>983</v>
      </c>
      <c r="F267" s="211"/>
    </row>
    <row r="268" customFormat="false" ht="12.75" hidden="false" customHeight="false" outlineLevel="0" collapsed="false">
      <c r="A268" s="209" t="n">
        <v>49</v>
      </c>
      <c r="B268" s="210" t="s">
        <v>984</v>
      </c>
      <c r="C268" s="210" t="s">
        <v>985</v>
      </c>
      <c r="D268" s="209" t="n">
        <v>270</v>
      </c>
      <c r="E268" s="210" t="s">
        <v>986</v>
      </c>
      <c r="F268" s="211"/>
    </row>
    <row r="269" customFormat="false" ht="25.5" hidden="false" customHeight="false" outlineLevel="0" collapsed="false">
      <c r="A269" s="209" t="n">
        <v>111</v>
      </c>
      <c r="B269" s="210" t="s">
        <v>987</v>
      </c>
      <c r="C269" s="210" t="s">
        <v>988</v>
      </c>
      <c r="D269" s="209" t="n">
        <v>271</v>
      </c>
      <c r="E269" s="210" t="s">
        <v>989</v>
      </c>
      <c r="F269" s="211"/>
    </row>
    <row r="270" customFormat="false" ht="12.75" hidden="false" customHeight="false" outlineLevel="0" collapsed="false">
      <c r="A270" s="209" t="n">
        <v>31</v>
      </c>
      <c r="B270" s="210" t="s">
        <v>990</v>
      </c>
      <c r="C270" s="210" t="s">
        <v>991</v>
      </c>
      <c r="D270" s="209" t="n">
        <v>272</v>
      </c>
      <c r="E270" s="210" t="s">
        <v>992</v>
      </c>
      <c r="F270" s="211"/>
    </row>
    <row r="271" customFormat="false" ht="12.75" hidden="false" customHeight="false" outlineLevel="0" collapsed="false">
      <c r="A271" s="209" t="n">
        <v>26</v>
      </c>
      <c r="B271" s="210" t="s">
        <v>993</v>
      </c>
      <c r="C271" s="210" t="s">
        <v>994</v>
      </c>
      <c r="D271" s="209" t="n">
        <v>273</v>
      </c>
      <c r="E271" s="210" t="s">
        <v>995</v>
      </c>
      <c r="F271" s="211"/>
    </row>
    <row r="272" customFormat="false" ht="12.75" hidden="false" customHeight="false" outlineLevel="0" collapsed="false">
      <c r="A272" s="209" t="n">
        <v>5283</v>
      </c>
      <c r="B272" s="210" t="s">
        <v>996</v>
      </c>
      <c r="C272" s="210" t="s">
        <v>997</v>
      </c>
      <c r="D272" s="209" t="n">
        <v>288</v>
      </c>
      <c r="E272" s="210" t="s">
        <v>998</v>
      </c>
      <c r="F272" s="211"/>
    </row>
    <row r="273" customFormat="false" ht="12.75" hidden="false" customHeight="false" outlineLevel="0" collapsed="false">
      <c r="A273" s="209" t="n">
        <v>28</v>
      </c>
      <c r="B273" s="210" t="s">
        <v>999</v>
      </c>
      <c r="C273" s="210" t="s">
        <v>1000</v>
      </c>
      <c r="D273" s="209" t="n">
        <v>274</v>
      </c>
      <c r="E273" s="210" t="s">
        <v>1001</v>
      </c>
      <c r="F273" s="211"/>
    </row>
    <row r="274" customFormat="false" ht="12.75" hidden="false" customHeight="false" outlineLevel="0" collapsed="false">
      <c r="A274" s="209" t="n">
        <v>19</v>
      </c>
      <c r="B274" s="210" t="s">
        <v>1002</v>
      </c>
      <c r="C274" s="210" t="s">
        <v>1003</v>
      </c>
      <c r="D274" s="209" t="n">
        <v>275</v>
      </c>
      <c r="E274" s="210" t="s">
        <v>1004</v>
      </c>
      <c r="F274" s="211"/>
    </row>
    <row r="275" customFormat="false" ht="12.75" hidden="false" customHeight="false" outlineLevel="0" collapsed="false">
      <c r="A275" s="209" t="n">
        <v>20</v>
      </c>
      <c r="B275" s="210" t="s">
        <v>1005</v>
      </c>
      <c r="C275" s="210" t="s">
        <v>1006</v>
      </c>
      <c r="D275" s="209" t="n">
        <v>276</v>
      </c>
      <c r="E275" s="210" t="s">
        <v>1007</v>
      </c>
      <c r="F275" s="211"/>
    </row>
    <row r="276" customFormat="false" ht="12.75" hidden="false" customHeight="false" outlineLevel="0" collapsed="false">
      <c r="A276" s="209" t="n">
        <v>21</v>
      </c>
      <c r="B276" s="210" t="s">
        <v>1008</v>
      </c>
      <c r="C276" s="210" t="s">
        <v>1009</v>
      </c>
      <c r="D276" s="209" t="n">
        <v>277</v>
      </c>
      <c r="E276" s="210" t="s">
        <v>1010</v>
      </c>
      <c r="F276" s="211"/>
    </row>
    <row r="277" customFormat="false" ht="12.75" hidden="false" customHeight="false" outlineLevel="0" collapsed="false">
      <c r="A277" s="209" t="n">
        <v>27</v>
      </c>
      <c r="B277" s="210" t="s">
        <v>1011</v>
      </c>
      <c r="C277" s="210" t="s">
        <v>1012</v>
      </c>
      <c r="D277" s="209" t="n">
        <v>278</v>
      </c>
      <c r="E277" s="210" t="s">
        <v>1013</v>
      </c>
      <c r="F277" s="211"/>
    </row>
    <row r="278" customFormat="false" ht="12.75" hidden="false" customHeight="false" outlineLevel="0" collapsed="false">
      <c r="A278" s="209" t="n">
        <v>23</v>
      </c>
      <c r="B278" s="210" t="s">
        <v>1014</v>
      </c>
      <c r="C278" s="210" t="s">
        <v>1015</v>
      </c>
      <c r="D278" s="209" t="n">
        <v>279</v>
      </c>
      <c r="E278" s="210" t="s">
        <v>1016</v>
      </c>
      <c r="F278" s="211"/>
    </row>
    <row r="279" customFormat="false" ht="12.75" hidden="false" customHeight="false" outlineLevel="0" collapsed="false">
      <c r="A279" s="209" t="n">
        <v>25</v>
      </c>
      <c r="B279" s="210" t="s">
        <v>1017</v>
      </c>
      <c r="C279" s="210" t="s">
        <v>1018</v>
      </c>
      <c r="D279" s="209" t="n">
        <v>280</v>
      </c>
      <c r="E279" s="210" t="s">
        <v>1019</v>
      </c>
    </row>
    <row r="280" customFormat="false" ht="12.75" hidden="false" customHeight="false" outlineLevel="0" collapsed="false">
      <c r="A280" s="209" t="n">
        <v>7</v>
      </c>
      <c r="B280" s="210" t="s">
        <v>1020</v>
      </c>
      <c r="C280" s="210" t="s">
        <v>1021</v>
      </c>
      <c r="D280" s="209" t="n">
        <v>281</v>
      </c>
      <c r="E280" s="210" t="s">
        <v>1022</v>
      </c>
    </row>
    <row r="281" customFormat="false" ht="12.75" hidden="false" customHeight="false" outlineLevel="0" collapsed="false">
      <c r="A281" s="209" t="n">
        <v>362</v>
      </c>
      <c r="B281" s="210" t="s">
        <v>1023</v>
      </c>
      <c r="C281" s="210" t="s">
        <v>1024</v>
      </c>
      <c r="D281" s="209" t="n">
        <v>282</v>
      </c>
      <c r="E281" s="210" t="s">
        <v>179</v>
      </c>
    </row>
    <row r="282" customFormat="false" ht="12.75" hidden="false" customHeight="false" outlineLevel="0" collapsed="false">
      <c r="A282" s="209" t="n">
        <v>213</v>
      </c>
      <c r="B282" s="210" t="s">
        <v>1025</v>
      </c>
      <c r="C282" s="210" t="s">
        <v>1026</v>
      </c>
      <c r="D282" s="209" t="n">
        <v>283</v>
      </c>
      <c r="E282" s="210" t="s">
        <v>1027</v>
      </c>
    </row>
    <row r="283" customFormat="false" ht="12.75" hidden="false" customHeight="false" outlineLevel="0" collapsed="false">
      <c r="A283" s="209" t="n">
        <v>230</v>
      </c>
      <c r="B283" s="210" t="s">
        <v>1028</v>
      </c>
      <c r="C283" s="210" t="s">
        <v>1029</v>
      </c>
      <c r="D283" s="209" t="n">
        <v>284</v>
      </c>
      <c r="E283" s="210" t="s">
        <v>1030</v>
      </c>
    </row>
    <row r="284" customFormat="false" ht="12.75" hidden="false" customHeight="false" outlineLevel="0" collapsed="false">
      <c r="A284" s="209" t="n">
        <v>4046</v>
      </c>
      <c r="B284" s="210" t="s">
        <v>1031</v>
      </c>
      <c r="C284" s="210" t="s">
        <v>1032</v>
      </c>
      <c r="D284" s="209" t="n">
        <v>285</v>
      </c>
      <c r="E284" s="210" t="s">
        <v>1033</v>
      </c>
    </row>
    <row r="285" customFormat="false" ht="12.75" hidden="false" customHeight="false" outlineLevel="0" collapsed="false">
      <c r="A285" s="209" t="n">
        <v>143</v>
      </c>
      <c r="B285" s="210" t="s">
        <v>1034</v>
      </c>
      <c r="C285" s="210" t="s">
        <v>1035</v>
      </c>
      <c r="D285" s="209" t="n">
        <v>286</v>
      </c>
      <c r="E285" s="210" t="s">
        <v>1036</v>
      </c>
    </row>
    <row r="286" customFormat="false" ht="12.75" hidden="false" customHeight="false" outlineLevel="0" collapsed="false">
      <c r="A286" s="209" t="n">
        <v>510</v>
      </c>
      <c r="B286" s="210" t="s">
        <v>1037</v>
      </c>
      <c r="C286" s="210" t="s">
        <v>1038</v>
      </c>
      <c r="D286" s="209" t="n">
        <v>287</v>
      </c>
      <c r="E286" s="210" t="s">
        <v>1039</v>
      </c>
    </row>
    <row r="291" customFormat="false" ht="12.75" hidden="false" customHeight="false" outlineLevel="0" collapsed="false">
      <c r="A291" s="208" t="s">
        <v>168</v>
      </c>
      <c r="B291" s="208" t="s">
        <v>169</v>
      </c>
      <c r="C291" s="208" t="s">
        <v>170</v>
      </c>
      <c r="D291" s="208" t="s">
        <v>171</v>
      </c>
      <c r="E291" s="208" t="s">
        <v>172</v>
      </c>
    </row>
    <row r="292" customFormat="false" ht="12.75" hidden="false" customHeight="false" outlineLevel="0" collapsed="false">
      <c r="C292" s="0" t="str">
        <f aca="false">Титул!H4</f>
        <v>СПб ГБУЗ "Городская поликлиника №114"</v>
      </c>
    </row>
    <row r="294" customFormat="false" ht="12.75" hidden="false" customHeight="false" outlineLevel="0" collapsed="false">
      <c r="C294" s="0" t="str">
        <f aca="false">DGET(A1:E286,E291,C291:C292)</f>
        <v>197374, Санкт-Петербург, ул.Школьная,, д.116, корп.1, литер А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2013-05-29T10:31:54Z</dcterms:created>
  <dc:creator>1</dc:creator>
  <dc:description/>
  <dc:language>ru-RU</dc:language>
  <cp:lastModifiedBy/>
  <cp:lastPrinted>2018-09-06T13:10:24Z</cp:lastPrinted>
  <dcterms:modified xsi:type="dcterms:W3CDTF">2018-10-30T17:55:10Z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1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