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pc" sheetId="1" r:id="rId1"/>
    <sheet name="skill" sheetId="2" r:id="rId2"/>
  </sheets>
  <externalReferences>
    <externalReference r:id="rId3"/>
  </externalReferences>
  <calcPr calcId="152511" calcMode="manual"/>
</workbook>
</file>

<file path=xl/calcChain.xml><?xml version="1.0" encoding="utf-8"?>
<calcChain xmlns="http://schemas.openxmlformats.org/spreadsheetml/2006/main">
  <c r="R47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47" i="1" s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5" i="1"/>
  <c r="AA46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47" i="1" s="1"/>
  <c r="Z28" i="1"/>
  <c r="Z29" i="1"/>
  <c r="Z30" i="1"/>
  <c r="Z31" i="1"/>
  <c r="Z32" i="1"/>
  <c r="Z33" i="1"/>
  <c r="Z34" i="1"/>
  <c r="Z35" i="1"/>
  <c r="Z36" i="1"/>
  <c r="Z37" i="1"/>
  <c r="Z38" i="1"/>
  <c r="Z39" i="1"/>
  <c r="Z45" i="1"/>
  <c r="Z46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47" i="1" s="1"/>
  <c r="Y28" i="1"/>
  <c r="Y29" i="1"/>
  <c r="Y30" i="1"/>
  <c r="Y31" i="1"/>
  <c r="Y32" i="1"/>
  <c r="Y33" i="1"/>
  <c r="Y34" i="1"/>
  <c r="Y35" i="1"/>
  <c r="Y36" i="1"/>
  <c r="Y37" i="1"/>
  <c r="Y38" i="1"/>
  <c r="Y39" i="1"/>
  <c r="Y45" i="1"/>
  <c r="Y4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47" i="1" s="1"/>
  <c r="X28" i="1"/>
  <c r="X29" i="1"/>
  <c r="X30" i="1"/>
  <c r="X31" i="1"/>
  <c r="X32" i="1"/>
  <c r="X33" i="1"/>
  <c r="X34" i="1"/>
  <c r="X35" i="1"/>
  <c r="X36" i="1"/>
  <c r="X37" i="1"/>
  <c r="X38" i="1"/>
  <c r="X39" i="1"/>
  <c r="X45" i="1"/>
  <c r="X46" i="1"/>
  <c r="X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5" i="1"/>
  <c r="R46" i="1"/>
  <c r="R2" i="1"/>
  <c r="T9" i="1" l="1"/>
  <c r="V9" i="1"/>
  <c r="W9" i="1"/>
  <c r="AE9" i="1"/>
  <c r="AB9" i="1"/>
  <c r="AF9" i="1"/>
  <c r="AH9" i="1"/>
  <c r="AC9" i="1"/>
  <c r="AG9" i="1"/>
  <c r="AD9" i="1"/>
  <c r="AH2" i="1" l="1"/>
  <c r="T7" i="1" l="1"/>
  <c r="V16" i="1"/>
  <c r="W34" i="1"/>
  <c r="V12" i="1"/>
  <c r="T12" i="1"/>
  <c r="V28" i="1"/>
  <c r="V27" i="1"/>
  <c r="V47" i="1" s="1"/>
  <c r="W12" i="1"/>
  <c r="V30" i="1"/>
  <c r="T18" i="1"/>
  <c r="T13" i="1"/>
  <c r="V29" i="1"/>
  <c r="AH10" i="1"/>
  <c r="AH30" i="1"/>
  <c r="AH22" i="1"/>
  <c r="AH14" i="1"/>
  <c r="AH13" i="1"/>
  <c r="V13" i="1"/>
  <c r="AH27" i="1"/>
  <c r="AH47" i="1" s="1"/>
  <c r="W29" i="1"/>
  <c r="W36" i="1"/>
  <c r="T19" i="1"/>
  <c r="T15" i="1"/>
  <c r="W26" i="1"/>
  <c r="V10" i="1"/>
  <c r="V8" i="1"/>
  <c r="V19" i="1"/>
  <c r="T31" i="1"/>
  <c r="W30" i="1"/>
  <c r="T30" i="1"/>
  <c r="W2" i="1"/>
  <c r="T8" i="1"/>
  <c r="AH18" i="1"/>
  <c r="T10" i="1"/>
  <c r="T32" i="1"/>
  <c r="W28" i="1"/>
  <c r="AH12" i="1"/>
  <c r="W17" i="1"/>
  <c r="W33" i="1"/>
  <c r="W10" i="1"/>
  <c r="W8" i="1"/>
  <c r="V34" i="1"/>
  <c r="T29" i="1"/>
  <c r="AH19" i="1"/>
  <c r="T23" i="1"/>
  <c r="W16" i="1"/>
  <c r="W23" i="1"/>
  <c r="AH29" i="1"/>
  <c r="W27" i="1"/>
  <c r="W47" i="1" s="1"/>
  <c r="W13" i="1"/>
  <c r="T28" i="1"/>
  <c r="T6" i="1"/>
  <c r="AH8" i="1"/>
  <c r="W21" i="1"/>
  <c r="V21" i="1"/>
  <c r="AH31" i="1"/>
  <c r="V7" i="1"/>
  <c r="V33" i="1"/>
  <c r="V32" i="1"/>
  <c r="AH17" i="1"/>
  <c r="T26" i="1"/>
  <c r="V18" i="1"/>
  <c r="T17" i="1"/>
  <c r="V2" i="1"/>
  <c r="AH36" i="1"/>
  <c r="V23" i="1"/>
  <c r="T14" i="1"/>
  <c r="T22" i="1"/>
  <c r="W22" i="1"/>
  <c r="AH11" i="1"/>
  <c r="T33" i="1"/>
  <c r="T2" i="1"/>
  <c r="AH7" i="1"/>
  <c r="AH15" i="1"/>
  <c r="V17" i="1"/>
  <c r="V14" i="1"/>
  <c r="AH33" i="1"/>
  <c r="V11" i="1"/>
  <c r="T11" i="1"/>
  <c r="W14" i="1"/>
  <c r="AH21" i="1"/>
  <c r="AH16" i="1"/>
  <c r="V31" i="1"/>
  <c r="W31" i="1"/>
  <c r="AH26" i="1"/>
  <c r="AH23" i="1"/>
  <c r="T27" i="1"/>
  <c r="T47" i="1" s="1"/>
  <c r="AH34" i="1"/>
  <c r="AH28" i="1"/>
  <c r="V6" i="1"/>
  <c r="T16" i="1"/>
  <c r="AH6" i="1"/>
  <c r="AH32" i="1"/>
  <c r="W32" i="1"/>
  <c r="W11" i="1"/>
  <c r="T34" i="1"/>
  <c r="V15" i="1"/>
  <c r="W19" i="1"/>
  <c r="T21" i="1"/>
  <c r="W6" i="1"/>
  <c r="V26" i="1"/>
  <c r="V22" i="1"/>
  <c r="V36" i="1"/>
  <c r="W18" i="1"/>
  <c r="T36" i="1"/>
  <c r="W15" i="1"/>
  <c r="W7" i="1"/>
  <c r="AH4" i="1" l="1"/>
  <c r="AH38" i="1"/>
  <c r="V37" i="1"/>
  <c r="V3" i="1"/>
  <c r="V24" i="1"/>
  <c r="V25" i="1"/>
  <c r="AH39" i="1"/>
  <c r="AH5" i="1"/>
  <c r="AH3" i="1"/>
  <c r="AH37" i="1"/>
  <c r="W4" i="1"/>
  <c r="W38" i="1"/>
  <c r="W20" i="1"/>
  <c r="W35" i="1"/>
  <c r="W45" i="1"/>
  <c r="W46" i="1"/>
  <c r="AH45" i="1"/>
  <c r="AH46" i="1"/>
  <c r="AH35" i="1"/>
  <c r="AH20" i="1"/>
  <c r="T37" i="1"/>
  <c r="T3" i="1"/>
  <c r="W37" i="1"/>
  <c r="W3" i="1"/>
  <c r="W5" i="1"/>
  <c r="W39" i="1"/>
  <c r="V45" i="1"/>
  <c r="V46" i="1"/>
  <c r="V35" i="1"/>
  <c r="V20" i="1"/>
  <c r="T4" i="1"/>
  <c r="T38" i="1"/>
  <c r="T24" i="1"/>
  <c r="T25" i="1"/>
  <c r="T46" i="1"/>
  <c r="T35" i="1"/>
  <c r="T45" i="1"/>
  <c r="T20" i="1"/>
  <c r="AH25" i="1"/>
  <c r="AH24" i="1"/>
  <c r="V39" i="1"/>
  <c r="V5" i="1"/>
  <c r="W24" i="1"/>
  <c r="W25" i="1"/>
  <c r="V4" i="1"/>
  <c r="V38" i="1"/>
  <c r="T39" i="1"/>
  <c r="T5" i="1"/>
  <c r="AG16" i="1" l="1"/>
  <c r="AC16" i="1"/>
  <c r="AE16" i="1"/>
  <c r="AD16" i="1"/>
  <c r="AB16" i="1"/>
  <c r="AF16" i="1"/>
  <c r="AG17" i="1"/>
  <c r="AC17" i="1"/>
  <c r="AE17" i="1"/>
  <c r="AD17" i="1"/>
  <c r="AB17" i="1"/>
  <c r="AF17" i="1"/>
  <c r="AG18" i="1"/>
  <c r="AC18" i="1"/>
  <c r="AE18" i="1"/>
  <c r="AD18" i="1"/>
  <c r="AB18" i="1"/>
  <c r="AF18" i="1"/>
  <c r="AG19" i="1"/>
  <c r="AC19" i="1"/>
  <c r="AE19" i="1"/>
  <c r="AD19" i="1"/>
  <c r="AB19" i="1"/>
  <c r="AF19" i="1"/>
  <c r="AE2" i="1"/>
  <c r="AD2" i="1"/>
  <c r="AG2" i="1"/>
  <c r="AC2" i="1"/>
  <c r="AF2" i="1"/>
  <c r="AB2" i="1"/>
  <c r="AE6" i="1"/>
  <c r="AD6" i="1"/>
  <c r="AG6" i="1"/>
  <c r="AC6" i="1"/>
  <c r="AF6" i="1"/>
  <c r="AB6" i="1"/>
  <c r="AE7" i="1"/>
  <c r="AD7" i="1"/>
  <c r="AG7" i="1"/>
  <c r="AC7" i="1"/>
  <c r="AF7" i="1"/>
  <c r="AB7" i="1"/>
  <c r="AE8" i="1"/>
  <c r="AD8" i="1"/>
  <c r="AG8" i="1"/>
  <c r="AC8" i="1"/>
  <c r="AF8" i="1"/>
  <c r="AB8" i="1"/>
  <c r="AE10" i="1"/>
  <c r="AD10" i="1"/>
  <c r="AG10" i="1"/>
  <c r="AC10" i="1"/>
  <c r="AF10" i="1"/>
  <c r="AB10" i="1"/>
  <c r="AE11" i="1"/>
  <c r="AD11" i="1"/>
  <c r="AG11" i="1"/>
  <c r="AC11" i="1"/>
  <c r="AF11" i="1"/>
  <c r="AB11" i="1"/>
  <c r="AE12" i="1"/>
  <c r="AD12" i="1"/>
  <c r="AG12" i="1"/>
  <c r="AC12" i="1"/>
  <c r="AF12" i="1"/>
  <c r="AB12" i="1"/>
  <c r="AE13" i="1"/>
  <c r="AD13" i="1"/>
  <c r="AG13" i="1"/>
  <c r="AC13" i="1"/>
  <c r="AF13" i="1"/>
  <c r="AB13" i="1"/>
  <c r="AE14" i="1"/>
  <c r="AD14" i="1"/>
  <c r="AG14" i="1"/>
  <c r="AC14" i="1"/>
  <c r="AF14" i="1"/>
  <c r="AB14" i="1"/>
  <c r="AG15" i="1"/>
  <c r="AE15" i="1"/>
  <c r="AD15" i="1"/>
  <c r="AC15" i="1"/>
  <c r="AF15" i="1"/>
  <c r="AB15" i="1"/>
  <c r="AG21" i="1"/>
  <c r="AC21" i="1"/>
  <c r="AE21" i="1"/>
  <c r="AF21" i="1"/>
  <c r="AD21" i="1"/>
  <c r="AB21" i="1"/>
  <c r="AG22" i="1"/>
  <c r="AC22" i="1"/>
  <c r="AE22" i="1"/>
  <c r="AF22" i="1"/>
  <c r="AD22" i="1"/>
  <c r="AB22" i="1"/>
  <c r="AG23" i="1"/>
  <c r="AC23" i="1"/>
  <c r="AE23" i="1"/>
  <c r="AF23" i="1"/>
  <c r="AD23" i="1"/>
  <c r="AB23" i="1"/>
  <c r="AG26" i="1"/>
  <c r="AC26" i="1"/>
  <c r="AF26" i="1"/>
  <c r="AB26" i="1"/>
  <c r="AE26" i="1"/>
  <c r="AD26" i="1"/>
  <c r="AG27" i="1"/>
  <c r="AG47" i="1" s="1"/>
  <c r="AC27" i="1"/>
  <c r="AC47" i="1" s="1"/>
  <c r="AF27" i="1"/>
  <c r="AF47" i="1" s="1"/>
  <c r="AB27" i="1"/>
  <c r="AB47" i="1" s="1"/>
  <c r="AE27" i="1"/>
  <c r="AE47" i="1" s="1"/>
  <c r="AD27" i="1"/>
  <c r="AD47" i="1" s="1"/>
  <c r="AG28" i="1"/>
  <c r="AC28" i="1"/>
  <c r="AF28" i="1"/>
  <c r="AB28" i="1"/>
  <c r="AE28" i="1"/>
  <c r="AD28" i="1"/>
  <c r="AG29" i="1"/>
  <c r="AC29" i="1"/>
  <c r="AF29" i="1"/>
  <c r="AB29" i="1"/>
  <c r="AE29" i="1"/>
  <c r="AD29" i="1"/>
  <c r="AG30" i="1"/>
  <c r="AC30" i="1"/>
  <c r="AF30" i="1"/>
  <c r="AB30" i="1"/>
  <c r="AE30" i="1"/>
  <c r="AD30" i="1"/>
  <c r="AG31" i="1"/>
  <c r="AC31" i="1"/>
  <c r="AF31" i="1"/>
  <c r="AB31" i="1"/>
  <c r="AE31" i="1"/>
  <c r="AD31" i="1"/>
  <c r="AG32" i="1"/>
  <c r="AC32" i="1"/>
  <c r="AF32" i="1"/>
  <c r="AB32" i="1"/>
  <c r="AE32" i="1"/>
  <c r="AD32" i="1"/>
  <c r="AG33" i="1"/>
  <c r="AC33" i="1"/>
  <c r="AF33" i="1"/>
  <c r="AB33" i="1"/>
  <c r="AE33" i="1"/>
  <c r="AD33" i="1"/>
  <c r="AG34" i="1"/>
  <c r="AC34" i="1"/>
  <c r="AF34" i="1"/>
  <c r="AB34" i="1"/>
  <c r="AE34" i="1"/>
  <c r="AD34" i="1"/>
  <c r="AG36" i="1"/>
  <c r="AC36" i="1"/>
  <c r="AF36" i="1"/>
  <c r="AB36" i="1"/>
  <c r="AE36" i="1"/>
  <c r="AD36" i="1"/>
  <c r="AE25" i="1" l="1"/>
  <c r="AE24" i="1"/>
  <c r="AC5" i="1"/>
  <c r="AC39" i="1"/>
  <c r="AB4" i="1"/>
  <c r="AB38" i="1"/>
  <c r="AD4" i="1"/>
  <c r="AD38" i="1"/>
  <c r="AC37" i="1"/>
  <c r="AC3" i="1"/>
  <c r="AF45" i="1"/>
  <c r="AF46" i="1"/>
  <c r="AF35" i="1"/>
  <c r="AF20" i="1"/>
  <c r="AB24" i="1"/>
  <c r="AB25" i="1"/>
  <c r="AC25" i="1"/>
  <c r="AC24" i="1"/>
  <c r="AG39" i="1"/>
  <c r="AG5" i="1"/>
  <c r="AF4" i="1"/>
  <c r="AF38" i="1"/>
  <c r="AE38" i="1"/>
  <c r="AE4" i="1"/>
  <c r="AG37" i="1"/>
  <c r="AG3" i="1"/>
  <c r="AE35" i="1"/>
  <c r="AE20" i="1"/>
  <c r="AE45" i="1"/>
  <c r="AE46" i="1"/>
  <c r="AD25" i="1"/>
  <c r="AD24" i="1"/>
  <c r="AG25" i="1"/>
  <c r="AG24" i="1"/>
  <c r="AB5" i="1"/>
  <c r="AB39" i="1"/>
  <c r="AD39" i="1"/>
  <c r="AD5" i="1"/>
  <c r="AC4" i="1"/>
  <c r="AC38" i="1"/>
  <c r="AB3" i="1"/>
  <c r="AB37" i="1"/>
  <c r="AD3" i="1"/>
  <c r="AD37" i="1"/>
  <c r="AB35" i="1"/>
  <c r="AB20" i="1"/>
  <c r="AB46" i="1"/>
  <c r="AB45" i="1"/>
  <c r="AC45" i="1"/>
  <c r="AC46" i="1"/>
  <c r="AC20" i="1"/>
  <c r="AC35" i="1"/>
  <c r="AF24" i="1"/>
  <c r="AF25" i="1"/>
  <c r="AF39" i="1"/>
  <c r="AF5" i="1"/>
  <c r="AE5" i="1"/>
  <c r="AE39" i="1"/>
  <c r="AG38" i="1"/>
  <c r="AG4" i="1"/>
  <c r="AF3" i="1"/>
  <c r="AF37" i="1"/>
  <c r="AE37" i="1"/>
  <c r="AE3" i="1"/>
  <c r="AD35" i="1"/>
  <c r="AD20" i="1"/>
  <c r="AD46" i="1"/>
  <c r="AD45" i="1"/>
  <c r="AG45" i="1"/>
  <c r="AG46" i="1"/>
  <c r="AG35" i="1"/>
  <c r="AG20" i="1"/>
  <c r="U12" i="1"/>
  <c r="U15" i="1"/>
  <c r="Q34" i="1"/>
  <c r="S12" i="1"/>
  <c r="Q15" i="1"/>
  <c r="S15" i="1"/>
  <c r="Q31" i="1"/>
  <c r="Q10" i="1"/>
  <c r="Q12" i="1"/>
  <c r="Q21" i="1"/>
  <c r="Q11" i="1"/>
  <c r="U5" i="1" l="1"/>
  <c r="U39" i="1"/>
  <c r="S39" i="1"/>
  <c r="S5" i="1"/>
  <c r="Q38" i="1"/>
  <c r="Q4" i="1"/>
  <c r="Q39" i="1"/>
  <c r="Q5" i="1"/>
  <c r="S34" i="1"/>
  <c r="Q14" i="1"/>
  <c r="S10" i="1"/>
  <c r="U34" i="1"/>
  <c r="S11" i="1"/>
  <c r="S21" i="1"/>
  <c r="U11" i="1"/>
  <c r="U10" i="1"/>
  <c r="S31" i="1"/>
  <c r="U21" i="1"/>
  <c r="U31" i="1"/>
  <c r="U4" i="1" l="1"/>
  <c r="U38" i="1"/>
  <c r="Q20" i="1"/>
  <c r="Q45" i="1"/>
  <c r="Q46" i="1"/>
  <c r="Q35" i="1"/>
  <c r="S4" i="1"/>
  <c r="S38" i="1"/>
  <c r="Q8" i="1"/>
  <c r="Q27" i="1"/>
  <c r="Q47" i="1" s="1"/>
  <c r="Q26" i="1"/>
  <c r="S20" i="1" l="1"/>
  <c r="S46" i="1"/>
  <c r="S35" i="1"/>
  <c r="S45" i="1"/>
  <c r="U20" i="1"/>
  <c r="U35" i="1"/>
  <c r="U46" i="1"/>
  <c r="U45" i="1"/>
  <c r="U8" i="1"/>
  <c r="S26" i="1"/>
  <c r="S27" i="1"/>
  <c r="S47" i="1" s="1"/>
  <c r="Q9" i="1"/>
  <c r="U26" i="1"/>
  <c r="U27" i="1"/>
  <c r="U47" i="1" s="1"/>
  <c r="S14" i="1"/>
  <c r="S8" i="1"/>
  <c r="U14" i="1"/>
  <c r="Q22" i="1"/>
  <c r="Q36" i="1"/>
  <c r="Q30" i="1"/>
  <c r="Q18" i="1"/>
  <c r="U9" i="1" l="1"/>
  <c r="S9" i="1"/>
  <c r="S22" i="1"/>
  <c r="U18" i="1"/>
  <c r="S30" i="1"/>
  <c r="S36" i="1"/>
  <c r="S18" i="1"/>
  <c r="U30" i="1"/>
  <c r="U36" i="1"/>
  <c r="Q17" i="1"/>
  <c r="U22" i="1"/>
  <c r="U17" i="1" l="1"/>
  <c r="Q23" i="1"/>
  <c r="S17" i="1"/>
  <c r="S23" i="1" l="1"/>
  <c r="Q16" i="1"/>
  <c r="U23" i="1"/>
  <c r="S16" i="1" l="1"/>
  <c r="U16" i="1"/>
  <c r="Q32" i="1"/>
  <c r="Q33" i="1"/>
  <c r="Q3" i="1" l="1"/>
  <c r="Q37" i="1"/>
  <c r="S32" i="1"/>
  <c r="S33" i="1"/>
  <c r="Q7" i="1"/>
  <c r="Q13" i="1"/>
  <c r="U32" i="1"/>
  <c r="Q6" i="1"/>
  <c r="Q2" i="1"/>
  <c r="U33" i="1"/>
  <c r="U37" i="1" l="1"/>
  <c r="U3" i="1"/>
  <c r="S3" i="1"/>
  <c r="S37" i="1"/>
  <c r="U13" i="1"/>
  <c r="Q19" i="1"/>
  <c r="U7" i="1"/>
  <c r="U2" i="1"/>
  <c r="Q28" i="1"/>
  <c r="S13" i="1"/>
  <c r="S6" i="1"/>
  <c r="S7" i="1"/>
  <c r="Q29" i="1"/>
  <c r="U6" i="1"/>
  <c r="S2" i="1"/>
  <c r="Q24" i="1" l="1"/>
  <c r="Q25" i="1"/>
  <c r="S19" i="1"/>
  <c r="S28" i="1"/>
  <c r="U19" i="1"/>
  <c r="S29" i="1"/>
  <c r="U28" i="1"/>
  <c r="U29" i="1"/>
  <c r="S25" i="1" l="1"/>
  <c r="S24" i="1"/>
  <c r="U24" i="1"/>
  <c r="U25" i="1"/>
</calcChain>
</file>

<file path=xl/sharedStrings.xml><?xml version="1.0" encoding="utf-8"?>
<sst xmlns="http://schemas.openxmlformats.org/spreadsheetml/2006/main" count="178" uniqueCount="170">
  <si>
    <t>map:1</t>
    <phoneticPr fontId="2" type="noConversion"/>
  </si>
  <si>
    <t>fatherid</t>
    <phoneticPr fontId="2" type="noConversion"/>
  </si>
  <si>
    <t>id</t>
    <phoneticPr fontId="2" type="noConversion"/>
  </si>
  <si>
    <t xml:space="preserve">action </t>
    <phoneticPr fontId="2" type="noConversion"/>
  </si>
  <si>
    <t>name</t>
    <phoneticPr fontId="2" type="noConversion"/>
  </si>
  <si>
    <t>des</t>
    <phoneticPr fontId="2" type="noConversion"/>
  </si>
  <si>
    <t>level</t>
    <phoneticPr fontId="2" type="noConversion"/>
  </si>
  <si>
    <t>maxHP</t>
    <phoneticPr fontId="2" type="noConversion"/>
  </si>
  <si>
    <t>maxSP</t>
    <phoneticPr fontId="2" type="noConversion"/>
  </si>
  <si>
    <t>pAtk</t>
    <phoneticPr fontId="2" type="noConversion"/>
  </si>
  <si>
    <t>pDef</t>
    <phoneticPr fontId="2" type="noConversion"/>
  </si>
  <si>
    <t>mAtk</t>
    <phoneticPr fontId="2" type="noConversion"/>
  </si>
  <si>
    <t>mDef</t>
    <phoneticPr fontId="2" type="noConversion"/>
  </si>
  <si>
    <t>lucky</t>
    <phoneticPr fontId="2" type="noConversion"/>
  </si>
  <si>
    <t>critical</t>
    <phoneticPr fontId="2" type="noConversion"/>
  </si>
  <si>
    <t>agile</t>
    <phoneticPr fontId="2" type="noConversion"/>
  </si>
  <si>
    <t>aH</t>
    <phoneticPr fontId="2" type="noConversion"/>
  </si>
  <si>
    <t>criticalValue</t>
    <phoneticPr fontId="2" type="noConversion"/>
  </si>
  <si>
    <t>move</t>
    <phoneticPr fontId="2" type="noConversion"/>
  </si>
  <si>
    <t>cp</t>
    <phoneticPr fontId="2" type="noConversion"/>
  </si>
  <si>
    <t>command</t>
    <phoneticPr fontId="2" type="noConversion"/>
  </si>
  <si>
    <t>aP</t>
    <phoneticPr fontId="2" type="noConversion"/>
  </si>
  <si>
    <t>aE</t>
    <phoneticPr fontId="2" type="noConversion"/>
  </si>
  <si>
    <t>aEl</t>
    <phoneticPr fontId="2" type="noConversion"/>
  </si>
  <si>
    <t>aD</t>
    <phoneticPr fontId="2" type="noConversion"/>
  </si>
  <si>
    <t>aI</t>
    <phoneticPr fontId="2" type="noConversion"/>
  </si>
  <si>
    <t>威尔</t>
  </si>
  <si>
    <t>月爁</t>
  </si>
  <si>
    <t>艾米莉塔</t>
  </si>
  <si>
    <t>艾米莉塔</t>
    <phoneticPr fontId="2" type="noConversion"/>
  </si>
  <si>
    <t>塞维尔</t>
  </si>
  <si>
    <t>雷格拉</t>
  </si>
  <si>
    <t>络纱娜</t>
  </si>
  <si>
    <t>神职侍女</t>
  </si>
  <si>
    <t>土精灵</t>
  </si>
  <si>
    <t>水那</t>
  </si>
  <si>
    <t>火狐</t>
  </si>
  <si>
    <t>克莱尔</t>
  </si>
  <si>
    <t>梅洛蒂亚娜</t>
  </si>
  <si>
    <t>莎露媞</t>
    <phoneticPr fontId="2" type="noConversion"/>
  </si>
  <si>
    <t>克尔安奴</t>
  </si>
  <si>
    <t>幻兽</t>
  </si>
  <si>
    <t>狐伯莲</t>
  </si>
  <si>
    <t>雷龙</t>
  </si>
  <si>
    <t>伊丽莎斯</t>
    <phoneticPr fontId="2" type="noConversion"/>
  </si>
  <si>
    <t>死神</t>
  </si>
  <si>
    <t>露丝</t>
  </si>
  <si>
    <t>伊琳娜</t>
    <phoneticPr fontId="2" type="noConversion"/>
  </si>
  <si>
    <t>伊夫琳</t>
  </si>
  <si>
    <t>莉莉</t>
  </si>
  <si>
    <t>普罗阿</t>
  </si>
  <si>
    <t>菲尼莉</t>
  </si>
  <si>
    <t>纳斯塔西娅</t>
  </si>
  <si>
    <t>依库瑞娅</t>
  </si>
  <si>
    <t>男佣兵</t>
  </si>
  <si>
    <t>女佣兵</t>
  </si>
  <si>
    <t>东方国将军</t>
  </si>
  <si>
    <t>柯丽雅</t>
    <phoneticPr fontId="2" type="noConversion"/>
  </si>
  <si>
    <t>竞技场接待</t>
    <phoneticPr fontId="2" type="noConversion"/>
  </si>
  <si>
    <t>汤</t>
    <phoneticPr fontId="2" type="noConversion"/>
  </si>
  <si>
    <t>杂货店小妹</t>
  </si>
  <si>
    <t>酒馆女仆</t>
  </si>
  <si>
    <t>肥胖的工匠</t>
  </si>
  <si>
    <t>死神</t>
    <phoneticPr fontId="2" type="noConversion"/>
  </si>
  <si>
    <t>邪恶的水精灵</t>
  </si>
  <si>
    <t>001A</t>
  </si>
  <si>
    <t>002A</t>
  </si>
  <si>
    <t>003A</t>
  </si>
  <si>
    <t>004A</t>
  </si>
  <si>
    <t>005A</t>
  </si>
  <si>
    <t>006A</t>
  </si>
  <si>
    <t>009A</t>
  </si>
  <si>
    <t>011A</t>
  </si>
  <si>
    <t>012A</t>
  </si>
  <si>
    <t>013A</t>
  </si>
  <si>
    <t>014A</t>
  </si>
  <si>
    <t>015A</t>
  </si>
  <si>
    <t>016A</t>
  </si>
  <si>
    <t>020A</t>
  </si>
  <si>
    <t>021A</t>
  </si>
  <si>
    <t>022A</t>
    <phoneticPr fontId="2" type="noConversion"/>
  </si>
  <si>
    <t>023A</t>
  </si>
  <si>
    <t>024A</t>
  </si>
  <si>
    <t>025A</t>
  </si>
  <si>
    <t>040A</t>
  </si>
  <si>
    <t>041A</t>
  </si>
  <si>
    <t>042A</t>
    <phoneticPr fontId="2" type="noConversion"/>
  </si>
  <si>
    <t>048A</t>
  </si>
  <si>
    <t>049A</t>
    <phoneticPr fontId="2" type="noConversion"/>
  </si>
  <si>
    <t>050A</t>
  </si>
  <si>
    <t>051A</t>
  </si>
  <si>
    <t>060A</t>
    <phoneticPr fontId="2" type="noConversion"/>
  </si>
  <si>
    <t>061A</t>
  </si>
  <si>
    <t>062A</t>
  </si>
  <si>
    <t>064A</t>
  </si>
  <si>
    <t>070A</t>
  </si>
  <si>
    <t>071A</t>
  </si>
  <si>
    <t>073A</t>
  </si>
  <si>
    <t>025B</t>
  </si>
  <si>
    <t>999A</t>
  </si>
  <si>
    <t>002K</t>
  </si>
  <si>
    <t>003K</t>
  </si>
  <si>
    <t>004K</t>
  </si>
  <si>
    <t>007A</t>
  </si>
  <si>
    <t>008A</t>
  </si>
  <si>
    <t>118A</t>
  </si>
  <si>
    <t>129A</t>
  </si>
  <si>
    <t>801A</t>
  </si>
  <si>
    <t>401A</t>
  </si>
  <si>
    <t>type</t>
    <phoneticPr fontId="2" type="noConversion"/>
  </si>
  <si>
    <t>游戏主人公。经营着父母遗留下来的小型工房的青年。对工匠生活十分憧憬，正努力成为一名出色的工匠。</t>
  </si>
  <si>
    <r>
      <t>邻国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family val="3"/>
        <charset val="134"/>
      </rPr>
      <t>蒂森那弗洛狄出身的剑客。为了寻找某人而来到多拉，但作为异国者没有工匠证明不能探索。来到威尔工房后，作为护卫被雇佣。</t>
    </r>
  </si>
  <si>
    <t>离家出走的强力魔法师。为了逃离政治婚姻而离家出走的工匠女儿，性格还是一个不懂世故的大家闺秀。对市井生活的一切都感到新鲜，十分开朗。</t>
  </si>
  <si>
    <t>住在附近的精灵。因为寿命与生活方式跟人类存在很大差异，被公认为与人类不融的精灵族中少数对人类有兴趣，并积极寻找与人类共存的生活方法。</t>
  </si>
  <si>
    <t>主人公儿时玩伴，不同的是已经是名出色的炼金术师。</t>
  </si>
  <si>
    <t>管理工匠协会的妖艳领主。工匠会会长，掌柜着工匠协会的命脉。</t>
  </si>
  <si>
    <t>掌管神职的侍女，给人一种冰冷的感觉。</t>
  </si>
  <si>
    <t>被召唤的土精灵。</t>
  </si>
  <si>
    <t>住在漂亮湖泊中柔弱的水精灵，性格文静，从来不会怀疑别人。</t>
  </si>
  <si>
    <t>火焰神殿古老的守护者，性格稳重，但内心也有阴暗的一面。</t>
  </si>
  <si>
    <t>多拉近郊森林中的双子木精灵的弟弟，好奇心强，喜欢自由，是个姐控。</t>
  </si>
  <si>
    <t>高傲的第八位天使。性格高傲，举手投足之间散发着高贵的气质。她的能力不是一般人类所能与之抗衡。</t>
  </si>
  <si>
    <t>睡魔族，栖息于多拉近郊的睡魔母系种的女孩。性格开朗，好奇心旺盛，经常干着盗贼的勾当。</t>
  </si>
  <si>
    <t>多拉近郊森林中的双子木精灵的姐姐，好奇心强，喜欢自由，是个弟控。</t>
  </si>
  <si>
    <t>湖底中栖息的巨大幻兽。</t>
  </si>
  <si>
    <t>统治拥有极高开发价值矿脉的火山带的领主，高贵的幻兽种。在以锻造为生的人类中拥有很多传说，被当做神一般崇拜。</t>
  </si>
  <si>
    <t>栖息于多拉东北部山脉中的龙。一切都是谜团。</t>
  </si>
  <si>
    <t>能歌善舞的第五位天使。可爱的面容，动听的歌声，有着从事吟游诗人的梦想。</t>
  </si>
  <si>
    <t>最近在多拉附近徘徊的死神。十分残忍且神出鬼没，在工匠协会连同国内都令人畏惧。</t>
  </si>
  <si>
    <t>被成为军神的神官战士。在战场上无人匹敌。</t>
  </si>
  <si>
    <t>帝国小皇帝。</t>
  </si>
  <si>
    <r>
      <t>深凌之第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位契魔。</t>
    </r>
  </si>
  <si>
    <t>小恶魔。</t>
  </si>
  <si>
    <t>上级魔族歪魔姬。持有空间扭曲的力量。</t>
  </si>
  <si>
    <t>住在阳光山谷附近的精灵女王。魔力非常强大。</t>
  </si>
  <si>
    <t>第四位天使。</t>
  </si>
  <si>
    <t>第四位天使。想着怎么毁灭世界。</t>
  </si>
  <si>
    <t>第五位见习天使。长着恶魔的翅膀，但是为性格开朗的天使。</t>
  </si>
  <si>
    <t>第三位天使，天使队长。沉默寡言。</t>
  </si>
  <si>
    <t>原工房都市的护卫，现在被工匠们雇佣。</t>
  </si>
  <si>
    <r>
      <t>东方国将军，原著最终</t>
    </r>
    <r>
      <rPr>
        <sz val="10"/>
        <color theme="1"/>
        <rFont val="Arial"/>
        <family val="2"/>
      </rPr>
      <t>BOSS</t>
    </r>
    <r>
      <rPr>
        <sz val="10"/>
        <color theme="1"/>
        <rFont val="宋体"/>
        <family val="3"/>
        <charset val="134"/>
      </rPr>
      <t>之一。</t>
    </r>
  </si>
  <si>
    <t>死神的强化版。</t>
  </si>
  <si>
    <t>侍奉着与塞利卡对立的强大军神玛兹泰利亚的教团圣女。</t>
  </si>
  <si>
    <t>强化版的月爁，流浪的弑神者。</t>
  </si>
  <si>
    <t>强化版的艾米莉塔，小恶魔。</t>
  </si>
  <si>
    <t>强化版的塞维尔，精灵公主。</t>
  </si>
  <si>
    <t>竞技场的接待，妖艳的少妇，非常喜欢强者。</t>
  </si>
  <si>
    <t>酒馆的老板，为人憨厚的大叔。</t>
  </si>
  <si>
    <t>杂货店小妹。</t>
  </si>
  <si>
    <t>酒馆女仆。</t>
  </si>
  <si>
    <t>最近在多拉附近徘徊的死神。十分残忍且神出鬼没，在工匠协会连同国内都令人畏惧。</t>
    <phoneticPr fontId="2" type="noConversion"/>
  </si>
  <si>
    <t>ProID</t>
    <phoneticPr fontId="2" type="noConversion"/>
  </si>
  <si>
    <t>PrlLevel</t>
    <phoneticPr fontId="2" type="noConversion"/>
  </si>
  <si>
    <t>levelUpType</t>
    <phoneticPr fontId="2" type="noConversion"/>
  </si>
  <si>
    <t>characterType</t>
    <phoneticPr fontId="2" type="noConversion"/>
  </si>
  <si>
    <t>employPrice</t>
    <phoneticPr fontId="2" type="noConversion"/>
  </si>
  <si>
    <t>imageOffsetX</t>
    <phoneticPr fontId="2" type="noConversion"/>
  </si>
  <si>
    <t>event</t>
    <phoneticPr fontId="2" type="noConversion"/>
  </si>
  <si>
    <t>id2</t>
    <phoneticPr fontId="2" type="noConversion"/>
  </si>
  <si>
    <t>085A</t>
    <phoneticPr fontId="2" type="noConversion"/>
  </si>
  <si>
    <t>原工房都市的护卫，现在被工匠们雇佣。</t>
    <phoneticPr fontId="2" type="noConversion"/>
  </si>
  <si>
    <t>hit</t>
    <phoneticPr fontId="2" type="noConversion"/>
  </si>
  <si>
    <t>aF</t>
    <phoneticPr fontId="2" type="noConversion"/>
  </si>
  <si>
    <t>女佣</t>
    <phoneticPr fontId="2" type="noConversion"/>
  </si>
  <si>
    <t>女佣（邪恶）</t>
    <phoneticPr fontId="2" type="noConversion"/>
  </si>
  <si>
    <t>maxFS</t>
    <phoneticPr fontId="2" type="noConversion"/>
  </si>
  <si>
    <t>guest</t>
    <phoneticPr fontId="2" type="noConversion"/>
  </si>
  <si>
    <t>map:2</t>
    <phoneticPr fontId="2" type="noConversion"/>
  </si>
  <si>
    <t>fatherid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</si>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</sst>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pan\&#26032;&#24314;&#25991;&#20214;&#22841;%20(2)\&#23041;&#23572;&#26032;&#25968;&#20540;1.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"/>
      <sheetName val="伤害减免"/>
      <sheetName val="职业闪避"/>
      <sheetName val="平衡"/>
      <sheetName val="职业基础"/>
      <sheetName val="职业"/>
      <sheetName val="装备"/>
      <sheetName val="装备名称"/>
      <sheetName val="装备明细"/>
      <sheetName val="Sheet2"/>
    </sheetNames>
    <sheetDataSet>
      <sheetData sheetId="0"/>
      <sheetData sheetId="1"/>
      <sheetData sheetId="2"/>
      <sheetData sheetId="3"/>
      <sheetData sheetId="4">
        <row r="2">
          <cell r="C2" t="str">
            <v>名字</v>
          </cell>
          <cell r="D2" t="str">
            <v>hp</v>
          </cell>
          <cell r="E2" t="str">
            <v>sp</v>
          </cell>
          <cell r="F2" t="str">
            <v>物攻</v>
          </cell>
          <cell r="G2" t="str">
            <v>物防</v>
          </cell>
          <cell r="H2" t="str">
            <v>魔攻</v>
          </cell>
          <cell r="I2" t="str">
            <v>魔防</v>
          </cell>
          <cell r="J2" t="str">
            <v>敏捷</v>
          </cell>
          <cell r="K2" t="str">
            <v>幸运</v>
          </cell>
          <cell r="L2" t="str">
            <v>命中</v>
          </cell>
          <cell r="M2" t="str">
            <v>暴击率</v>
          </cell>
          <cell r="N2" t="str">
            <v>暴击伤害</v>
          </cell>
          <cell r="O2" t="str">
            <v>物理抗性</v>
          </cell>
          <cell r="P2" t="str">
            <v>地脉抗性</v>
          </cell>
          <cell r="Q2" t="str">
            <v>冷却抗性</v>
          </cell>
          <cell r="R2" t="str">
            <v>火炎抗性</v>
          </cell>
          <cell r="S2" t="str">
            <v>神圣抗性</v>
          </cell>
          <cell r="T2" t="str">
            <v>黑暗抗性</v>
          </cell>
          <cell r="U2" t="str">
            <v>电击抗性</v>
          </cell>
        </row>
        <row r="3">
          <cell r="C3" t="str">
            <v>威尔</v>
          </cell>
          <cell r="D3">
            <v>21</v>
          </cell>
          <cell r="E3">
            <v>6</v>
          </cell>
          <cell r="F3">
            <v>5</v>
          </cell>
          <cell r="G3">
            <v>8</v>
          </cell>
          <cell r="H3">
            <v>5</v>
          </cell>
          <cell r="I3">
            <v>8</v>
          </cell>
          <cell r="J3">
            <v>1</v>
          </cell>
          <cell r="K3">
            <v>3</v>
          </cell>
          <cell r="L3">
            <v>0.5</v>
          </cell>
          <cell r="M3">
            <v>0.1</v>
          </cell>
          <cell r="N3">
            <v>1.5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2</v>
          </cell>
          <cell r="T3">
            <v>1</v>
          </cell>
          <cell r="U3">
            <v>1</v>
          </cell>
        </row>
        <row r="4">
          <cell r="C4" t="str">
            <v>月爁</v>
          </cell>
          <cell r="D4">
            <v>19</v>
          </cell>
          <cell r="E4">
            <v>6</v>
          </cell>
          <cell r="F4">
            <v>9</v>
          </cell>
          <cell r="G4">
            <v>9</v>
          </cell>
          <cell r="H4">
            <v>1</v>
          </cell>
          <cell r="I4">
            <v>9</v>
          </cell>
          <cell r="J4">
            <v>2</v>
          </cell>
          <cell r="K4">
            <v>3</v>
          </cell>
          <cell r="L4">
            <v>0.5</v>
          </cell>
          <cell r="M4">
            <v>0.1</v>
          </cell>
          <cell r="N4">
            <v>1.5</v>
          </cell>
          <cell r="O4">
            <v>1</v>
          </cell>
          <cell r="P4">
            <v>2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</row>
        <row r="5">
          <cell r="C5" t="str">
            <v>艾米莉塔</v>
          </cell>
          <cell r="D5">
            <v>14</v>
          </cell>
          <cell r="E5">
            <v>9</v>
          </cell>
          <cell r="F5">
            <v>1</v>
          </cell>
          <cell r="G5">
            <v>5</v>
          </cell>
          <cell r="H5">
            <v>13</v>
          </cell>
          <cell r="I5">
            <v>8</v>
          </cell>
          <cell r="J5">
            <v>1</v>
          </cell>
          <cell r="K5">
            <v>3</v>
          </cell>
          <cell r="L5">
            <v>0.5</v>
          </cell>
          <cell r="M5">
            <v>0.1</v>
          </cell>
          <cell r="N5">
            <v>1.5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2</v>
          </cell>
        </row>
        <row r="6">
          <cell r="C6" t="str">
            <v>塞维尔</v>
          </cell>
          <cell r="D6">
            <v>13</v>
          </cell>
          <cell r="E6">
            <v>5</v>
          </cell>
          <cell r="F6">
            <v>14</v>
          </cell>
          <cell r="G6">
            <v>10</v>
          </cell>
          <cell r="H6">
            <v>2</v>
          </cell>
          <cell r="I6">
            <v>11</v>
          </cell>
          <cell r="J6">
            <v>2</v>
          </cell>
          <cell r="K6">
            <v>3</v>
          </cell>
          <cell r="L6">
            <v>0.5</v>
          </cell>
          <cell r="M6">
            <v>0.1</v>
          </cell>
          <cell r="N6">
            <v>1.5</v>
          </cell>
          <cell r="O6">
            <v>1</v>
          </cell>
          <cell r="P6">
            <v>2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C7" t="str">
            <v>雷格拉</v>
          </cell>
          <cell r="D7">
            <v>21</v>
          </cell>
          <cell r="E7">
            <v>6</v>
          </cell>
          <cell r="F7">
            <v>5</v>
          </cell>
          <cell r="G7">
            <v>8</v>
          </cell>
          <cell r="H7">
            <v>5</v>
          </cell>
          <cell r="I7">
            <v>8</v>
          </cell>
          <cell r="J7">
            <v>1</v>
          </cell>
          <cell r="K7">
            <v>3</v>
          </cell>
          <cell r="L7">
            <v>0.5</v>
          </cell>
          <cell r="M7">
            <v>0.1</v>
          </cell>
          <cell r="N7">
            <v>1.5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2</v>
          </cell>
          <cell r="T7">
            <v>1</v>
          </cell>
          <cell r="U7">
            <v>1</v>
          </cell>
        </row>
        <row r="8">
          <cell r="C8" t="str">
            <v>络纱娜</v>
          </cell>
          <cell r="D8">
            <v>21</v>
          </cell>
          <cell r="E8">
            <v>5</v>
          </cell>
          <cell r="F8">
            <v>5</v>
          </cell>
          <cell r="G8">
            <v>8</v>
          </cell>
          <cell r="H8">
            <v>5</v>
          </cell>
          <cell r="I8">
            <v>8</v>
          </cell>
          <cell r="J8">
            <v>1</v>
          </cell>
          <cell r="K8">
            <v>3</v>
          </cell>
          <cell r="L8">
            <v>0.5</v>
          </cell>
          <cell r="M8">
            <v>0.1</v>
          </cell>
          <cell r="N8">
            <v>1.5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2</v>
          </cell>
          <cell r="T8">
            <v>1</v>
          </cell>
          <cell r="U8">
            <v>1</v>
          </cell>
        </row>
        <row r="9">
          <cell r="C9" t="str">
            <v>神职侍女</v>
          </cell>
          <cell r="D9">
            <v>17</v>
          </cell>
          <cell r="E9">
            <v>7</v>
          </cell>
          <cell r="F9">
            <v>2</v>
          </cell>
          <cell r="G9">
            <v>6</v>
          </cell>
          <cell r="H9">
            <v>10</v>
          </cell>
          <cell r="I9">
            <v>7</v>
          </cell>
          <cell r="J9">
            <v>1</v>
          </cell>
          <cell r="K9">
            <v>3</v>
          </cell>
          <cell r="L9">
            <v>0.5</v>
          </cell>
          <cell r="M9">
            <v>0.1</v>
          </cell>
          <cell r="N9">
            <v>1.5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2</v>
          </cell>
        </row>
        <row r="10">
          <cell r="C10" t="str">
            <v>水那</v>
          </cell>
          <cell r="D10">
            <v>14</v>
          </cell>
          <cell r="E10">
            <v>9</v>
          </cell>
          <cell r="F10">
            <v>1</v>
          </cell>
          <cell r="G10">
            <v>5</v>
          </cell>
          <cell r="H10">
            <v>13</v>
          </cell>
          <cell r="I10">
            <v>8</v>
          </cell>
          <cell r="J10">
            <v>1</v>
          </cell>
          <cell r="K10">
            <v>3</v>
          </cell>
          <cell r="L10">
            <v>0.5</v>
          </cell>
          <cell r="M10">
            <v>0.1</v>
          </cell>
          <cell r="N10">
            <v>1.5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2</v>
          </cell>
        </row>
        <row r="11">
          <cell r="C11" t="str">
            <v>火狐</v>
          </cell>
          <cell r="D11">
            <v>14</v>
          </cell>
          <cell r="E11">
            <v>6</v>
          </cell>
          <cell r="F11">
            <v>11</v>
          </cell>
          <cell r="G11">
            <v>10</v>
          </cell>
          <cell r="H11">
            <v>3</v>
          </cell>
          <cell r="I11">
            <v>7</v>
          </cell>
          <cell r="J11">
            <v>2</v>
          </cell>
          <cell r="K11">
            <v>3</v>
          </cell>
          <cell r="L11">
            <v>0.5</v>
          </cell>
          <cell r="M11">
            <v>0.1</v>
          </cell>
          <cell r="N11">
            <v>1.5</v>
          </cell>
          <cell r="O11">
            <v>1</v>
          </cell>
          <cell r="P11">
            <v>2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C12" t="str">
            <v>克莱尔</v>
          </cell>
          <cell r="D12">
            <v>13</v>
          </cell>
          <cell r="E12">
            <v>5</v>
          </cell>
          <cell r="F12">
            <v>14</v>
          </cell>
          <cell r="G12">
            <v>10</v>
          </cell>
          <cell r="H12">
            <v>2</v>
          </cell>
          <cell r="I12">
            <v>11</v>
          </cell>
          <cell r="J12">
            <v>2</v>
          </cell>
          <cell r="K12">
            <v>3</v>
          </cell>
          <cell r="L12">
            <v>0.5</v>
          </cell>
          <cell r="M12">
            <v>0.1</v>
          </cell>
          <cell r="N12">
            <v>1.5</v>
          </cell>
          <cell r="O12">
            <v>1</v>
          </cell>
          <cell r="P12">
            <v>2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C13" t="str">
            <v>梅洛蒂亚娜</v>
          </cell>
          <cell r="D13">
            <v>21</v>
          </cell>
          <cell r="E13">
            <v>7</v>
          </cell>
          <cell r="F13">
            <v>5</v>
          </cell>
          <cell r="G13">
            <v>8</v>
          </cell>
          <cell r="H13">
            <v>5</v>
          </cell>
          <cell r="I13">
            <v>8</v>
          </cell>
          <cell r="J13">
            <v>1</v>
          </cell>
          <cell r="K13">
            <v>3</v>
          </cell>
          <cell r="L13">
            <v>0.5</v>
          </cell>
          <cell r="M13">
            <v>0.1</v>
          </cell>
          <cell r="N13">
            <v>1.5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2</v>
          </cell>
          <cell r="T13">
            <v>1</v>
          </cell>
          <cell r="U13">
            <v>1</v>
          </cell>
        </row>
        <row r="14">
          <cell r="C14" t="str">
            <v>莎露媞</v>
          </cell>
          <cell r="D14">
            <v>16</v>
          </cell>
          <cell r="E14">
            <v>5</v>
          </cell>
          <cell r="F14">
            <v>11</v>
          </cell>
          <cell r="G14">
            <v>10</v>
          </cell>
          <cell r="H14">
            <v>1</v>
          </cell>
          <cell r="I14">
            <v>10</v>
          </cell>
          <cell r="J14">
            <v>1</v>
          </cell>
          <cell r="K14">
            <v>3</v>
          </cell>
          <cell r="L14">
            <v>0.5</v>
          </cell>
          <cell r="M14">
            <v>0.1</v>
          </cell>
          <cell r="N14">
            <v>1.5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2</v>
          </cell>
          <cell r="U14">
            <v>1</v>
          </cell>
        </row>
        <row r="15">
          <cell r="C15" t="str">
            <v>克尔安奴</v>
          </cell>
          <cell r="D15">
            <v>13</v>
          </cell>
          <cell r="E15">
            <v>5</v>
          </cell>
          <cell r="F15">
            <v>14</v>
          </cell>
          <cell r="G15">
            <v>10</v>
          </cell>
          <cell r="H15">
            <v>2</v>
          </cell>
          <cell r="I15">
            <v>11</v>
          </cell>
          <cell r="J15">
            <v>2</v>
          </cell>
          <cell r="K15">
            <v>3</v>
          </cell>
          <cell r="L15">
            <v>0.5</v>
          </cell>
          <cell r="M15">
            <v>0.1</v>
          </cell>
          <cell r="N15">
            <v>1.5</v>
          </cell>
          <cell r="O15">
            <v>1</v>
          </cell>
          <cell r="P15">
            <v>2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C16" t="str">
            <v>幻兽</v>
          </cell>
          <cell r="D16">
            <v>16</v>
          </cell>
          <cell r="E16">
            <v>6</v>
          </cell>
          <cell r="F16">
            <v>9</v>
          </cell>
          <cell r="G16">
            <v>11</v>
          </cell>
          <cell r="H16">
            <v>1</v>
          </cell>
          <cell r="I16">
            <v>8</v>
          </cell>
          <cell r="J16">
            <v>3</v>
          </cell>
          <cell r="K16">
            <v>3</v>
          </cell>
          <cell r="L16">
            <v>0.5</v>
          </cell>
          <cell r="M16">
            <v>0.1</v>
          </cell>
          <cell r="N16">
            <v>1.5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2</v>
          </cell>
          <cell r="T16">
            <v>1</v>
          </cell>
          <cell r="U16">
            <v>1</v>
          </cell>
        </row>
        <row r="17">
          <cell r="C17" t="str">
            <v>狐伯莲</v>
          </cell>
          <cell r="D17">
            <v>15</v>
          </cell>
          <cell r="E17">
            <v>6</v>
          </cell>
          <cell r="F17">
            <v>4</v>
          </cell>
          <cell r="G17">
            <v>6</v>
          </cell>
          <cell r="H17">
            <v>7</v>
          </cell>
          <cell r="I17">
            <v>8</v>
          </cell>
          <cell r="J17">
            <v>3</v>
          </cell>
          <cell r="K17">
            <v>3</v>
          </cell>
          <cell r="L17">
            <v>0.5</v>
          </cell>
          <cell r="M17">
            <v>0.1</v>
          </cell>
          <cell r="N17">
            <v>1.5</v>
          </cell>
          <cell r="O17">
            <v>1</v>
          </cell>
          <cell r="P17">
            <v>1</v>
          </cell>
          <cell r="Q17">
            <v>1</v>
          </cell>
          <cell r="R17">
            <v>2</v>
          </cell>
          <cell r="S17">
            <v>1</v>
          </cell>
          <cell r="T17">
            <v>1</v>
          </cell>
          <cell r="U17">
            <v>1</v>
          </cell>
        </row>
        <row r="18">
          <cell r="C18" t="str">
            <v>雷龙</v>
          </cell>
          <cell r="D18">
            <v>16</v>
          </cell>
          <cell r="E18">
            <v>7</v>
          </cell>
          <cell r="F18">
            <v>5</v>
          </cell>
          <cell r="G18">
            <v>6</v>
          </cell>
          <cell r="H18">
            <v>7</v>
          </cell>
          <cell r="I18">
            <v>8</v>
          </cell>
          <cell r="J18">
            <v>2</v>
          </cell>
          <cell r="K18">
            <v>3</v>
          </cell>
          <cell r="L18">
            <v>0.5</v>
          </cell>
          <cell r="M18">
            <v>0.1</v>
          </cell>
          <cell r="N18">
            <v>1.5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2</v>
          </cell>
        </row>
        <row r="19">
          <cell r="C19" t="str">
            <v>伊丽莎斯</v>
          </cell>
          <cell r="D19">
            <v>17</v>
          </cell>
          <cell r="E19">
            <v>7</v>
          </cell>
          <cell r="F19">
            <v>2</v>
          </cell>
          <cell r="G19">
            <v>11</v>
          </cell>
          <cell r="H19">
            <v>8</v>
          </cell>
          <cell r="I19">
            <v>11</v>
          </cell>
          <cell r="J19">
            <v>3</v>
          </cell>
          <cell r="K19">
            <v>3</v>
          </cell>
          <cell r="L19">
            <v>0.5</v>
          </cell>
          <cell r="M19">
            <v>0.1</v>
          </cell>
          <cell r="N19">
            <v>1.5</v>
          </cell>
          <cell r="O19">
            <v>2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C20" t="str">
            <v>死神</v>
          </cell>
          <cell r="D20">
            <v>12</v>
          </cell>
          <cell r="E20">
            <v>6</v>
          </cell>
          <cell r="F20">
            <v>9</v>
          </cell>
          <cell r="G20">
            <v>8</v>
          </cell>
          <cell r="H20">
            <v>4</v>
          </cell>
          <cell r="I20">
            <v>10</v>
          </cell>
          <cell r="J20">
            <v>3</v>
          </cell>
          <cell r="K20">
            <v>3</v>
          </cell>
          <cell r="L20">
            <v>0.5</v>
          </cell>
          <cell r="M20">
            <v>0.1</v>
          </cell>
          <cell r="N20">
            <v>1.5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2</v>
          </cell>
          <cell r="U20">
            <v>1</v>
          </cell>
        </row>
        <row r="21">
          <cell r="C21" t="str">
            <v>露丝</v>
          </cell>
          <cell r="D21">
            <v>14</v>
          </cell>
          <cell r="E21">
            <v>6</v>
          </cell>
          <cell r="F21">
            <v>11</v>
          </cell>
          <cell r="G21">
            <v>10</v>
          </cell>
          <cell r="H21">
            <v>3</v>
          </cell>
          <cell r="I21">
            <v>7</v>
          </cell>
          <cell r="J21">
            <v>2</v>
          </cell>
          <cell r="K21">
            <v>3</v>
          </cell>
          <cell r="L21">
            <v>0.5</v>
          </cell>
          <cell r="M21">
            <v>0.1</v>
          </cell>
          <cell r="N21">
            <v>1.5</v>
          </cell>
          <cell r="O21">
            <v>1</v>
          </cell>
          <cell r="P21">
            <v>2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C22" t="str">
            <v>伊琳娜</v>
          </cell>
          <cell r="D22">
            <v>16</v>
          </cell>
          <cell r="E22">
            <v>7</v>
          </cell>
          <cell r="F22">
            <v>5</v>
          </cell>
          <cell r="G22">
            <v>6</v>
          </cell>
          <cell r="H22">
            <v>7</v>
          </cell>
          <cell r="I22">
            <v>8</v>
          </cell>
          <cell r="J22">
            <v>2</v>
          </cell>
          <cell r="K22">
            <v>3</v>
          </cell>
          <cell r="L22">
            <v>0.5</v>
          </cell>
          <cell r="M22">
            <v>0.1</v>
          </cell>
          <cell r="N22">
            <v>1.5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2</v>
          </cell>
        </row>
        <row r="23">
          <cell r="C23" t="str">
            <v>伊夫琳</v>
          </cell>
          <cell r="D23">
            <v>14</v>
          </cell>
          <cell r="E23">
            <v>6</v>
          </cell>
          <cell r="F23">
            <v>9</v>
          </cell>
          <cell r="G23">
            <v>10</v>
          </cell>
          <cell r="H23">
            <v>2</v>
          </cell>
          <cell r="I23">
            <v>9</v>
          </cell>
          <cell r="J23">
            <v>3</v>
          </cell>
          <cell r="K23">
            <v>3</v>
          </cell>
          <cell r="L23">
            <v>0.5</v>
          </cell>
          <cell r="M23">
            <v>0.1</v>
          </cell>
          <cell r="N23">
            <v>1.5</v>
          </cell>
          <cell r="O23">
            <v>1</v>
          </cell>
          <cell r="P23">
            <v>1</v>
          </cell>
          <cell r="Q23">
            <v>2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</row>
        <row r="24">
          <cell r="C24" t="str">
            <v>莉莉</v>
          </cell>
          <cell r="D24">
            <v>17</v>
          </cell>
          <cell r="E24">
            <v>6</v>
          </cell>
          <cell r="F24">
            <v>2</v>
          </cell>
          <cell r="G24">
            <v>11</v>
          </cell>
          <cell r="H24">
            <v>8</v>
          </cell>
          <cell r="I24">
            <v>11</v>
          </cell>
          <cell r="J24">
            <v>3</v>
          </cell>
          <cell r="K24">
            <v>3</v>
          </cell>
          <cell r="L24">
            <v>0.5</v>
          </cell>
          <cell r="M24">
            <v>0.1</v>
          </cell>
          <cell r="N24">
            <v>1.5</v>
          </cell>
          <cell r="O24">
            <v>2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</row>
        <row r="25">
          <cell r="C25" t="str">
            <v>莉莉</v>
          </cell>
          <cell r="D25">
            <v>17</v>
          </cell>
          <cell r="E25">
            <v>6</v>
          </cell>
          <cell r="F25">
            <v>2</v>
          </cell>
          <cell r="G25">
            <v>11</v>
          </cell>
          <cell r="H25">
            <v>8</v>
          </cell>
          <cell r="I25">
            <v>11</v>
          </cell>
          <cell r="J25">
            <v>3</v>
          </cell>
          <cell r="K25">
            <v>3</v>
          </cell>
          <cell r="L25">
            <v>0.5</v>
          </cell>
          <cell r="M25">
            <v>0.1</v>
          </cell>
          <cell r="N25">
            <v>1.5</v>
          </cell>
          <cell r="O25">
            <v>2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</row>
        <row r="26">
          <cell r="C26" t="str">
            <v>普罗阿</v>
          </cell>
          <cell r="D26">
            <v>17</v>
          </cell>
          <cell r="E26">
            <v>6</v>
          </cell>
          <cell r="F26">
            <v>2</v>
          </cell>
          <cell r="G26">
            <v>6</v>
          </cell>
          <cell r="H26">
            <v>10</v>
          </cell>
          <cell r="I26">
            <v>7</v>
          </cell>
          <cell r="J26">
            <v>1</v>
          </cell>
          <cell r="K26">
            <v>3</v>
          </cell>
          <cell r="L26">
            <v>0.5</v>
          </cell>
          <cell r="M26">
            <v>0.1</v>
          </cell>
          <cell r="N26">
            <v>1.5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2</v>
          </cell>
        </row>
        <row r="27">
          <cell r="C27" t="str">
            <v>菲尼莉</v>
          </cell>
          <cell r="D27">
            <v>17</v>
          </cell>
          <cell r="E27">
            <v>8</v>
          </cell>
          <cell r="F27">
            <v>2</v>
          </cell>
          <cell r="G27">
            <v>6</v>
          </cell>
          <cell r="H27">
            <v>10</v>
          </cell>
          <cell r="I27">
            <v>7</v>
          </cell>
          <cell r="J27">
            <v>1</v>
          </cell>
          <cell r="K27">
            <v>3</v>
          </cell>
          <cell r="L27">
            <v>0.5</v>
          </cell>
          <cell r="M27">
            <v>0.1</v>
          </cell>
          <cell r="N27">
            <v>1.5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2</v>
          </cell>
        </row>
        <row r="28">
          <cell r="C28" t="str">
            <v>女佣</v>
          </cell>
          <cell r="D28">
            <v>17</v>
          </cell>
          <cell r="E28">
            <v>6</v>
          </cell>
          <cell r="F28">
            <v>2</v>
          </cell>
          <cell r="G28">
            <v>11</v>
          </cell>
          <cell r="H28">
            <v>8</v>
          </cell>
          <cell r="I28">
            <v>11</v>
          </cell>
          <cell r="J28">
            <v>3</v>
          </cell>
          <cell r="K28">
            <v>3</v>
          </cell>
          <cell r="L28">
            <v>0.5</v>
          </cell>
          <cell r="M28">
            <v>0.1</v>
          </cell>
          <cell r="N28">
            <v>1.5</v>
          </cell>
          <cell r="O28">
            <v>2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C29" t="str">
            <v>女佣（邪恶）</v>
          </cell>
          <cell r="D29">
            <v>17</v>
          </cell>
          <cell r="E29">
            <v>6</v>
          </cell>
          <cell r="F29">
            <v>2</v>
          </cell>
          <cell r="G29">
            <v>11</v>
          </cell>
          <cell r="H29">
            <v>8</v>
          </cell>
          <cell r="I29">
            <v>11</v>
          </cell>
          <cell r="J29">
            <v>3</v>
          </cell>
          <cell r="K29">
            <v>3</v>
          </cell>
          <cell r="L29">
            <v>0.5</v>
          </cell>
          <cell r="M29">
            <v>0.1</v>
          </cell>
          <cell r="N29">
            <v>1.5</v>
          </cell>
          <cell r="O29">
            <v>2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</row>
        <row r="30">
          <cell r="C30" t="str">
            <v>纳斯塔西娅</v>
          </cell>
          <cell r="D30">
            <v>16</v>
          </cell>
          <cell r="E30">
            <v>7</v>
          </cell>
          <cell r="F30">
            <v>5</v>
          </cell>
          <cell r="G30">
            <v>6</v>
          </cell>
          <cell r="H30">
            <v>7</v>
          </cell>
          <cell r="I30">
            <v>8</v>
          </cell>
          <cell r="J30">
            <v>2</v>
          </cell>
          <cell r="K30">
            <v>3</v>
          </cell>
          <cell r="L30">
            <v>0.5</v>
          </cell>
          <cell r="M30">
            <v>0.1</v>
          </cell>
          <cell r="N30">
            <v>1.5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2</v>
          </cell>
        </row>
        <row r="31">
          <cell r="C31" t="str">
            <v>依库瑞娅</v>
          </cell>
          <cell r="D31">
            <v>14</v>
          </cell>
          <cell r="E31">
            <v>6</v>
          </cell>
          <cell r="F31">
            <v>11</v>
          </cell>
          <cell r="G31">
            <v>10</v>
          </cell>
          <cell r="H31">
            <v>3</v>
          </cell>
          <cell r="I31">
            <v>7</v>
          </cell>
          <cell r="J31">
            <v>2</v>
          </cell>
          <cell r="K31">
            <v>3</v>
          </cell>
          <cell r="L31">
            <v>0.5</v>
          </cell>
          <cell r="M31">
            <v>0.1</v>
          </cell>
          <cell r="N31">
            <v>1.5</v>
          </cell>
          <cell r="O31">
            <v>1</v>
          </cell>
          <cell r="P31">
            <v>2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C32" t="str">
            <v>男佣兵</v>
          </cell>
          <cell r="D32">
            <v>19</v>
          </cell>
          <cell r="E32">
            <v>4</v>
          </cell>
          <cell r="F32">
            <v>9</v>
          </cell>
          <cell r="G32">
            <v>9</v>
          </cell>
          <cell r="H32">
            <v>1</v>
          </cell>
          <cell r="I32">
            <v>9</v>
          </cell>
          <cell r="J32">
            <v>2</v>
          </cell>
          <cell r="K32">
            <v>3</v>
          </cell>
          <cell r="L32">
            <v>0.5</v>
          </cell>
          <cell r="M32">
            <v>0.1</v>
          </cell>
          <cell r="N32">
            <v>1.5</v>
          </cell>
          <cell r="O32">
            <v>1</v>
          </cell>
          <cell r="P32">
            <v>2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C33" t="str">
            <v>女佣兵</v>
          </cell>
          <cell r="D33">
            <v>19</v>
          </cell>
          <cell r="E33">
            <v>4</v>
          </cell>
          <cell r="F33">
            <v>9</v>
          </cell>
          <cell r="G33">
            <v>9</v>
          </cell>
          <cell r="H33">
            <v>1</v>
          </cell>
          <cell r="I33">
            <v>9</v>
          </cell>
          <cell r="J33">
            <v>2</v>
          </cell>
          <cell r="K33">
            <v>3</v>
          </cell>
          <cell r="L33">
            <v>0.5</v>
          </cell>
          <cell r="M33">
            <v>0.1</v>
          </cell>
          <cell r="N33">
            <v>1.5</v>
          </cell>
          <cell r="O33">
            <v>1</v>
          </cell>
          <cell r="P33">
            <v>2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C34" t="str">
            <v>月爁</v>
          </cell>
          <cell r="D34">
            <v>21</v>
          </cell>
          <cell r="E34">
            <v>9</v>
          </cell>
          <cell r="F34">
            <v>16</v>
          </cell>
          <cell r="G34">
            <v>10</v>
          </cell>
          <cell r="H34">
            <v>4</v>
          </cell>
          <cell r="I34">
            <v>7</v>
          </cell>
          <cell r="J34">
            <v>2</v>
          </cell>
          <cell r="K34">
            <v>3</v>
          </cell>
          <cell r="L34">
            <v>0.5</v>
          </cell>
          <cell r="M34">
            <v>0.1</v>
          </cell>
          <cell r="N34">
            <v>1.5</v>
          </cell>
          <cell r="O34">
            <v>1</v>
          </cell>
          <cell r="P34">
            <v>2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C35" t="str">
            <v>艾米莉塔</v>
          </cell>
          <cell r="D35">
            <v>24</v>
          </cell>
          <cell r="E35">
            <v>13</v>
          </cell>
          <cell r="F35">
            <v>7</v>
          </cell>
          <cell r="G35">
            <v>6</v>
          </cell>
          <cell r="H35">
            <v>10</v>
          </cell>
          <cell r="I35">
            <v>8</v>
          </cell>
          <cell r="J35">
            <v>2</v>
          </cell>
          <cell r="K35">
            <v>3</v>
          </cell>
          <cell r="L35">
            <v>0.5</v>
          </cell>
          <cell r="M35">
            <v>0.1</v>
          </cell>
          <cell r="N35">
            <v>1.5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2</v>
          </cell>
        </row>
        <row r="36">
          <cell r="C36" t="str">
            <v>塞维尔</v>
          </cell>
          <cell r="D36">
            <v>19</v>
          </cell>
          <cell r="E36">
            <v>8</v>
          </cell>
          <cell r="F36">
            <v>14</v>
          </cell>
          <cell r="G36">
            <v>8</v>
          </cell>
          <cell r="H36">
            <v>6</v>
          </cell>
          <cell r="I36">
            <v>10</v>
          </cell>
          <cell r="J36">
            <v>3</v>
          </cell>
          <cell r="K36">
            <v>3</v>
          </cell>
          <cell r="L36">
            <v>0.5</v>
          </cell>
          <cell r="M36">
            <v>0.1</v>
          </cell>
          <cell r="N36">
            <v>1.5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2</v>
          </cell>
          <cell r="U36">
            <v>1</v>
          </cell>
        </row>
        <row r="37">
          <cell r="C37" t="str">
            <v>东方国将军</v>
          </cell>
          <cell r="D37">
            <v>21</v>
          </cell>
          <cell r="E37">
            <v>9</v>
          </cell>
          <cell r="F37">
            <v>16</v>
          </cell>
          <cell r="G37">
            <v>10</v>
          </cell>
          <cell r="H37">
            <v>4</v>
          </cell>
          <cell r="I37">
            <v>7</v>
          </cell>
          <cell r="J37">
            <v>2</v>
          </cell>
          <cell r="K37">
            <v>3</v>
          </cell>
          <cell r="L37">
            <v>0.5</v>
          </cell>
          <cell r="M37">
            <v>0.1</v>
          </cell>
          <cell r="N37">
            <v>1.5</v>
          </cell>
          <cell r="O37">
            <v>1</v>
          </cell>
          <cell r="P37">
            <v>2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C38" t="str">
            <v>死神强化版</v>
          </cell>
          <cell r="D38">
            <v>19</v>
          </cell>
          <cell r="E38">
            <v>9</v>
          </cell>
          <cell r="F38">
            <v>14</v>
          </cell>
          <cell r="G38">
            <v>8</v>
          </cell>
          <cell r="H38">
            <v>6</v>
          </cell>
          <cell r="I38">
            <v>10</v>
          </cell>
          <cell r="J38">
            <v>3</v>
          </cell>
          <cell r="K38">
            <v>3</v>
          </cell>
          <cell r="L38">
            <v>0.5</v>
          </cell>
          <cell r="M38">
            <v>0.1</v>
          </cell>
          <cell r="N38">
            <v>1.5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2</v>
          </cell>
          <cell r="U38">
            <v>1</v>
          </cell>
        </row>
        <row r="39">
          <cell r="C39" t="str">
            <v>柯丽雅</v>
          </cell>
          <cell r="D39">
            <v>24</v>
          </cell>
          <cell r="E39">
            <v>11</v>
          </cell>
          <cell r="F39">
            <v>7</v>
          </cell>
          <cell r="G39">
            <v>6</v>
          </cell>
          <cell r="H39">
            <v>10</v>
          </cell>
          <cell r="I39">
            <v>8</v>
          </cell>
          <cell r="J39">
            <v>2</v>
          </cell>
          <cell r="K39">
            <v>3</v>
          </cell>
          <cell r="L39">
            <v>0.5</v>
          </cell>
          <cell r="M39">
            <v>0.1</v>
          </cell>
          <cell r="N39">
            <v>1.5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2</v>
          </cell>
        </row>
        <row r="40">
          <cell r="C40" t="str">
            <v>土精灵</v>
          </cell>
          <cell r="D40">
            <v>20</v>
          </cell>
          <cell r="E40">
            <v>8</v>
          </cell>
          <cell r="F40">
            <v>12</v>
          </cell>
          <cell r="G40">
            <v>9</v>
          </cell>
          <cell r="H40">
            <v>1</v>
          </cell>
          <cell r="I40">
            <v>9</v>
          </cell>
          <cell r="J40">
            <v>2</v>
          </cell>
          <cell r="K40">
            <v>6</v>
          </cell>
          <cell r="L40">
            <v>0.5</v>
          </cell>
          <cell r="M40">
            <v>0.1</v>
          </cell>
          <cell r="N40">
            <v>1.5</v>
          </cell>
          <cell r="O40">
            <v>1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tabSelected="1" workbookViewId="0">
      <pane xSplit="6" topLeftCell="N1" activePane="topRight" state="frozen"/>
      <selection pane="topRight" activeCell="S9" sqref="S9"/>
    </sheetView>
  </sheetViews>
  <sheetFormatPr defaultRowHeight="12.75" x14ac:dyDescent="0.15"/>
  <cols>
    <col min="1" max="6" width="9" style="1"/>
    <col min="7" max="7" width="84.875" style="3" customWidth="1"/>
    <col min="8" max="9" width="9" style="1"/>
    <col min="10" max="11" width="14.375" style="1" customWidth="1"/>
    <col min="12" max="12" width="15" style="1" customWidth="1"/>
    <col min="13" max="16384" width="9" style="1"/>
  </cols>
  <sheetData>
    <row r="1" spans="1:39" x14ac:dyDescent="0.15">
      <c r="A1" s="1" t="s">
        <v>0</v>
      </c>
      <c r="B1" s="1" t="s">
        <v>1</v>
      </c>
      <c r="C1" s="1" t="s">
        <v>2</v>
      </c>
      <c r="D1" s="1" t="s">
        <v>158</v>
      </c>
      <c r="E1" s="1" t="s">
        <v>3</v>
      </c>
      <c r="F1" s="1" t="s">
        <v>4</v>
      </c>
      <c r="G1" s="1" t="s">
        <v>5</v>
      </c>
      <c r="H1" s="1" t="s">
        <v>109</v>
      </c>
      <c r="I1" s="1" t="s">
        <v>157</v>
      </c>
      <c r="J1" s="1" t="s">
        <v>156</v>
      </c>
      <c r="K1" s="1" t="s">
        <v>154</v>
      </c>
      <c r="L1" s="1" t="s">
        <v>153</v>
      </c>
      <c r="M1" s="1" t="s">
        <v>155</v>
      </c>
      <c r="N1" s="1" t="s">
        <v>151</v>
      </c>
      <c r="O1" s="1" t="s">
        <v>152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15</v>
      </c>
      <c r="X1" s="1" t="s">
        <v>13</v>
      </c>
      <c r="Y1" s="1" t="s">
        <v>161</v>
      </c>
      <c r="Z1" s="1" t="s">
        <v>14</v>
      </c>
      <c r="AA1" s="1" t="s">
        <v>17</v>
      </c>
      <c r="AB1" s="1" t="s">
        <v>21</v>
      </c>
      <c r="AC1" s="1" t="s">
        <v>22</v>
      </c>
      <c r="AD1" s="1" t="s">
        <v>25</v>
      </c>
      <c r="AE1" s="1" t="s">
        <v>162</v>
      </c>
      <c r="AF1" s="1" t="s">
        <v>16</v>
      </c>
      <c r="AG1" s="1" t="s">
        <v>24</v>
      </c>
      <c r="AH1" s="1" t="s">
        <v>23</v>
      </c>
      <c r="AI1" s="1" t="s">
        <v>165</v>
      </c>
      <c r="AJ1" s="1" t="s">
        <v>18</v>
      </c>
      <c r="AK1" s="1" t="s">
        <v>19</v>
      </c>
      <c r="AL1" s="1" t="s">
        <v>166</v>
      </c>
      <c r="AM1" s="1" t="s">
        <v>20</v>
      </c>
    </row>
    <row r="2" spans="1:39" x14ac:dyDescent="0.15">
      <c r="A2" s="1">
        <v>1</v>
      </c>
      <c r="B2" s="1">
        <v>0</v>
      </c>
      <c r="C2" s="1">
        <v>1</v>
      </c>
      <c r="E2" s="1" t="s">
        <v>65</v>
      </c>
      <c r="F2" s="2" t="s">
        <v>26</v>
      </c>
      <c r="G2" s="4" t="s">
        <v>110</v>
      </c>
      <c r="H2" s="1">
        <v>20</v>
      </c>
      <c r="K2" s="1">
        <v>0</v>
      </c>
      <c r="L2" s="1">
        <v>1</v>
      </c>
      <c r="M2" s="1">
        <v>0</v>
      </c>
      <c r="N2" s="1">
        <v>10</v>
      </c>
      <c r="O2" s="1">
        <v>1</v>
      </c>
      <c r="P2" s="1">
        <v>1</v>
      </c>
      <c r="Q2" s="1">
        <f ca="1">VLOOKUP(F2,[1]职业基础!$C$2:$U$40,2,FALSE)</f>
        <v>21</v>
      </c>
      <c r="R2" s="1">
        <f>VLOOKUP(F2,[1]职业基础!$C$2:$U$40,3,FALSE)</f>
        <v>6</v>
      </c>
      <c r="S2" s="1">
        <f ca="1">VLOOKUP(F2,[1]职业基础!$C$2:$U$40,4,FALSE)</f>
        <v>5</v>
      </c>
      <c r="T2" s="1">
        <f ca="1">VLOOKUP(F2,[1]职业基础!$C$2:$U$40,5,FALSE)</f>
        <v>8</v>
      </c>
      <c r="U2" s="1">
        <f ca="1">VLOOKUP(F2,[1]职业基础!$C$2:$U$40,6,FALSE)</f>
        <v>5</v>
      </c>
      <c r="V2" s="1">
        <f ca="1">VLOOKUP(F2,[1]职业基础!$C$2:$U$40,7,FALSE)</f>
        <v>8</v>
      </c>
      <c r="W2" s="1">
        <f ca="1">VLOOKUP(F2,[1]职业基础!$C$2:$U$40,8,FALSE)</f>
        <v>1</v>
      </c>
      <c r="X2" s="1">
        <f>VLOOKUP(F2,[1]职业基础!$C$2:$U$40,9,FALSE)</f>
        <v>3</v>
      </c>
      <c r="Y2" s="1">
        <f>VLOOKUP(F2,[1]职业基础!$C$2:$U$40,10,FALSE)</f>
        <v>0.5</v>
      </c>
      <c r="Z2" s="1">
        <f>VLOOKUP(F2,[1]职业基础!$C$2:$U$40,11,FALSE)</f>
        <v>0.1</v>
      </c>
      <c r="AA2" s="1">
        <f>VLOOKUP(F2,[1]职业基础!$C$2:$U$40,12,FALSE)</f>
        <v>1.5</v>
      </c>
      <c r="AB2" s="1">
        <f ca="1">VLOOKUP(F2,[1]职业基础!$C$2:$U$40,13,FALSE)</f>
        <v>1</v>
      </c>
      <c r="AC2" s="1">
        <f ca="1">VLOOKUP(F2,[1]职业基础!$C$2:$U$40,14,FALSE)</f>
        <v>1</v>
      </c>
      <c r="AD2" s="1">
        <f ca="1">VLOOKUP(F2,[1]职业基础!$C$2:$U$40,15,FALSE)</f>
        <v>1</v>
      </c>
      <c r="AE2" s="1">
        <f ca="1">VLOOKUP(F2,[1]职业基础!$C$2:$U$40,16,FALSE)</f>
        <v>1</v>
      </c>
      <c r="AF2" s="1">
        <f ca="1">VLOOKUP(F2,[1]职业基础!$C$2:$U$40,17,FALSE)</f>
        <v>2</v>
      </c>
      <c r="AG2" s="1">
        <f ca="1">VLOOKUP(F2,[1]职业基础!$C$2:$U$40,18,FALSE)</f>
        <v>1</v>
      </c>
      <c r="AH2" s="1">
        <f ca="1">VLOOKUP(F2,[1]职业基础!$C$2:$U$40,19,FALSE)</f>
        <v>1</v>
      </c>
      <c r="AI2" s="1">
        <v>25</v>
      </c>
      <c r="AJ2" s="1">
        <v>0</v>
      </c>
      <c r="AK2" s="1">
        <v>10</v>
      </c>
      <c r="AL2" s="1">
        <v>0</v>
      </c>
      <c r="AM2" s="1">
        <v>0</v>
      </c>
    </row>
    <row r="3" spans="1:39" x14ac:dyDescent="0.15">
      <c r="A3" s="1">
        <v>2</v>
      </c>
      <c r="B3" s="1">
        <v>0</v>
      </c>
      <c r="C3" s="1">
        <v>2</v>
      </c>
      <c r="E3" s="1" t="s">
        <v>66</v>
      </c>
      <c r="F3" s="2" t="s">
        <v>27</v>
      </c>
      <c r="G3" s="4" t="s">
        <v>111</v>
      </c>
      <c r="H3" s="1">
        <v>20</v>
      </c>
      <c r="K3" s="1">
        <v>6</v>
      </c>
      <c r="L3" s="1">
        <v>2</v>
      </c>
      <c r="M3" s="1">
        <v>0</v>
      </c>
      <c r="N3" s="1">
        <v>1</v>
      </c>
      <c r="O3" s="1">
        <v>1</v>
      </c>
      <c r="P3" s="1">
        <v>1</v>
      </c>
      <c r="Q3" s="1">
        <f ca="1">VLOOKUP(F3,[1]职业基础!$C$2:$U$40,2,FALSE)</f>
        <v>19</v>
      </c>
      <c r="R3" s="1">
        <f>VLOOKUP(F3,[1]职业基础!$C$2:$U$40,3,FALSE)</f>
        <v>6</v>
      </c>
      <c r="S3" s="1">
        <f ca="1">VLOOKUP(F3,[1]职业基础!$C$2:$U$40,4,FALSE)</f>
        <v>9</v>
      </c>
      <c r="T3" s="1">
        <f ca="1">VLOOKUP(F3,[1]职业基础!$C$2:$U$40,5,FALSE)</f>
        <v>9</v>
      </c>
      <c r="U3" s="1">
        <f ca="1">VLOOKUP(F3,[1]职业基础!$C$2:$U$40,6,FALSE)</f>
        <v>1</v>
      </c>
      <c r="V3" s="1">
        <f ca="1">VLOOKUP(F3,[1]职业基础!$C$2:$U$40,7,FALSE)</f>
        <v>9</v>
      </c>
      <c r="W3" s="1">
        <f ca="1">VLOOKUP(F3,[1]职业基础!$C$2:$U$40,8,FALSE)</f>
        <v>2</v>
      </c>
      <c r="X3" s="1">
        <f>VLOOKUP(F3,[1]职业基础!$C$2:$U$40,9,FALSE)</f>
        <v>3</v>
      </c>
      <c r="Y3" s="1">
        <f>VLOOKUP(F3,[1]职业基础!$C$2:$U$40,10,FALSE)</f>
        <v>0.5</v>
      </c>
      <c r="Z3" s="1">
        <f>VLOOKUP(F3,[1]职业基础!$C$2:$U$40,11,FALSE)</f>
        <v>0.1</v>
      </c>
      <c r="AA3" s="1">
        <f>VLOOKUP(F3,[1]职业基础!$C$2:$U$40,12,FALSE)</f>
        <v>1.5</v>
      </c>
      <c r="AB3" s="1">
        <f ca="1">VLOOKUP(F3,[1]职业基础!$C$2:$U$40,13,FALSE)</f>
        <v>1</v>
      </c>
      <c r="AC3" s="1">
        <f ca="1">VLOOKUP(F3,[1]职业基础!$C$2:$U$40,14,FALSE)</f>
        <v>2</v>
      </c>
      <c r="AD3" s="1">
        <f ca="1">VLOOKUP(F3,[1]职业基础!$C$2:$U$40,15,FALSE)</f>
        <v>1</v>
      </c>
      <c r="AE3" s="1">
        <f ca="1">VLOOKUP(F3,[1]职业基础!$C$2:$U$40,16,FALSE)</f>
        <v>1</v>
      </c>
      <c r="AF3" s="1">
        <f ca="1">VLOOKUP(F3,[1]职业基础!$C$2:$U$40,17,FALSE)</f>
        <v>1</v>
      </c>
      <c r="AG3" s="1">
        <f ca="1">VLOOKUP(F3,[1]职业基础!$C$2:$U$40,18,FALSE)</f>
        <v>1</v>
      </c>
      <c r="AH3" s="1">
        <f ca="1">VLOOKUP(F3,[1]职业基础!$C$2:$U$40,19,FALSE)</f>
        <v>1</v>
      </c>
      <c r="AI3" s="1">
        <v>25</v>
      </c>
      <c r="AJ3" s="1">
        <v>0</v>
      </c>
      <c r="AK3" s="1">
        <v>10</v>
      </c>
      <c r="AL3" s="1">
        <v>0</v>
      </c>
      <c r="AM3" s="1">
        <v>0</v>
      </c>
    </row>
    <row r="4" spans="1:39" x14ac:dyDescent="0.15">
      <c r="A4" s="1">
        <v>3</v>
      </c>
      <c r="B4" s="1">
        <v>0</v>
      </c>
      <c r="C4" s="1">
        <v>3</v>
      </c>
      <c r="E4" s="1" t="s">
        <v>67</v>
      </c>
      <c r="F4" s="2" t="s">
        <v>29</v>
      </c>
      <c r="G4" s="4" t="s">
        <v>112</v>
      </c>
      <c r="H4" s="1">
        <v>20</v>
      </c>
      <c r="K4" s="1">
        <v>7</v>
      </c>
      <c r="L4" s="1">
        <v>3</v>
      </c>
      <c r="M4" s="1">
        <v>0</v>
      </c>
      <c r="N4" s="1">
        <v>3</v>
      </c>
      <c r="O4" s="1">
        <v>1</v>
      </c>
      <c r="P4" s="1">
        <v>1</v>
      </c>
      <c r="Q4" s="1">
        <f ca="1">VLOOKUP(F4,[1]职业基础!$C$2:$U$40,2,FALSE)</f>
        <v>14</v>
      </c>
      <c r="R4" s="1">
        <f>VLOOKUP(F4,[1]职业基础!$C$2:$U$40,3,FALSE)</f>
        <v>9</v>
      </c>
      <c r="S4" s="1">
        <f ca="1">VLOOKUP(F4,[1]职业基础!$C$2:$U$40,4,FALSE)</f>
        <v>1</v>
      </c>
      <c r="T4" s="1">
        <f ca="1">VLOOKUP(F4,[1]职业基础!$C$2:$U$40,5,FALSE)</f>
        <v>5</v>
      </c>
      <c r="U4" s="1">
        <f ca="1">VLOOKUP(F4,[1]职业基础!$C$2:$U$40,6,FALSE)</f>
        <v>13</v>
      </c>
      <c r="V4" s="1">
        <f ca="1">VLOOKUP(F4,[1]职业基础!$C$2:$U$40,7,FALSE)</f>
        <v>8</v>
      </c>
      <c r="W4" s="1">
        <f ca="1">VLOOKUP(F4,[1]职业基础!$C$2:$U$40,8,FALSE)</f>
        <v>1</v>
      </c>
      <c r="X4" s="1">
        <f>VLOOKUP(F4,[1]职业基础!$C$2:$U$40,9,FALSE)</f>
        <v>3</v>
      </c>
      <c r="Y4" s="1">
        <f>VLOOKUP(F4,[1]职业基础!$C$2:$U$40,10,FALSE)</f>
        <v>0.5</v>
      </c>
      <c r="Z4" s="1">
        <f>VLOOKUP(F4,[1]职业基础!$C$2:$U$40,11,FALSE)</f>
        <v>0.1</v>
      </c>
      <c r="AA4" s="1">
        <f>VLOOKUP(F4,[1]职业基础!$C$2:$U$40,12,FALSE)</f>
        <v>1.5</v>
      </c>
      <c r="AB4" s="1">
        <f ca="1">VLOOKUP(F4,[1]职业基础!$C$2:$U$40,13,FALSE)</f>
        <v>1</v>
      </c>
      <c r="AC4" s="1">
        <f ca="1">VLOOKUP(F4,[1]职业基础!$C$2:$U$40,14,FALSE)</f>
        <v>1</v>
      </c>
      <c r="AD4" s="1">
        <f ca="1">VLOOKUP(F4,[1]职业基础!$C$2:$U$40,15,FALSE)</f>
        <v>1</v>
      </c>
      <c r="AE4" s="1">
        <f ca="1">VLOOKUP(F4,[1]职业基础!$C$2:$U$40,16,FALSE)</f>
        <v>1</v>
      </c>
      <c r="AF4" s="1">
        <f ca="1">VLOOKUP(F4,[1]职业基础!$C$2:$U$40,17,FALSE)</f>
        <v>1</v>
      </c>
      <c r="AG4" s="1">
        <f ca="1">VLOOKUP(F4,[1]职业基础!$C$2:$U$40,18,FALSE)</f>
        <v>1</v>
      </c>
      <c r="AH4" s="1">
        <f ca="1">VLOOKUP(F4,[1]职业基础!$C$2:$U$40,19,FALSE)</f>
        <v>2</v>
      </c>
      <c r="AI4" s="1">
        <v>25</v>
      </c>
      <c r="AJ4" s="1">
        <v>0</v>
      </c>
      <c r="AK4" s="1">
        <v>10</v>
      </c>
      <c r="AL4" s="1">
        <v>0</v>
      </c>
      <c r="AM4" s="1">
        <v>0</v>
      </c>
    </row>
    <row r="5" spans="1:39" x14ac:dyDescent="0.15">
      <c r="A5" s="1">
        <v>4</v>
      </c>
      <c r="B5" s="1">
        <v>0</v>
      </c>
      <c r="C5" s="1">
        <v>4</v>
      </c>
      <c r="E5" s="1" t="s">
        <v>68</v>
      </c>
      <c r="F5" s="2" t="s">
        <v>30</v>
      </c>
      <c r="G5" s="4" t="s">
        <v>113</v>
      </c>
      <c r="H5" s="1">
        <v>21</v>
      </c>
      <c r="K5" s="1">
        <v>1</v>
      </c>
      <c r="L5" s="1">
        <v>4</v>
      </c>
      <c r="M5" s="1">
        <v>0</v>
      </c>
      <c r="N5" s="1">
        <v>7</v>
      </c>
      <c r="O5" s="1">
        <v>1</v>
      </c>
      <c r="P5" s="1">
        <v>1</v>
      </c>
      <c r="Q5" s="1">
        <f ca="1">VLOOKUP(F5,[1]职业基础!$C$2:$U$40,2,FALSE)</f>
        <v>13</v>
      </c>
      <c r="R5" s="1">
        <f>VLOOKUP(F5,[1]职业基础!$C$2:$U$40,3,FALSE)</f>
        <v>5</v>
      </c>
      <c r="S5" s="1">
        <f ca="1">VLOOKUP(F5,[1]职业基础!$C$2:$U$40,4,FALSE)</f>
        <v>14</v>
      </c>
      <c r="T5" s="1">
        <f ca="1">VLOOKUP(F5,[1]职业基础!$C$2:$U$40,5,FALSE)</f>
        <v>10</v>
      </c>
      <c r="U5" s="1">
        <f ca="1">VLOOKUP(F5,[1]职业基础!$C$2:$U$40,6,FALSE)</f>
        <v>2</v>
      </c>
      <c r="V5" s="1">
        <f ca="1">VLOOKUP(F5,[1]职业基础!$C$2:$U$40,7,FALSE)</f>
        <v>11</v>
      </c>
      <c r="W5" s="1">
        <f ca="1">VLOOKUP(F5,[1]职业基础!$C$2:$U$40,8,FALSE)</f>
        <v>2</v>
      </c>
      <c r="X5" s="1">
        <f>VLOOKUP(F5,[1]职业基础!$C$2:$U$40,9,FALSE)</f>
        <v>3</v>
      </c>
      <c r="Y5" s="1">
        <f>VLOOKUP(F5,[1]职业基础!$C$2:$U$40,10,FALSE)</f>
        <v>0.5</v>
      </c>
      <c r="Z5" s="1">
        <f>VLOOKUP(F5,[1]职业基础!$C$2:$U$40,11,FALSE)</f>
        <v>0.1</v>
      </c>
      <c r="AA5" s="1">
        <f>VLOOKUP(F5,[1]职业基础!$C$2:$U$40,12,FALSE)</f>
        <v>1.5</v>
      </c>
      <c r="AB5" s="1">
        <f ca="1">VLOOKUP(F5,[1]职业基础!$C$2:$U$40,13,FALSE)</f>
        <v>1</v>
      </c>
      <c r="AC5" s="1">
        <f ca="1">VLOOKUP(F5,[1]职业基础!$C$2:$U$40,14,FALSE)</f>
        <v>2</v>
      </c>
      <c r="AD5" s="1">
        <f ca="1">VLOOKUP(F5,[1]职业基础!$C$2:$U$40,15,FALSE)</f>
        <v>1</v>
      </c>
      <c r="AE5" s="1">
        <f ca="1">VLOOKUP(F5,[1]职业基础!$C$2:$U$40,16,FALSE)</f>
        <v>1</v>
      </c>
      <c r="AF5" s="1">
        <f ca="1">VLOOKUP(F5,[1]职业基础!$C$2:$U$40,17,FALSE)</f>
        <v>1</v>
      </c>
      <c r="AG5" s="1">
        <f ca="1">VLOOKUP(F5,[1]职业基础!$C$2:$U$40,18,FALSE)</f>
        <v>1</v>
      </c>
      <c r="AH5" s="1">
        <f ca="1">VLOOKUP(F5,[1]职业基础!$C$2:$U$40,19,FALSE)</f>
        <v>1</v>
      </c>
      <c r="AI5" s="1">
        <v>25</v>
      </c>
      <c r="AJ5" s="1">
        <v>0</v>
      </c>
      <c r="AK5" s="1">
        <v>10</v>
      </c>
      <c r="AL5" s="1">
        <v>0</v>
      </c>
      <c r="AM5" s="1">
        <v>0</v>
      </c>
    </row>
    <row r="6" spans="1:39" x14ac:dyDescent="0.15">
      <c r="A6" s="1">
        <v>5</v>
      </c>
      <c r="B6" s="1">
        <v>0</v>
      </c>
      <c r="C6" s="1">
        <v>5</v>
      </c>
      <c r="E6" s="1" t="s">
        <v>69</v>
      </c>
      <c r="F6" s="2" t="s">
        <v>31</v>
      </c>
      <c r="G6" s="4" t="s">
        <v>114</v>
      </c>
      <c r="H6" s="1">
        <v>20</v>
      </c>
      <c r="I6" s="1">
        <v>1</v>
      </c>
      <c r="K6" s="1">
        <v>2</v>
      </c>
      <c r="L6" s="1">
        <v>5</v>
      </c>
      <c r="M6" s="1">
        <v>1772</v>
      </c>
      <c r="N6" s="1">
        <v>10</v>
      </c>
      <c r="O6" s="1">
        <v>1</v>
      </c>
      <c r="P6" s="1">
        <v>1</v>
      </c>
      <c r="Q6" s="1">
        <f ca="1">VLOOKUP(F6,[1]职业基础!$C$2:$U$40,2,FALSE)</f>
        <v>21</v>
      </c>
      <c r="R6" s="1">
        <f>VLOOKUP(F6,[1]职业基础!$C$2:$U$40,3,FALSE)</f>
        <v>6</v>
      </c>
      <c r="S6" s="1">
        <f ca="1">VLOOKUP(F6,[1]职业基础!$C$2:$U$40,4,FALSE)</f>
        <v>5</v>
      </c>
      <c r="T6" s="1">
        <f ca="1">VLOOKUP(F6,[1]职业基础!$C$2:$U$40,5,FALSE)</f>
        <v>8</v>
      </c>
      <c r="U6" s="1">
        <f ca="1">VLOOKUP(F6,[1]职业基础!$C$2:$U$40,6,FALSE)</f>
        <v>5</v>
      </c>
      <c r="V6" s="1">
        <f ca="1">VLOOKUP(F6,[1]职业基础!$C$2:$U$40,7,FALSE)</f>
        <v>8</v>
      </c>
      <c r="W6" s="1">
        <f ca="1">VLOOKUP(F6,[1]职业基础!$C$2:$U$40,8,FALSE)</f>
        <v>1</v>
      </c>
      <c r="X6" s="1">
        <f>VLOOKUP(F6,[1]职业基础!$C$2:$U$40,9,FALSE)</f>
        <v>3</v>
      </c>
      <c r="Y6" s="1">
        <f>VLOOKUP(F6,[1]职业基础!$C$2:$U$40,10,FALSE)</f>
        <v>0.5</v>
      </c>
      <c r="Z6" s="1">
        <f>VLOOKUP(F6,[1]职业基础!$C$2:$U$40,11,FALSE)</f>
        <v>0.1</v>
      </c>
      <c r="AA6" s="1">
        <f>VLOOKUP(F6,[1]职业基础!$C$2:$U$40,12,FALSE)</f>
        <v>1.5</v>
      </c>
      <c r="AB6" s="1">
        <f ca="1">VLOOKUP(F6,[1]职业基础!$C$2:$U$40,13,FALSE)</f>
        <v>1</v>
      </c>
      <c r="AC6" s="1">
        <f ca="1">VLOOKUP(F6,[1]职业基础!$C$2:$U$40,14,FALSE)</f>
        <v>1</v>
      </c>
      <c r="AD6" s="1">
        <f ca="1">VLOOKUP(F6,[1]职业基础!$C$2:$U$40,15,FALSE)</f>
        <v>1</v>
      </c>
      <c r="AE6" s="1">
        <f ca="1">VLOOKUP(F6,[1]职业基础!$C$2:$U$40,16,FALSE)</f>
        <v>1</v>
      </c>
      <c r="AF6" s="1">
        <f ca="1">VLOOKUP(F6,[1]职业基础!$C$2:$U$40,17,FALSE)</f>
        <v>2</v>
      </c>
      <c r="AG6" s="1">
        <f ca="1">VLOOKUP(F6,[1]职业基础!$C$2:$U$40,18,FALSE)</f>
        <v>1</v>
      </c>
      <c r="AH6" s="1">
        <f ca="1">VLOOKUP(F6,[1]职业基础!$C$2:$U$40,19,FALSE)</f>
        <v>1</v>
      </c>
      <c r="AI6" s="1">
        <v>25</v>
      </c>
      <c r="AJ6" s="1">
        <v>0</v>
      </c>
      <c r="AK6" s="1">
        <v>10</v>
      </c>
      <c r="AL6" s="1">
        <v>0</v>
      </c>
      <c r="AM6" s="1">
        <v>0</v>
      </c>
    </row>
    <row r="7" spans="1:39" x14ac:dyDescent="0.15">
      <c r="A7" s="1">
        <v>6</v>
      </c>
      <c r="B7" s="1">
        <v>0</v>
      </c>
      <c r="C7" s="1">
        <v>6</v>
      </c>
      <c r="E7" s="1" t="s">
        <v>70</v>
      </c>
      <c r="F7" s="2" t="s">
        <v>32</v>
      </c>
      <c r="G7" s="4" t="s">
        <v>115</v>
      </c>
      <c r="H7" s="1">
        <v>20</v>
      </c>
      <c r="I7" s="1">
        <v>1</v>
      </c>
      <c r="J7" s="1">
        <v>30</v>
      </c>
      <c r="K7" s="1">
        <v>3</v>
      </c>
      <c r="L7" s="1">
        <v>6</v>
      </c>
      <c r="M7" s="1">
        <v>2160</v>
      </c>
      <c r="N7" s="1">
        <v>10</v>
      </c>
      <c r="O7" s="1">
        <v>1</v>
      </c>
      <c r="P7" s="1">
        <v>1</v>
      </c>
      <c r="Q7" s="1">
        <f ca="1">VLOOKUP(F7,[1]职业基础!$C$2:$U$40,2,FALSE)</f>
        <v>21</v>
      </c>
      <c r="R7" s="1">
        <f>VLOOKUP(F7,[1]职业基础!$C$2:$U$40,3,FALSE)</f>
        <v>5</v>
      </c>
      <c r="S7" s="1">
        <f ca="1">VLOOKUP(F7,[1]职业基础!$C$2:$U$40,4,FALSE)</f>
        <v>5</v>
      </c>
      <c r="T7" s="1">
        <f ca="1">VLOOKUP(F7,[1]职业基础!$C$2:$U$40,5,FALSE)</f>
        <v>8</v>
      </c>
      <c r="U7" s="1">
        <f ca="1">VLOOKUP(F7,[1]职业基础!$C$2:$U$40,6,FALSE)</f>
        <v>5</v>
      </c>
      <c r="V7" s="1">
        <f ca="1">VLOOKUP(F7,[1]职业基础!$C$2:$U$40,7,FALSE)</f>
        <v>8</v>
      </c>
      <c r="W7" s="1">
        <f ca="1">VLOOKUP(F7,[1]职业基础!$C$2:$U$40,8,FALSE)</f>
        <v>1</v>
      </c>
      <c r="X7" s="1">
        <f>VLOOKUP(F7,[1]职业基础!$C$2:$U$40,9,FALSE)</f>
        <v>3</v>
      </c>
      <c r="Y7" s="1">
        <f>VLOOKUP(F7,[1]职业基础!$C$2:$U$40,10,FALSE)</f>
        <v>0.5</v>
      </c>
      <c r="Z7" s="1">
        <f>VLOOKUP(F7,[1]职业基础!$C$2:$U$40,11,FALSE)</f>
        <v>0.1</v>
      </c>
      <c r="AA7" s="1">
        <f>VLOOKUP(F7,[1]职业基础!$C$2:$U$40,12,FALSE)</f>
        <v>1.5</v>
      </c>
      <c r="AB7" s="1">
        <f ca="1">VLOOKUP(F7,[1]职业基础!$C$2:$U$40,13,FALSE)</f>
        <v>1</v>
      </c>
      <c r="AC7" s="1">
        <f ca="1">VLOOKUP(F7,[1]职业基础!$C$2:$U$40,14,FALSE)</f>
        <v>1</v>
      </c>
      <c r="AD7" s="1">
        <f ca="1">VLOOKUP(F7,[1]职业基础!$C$2:$U$40,15,FALSE)</f>
        <v>1</v>
      </c>
      <c r="AE7" s="1">
        <f ca="1">VLOOKUP(F7,[1]职业基础!$C$2:$U$40,16,FALSE)</f>
        <v>1</v>
      </c>
      <c r="AF7" s="1">
        <f ca="1">VLOOKUP(F7,[1]职业基础!$C$2:$U$40,17,FALSE)</f>
        <v>2</v>
      </c>
      <c r="AG7" s="1">
        <f ca="1">VLOOKUP(F7,[1]职业基础!$C$2:$U$40,18,FALSE)</f>
        <v>1</v>
      </c>
      <c r="AH7" s="1">
        <f ca="1">VLOOKUP(F7,[1]职业基础!$C$2:$U$40,19,FALSE)</f>
        <v>1</v>
      </c>
      <c r="AI7" s="1">
        <v>25</v>
      </c>
      <c r="AJ7" s="1">
        <v>0</v>
      </c>
      <c r="AK7" s="1">
        <v>10</v>
      </c>
      <c r="AL7" s="1">
        <v>0</v>
      </c>
      <c r="AM7" s="1">
        <v>0</v>
      </c>
    </row>
    <row r="8" spans="1:39" x14ac:dyDescent="0.15">
      <c r="A8" s="1">
        <v>7</v>
      </c>
      <c r="B8" s="1">
        <v>0</v>
      </c>
      <c r="C8" s="1">
        <v>9</v>
      </c>
      <c r="E8" s="1" t="s">
        <v>71</v>
      </c>
      <c r="F8" s="2" t="s">
        <v>33</v>
      </c>
      <c r="G8" s="4" t="s">
        <v>116</v>
      </c>
      <c r="H8" s="1">
        <v>20</v>
      </c>
      <c r="K8" s="1">
        <v>2</v>
      </c>
      <c r="L8" s="1">
        <v>9</v>
      </c>
      <c r="M8" s="1">
        <v>3298</v>
      </c>
      <c r="N8" s="1">
        <v>4</v>
      </c>
      <c r="O8" s="1">
        <v>1</v>
      </c>
      <c r="P8" s="1">
        <v>1</v>
      </c>
      <c r="Q8" s="1">
        <f ca="1">VLOOKUP(F8,[1]职业基础!$C$2:$U$40,2,FALSE)</f>
        <v>17</v>
      </c>
      <c r="R8" s="1">
        <f>VLOOKUP(F8,[1]职业基础!$C$2:$U$40,3,FALSE)</f>
        <v>7</v>
      </c>
      <c r="S8" s="1">
        <f ca="1">VLOOKUP(F8,[1]职业基础!$C$2:$U$40,4,FALSE)</f>
        <v>2</v>
      </c>
      <c r="T8" s="1">
        <f ca="1">VLOOKUP(F8,[1]职业基础!$C$2:$U$40,5,FALSE)</f>
        <v>6</v>
      </c>
      <c r="U8" s="1">
        <f ca="1">VLOOKUP(F8,[1]职业基础!$C$2:$U$40,6,FALSE)</f>
        <v>10</v>
      </c>
      <c r="V8" s="1">
        <f ca="1">VLOOKUP(F8,[1]职业基础!$C$2:$U$40,7,FALSE)</f>
        <v>7</v>
      </c>
      <c r="W8" s="1">
        <f ca="1">VLOOKUP(F8,[1]职业基础!$C$2:$U$40,8,FALSE)</f>
        <v>1</v>
      </c>
      <c r="X8" s="1">
        <f>VLOOKUP(F8,[1]职业基础!$C$2:$U$40,9,FALSE)</f>
        <v>3</v>
      </c>
      <c r="Y8" s="1">
        <f>VLOOKUP(F8,[1]职业基础!$C$2:$U$40,10,FALSE)</f>
        <v>0.5</v>
      </c>
      <c r="Z8" s="1">
        <f>VLOOKUP(F8,[1]职业基础!$C$2:$U$40,11,FALSE)</f>
        <v>0.1</v>
      </c>
      <c r="AA8" s="1">
        <f>VLOOKUP(F8,[1]职业基础!$C$2:$U$40,12,FALSE)</f>
        <v>1.5</v>
      </c>
      <c r="AB8" s="1">
        <f ca="1">VLOOKUP(F8,[1]职业基础!$C$2:$U$40,13,FALSE)</f>
        <v>1</v>
      </c>
      <c r="AC8" s="1">
        <f ca="1">VLOOKUP(F8,[1]职业基础!$C$2:$U$40,14,FALSE)</f>
        <v>1</v>
      </c>
      <c r="AD8" s="1">
        <f ca="1">VLOOKUP(F8,[1]职业基础!$C$2:$U$40,15,FALSE)</f>
        <v>1</v>
      </c>
      <c r="AE8" s="1">
        <f ca="1">VLOOKUP(F8,[1]职业基础!$C$2:$U$40,16,FALSE)</f>
        <v>1</v>
      </c>
      <c r="AF8" s="1">
        <f ca="1">VLOOKUP(F8,[1]职业基础!$C$2:$U$40,17,FALSE)</f>
        <v>1</v>
      </c>
      <c r="AG8" s="1">
        <f ca="1">VLOOKUP(F8,[1]职业基础!$C$2:$U$40,18,FALSE)</f>
        <v>1</v>
      </c>
      <c r="AH8" s="1">
        <f ca="1">VLOOKUP(F8,[1]职业基础!$C$2:$U$40,19,FALSE)</f>
        <v>2</v>
      </c>
      <c r="AI8" s="1">
        <v>25</v>
      </c>
      <c r="AJ8" s="1">
        <v>0</v>
      </c>
      <c r="AK8" s="1">
        <v>10</v>
      </c>
      <c r="AL8" s="1">
        <v>0</v>
      </c>
      <c r="AM8" s="1">
        <v>0</v>
      </c>
    </row>
    <row r="9" spans="1:39" x14ac:dyDescent="0.15">
      <c r="A9" s="1">
        <v>8</v>
      </c>
      <c r="B9" s="1">
        <v>0</v>
      </c>
      <c r="C9" s="1">
        <v>11</v>
      </c>
      <c r="E9" s="1" t="s">
        <v>72</v>
      </c>
      <c r="F9" s="2" t="s">
        <v>34</v>
      </c>
      <c r="G9" s="4" t="s">
        <v>117</v>
      </c>
      <c r="H9" s="1">
        <v>21</v>
      </c>
      <c r="I9" s="1">
        <v>1</v>
      </c>
      <c r="K9" s="1">
        <v>0</v>
      </c>
      <c r="L9" s="1">
        <v>11</v>
      </c>
      <c r="M9" s="1">
        <v>1000</v>
      </c>
      <c r="N9" s="1">
        <v>1</v>
      </c>
      <c r="O9" s="1">
        <v>1</v>
      </c>
      <c r="P9" s="1">
        <v>1</v>
      </c>
      <c r="Q9" s="1">
        <f ca="1">VLOOKUP(F9,[1]职业基础!$C$2:$U$40,2,FALSE)</f>
        <v>20</v>
      </c>
      <c r="R9" s="1">
        <f>VLOOKUP(F9,[1]职业基础!$C$2:$U$40,3,FALSE)</f>
        <v>8</v>
      </c>
      <c r="S9" s="1">
        <f ca="1">VLOOKUP(F9,[1]职业基础!$C$2:$U$40,4,FALSE)</f>
        <v>12</v>
      </c>
      <c r="T9" s="1">
        <f ca="1">VLOOKUP(F9,[1]职业基础!$C$2:$U$40,5,FALSE)</f>
        <v>9</v>
      </c>
      <c r="U9" s="1">
        <f ca="1">VLOOKUP(F9,[1]职业基础!$C$2:$U$40,6,FALSE)</f>
        <v>1</v>
      </c>
      <c r="V9" s="1">
        <f ca="1">VLOOKUP(F9,[1]职业基础!$C$2:$U$40,7,FALSE)</f>
        <v>9</v>
      </c>
      <c r="W9" s="1">
        <f ca="1">VLOOKUP(F9,[1]职业基础!$C$2:$U$40,8,FALSE)</f>
        <v>2</v>
      </c>
      <c r="X9" s="1">
        <f>VLOOKUP(F9,[1]职业基础!$C$2:$U$40,9,FALSE)</f>
        <v>6</v>
      </c>
      <c r="Y9" s="1">
        <f>VLOOKUP(F9,[1]职业基础!$C$2:$U$40,10,FALSE)</f>
        <v>0.5</v>
      </c>
      <c r="Z9" s="1">
        <f>VLOOKUP(F9,[1]职业基础!$C$2:$U$40,11,FALSE)</f>
        <v>0.1</v>
      </c>
      <c r="AA9" s="1">
        <f>VLOOKUP(F9,[1]职业基础!$C$2:$U$40,12,FALSE)</f>
        <v>1.5</v>
      </c>
      <c r="AB9" s="1">
        <f ca="1">VLOOKUP(F9,[1]职业基础!$C$2:$U$40,13,FALSE)</f>
        <v>1</v>
      </c>
      <c r="AC9" s="1">
        <f ca="1">VLOOKUP(F9,[1]职业基础!$C$2:$U$40,14,FALSE)</f>
        <v>2</v>
      </c>
      <c r="AD9" s="1">
        <f ca="1">VLOOKUP(F9,[1]职业基础!$C$2:$U$40,15,FALSE)</f>
        <v>1</v>
      </c>
      <c r="AE9" s="1">
        <f ca="1">VLOOKUP(F9,[1]职业基础!$C$2:$U$40,16,FALSE)</f>
        <v>1</v>
      </c>
      <c r="AF9" s="1">
        <f ca="1">VLOOKUP(F9,[1]职业基础!$C$2:$U$40,17,FALSE)</f>
        <v>1</v>
      </c>
      <c r="AG9" s="1">
        <f ca="1">VLOOKUP(F9,[1]职业基础!$C$2:$U$40,18,FALSE)</f>
        <v>1</v>
      </c>
      <c r="AH9" s="1">
        <f ca="1">VLOOKUP(F9,[1]职业基础!$C$2:$U$40,19,FALSE)</f>
        <v>1</v>
      </c>
      <c r="AI9" s="1">
        <v>25</v>
      </c>
      <c r="AJ9" s="1">
        <v>0</v>
      </c>
      <c r="AK9" s="1">
        <v>10</v>
      </c>
      <c r="AL9" s="1">
        <v>0</v>
      </c>
      <c r="AM9" s="1">
        <v>0</v>
      </c>
    </row>
    <row r="10" spans="1:39" x14ac:dyDescent="0.15">
      <c r="A10" s="1">
        <v>9</v>
      </c>
      <c r="B10" s="1">
        <v>0</v>
      </c>
      <c r="C10" s="1">
        <v>12</v>
      </c>
      <c r="E10" s="1" t="s">
        <v>73</v>
      </c>
      <c r="F10" s="2" t="s">
        <v>35</v>
      </c>
      <c r="G10" s="4" t="s">
        <v>118</v>
      </c>
      <c r="H10" s="1">
        <v>21</v>
      </c>
      <c r="I10" s="1">
        <v>1</v>
      </c>
      <c r="K10" s="1">
        <v>1</v>
      </c>
      <c r="L10" s="1">
        <v>12</v>
      </c>
      <c r="M10" s="1">
        <v>3358</v>
      </c>
      <c r="N10" s="1">
        <v>3</v>
      </c>
      <c r="O10" s="1">
        <v>1</v>
      </c>
      <c r="P10" s="1">
        <v>1</v>
      </c>
      <c r="Q10" s="1">
        <f ca="1">VLOOKUP(F10,[1]职业基础!$C$2:$U$40,2,FALSE)</f>
        <v>14</v>
      </c>
      <c r="R10" s="1">
        <f>VLOOKUP(F10,[1]职业基础!$C$2:$U$40,3,FALSE)</f>
        <v>9</v>
      </c>
      <c r="S10" s="1">
        <f ca="1">VLOOKUP(F10,[1]职业基础!$C$2:$U$40,4,FALSE)</f>
        <v>1</v>
      </c>
      <c r="T10" s="1">
        <f ca="1">VLOOKUP(F10,[1]职业基础!$C$2:$U$40,5,FALSE)</f>
        <v>5</v>
      </c>
      <c r="U10" s="1">
        <f ca="1">VLOOKUP(F10,[1]职业基础!$C$2:$U$40,6,FALSE)</f>
        <v>13</v>
      </c>
      <c r="V10" s="1">
        <f ca="1">VLOOKUP(F10,[1]职业基础!$C$2:$U$40,7,FALSE)</f>
        <v>8</v>
      </c>
      <c r="W10" s="1">
        <f ca="1">VLOOKUP(F10,[1]职业基础!$C$2:$U$40,8,FALSE)</f>
        <v>1</v>
      </c>
      <c r="X10" s="1">
        <f>VLOOKUP(F10,[1]职业基础!$C$2:$U$40,9,FALSE)</f>
        <v>3</v>
      </c>
      <c r="Y10" s="1">
        <f>VLOOKUP(F10,[1]职业基础!$C$2:$U$40,10,FALSE)</f>
        <v>0.5</v>
      </c>
      <c r="Z10" s="1">
        <f>VLOOKUP(F10,[1]职业基础!$C$2:$U$40,11,FALSE)</f>
        <v>0.1</v>
      </c>
      <c r="AA10" s="1">
        <f>VLOOKUP(F10,[1]职业基础!$C$2:$U$40,12,FALSE)</f>
        <v>1.5</v>
      </c>
      <c r="AB10" s="1">
        <f ca="1">VLOOKUP(F10,[1]职业基础!$C$2:$U$40,13,FALSE)</f>
        <v>1</v>
      </c>
      <c r="AC10" s="1">
        <f ca="1">VLOOKUP(F10,[1]职业基础!$C$2:$U$40,14,FALSE)</f>
        <v>1</v>
      </c>
      <c r="AD10" s="1">
        <f ca="1">VLOOKUP(F10,[1]职业基础!$C$2:$U$40,15,FALSE)</f>
        <v>1</v>
      </c>
      <c r="AE10" s="1">
        <f ca="1">VLOOKUP(F10,[1]职业基础!$C$2:$U$40,16,FALSE)</f>
        <v>1</v>
      </c>
      <c r="AF10" s="1">
        <f ca="1">VLOOKUP(F10,[1]职业基础!$C$2:$U$40,17,FALSE)</f>
        <v>1</v>
      </c>
      <c r="AG10" s="1">
        <f ca="1">VLOOKUP(F10,[1]职业基础!$C$2:$U$40,18,FALSE)</f>
        <v>1</v>
      </c>
      <c r="AH10" s="1">
        <f ca="1">VLOOKUP(F10,[1]职业基础!$C$2:$U$40,19,FALSE)</f>
        <v>2</v>
      </c>
      <c r="AI10" s="1">
        <v>25</v>
      </c>
      <c r="AJ10" s="1">
        <v>0</v>
      </c>
      <c r="AK10" s="1">
        <v>10</v>
      </c>
      <c r="AL10" s="1">
        <v>0</v>
      </c>
      <c r="AM10" s="1">
        <v>0</v>
      </c>
    </row>
    <row r="11" spans="1:39" x14ac:dyDescent="0.15">
      <c r="A11" s="1">
        <v>10</v>
      </c>
      <c r="B11" s="1">
        <v>0</v>
      </c>
      <c r="C11" s="1">
        <v>13</v>
      </c>
      <c r="E11" s="1" t="s">
        <v>74</v>
      </c>
      <c r="F11" s="2" t="s">
        <v>36</v>
      </c>
      <c r="G11" s="4" t="s">
        <v>119</v>
      </c>
      <c r="H11" s="1">
        <v>24</v>
      </c>
      <c r="J11" s="1">
        <v>50</v>
      </c>
      <c r="K11" s="1">
        <v>0</v>
      </c>
      <c r="L11" s="1">
        <v>13</v>
      </c>
      <c r="M11" s="1">
        <v>2112</v>
      </c>
      <c r="N11" s="1">
        <v>11</v>
      </c>
      <c r="O11" s="1">
        <v>1</v>
      </c>
      <c r="P11" s="1">
        <v>1</v>
      </c>
      <c r="Q11" s="1">
        <f ca="1">VLOOKUP(F11,[1]职业基础!$C$2:$U$40,2,FALSE)</f>
        <v>14</v>
      </c>
      <c r="R11" s="1">
        <f>VLOOKUP(F11,[1]职业基础!$C$2:$U$40,3,FALSE)</f>
        <v>6</v>
      </c>
      <c r="S11" s="1">
        <f ca="1">VLOOKUP(F11,[1]职业基础!$C$2:$U$40,4,FALSE)</f>
        <v>11</v>
      </c>
      <c r="T11" s="1">
        <f ca="1">VLOOKUP(F11,[1]职业基础!$C$2:$U$40,5,FALSE)</f>
        <v>10</v>
      </c>
      <c r="U11" s="1">
        <f ca="1">VLOOKUP(F11,[1]职业基础!$C$2:$U$40,6,FALSE)</f>
        <v>3</v>
      </c>
      <c r="V11" s="1">
        <f ca="1">VLOOKUP(F11,[1]职业基础!$C$2:$U$40,7,FALSE)</f>
        <v>7</v>
      </c>
      <c r="W11" s="1">
        <f ca="1">VLOOKUP(F11,[1]职业基础!$C$2:$U$40,8,FALSE)</f>
        <v>2</v>
      </c>
      <c r="X11" s="1">
        <f>VLOOKUP(F11,[1]职业基础!$C$2:$U$40,9,FALSE)</f>
        <v>3</v>
      </c>
      <c r="Y11" s="1">
        <f>VLOOKUP(F11,[1]职业基础!$C$2:$U$40,10,FALSE)</f>
        <v>0.5</v>
      </c>
      <c r="Z11" s="1">
        <f>VLOOKUP(F11,[1]职业基础!$C$2:$U$40,11,FALSE)</f>
        <v>0.1</v>
      </c>
      <c r="AA11" s="1">
        <f>VLOOKUP(F11,[1]职业基础!$C$2:$U$40,12,FALSE)</f>
        <v>1.5</v>
      </c>
      <c r="AB11" s="1">
        <f ca="1">VLOOKUP(F11,[1]职业基础!$C$2:$U$40,13,FALSE)</f>
        <v>1</v>
      </c>
      <c r="AC11" s="1">
        <f ca="1">VLOOKUP(F11,[1]职业基础!$C$2:$U$40,14,FALSE)</f>
        <v>2</v>
      </c>
      <c r="AD11" s="1">
        <f ca="1">VLOOKUP(F11,[1]职业基础!$C$2:$U$40,15,FALSE)</f>
        <v>1</v>
      </c>
      <c r="AE11" s="1">
        <f ca="1">VLOOKUP(F11,[1]职业基础!$C$2:$U$40,16,FALSE)</f>
        <v>1</v>
      </c>
      <c r="AF11" s="1">
        <f ca="1">VLOOKUP(F11,[1]职业基础!$C$2:$U$40,17,FALSE)</f>
        <v>1</v>
      </c>
      <c r="AG11" s="1">
        <f ca="1">VLOOKUP(F11,[1]职业基础!$C$2:$U$40,18,FALSE)</f>
        <v>1</v>
      </c>
      <c r="AH11" s="1">
        <f ca="1">VLOOKUP(F11,[1]职业基础!$C$2:$U$40,19,FALSE)</f>
        <v>1</v>
      </c>
      <c r="AI11" s="1">
        <v>25</v>
      </c>
      <c r="AJ11" s="1">
        <v>0</v>
      </c>
      <c r="AK11" s="1">
        <v>10</v>
      </c>
      <c r="AL11" s="1">
        <v>0</v>
      </c>
      <c r="AM11" s="1">
        <v>0</v>
      </c>
    </row>
    <row r="12" spans="1:39" x14ac:dyDescent="0.15">
      <c r="A12" s="1">
        <v>11</v>
      </c>
      <c r="B12" s="1">
        <v>0</v>
      </c>
      <c r="C12" s="1">
        <v>14</v>
      </c>
      <c r="E12" s="1" t="s">
        <v>75</v>
      </c>
      <c r="F12" s="2" t="s">
        <v>37</v>
      </c>
      <c r="G12" s="4" t="s">
        <v>120</v>
      </c>
      <c r="H12" s="1">
        <v>21</v>
      </c>
      <c r="K12" s="1">
        <v>7</v>
      </c>
      <c r="L12" s="1">
        <v>14</v>
      </c>
      <c r="M12" s="1">
        <v>1892</v>
      </c>
      <c r="N12" s="1">
        <v>7</v>
      </c>
      <c r="O12" s="1">
        <v>1</v>
      </c>
      <c r="P12" s="1">
        <v>1</v>
      </c>
      <c r="Q12" s="1">
        <f ca="1">VLOOKUP(F12,[1]职业基础!$C$2:$U$40,2,FALSE)</f>
        <v>13</v>
      </c>
      <c r="R12" s="1">
        <f>VLOOKUP(F12,[1]职业基础!$C$2:$U$40,3,FALSE)</f>
        <v>5</v>
      </c>
      <c r="S12" s="1">
        <f ca="1">VLOOKUP(F12,[1]职业基础!$C$2:$U$40,4,FALSE)</f>
        <v>14</v>
      </c>
      <c r="T12" s="1">
        <f ca="1">VLOOKUP(F12,[1]职业基础!$C$2:$U$40,5,FALSE)</f>
        <v>10</v>
      </c>
      <c r="U12" s="1">
        <f ca="1">VLOOKUP(F12,[1]职业基础!$C$2:$U$40,6,FALSE)</f>
        <v>2</v>
      </c>
      <c r="V12" s="1">
        <f ca="1">VLOOKUP(F12,[1]职业基础!$C$2:$U$40,7,FALSE)</f>
        <v>11</v>
      </c>
      <c r="W12" s="1">
        <f ca="1">VLOOKUP(F12,[1]职业基础!$C$2:$U$40,8,FALSE)</f>
        <v>2</v>
      </c>
      <c r="X12" s="1">
        <f>VLOOKUP(F12,[1]职业基础!$C$2:$U$40,9,FALSE)</f>
        <v>3</v>
      </c>
      <c r="Y12" s="1">
        <f>VLOOKUP(F12,[1]职业基础!$C$2:$U$40,10,FALSE)</f>
        <v>0.5</v>
      </c>
      <c r="Z12" s="1">
        <f>VLOOKUP(F12,[1]职业基础!$C$2:$U$40,11,FALSE)</f>
        <v>0.1</v>
      </c>
      <c r="AA12" s="1">
        <f>VLOOKUP(F12,[1]职业基础!$C$2:$U$40,12,FALSE)</f>
        <v>1.5</v>
      </c>
      <c r="AB12" s="1">
        <f ca="1">VLOOKUP(F12,[1]职业基础!$C$2:$U$40,13,FALSE)</f>
        <v>1</v>
      </c>
      <c r="AC12" s="1">
        <f ca="1">VLOOKUP(F12,[1]职业基础!$C$2:$U$40,14,FALSE)</f>
        <v>2</v>
      </c>
      <c r="AD12" s="1">
        <f ca="1">VLOOKUP(F12,[1]职业基础!$C$2:$U$40,15,FALSE)</f>
        <v>1</v>
      </c>
      <c r="AE12" s="1">
        <f ca="1">VLOOKUP(F12,[1]职业基础!$C$2:$U$40,16,FALSE)</f>
        <v>1</v>
      </c>
      <c r="AF12" s="1">
        <f ca="1">VLOOKUP(F12,[1]职业基础!$C$2:$U$40,17,FALSE)</f>
        <v>1</v>
      </c>
      <c r="AG12" s="1">
        <f ca="1">VLOOKUP(F12,[1]职业基础!$C$2:$U$40,18,FALSE)</f>
        <v>1</v>
      </c>
      <c r="AH12" s="1">
        <f ca="1">VLOOKUP(F12,[1]职业基础!$C$2:$U$40,19,FALSE)</f>
        <v>1</v>
      </c>
      <c r="AI12" s="1">
        <v>25</v>
      </c>
      <c r="AJ12" s="1">
        <v>0</v>
      </c>
      <c r="AK12" s="1">
        <v>10</v>
      </c>
      <c r="AL12" s="1">
        <v>0</v>
      </c>
      <c r="AM12" s="1">
        <v>0</v>
      </c>
    </row>
    <row r="13" spans="1:39" x14ac:dyDescent="0.15">
      <c r="A13" s="1">
        <v>12</v>
      </c>
      <c r="B13" s="1">
        <v>0</v>
      </c>
      <c r="C13" s="1">
        <v>15</v>
      </c>
      <c r="E13" s="1" t="s">
        <v>76</v>
      </c>
      <c r="F13" s="2" t="s">
        <v>38</v>
      </c>
      <c r="G13" s="4" t="s">
        <v>121</v>
      </c>
      <c r="H13" s="1">
        <v>22</v>
      </c>
      <c r="K13" s="1">
        <v>3</v>
      </c>
      <c r="L13" s="1">
        <v>15</v>
      </c>
      <c r="M13" s="1">
        <v>3338</v>
      </c>
      <c r="N13" s="1">
        <v>13</v>
      </c>
      <c r="O13" s="1">
        <v>1</v>
      </c>
      <c r="P13" s="1">
        <v>1</v>
      </c>
      <c r="Q13" s="1">
        <f ca="1">VLOOKUP(F13,[1]职业基础!$C$2:$U$40,2,FALSE)</f>
        <v>21</v>
      </c>
      <c r="R13" s="1">
        <f>VLOOKUP(F13,[1]职业基础!$C$2:$U$40,3,FALSE)</f>
        <v>7</v>
      </c>
      <c r="S13" s="1">
        <f ca="1">VLOOKUP(F13,[1]职业基础!$C$2:$U$40,4,FALSE)</f>
        <v>5</v>
      </c>
      <c r="T13" s="1">
        <f ca="1">VLOOKUP(F13,[1]职业基础!$C$2:$U$40,5,FALSE)</f>
        <v>8</v>
      </c>
      <c r="U13" s="1">
        <f ca="1">VLOOKUP(F13,[1]职业基础!$C$2:$U$40,6,FALSE)</f>
        <v>5</v>
      </c>
      <c r="V13" s="1">
        <f ca="1">VLOOKUP(F13,[1]职业基础!$C$2:$U$40,7,FALSE)</f>
        <v>8</v>
      </c>
      <c r="W13" s="1">
        <f ca="1">VLOOKUP(F13,[1]职业基础!$C$2:$U$40,8,FALSE)</f>
        <v>1</v>
      </c>
      <c r="X13" s="1">
        <f>VLOOKUP(F13,[1]职业基础!$C$2:$U$40,9,FALSE)</f>
        <v>3</v>
      </c>
      <c r="Y13" s="1">
        <f>VLOOKUP(F13,[1]职业基础!$C$2:$U$40,10,FALSE)</f>
        <v>0.5</v>
      </c>
      <c r="Z13" s="1">
        <f>VLOOKUP(F13,[1]职业基础!$C$2:$U$40,11,FALSE)</f>
        <v>0.1</v>
      </c>
      <c r="AA13" s="1">
        <f>VLOOKUP(F13,[1]职业基础!$C$2:$U$40,12,FALSE)</f>
        <v>1.5</v>
      </c>
      <c r="AB13" s="1">
        <f ca="1">VLOOKUP(F13,[1]职业基础!$C$2:$U$40,13,FALSE)</f>
        <v>1</v>
      </c>
      <c r="AC13" s="1">
        <f ca="1">VLOOKUP(F13,[1]职业基础!$C$2:$U$40,14,FALSE)</f>
        <v>1</v>
      </c>
      <c r="AD13" s="1">
        <f ca="1">VLOOKUP(F13,[1]职业基础!$C$2:$U$40,15,FALSE)</f>
        <v>1</v>
      </c>
      <c r="AE13" s="1">
        <f ca="1">VLOOKUP(F13,[1]职业基础!$C$2:$U$40,16,FALSE)</f>
        <v>1</v>
      </c>
      <c r="AF13" s="1">
        <f ca="1">VLOOKUP(F13,[1]职业基础!$C$2:$U$40,17,FALSE)</f>
        <v>2</v>
      </c>
      <c r="AG13" s="1">
        <f ca="1">VLOOKUP(F13,[1]职业基础!$C$2:$U$40,18,FALSE)</f>
        <v>1</v>
      </c>
      <c r="AH13" s="1">
        <f ca="1">VLOOKUP(F13,[1]职业基础!$C$2:$U$40,19,FALSE)</f>
        <v>1</v>
      </c>
      <c r="AI13" s="1">
        <v>25</v>
      </c>
      <c r="AJ13" s="1">
        <v>0</v>
      </c>
      <c r="AK13" s="1">
        <v>10</v>
      </c>
      <c r="AL13" s="1">
        <v>0</v>
      </c>
      <c r="AM13" s="1">
        <v>0</v>
      </c>
    </row>
    <row r="14" spans="1:39" x14ac:dyDescent="0.15">
      <c r="A14" s="1">
        <v>13</v>
      </c>
      <c r="B14" s="1">
        <v>0</v>
      </c>
      <c r="C14" s="1">
        <v>16</v>
      </c>
      <c r="E14" s="2" t="s">
        <v>77</v>
      </c>
      <c r="F14" s="2" t="s">
        <v>39</v>
      </c>
      <c r="G14" s="4" t="s">
        <v>122</v>
      </c>
      <c r="H14" s="1">
        <v>23</v>
      </c>
      <c r="K14" s="1">
        <v>4</v>
      </c>
      <c r="L14" s="1">
        <v>16</v>
      </c>
      <c r="M14" s="1">
        <v>888</v>
      </c>
      <c r="N14" s="1">
        <v>6</v>
      </c>
      <c r="O14" s="1">
        <v>1</v>
      </c>
      <c r="P14" s="1">
        <v>1</v>
      </c>
      <c r="Q14" s="1">
        <f ca="1">VLOOKUP(F14,[1]职业基础!$C$2:$U$40,2,FALSE)</f>
        <v>16</v>
      </c>
      <c r="R14" s="1">
        <f>VLOOKUP(F14,[1]职业基础!$C$2:$U$40,3,FALSE)</f>
        <v>5</v>
      </c>
      <c r="S14" s="1">
        <f ca="1">VLOOKUP(F14,[1]职业基础!$C$2:$U$40,4,FALSE)</f>
        <v>11</v>
      </c>
      <c r="T14" s="1">
        <f ca="1">VLOOKUP(F14,[1]职业基础!$C$2:$U$40,5,FALSE)</f>
        <v>10</v>
      </c>
      <c r="U14" s="1">
        <f ca="1">VLOOKUP(F14,[1]职业基础!$C$2:$U$40,6,FALSE)</f>
        <v>1</v>
      </c>
      <c r="V14" s="1">
        <f ca="1">VLOOKUP(F14,[1]职业基础!$C$2:$U$40,7,FALSE)</f>
        <v>10</v>
      </c>
      <c r="W14" s="1">
        <f ca="1">VLOOKUP(F14,[1]职业基础!$C$2:$U$40,8,FALSE)</f>
        <v>1</v>
      </c>
      <c r="X14" s="1">
        <f>VLOOKUP(F14,[1]职业基础!$C$2:$U$40,9,FALSE)</f>
        <v>3</v>
      </c>
      <c r="Y14" s="1">
        <f>VLOOKUP(F14,[1]职业基础!$C$2:$U$40,10,FALSE)</f>
        <v>0.5</v>
      </c>
      <c r="Z14" s="1">
        <f>VLOOKUP(F14,[1]职业基础!$C$2:$U$40,11,FALSE)</f>
        <v>0.1</v>
      </c>
      <c r="AA14" s="1">
        <f>VLOOKUP(F14,[1]职业基础!$C$2:$U$40,12,FALSE)</f>
        <v>1.5</v>
      </c>
      <c r="AB14" s="1">
        <f ca="1">VLOOKUP(F14,[1]职业基础!$C$2:$U$40,13,FALSE)</f>
        <v>1</v>
      </c>
      <c r="AC14" s="1">
        <f ca="1">VLOOKUP(F14,[1]职业基础!$C$2:$U$40,14,FALSE)</f>
        <v>1</v>
      </c>
      <c r="AD14" s="1">
        <f ca="1">VLOOKUP(F14,[1]职业基础!$C$2:$U$40,15,FALSE)</f>
        <v>1</v>
      </c>
      <c r="AE14" s="1">
        <f ca="1">VLOOKUP(F14,[1]职业基础!$C$2:$U$40,16,FALSE)</f>
        <v>1</v>
      </c>
      <c r="AF14" s="1">
        <f ca="1">VLOOKUP(F14,[1]职业基础!$C$2:$U$40,17,FALSE)</f>
        <v>1</v>
      </c>
      <c r="AG14" s="1">
        <f ca="1">VLOOKUP(F14,[1]职业基础!$C$2:$U$40,18,FALSE)</f>
        <v>2</v>
      </c>
      <c r="AH14" s="1">
        <f ca="1">VLOOKUP(F14,[1]职业基础!$C$2:$U$40,19,FALSE)</f>
        <v>1</v>
      </c>
      <c r="AI14" s="1">
        <v>25</v>
      </c>
      <c r="AJ14" s="1">
        <v>0</v>
      </c>
      <c r="AK14" s="1">
        <v>10</v>
      </c>
      <c r="AL14" s="1">
        <v>0</v>
      </c>
      <c r="AM14" s="1">
        <v>0</v>
      </c>
    </row>
    <row r="15" spans="1:39" x14ac:dyDescent="0.15">
      <c r="A15" s="1">
        <v>14</v>
      </c>
      <c r="B15" s="1">
        <v>0</v>
      </c>
      <c r="C15" s="1">
        <v>20</v>
      </c>
      <c r="E15" s="1" t="s">
        <v>78</v>
      </c>
      <c r="F15" s="2" t="s">
        <v>40</v>
      </c>
      <c r="G15" s="4" t="s">
        <v>123</v>
      </c>
      <c r="H15" s="1">
        <v>21</v>
      </c>
      <c r="J15" s="1">
        <v>80</v>
      </c>
      <c r="K15" s="1">
        <v>6</v>
      </c>
      <c r="L15" s="1">
        <v>20</v>
      </c>
      <c r="M15" s="1">
        <v>1669</v>
      </c>
      <c r="N15" s="1">
        <v>7</v>
      </c>
      <c r="O15" s="1">
        <v>1</v>
      </c>
      <c r="P15" s="1">
        <v>1</v>
      </c>
      <c r="Q15" s="1">
        <f ca="1">VLOOKUP(F15,[1]职业基础!$C$2:$U$40,2,FALSE)</f>
        <v>13</v>
      </c>
      <c r="R15" s="1">
        <f>VLOOKUP(F15,[1]职业基础!$C$2:$U$40,3,FALSE)</f>
        <v>5</v>
      </c>
      <c r="S15" s="1">
        <f ca="1">VLOOKUP(F15,[1]职业基础!$C$2:$U$40,4,FALSE)</f>
        <v>14</v>
      </c>
      <c r="T15" s="1">
        <f ca="1">VLOOKUP(F15,[1]职业基础!$C$2:$U$40,5,FALSE)</f>
        <v>10</v>
      </c>
      <c r="U15" s="1">
        <f ca="1">VLOOKUP(F15,[1]职业基础!$C$2:$U$40,6,FALSE)</f>
        <v>2</v>
      </c>
      <c r="V15" s="1">
        <f ca="1">VLOOKUP(F15,[1]职业基础!$C$2:$U$40,7,FALSE)</f>
        <v>11</v>
      </c>
      <c r="W15" s="1">
        <f ca="1">VLOOKUP(F15,[1]职业基础!$C$2:$U$40,8,FALSE)</f>
        <v>2</v>
      </c>
      <c r="X15" s="1">
        <f>VLOOKUP(F15,[1]职业基础!$C$2:$U$40,9,FALSE)</f>
        <v>3</v>
      </c>
      <c r="Y15" s="1">
        <f>VLOOKUP(F15,[1]职业基础!$C$2:$U$40,10,FALSE)</f>
        <v>0.5</v>
      </c>
      <c r="Z15" s="1">
        <f>VLOOKUP(F15,[1]职业基础!$C$2:$U$40,11,FALSE)</f>
        <v>0.1</v>
      </c>
      <c r="AA15" s="1">
        <f>VLOOKUP(F15,[1]职业基础!$C$2:$U$40,12,FALSE)</f>
        <v>1.5</v>
      </c>
      <c r="AB15" s="1">
        <f ca="1">VLOOKUP(F15,[1]职业基础!$C$2:$U$40,13,FALSE)</f>
        <v>1</v>
      </c>
      <c r="AC15" s="1">
        <f ca="1">VLOOKUP(F15,[1]职业基础!$C$2:$U$40,14,FALSE)</f>
        <v>2</v>
      </c>
      <c r="AD15" s="1">
        <f ca="1">VLOOKUP(F15,[1]职业基础!$C$2:$U$40,15,FALSE)</f>
        <v>1</v>
      </c>
      <c r="AE15" s="1">
        <f ca="1">VLOOKUP(F15,[1]职业基础!$C$2:$U$40,16,FALSE)</f>
        <v>1</v>
      </c>
      <c r="AF15" s="1">
        <f ca="1">VLOOKUP(F15,[1]职业基础!$C$2:$U$40,17,FALSE)</f>
        <v>1</v>
      </c>
      <c r="AG15" s="1">
        <f ca="1">VLOOKUP(F15,[1]职业基础!$C$2:$U$40,18,FALSE)</f>
        <v>1</v>
      </c>
      <c r="AH15" s="1">
        <f ca="1">VLOOKUP(F15,[1]职业基础!$C$2:$U$40,19,FALSE)</f>
        <v>1</v>
      </c>
      <c r="AI15" s="1">
        <v>25</v>
      </c>
      <c r="AJ15" s="1">
        <v>0</v>
      </c>
      <c r="AK15" s="1">
        <v>10</v>
      </c>
      <c r="AL15" s="1">
        <v>0</v>
      </c>
      <c r="AM15" s="1">
        <v>0</v>
      </c>
    </row>
    <row r="16" spans="1:39" x14ac:dyDescent="0.15">
      <c r="A16" s="1">
        <v>15</v>
      </c>
      <c r="B16" s="1">
        <v>0</v>
      </c>
      <c r="C16" s="1">
        <v>21</v>
      </c>
      <c r="E16" s="1" t="s">
        <v>79</v>
      </c>
      <c r="F16" s="2" t="s">
        <v>41</v>
      </c>
      <c r="G16" s="4" t="s">
        <v>124</v>
      </c>
      <c r="H16" s="1">
        <v>24</v>
      </c>
      <c r="K16" s="1">
        <v>6</v>
      </c>
      <c r="L16" s="1">
        <v>21</v>
      </c>
      <c r="M16" s="1">
        <v>1797</v>
      </c>
      <c r="N16" s="1">
        <v>2</v>
      </c>
      <c r="O16" s="1">
        <v>1</v>
      </c>
      <c r="P16" s="1">
        <v>1</v>
      </c>
      <c r="Q16" s="1">
        <f ca="1">VLOOKUP(F16,[1]职业基础!$C$2:$U$40,2,FALSE)</f>
        <v>16</v>
      </c>
      <c r="R16" s="1">
        <f>VLOOKUP(F16,[1]职业基础!$C$2:$U$40,3,FALSE)</f>
        <v>6</v>
      </c>
      <c r="S16" s="1">
        <f ca="1">VLOOKUP(F16,[1]职业基础!$C$2:$U$40,4,FALSE)</f>
        <v>9</v>
      </c>
      <c r="T16" s="1">
        <f ca="1">VLOOKUP(F16,[1]职业基础!$C$2:$U$40,5,FALSE)</f>
        <v>11</v>
      </c>
      <c r="U16" s="1">
        <f ca="1">VLOOKUP(F16,[1]职业基础!$C$2:$U$40,6,FALSE)</f>
        <v>1</v>
      </c>
      <c r="V16" s="1">
        <f ca="1">VLOOKUP(F16,[1]职业基础!$C$2:$U$40,7,FALSE)</f>
        <v>8</v>
      </c>
      <c r="W16" s="1">
        <f ca="1">VLOOKUP(F16,[1]职业基础!$C$2:$U$40,8,FALSE)</f>
        <v>3</v>
      </c>
      <c r="X16" s="1">
        <f>VLOOKUP(F16,[1]职业基础!$C$2:$U$40,9,FALSE)</f>
        <v>3</v>
      </c>
      <c r="Y16" s="1">
        <f>VLOOKUP(F16,[1]职业基础!$C$2:$U$40,10,FALSE)</f>
        <v>0.5</v>
      </c>
      <c r="Z16" s="1">
        <f>VLOOKUP(F16,[1]职业基础!$C$2:$U$40,11,FALSE)</f>
        <v>0.1</v>
      </c>
      <c r="AA16" s="1">
        <f>VLOOKUP(F16,[1]职业基础!$C$2:$U$40,12,FALSE)</f>
        <v>1.5</v>
      </c>
      <c r="AB16" s="1">
        <f ca="1">VLOOKUP(F16,[1]职业基础!$C$2:$U$40,13,FALSE)</f>
        <v>1</v>
      </c>
      <c r="AC16" s="1">
        <f ca="1">VLOOKUP(F16,[1]职业基础!$C$2:$U$40,14,FALSE)</f>
        <v>1</v>
      </c>
      <c r="AD16" s="1">
        <f ca="1">VLOOKUP(F16,[1]职业基础!$C$2:$U$40,15,FALSE)</f>
        <v>1</v>
      </c>
      <c r="AE16" s="1">
        <f ca="1">VLOOKUP(F16,[1]职业基础!$C$2:$U$40,16,FALSE)</f>
        <v>1</v>
      </c>
      <c r="AF16" s="1">
        <f ca="1">VLOOKUP(F16,[1]职业基础!$C$2:$U$40,17,FALSE)</f>
        <v>2</v>
      </c>
      <c r="AG16" s="1">
        <f ca="1">VLOOKUP(F16,[1]职业基础!$C$2:$U$40,18,FALSE)</f>
        <v>1</v>
      </c>
      <c r="AH16" s="1">
        <f ca="1">VLOOKUP(F16,[1]职业基础!$C$2:$U$40,19,FALSE)</f>
        <v>1</v>
      </c>
      <c r="AI16" s="1">
        <v>25</v>
      </c>
      <c r="AJ16" s="1">
        <v>0</v>
      </c>
      <c r="AK16" s="1">
        <v>10</v>
      </c>
      <c r="AL16" s="1">
        <v>0</v>
      </c>
      <c r="AM16" s="1">
        <v>0</v>
      </c>
    </row>
    <row r="17" spans="1:39" x14ac:dyDescent="0.15">
      <c r="A17" s="1">
        <v>16</v>
      </c>
      <c r="B17" s="1">
        <v>0</v>
      </c>
      <c r="C17" s="1">
        <v>22</v>
      </c>
      <c r="E17" s="1" t="s">
        <v>80</v>
      </c>
      <c r="F17" s="2" t="s">
        <v>42</v>
      </c>
      <c r="G17" s="4" t="s">
        <v>125</v>
      </c>
      <c r="H17" s="1">
        <v>24</v>
      </c>
      <c r="K17" s="1">
        <v>3</v>
      </c>
      <c r="L17" s="1">
        <v>22</v>
      </c>
      <c r="M17" s="1">
        <v>2241</v>
      </c>
      <c r="N17" s="1">
        <v>5</v>
      </c>
      <c r="O17" s="1">
        <v>1</v>
      </c>
      <c r="P17" s="1">
        <v>1</v>
      </c>
      <c r="Q17" s="1">
        <f ca="1">VLOOKUP(F17,[1]职业基础!$C$2:$U$40,2,FALSE)</f>
        <v>15</v>
      </c>
      <c r="R17" s="1">
        <f>VLOOKUP(F17,[1]职业基础!$C$2:$U$40,3,FALSE)</f>
        <v>6</v>
      </c>
      <c r="S17" s="1">
        <f ca="1">VLOOKUP(F17,[1]职业基础!$C$2:$U$40,4,FALSE)</f>
        <v>4</v>
      </c>
      <c r="T17" s="1">
        <f ca="1">VLOOKUP(F17,[1]职业基础!$C$2:$U$40,5,FALSE)</f>
        <v>6</v>
      </c>
      <c r="U17" s="1">
        <f ca="1">VLOOKUP(F17,[1]职业基础!$C$2:$U$40,6,FALSE)</f>
        <v>7</v>
      </c>
      <c r="V17" s="1">
        <f ca="1">VLOOKUP(F17,[1]职业基础!$C$2:$U$40,7,FALSE)</f>
        <v>8</v>
      </c>
      <c r="W17" s="1">
        <f ca="1">VLOOKUP(F17,[1]职业基础!$C$2:$U$40,8,FALSE)</f>
        <v>3</v>
      </c>
      <c r="X17" s="1">
        <f>VLOOKUP(F17,[1]职业基础!$C$2:$U$40,9,FALSE)</f>
        <v>3</v>
      </c>
      <c r="Y17" s="1">
        <f>VLOOKUP(F17,[1]职业基础!$C$2:$U$40,10,FALSE)</f>
        <v>0.5</v>
      </c>
      <c r="Z17" s="1">
        <f>VLOOKUP(F17,[1]职业基础!$C$2:$U$40,11,FALSE)</f>
        <v>0.1</v>
      </c>
      <c r="AA17" s="1">
        <f>VLOOKUP(F17,[1]职业基础!$C$2:$U$40,12,FALSE)</f>
        <v>1.5</v>
      </c>
      <c r="AB17" s="1">
        <f ca="1">VLOOKUP(F17,[1]职业基础!$C$2:$U$40,13,FALSE)</f>
        <v>1</v>
      </c>
      <c r="AC17" s="1">
        <f ca="1">VLOOKUP(F17,[1]职业基础!$C$2:$U$40,14,FALSE)</f>
        <v>1</v>
      </c>
      <c r="AD17" s="1">
        <f ca="1">VLOOKUP(F17,[1]职业基础!$C$2:$U$40,15,FALSE)</f>
        <v>1</v>
      </c>
      <c r="AE17" s="1">
        <f ca="1">VLOOKUP(F17,[1]职业基础!$C$2:$U$40,16,FALSE)</f>
        <v>2</v>
      </c>
      <c r="AF17" s="1">
        <f ca="1">VLOOKUP(F17,[1]职业基础!$C$2:$U$40,17,FALSE)</f>
        <v>1</v>
      </c>
      <c r="AG17" s="1">
        <f ca="1">VLOOKUP(F17,[1]职业基础!$C$2:$U$40,18,FALSE)</f>
        <v>1</v>
      </c>
      <c r="AH17" s="1">
        <f ca="1">VLOOKUP(F17,[1]职业基础!$C$2:$U$40,19,FALSE)</f>
        <v>1</v>
      </c>
      <c r="AI17" s="1">
        <v>25</v>
      </c>
      <c r="AJ17" s="1">
        <v>0</v>
      </c>
      <c r="AK17" s="1">
        <v>10</v>
      </c>
      <c r="AL17" s="1">
        <v>0</v>
      </c>
      <c r="AM17" s="1">
        <v>0</v>
      </c>
    </row>
    <row r="18" spans="1:39" x14ac:dyDescent="0.15">
      <c r="A18" s="1">
        <v>17</v>
      </c>
      <c r="B18" s="1">
        <v>0</v>
      </c>
      <c r="C18" s="1">
        <v>23</v>
      </c>
      <c r="E18" s="1" t="s">
        <v>81</v>
      </c>
      <c r="F18" s="2" t="s">
        <v>43</v>
      </c>
      <c r="G18" s="4" t="s">
        <v>126</v>
      </c>
      <c r="H18" s="1">
        <v>24</v>
      </c>
      <c r="K18" s="1">
        <v>6</v>
      </c>
      <c r="L18" s="1">
        <v>23</v>
      </c>
      <c r="M18" s="1">
        <v>1767</v>
      </c>
      <c r="N18" s="1">
        <v>12</v>
      </c>
      <c r="O18" s="1">
        <v>1</v>
      </c>
      <c r="P18" s="1">
        <v>1</v>
      </c>
      <c r="Q18" s="1">
        <f ca="1">VLOOKUP(F18,[1]职业基础!$C$2:$U$40,2,FALSE)</f>
        <v>16</v>
      </c>
      <c r="R18" s="1">
        <f>VLOOKUP(F18,[1]职业基础!$C$2:$U$40,3,FALSE)</f>
        <v>7</v>
      </c>
      <c r="S18" s="1">
        <f ca="1">VLOOKUP(F18,[1]职业基础!$C$2:$U$40,4,FALSE)</f>
        <v>5</v>
      </c>
      <c r="T18" s="1">
        <f ca="1">VLOOKUP(F18,[1]职业基础!$C$2:$U$40,5,FALSE)</f>
        <v>6</v>
      </c>
      <c r="U18" s="1">
        <f ca="1">VLOOKUP(F18,[1]职业基础!$C$2:$U$40,6,FALSE)</f>
        <v>7</v>
      </c>
      <c r="V18" s="1">
        <f ca="1">VLOOKUP(F18,[1]职业基础!$C$2:$U$40,7,FALSE)</f>
        <v>8</v>
      </c>
      <c r="W18" s="1">
        <f ca="1">VLOOKUP(F18,[1]职业基础!$C$2:$U$40,8,FALSE)</f>
        <v>2</v>
      </c>
      <c r="X18" s="1">
        <f>VLOOKUP(F18,[1]职业基础!$C$2:$U$40,9,FALSE)</f>
        <v>3</v>
      </c>
      <c r="Y18" s="1">
        <f>VLOOKUP(F18,[1]职业基础!$C$2:$U$40,10,FALSE)</f>
        <v>0.5</v>
      </c>
      <c r="Z18" s="1">
        <f>VLOOKUP(F18,[1]职业基础!$C$2:$U$40,11,FALSE)</f>
        <v>0.1</v>
      </c>
      <c r="AA18" s="1">
        <f>VLOOKUP(F18,[1]职业基础!$C$2:$U$40,12,FALSE)</f>
        <v>1.5</v>
      </c>
      <c r="AB18" s="1">
        <f ca="1">VLOOKUP(F18,[1]职业基础!$C$2:$U$40,13,FALSE)</f>
        <v>1</v>
      </c>
      <c r="AC18" s="1">
        <f ca="1">VLOOKUP(F18,[1]职业基础!$C$2:$U$40,14,FALSE)</f>
        <v>1</v>
      </c>
      <c r="AD18" s="1">
        <f ca="1">VLOOKUP(F18,[1]职业基础!$C$2:$U$40,15,FALSE)</f>
        <v>1</v>
      </c>
      <c r="AE18" s="1">
        <f ca="1">VLOOKUP(F18,[1]职业基础!$C$2:$U$40,16,FALSE)</f>
        <v>1</v>
      </c>
      <c r="AF18" s="1">
        <f ca="1">VLOOKUP(F18,[1]职业基础!$C$2:$U$40,17,FALSE)</f>
        <v>1</v>
      </c>
      <c r="AG18" s="1">
        <f ca="1">VLOOKUP(F18,[1]职业基础!$C$2:$U$40,18,FALSE)</f>
        <v>1</v>
      </c>
      <c r="AH18" s="1">
        <f ca="1">VLOOKUP(F18,[1]职业基础!$C$2:$U$40,19,FALSE)</f>
        <v>2</v>
      </c>
      <c r="AI18" s="1">
        <v>25</v>
      </c>
      <c r="AJ18" s="1">
        <v>0</v>
      </c>
      <c r="AK18" s="1">
        <v>10</v>
      </c>
      <c r="AL18" s="1">
        <v>0</v>
      </c>
      <c r="AM18" s="1">
        <v>0</v>
      </c>
    </row>
    <row r="19" spans="1:39" x14ac:dyDescent="0.15">
      <c r="A19" s="1">
        <v>18</v>
      </c>
      <c r="B19" s="1">
        <v>0</v>
      </c>
      <c r="C19" s="1">
        <v>24</v>
      </c>
      <c r="E19" s="1" t="s">
        <v>82</v>
      </c>
      <c r="F19" s="2" t="s">
        <v>44</v>
      </c>
      <c r="G19" s="4" t="s">
        <v>127</v>
      </c>
      <c r="H19" s="1">
        <v>22</v>
      </c>
      <c r="J19" s="1">
        <v>200</v>
      </c>
      <c r="K19" s="1">
        <v>5</v>
      </c>
      <c r="L19" s="1">
        <v>24</v>
      </c>
      <c r="M19" s="1">
        <v>3534</v>
      </c>
      <c r="N19" s="1">
        <v>8</v>
      </c>
      <c r="O19" s="1">
        <v>1</v>
      </c>
      <c r="P19" s="1">
        <v>1</v>
      </c>
      <c r="Q19" s="1">
        <f ca="1">VLOOKUP(F19,[1]职业基础!$C$2:$U$40,2,FALSE)</f>
        <v>17</v>
      </c>
      <c r="R19" s="1">
        <f>VLOOKUP(F19,[1]职业基础!$C$2:$U$40,3,FALSE)</f>
        <v>7</v>
      </c>
      <c r="S19" s="1">
        <f ca="1">VLOOKUP(F19,[1]职业基础!$C$2:$U$40,4,FALSE)</f>
        <v>2</v>
      </c>
      <c r="T19" s="1">
        <f ca="1">VLOOKUP(F19,[1]职业基础!$C$2:$U$40,5,FALSE)</f>
        <v>11</v>
      </c>
      <c r="U19" s="1">
        <f ca="1">VLOOKUP(F19,[1]职业基础!$C$2:$U$40,6,FALSE)</f>
        <v>8</v>
      </c>
      <c r="V19" s="1">
        <f ca="1">VLOOKUP(F19,[1]职业基础!$C$2:$U$40,7,FALSE)</f>
        <v>11</v>
      </c>
      <c r="W19" s="1">
        <f ca="1">VLOOKUP(F19,[1]职业基础!$C$2:$U$40,8,FALSE)</f>
        <v>3</v>
      </c>
      <c r="X19" s="1">
        <f>VLOOKUP(F19,[1]职业基础!$C$2:$U$40,9,FALSE)</f>
        <v>3</v>
      </c>
      <c r="Y19" s="1">
        <f>VLOOKUP(F19,[1]职业基础!$C$2:$U$40,10,FALSE)</f>
        <v>0.5</v>
      </c>
      <c r="Z19" s="1">
        <f>VLOOKUP(F19,[1]职业基础!$C$2:$U$40,11,FALSE)</f>
        <v>0.1</v>
      </c>
      <c r="AA19" s="1">
        <f>VLOOKUP(F19,[1]职业基础!$C$2:$U$40,12,FALSE)</f>
        <v>1.5</v>
      </c>
      <c r="AB19" s="1">
        <f ca="1">VLOOKUP(F19,[1]职业基础!$C$2:$U$40,13,FALSE)</f>
        <v>2</v>
      </c>
      <c r="AC19" s="1">
        <f ca="1">VLOOKUP(F19,[1]职业基础!$C$2:$U$40,14,FALSE)</f>
        <v>1</v>
      </c>
      <c r="AD19" s="1">
        <f ca="1">VLOOKUP(F19,[1]职业基础!$C$2:$U$40,15,FALSE)</f>
        <v>1</v>
      </c>
      <c r="AE19" s="1">
        <f ca="1">VLOOKUP(F19,[1]职业基础!$C$2:$U$40,16,FALSE)</f>
        <v>1</v>
      </c>
      <c r="AF19" s="1">
        <f ca="1">VLOOKUP(F19,[1]职业基础!$C$2:$U$40,17,FALSE)</f>
        <v>1</v>
      </c>
      <c r="AG19" s="1">
        <f ca="1">VLOOKUP(F19,[1]职业基础!$C$2:$U$40,18,FALSE)</f>
        <v>1</v>
      </c>
      <c r="AH19" s="1">
        <f ca="1">VLOOKUP(F19,[1]职业基础!$C$2:$U$40,19,FALSE)</f>
        <v>1</v>
      </c>
      <c r="AI19" s="1">
        <v>25</v>
      </c>
      <c r="AJ19" s="1">
        <v>0</v>
      </c>
      <c r="AK19" s="1">
        <v>10</v>
      </c>
      <c r="AL19" s="1">
        <v>0</v>
      </c>
      <c r="AM19" s="1">
        <v>0</v>
      </c>
    </row>
    <row r="20" spans="1:39" x14ac:dyDescent="0.15">
      <c r="A20" s="1">
        <v>19</v>
      </c>
      <c r="B20" s="1">
        <v>0</v>
      </c>
      <c r="C20" s="1">
        <v>25</v>
      </c>
      <c r="E20" s="1" t="s">
        <v>83</v>
      </c>
      <c r="F20" s="2" t="s">
        <v>45</v>
      </c>
      <c r="G20" s="4" t="s">
        <v>128</v>
      </c>
      <c r="H20" s="1">
        <v>25</v>
      </c>
      <c r="I20" s="1">
        <v>1</v>
      </c>
      <c r="J20" s="1">
        <v>-200</v>
      </c>
      <c r="K20" s="1">
        <v>2</v>
      </c>
      <c r="L20" s="1">
        <v>25</v>
      </c>
      <c r="M20" s="1">
        <v>4325</v>
      </c>
      <c r="N20" s="1">
        <v>15</v>
      </c>
      <c r="O20" s="1">
        <v>1</v>
      </c>
      <c r="P20" s="1">
        <v>1</v>
      </c>
      <c r="Q20" s="1">
        <f ca="1">VLOOKUP(F20,[1]职业基础!$C$2:$U$40,2,FALSE)</f>
        <v>12</v>
      </c>
      <c r="R20" s="1">
        <f>VLOOKUP(F20,[1]职业基础!$C$2:$U$40,3,FALSE)</f>
        <v>6</v>
      </c>
      <c r="S20" s="1">
        <f ca="1">VLOOKUP(F20,[1]职业基础!$C$2:$U$40,4,FALSE)</f>
        <v>9</v>
      </c>
      <c r="T20" s="1">
        <f ca="1">VLOOKUP(F20,[1]职业基础!$C$2:$U$40,5,FALSE)</f>
        <v>8</v>
      </c>
      <c r="U20" s="1">
        <f ca="1">VLOOKUP(F20,[1]职业基础!$C$2:$U$40,6,FALSE)</f>
        <v>4</v>
      </c>
      <c r="V20" s="1">
        <f ca="1">VLOOKUP(F20,[1]职业基础!$C$2:$U$40,7,FALSE)</f>
        <v>10</v>
      </c>
      <c r="W20" s="1">
        <f ca="1">VLOOKUP(F20,[1]职业基础!$C$2:$U$40,8,FALSE)</f>
        <v>3</v>
      </c>
      <c r="X20" s="1">
        <f>VLOOKUP(F20,[1]职业基础!$C$2:$U$40,9,FALSE)</f>
        <v>3</v>
      </c>
      <c r="Y20" s="1">
        <f>VLOOKUP(F20,[1]职业基础!$C$2:$U$40,10,FALSE)</f>
        <v>0.5</v>
      </c>
      <c r="Z20" s="1">
        <f>VLOOKUP(F20,[1]职业基础!$C$2:$U$40,11,FALSE)</f>
        <v>0.1</v>
      </c>
      <c r="AA20" s="1">
        <f>VLOOKUP(F20,[1]职业基础!$C$2:$U$40,12,FALSE)</f>
        <v>1.5</v>
      </c>
      <c r="AB20" s="1">
        <f ca="1">VLOOKUP(F20,[1]职业基础!$C$2:$U$40,13,FALSE)</f>
        <v>1</v>
      </c>
      <c r="AC20" s="1">
        <f ca="1">VLOOKUP(F20,[1]职业基础!$C$2:$U$40,14,FALSE)</f>
        <v>1</v>
      </c>
      <c r="AD20" s="1">
        <f ca="1">VLOOKUP(F20,[1]职业基础!$C$2:$U$40,15,FALSE)</f>
        <v>1</v>
      </c>
      <c r="AE20" s="1">
        <f ca="1">VLOOKUP(F20,[1]职业基础!$C$2:$U$40,16,FALSE)</f>
        <v>1</v>
      </c>
      <c r="AF20" s="1">
        <f ca="1">VLOOKUP(F20,[1]职业基础!$C$2:$U$40,17,FALSE)</f>
        <v>1</v>
      </c>
      <c r="AG20" s="1">
        <f ca="1">VLOOKUP(F20,[1]职业基础!$C$2:$U$40,18,FALSE)</f>
        <v>2</v>
      </c>
      <c r="AH20" s="1">
        <f ca="1">VLOOKUP(F20,[1]职业基础!$C$2:$U$40,19,FALSE)</f>
        <v>1</v>
      </c>
      <c r="AI20" s="1">
        <v>25</v>
      </c>
      <c r="AJ20" s="1">
        <v>0</v>
      </c>
      <c r="AK20" s="1">
        <v>10</v>
      </c>
      <c r="AL20" s="1">
        <v>0</v>
      </c>
      <c r="AM20" s="1">
        <v>0</v>
      </c>
    </row>
    <row r="21" spans="1:39" x14ac:dyDescent="0.15">
      <c r="A21" s="1">
        <v>20</v>
      </c>
      <c r="B21" s="1">
        <v>0</v>
      </c>
      <c r="C21" s="1">
        <v>40</v>
      </c>
      <c r="E21" s="1" t="s">
        <v>84</v>
      </c>
      <c r="F21" s="2" t="s">
        <v>46</v>
      </c>
      <c r="G21" s="4" t="s">
        <v>129</v>
      </c>
      <c r="H21" s="1">
        <v>20</v>
      </c>
      <c r="K21" s="1">
        <v>1</v>
      </c>
      <c r="L21" s="1">
        <v>40</v>
      </c>
      <c r="M21" s="1">
        <v>3840</v>
      </c>
      <c r="N21" s="1">
        <v>11</v>
      </c>
      <c r="O21" s="1">
        <v>1</v>
      </c>
      <c r="P21" s="1">
        <v>1</v>
      </c>
      <c r="Q21" s="1">
        <f ca="1">VLOOKUP(F21,[1]职业基础!$C$2:$U$40,2,FALSE)</f>
        <v>14</v>
      </c>
      <c r="R21" s="1">
        <f>VLOOKUP(F21,[1]职业基础!$C$2:$U$40,3,FALSE)</f>
        <v>6</v>
      </c>
      <c r="S21" s="1">
        <f ca="1">VLOOKUP(F21,[1]职业基础!$C$2:$U$40,4,FALSE)</f>
        <v>11</v>
      </c>
      <c r="T21" s="1">
        <f ca="1">VLOOKUP(F21,[1]职业基础!$C$2:$U$40,5,FALSE)</f>
        <v>10</v>
      </c>
      <c r="U21" s="1">
        <f ca="1">VLOOKUP(F21,[1]职业基础!$C$2:$U$40,6,FALSE)</f>
        <v>3</v>
      </c>
      <c r="V21" s="1">
        <f ca="1">VLOOKUP(F21,[1]职业基础!$C$2:$U$40,7,FALSE)</f>
        <v>7</v>
      </c>
      <c r="W21" s="1">
        <f ca="1">VLOOKUP(F21,[1]职业基础!$C$2:$U$40,8,FALSE)</f>
        <v>2</v>
      </c>
      <c r="X21" s="1">
        <f>VLOOKUP(F21,[1]职业基础!$C$2:$U$40,9,FALSE)</f>
        <v>3</v>
      </c>
      <c r="Y21" s="1">
        <f>VLOOKUP(F21,[1]职业基础!$C$2:$U$40,10,FALSE)</f>
        <v>0.5</v>
      </c>
      <c r="Z21" s="1">
        <f>VLOOKUP(F21,[1]职业基础!$C$2:$U$40,11,FALSE)</f>
        <v>0.1</v>
      </c>
      <c r="AA21" s="1">
        <f>VLOOKUP(F21,[1]职业基础!$C$2:$U$40,12,FALSE)</f>
        <v>1.5</v>
      </c>
      <c r="AB21" s="1">
        <f ca="1">VLOOKUP(F21,[1]职业基础!$C$2:$U$40,13,FALSE)</f>
        <v>1</v>
      </c>
      <c r="AC21" s="1">
        <f ca="1">VLOOKUP(F21,[1]职业基础!$C$2:$U$40,14,FALSE)</f>
        <v>2</v>
      </c>
      <c r="AD21" s="1">
        <f ca="1">VLOOKUP(F21,[1]职业基础!$C$2:$U$40,15,FALSE)</f>
        <v>1</v>
      </c>
      <c r="AE21" s="1">
        <f ca="1">VLOOKUP(F21,[1]职业基础!$C$2:$U$40,16,FALSE)</f>
        <v>1</v>
      </c>
      <c r="AF21" s="1">
        <f ca="1">VLOOKUP(F21,[1]职业基础!$C$2:$U$40,17,FALSE)</f>
        <v>1</v>
      </c>
      <c r="AG21" s="1">
        <f ca="1">VLOOKUP(F21,[1]职业基础!$C$2:$U$40,18,FALSE)</f>
        <v>1</v>
      </c>
      <c r="AH21" s="1">
        <f ca="1">VLOOKUP(F21,[1]职业基础!$C$2:$U$40,19,FALSE)</f>
        <v>1</v>
      </c>
      <c r="AI21" s="1">
        <v>25</v>
      </c>
      <c r="AJ21" s="1">
        <v>0</v>
      </c>
      <c r="AK21" s="1">
        <v>10</v>
      </c>
      <c r="AL21" s="1">
        <v>0</v>
      </c>
      <c r="AM21" s="1">
        <v>0</v>
      </c>
    </row>
    <row r="22" spans="1:39" x14ac:dyDescent="0.15">
      <c r="A22" s="1">
        <v>21</v>
      </c>
      <c r="B22" s="1">
        <v>0</v>
      </c>
      <c r="C22" s="1">
        <v>41</v>
      </c>
      <c r="E22" s="1" t="s">
        <v>85</v>
      </c>
      <c r="F22" s="2" t="s">
        <v>47</v>
      </c>
      <c r="G22" s="4" t="s">
        <v>130</v>
      </c>
      <c r="H22" s="1">
        <v>20</v>
      </c>
      <c r="K22" s="1">
        <v>4</v>
      </c>
      <c r="L22" s="1">
        <v>41</v>
      </c>
      <c r="M22" s="1">
        <v>3486</v>
      </c>
      <c r="N22" s="1">
        <v>12</v>
      </c>
      <c r="O22" s="1">
        <v>1</v>
      </c>
      <c r="P22" s="1">
        <v>1</v>
      </c>
      <c r="Q22" s="1">
        <f ca="1">VLOOKUP(F22,[1]职业基础!$C$2:$U$40,2,FALSE)</f>
        <v>16</v>
      </c>
      <c r="R22" s="1">
        <f>VLOOKUP(F22,[1]职业基础!$C$2:$U$40,3,FALSE)</f>
        <v>7</v>
      </c>
      <c r="S22" s="1">
        <f ca="1">VLOOKUP(F22,[1]职业基础!$C$2:$U$40,4,FALSE)</f>
        <v>5</v>
      </c>
      <c r="T22" s="1">
        <f ca="1">VLOOKUP(F22,[1]职业基础!$C$2:$U$40,5,FALSE)</f>
        <v>6</v>
      </c>
      <c r="U22" s="1">
        <f ca="1">VLOOKUP(F22,[1]职业基础!$C$2:$U$40,6,FALSE)</f>
        <v>7</v>
      </c>
      <c r="V22" s="1">
        <f ca="1">VLOOKUP(F22,[1]职业基础!$C$2:$U$40,7,FALSE)</f>
        <v>8</v>
      </c>
      <c r="W22" s="1">
        <f ca="1">VLOOKUP(F22,[1]职业基础!$C$2:$U$40,8,FALSE)</f>
        <v>2</v>
      </c>
      <c r="X22" s="1">
        <f>VLOOKUP(F22,[1]职业基础!$C$2:$U$40,9,FALSE)</f>
        <v>3</v>
      </c>
      <c r="Y22" s="1">
        <f>VLOOKUP(F22,[1]职业基础!$C$2:$U$40,10,FALSE)</f>
        <v>0.5</v>
      </c>
      <c r="Z22" s="1">
        <f>VLOOKUP(F22,[1]职业基础!$C$2:$U$40,11,FALSE)</f>
        <v>0.1</v>
      </c>
      <c r="AA22" s="1">
        <f>VLOOKUP(F22,[1]职业基础!$C$2:$U$40,12,FALSE)</f>
        <v>1.5</v>
      </c>
      <c r="AB22" s="1">
        <f ca="1">VLOOKUP(F22,[1]职业基础!$C$2:$U$40,13,FALSE)</f>
        <v>1</v>
      </c>
      <c r="AC22" s="1">
        <f ca="1">VLOOKUP(F22,[1]职业基础!$C$2:$U$40,14,FALSE)</f>
        <v>1</v>
      </c>
      <c r="AD22" s="1">
        <f ca="1">VLOOKUP(F22,[1]职业基础!$C$2:$U$40,15,FALSE)</f>
        <v>1</v>
      </c>
      <c r="AE22" s="1">
        <f ca="1">VLOOKUP(F22,[1]职业基础!$C$2:$U$40,16,FALSE)</f>
        <v>1</v>
      </c>
      <c r="AF22" s="1">
        <f ca="1">VLOOKUP(F22,[1]职业基础!$C$2:$U$40,17,FALSE)</f>
        <v>1</v>
      </c>
      <c r="AG22" s="1">
        <f ca="1">VLOOKUP(F22,[1]职业基础!$C$2:$U$40,18,FALSE)</f>
        <v>1</v>
      </c>
      <c r="AH22" s="1">
        <f ca="1">VLOOKUP(F22,[1]职业基础!$C$2:$U$40,19,FALSE)</f>
        <v>2</v>
      </c>
      <c r="AI22" s="1">
        <v>25</v>
      </c>
      <c r="AJ22" s="1">
        <v>0</v>
      </c>
      <c r="AK22" s="1">
        <v>10</v>
      </c>
      <c r="AL22" s="1">
        <v>0</v>
      </c>
      <c r="AM22" s="1">
        <v>0</v>
      </c>
    </row>
    <row r="23" spans="1:39" x14ac:dyDescent="0.15">
      <c r="A23" s="1">
        <v>22</v>
      </c>
      <c r="B23" s="1">
        <v>0</v>
      </c>
      <c r="C23" s="1">
        <v>42</v>
      </c>
      <c r="E23" s="1" t="s">
        <v>86</v>
      </c>
      <c r="F23" s="2" t="s">
        <v>48</v>
      </c>
      <c r="G23" s="4" t="s">
        <v>131</v>
      </c>
      <c r="H23" s="1">
        <v>23</v>
      </c>
      <c r="K23" s="1">
        <v>2</v>
      </c>
      <c r="L23" s="1">
        <v>42</v>
      </c>
      <c r="M23" s="1">
        <v>3840</v>
      </c>
      <c r="N23" s="1">
        <v>16</v>
      </c>
      <c r="O23" s="1">
        <v>1</v>
      </c>
      <c r="P23" s="1">
        <v>1</v>
      </c>
      <c r="Q23" s="1">
        <f ca="1">VLOOKUP(F23,[1]职业基础!$C$2:$U$40,2,FALSE)</f>
        <v>14</v>
      </c>
      <c r="R23" s="1">
        <f>VLOOKUP(F23,[1]职业基础!$C$2:$U$40,3,FALSE)</f>
        <v>6</v>
      </c>
      <c r="S23" s="1">
        <f ca="1">VLOOKUP(F23,[1]职业基础!$C$2:$U$40,4,FALSE)</f>
        <v>9</v>
      </c>
      <c r="T23" s="1">
        <f ca="1">VLOOKUP(F23,[1]职业基础!$C$2:$U$40,5,FALSE)</f>
        <v>10</v>
      </c>
      <c r="U23" s="1">
        <f ca="1">VLOOKUP(F23,[1]职业基础!$C$2:$U$40,6,FALSE)</f>
        <v>2</v>
      </c>
      <c r="V23" s="1">
        <f ca="1">VLOOKUP(F23,[1]职业基础!$C$2:$U$40,7,FALSE)</f>
        <v>9</v>
      </c>
      <c r="W23" s="1">
        <f ca="1">VLOOKUP(F23,[1]职业基础!$C$2:$U$40,8,FALSE)</f>
        <v>3</v>
      </c>
      <c r="X23" s="1">
        <f>VLOOKUP(F23,[1]职业基础!$C$2:$U$40,9,FALSE)</f>
        <v>3</v>
      </c>
      <c r="Y23" s="1">
        <f>VLOOKUP(F23,[1]职业基础!$C$2:$U$40,10,FALSE)</f>
        <v>0.5</v>
      </c>
      <c r="Z23" s="1">
        <f>VLOOKUP(F23,[1]职业基础!$C$2:$U$40,11,FALSE)</f>
        <v>0.1</v>
      </c>
      <c r="AA23" s="1">
        <f>VLOOKUP(F23,[1]职业基础!$C$2:$U$40,12,FALSE)</f>
        <v>1.5</v>
      </c>
      <c r="AB23" s="1">
        <f ca="1">VLOOKUP(F23,[1]职业基础!$C$2:$U$40,13,FALSE)</f>
        <v>1</v>
      </c>
      <c r="AC23" s="1">
        <f ca="1">VLOOKUP(F23,[1]职业基础!$C$2:$U$40,14,FALSE)</f>
        <v>1</v>
      </c>
      <c r="AD23" s="1">
        <f ca="1">VLOOKUP(F23,[1]职业基础!$C$2:$U$40,15,FALSE)</f>
        <v>2</v>
      </c>
      <c r="AE23" s="1">
        <f ca="1">VLOOKUP(F23,[1]职业基础!$C$2:$U$40,16,FALSE)</f>
        <v>1</v>
      </c>
      <c r="AF23" s="1">
        <f ca="1">VLOOKUP(F23,[1]职业基础!$C$2:$U$40,17,FALSE)</f>
        <v>1</v>
      </c>
      <c r="AG23" s="1">
        <f ca="1">VLOOKUP(F23,[1]职业基础!$C$2:$U$40,18,FALSE)</f>
        <v>1</v>
      </c>
      <c r="AH23" s="1">
        <f ca="1">VLOOKUP(F23,[1]职业基础!$C$2:$U$40,19,FALSE)</f>
        <v>1</v>
      </c>
      <c r="AI23" s="1">
        <v>25</v>
      </c>
      <c r="AJ23" s="1">
        <v>0</v>
      </c>
      <c r="AK23" s="1">
        <v>10</v>
      </c>
      <c r="AL23" s="1">
        <v>0</v>
      </c>
      <c r="AM23" s="1">
        <v>0</v>
      </c>
    </row>
    <row r="24" spans="1:39" x14ac:dyDescent="0.15">
      <c r="A24" s="1">
        <v>23</v>
      </c>
      <c r="B24" s="1">
        <v>0</v>
      </c>
      <c r="C24" s="1">
        <v>48</v>
      </c>
      <c r="E24" s="1" t="s">
        <v>87</v>
      </c>
      <c r="F24" s="2" t="s">
        <v>49</v>
      </c>
      <c r="G24" s="4" t="s">
        <v>132</v>
      </c>
      <c r="H24" s="1">
        <v>23</v>
      </c>
      <c r="K24" s="1">
        <v>5</v>
      </c>
      <c r="L24" s="1">
        <v>48</v>
      </c>
      <c r="M24" s="1">
        <v>4384</v>
      </c>
      <c r="N24" s="1">
        <v>17</v>
      </c>
      <c r="O24" s="1">
        <v>1</v>
      </c>
      <c r="P24" s="1">
        <v>1</v>
      </c>
      <c r="Q24" s="1">
        <f ca="1">VLOOKUP(F24,[1]职业基础!$C$2:$U$40,2,FALSE)</f>
        <v>17</v>
      </c>
      <c r="R24" s="1">
        <f>VLOOKUP(F24,[1]职业基础!$C$2:$U$40,3,FALSE)</f>
        <v>6</v>
      </c>
      <c r="S24" s="1">
        <f ca="1">VLOOKUP(F24,[1]职业基础!$C$2:$U$40,4,FALSE)</f>
        <v>2</v>
      </c>
      <c r="T24" s="1">
        <f ca="1">VLOOKUP(F24,[1]职业基础!$C$2:$U$40,5,FALSE)</f>
        <v>11</v>
      </c>
      <c r="U24" s="1">
        <f ca="1">VLOOKUP(F24,[1]职业基础!$C$2:$U$40,6,FALSE)</f>
        <v>8</v>
      </c>
      <c r="V24" s="1">
        <f ca="1">VLOOKUP(F24,[1]职业基础!$C$2:$U$40,7,FALSE)</f>
        <v>11</v>
      </c>
      <c r="W24" s="1">
        <f ca="1">VLOOKUP(F24,[1]职业基础!$C$2:$U$40,8,FALSE)</f>
        <v>3</v>
      </c>
      <c r="X24" s="1">
        <f>VLOOKUP(F24,[1]职业基础!$C$2:$U$40,9,FALSE)</f>
        <v>3</v>
      </c>
      <c r="Y24" s="1">
        <f>VLOOKUP(F24,[1]职业基础!$C$2:$U$40,10,FALSE)</f>
        <v>0.5</v>
      </c>
      <c r="Z24" s="1">
        <f>VLOOKUP(F24,[1]职业基础!$C$2:$U$40,11,FALSE)</f>
        <v>0.1</v>
      </c>
      <c r="AA24" s="1">
        <f>VLOOKUP(F24,[1]职业基础!$C$2:$U$40,12,FALSE)</f>
        <v>1.5</v>
      </c>
      <c r="AB24" s="1">
        <f ca="1">VLOOKUP(F24,[1]职业基础!$C$2:$U$40,13,FALSE)</f>
        <v>2</v>
      </c>
      <c r="AC24" s="1">
        <f ca="1">VLOOKUP(F24,[1]职业基础!$C$2:$U$40,14,FALSE)</f>
        <v>1</v>
      </c>
      <c r="AD24" s="1">
        <f ca="1">VLOOKUP(F24,[1]职业基础!$C$2:$U$40,15,FALSE)</f>
        <v>1</v>
      </c>
      <c r="AE24" s="1">
        <f ca="1">VLOOKUP(F24,[1]职业基础!$C$2:$U$40,16,FALSE)</f>
        <v>1</v>
      </c>
      <c r="AF24" s="1">
        <f ca="1">VLOOKUP(F24,[1]职业基础!$C$2:$U$40,17,FALSE)</f>
        <v>1</v>
      </c>
      <c r="AG24" s="1">
        <f ca="1">VLOOKUP(F24,[1]职业基础!$C$2:$U$40,18,FALSE)</f>
        <v>1</v>
      </c>
      <c r="AH24" s="1">
        <f ca="1">VLOOKUP(F24,[1]职业基础!$C$2:$U$40,19,FALSE)</f>
        <v>1</v>
      </c>
      <c r="AI24" s="1">
        <v>25</v>
      </c>
      <c r="AJ24" s="1">
        <v>0</v>
      </c>
      <c r="AK24" s="1">
        <v>10</v>
      </c>
      <c r="AL24" s="1">
        <v>0</v>
      </c>
      <c r="AM24" s="1">
        <v>0</v>
      </c>
    </row>
    <row r="25" spans="1:39" x14ac:dyDescent="0.15">
      <c r="A25" s="1">
        <v>24</v>
      </c>
      <c r="B25" s="1">
        <v>0</v>
      </c>
      <c r="C25" s="1">
        <v>49</v>
      </c>
      <c r="E25" s="1" t="s">
        <v>88</v>
      </c>
      <c r="F25" s="2" t="s">
        <v>49</v>
      </c>
      <c r="G25" s="4" t="s">
        <v>132</v>
      </c>
      <c r="H25" s="1">
        <v>23</v>
      </c>
      <c r="J25" s="1">
        <v>-100</v>
      </c>
      <c r="K25" s="1">
        <v>5</v>
      </c>
      <c r="L25" s="1">
        <v>49</v>
      </c>
      <c r="M25" s="1">
        <v>4384</v>
      </c>
      <c r="N25" s="1">
        <v>17</v>
      </c>
      <c r="O25" s="1">
        <v>1</v>
      </c>
      <c r="P25" s="1">
        <v>1</v>
      </c>
      <c r="Q25" s="1">
        <f ca="1">VLOOKUP(F25,[1]职业基础!$C$2:$U$40,2,FALSE)</f>
        <v>17</v>
      </c>
      <c r="R25" s="1">
        <f>VLOOKUP(F25,[1]职业基础!$C$2:$U$40,3,FALSE)</f>
        <v>6</v>
      </c>
      <c r="S25" s="1">
        <f ca="1">VLOOKUP(F25,[1]职业基础!$C$2:$U$40,4,FALSE)</f>
        <v>2</v>
      </c>
      <c r="T25" s="1">
        <f ca="1">VLOOKUP(F25,[1]职业基础!$C$2:$U$40,5,FALSE)</f>
        <v>11</v>
      </c>
      <c r="U25" s="1">
        <f ca="1">VLOOKUP(F25,[1]职业基础!$C$2:$U$40,6,FALSE)</f>
        <v>8</v>
      </c>
      <c r="V25" s="1">
        <f ca="1">VLOOKUP(F25,[1]职业基础!$C$2:$U$40,7,FALSE)</f>
        <v>11</v>
      </c>
      <c r="W25" s="1">
        <f ca="1">VLOOKUP(F25,[1]职业基础!$C$2:$U$40,8,FALSE)</f>
        <v>3</v>
      </c>
      <c r="X25" s="1">
        <f>VLOOKUP(F25,[1]职业基础!$C$2:$U$40,9,FALSE)</f>
        <v>3</v>
      </c>
      <c r="Y25" s="1">
        <f>VLOOKUP(F25,[1]职业基础!$C$2:$U$40,10,FALSE)</f>
        <v>0.5</v>
      </c>
      <c r="Z25" s="1">
        <f>VLOOKUP(F25,[1]职业基础!$C$2:$U$40,11,FALSE)</f>
        <v>0.1</v>
      </c>
      <c r="AA25" s="1">
        <f>VLOOKUP(F25,[1]职业基础!$C$2:$U$40,12,FALSE)</f>
        <v>1.5</v>
      </c>
      <c r="AB25" s="1">
        <f ca="1">VLOOKUP(F25,[1]职业基础!$C$2:$U$40,13,FALSE)</f>
        <v>2</v>
      </c>
      <c r="AC25" s="1">
        <f ca="1">VLOOKUP(F25,[1]职业基础!$C$2:$U$40,14,FALSE)</f>
        <v>1</v>
      </c>
      <c r="AD25" s="1">
        <f ca="1">VLOOKUP(F25,[1]职业基础!$C$2:$U$40,15,FALSE)</f>
        <v>1</v>
      </c>
      <c r="AE25" s="1">
        <f ca="1">VLOOKUP(F25,[1]职业基础!$C$2:$U$40,16,FALSE)</f>
        <v>1</v>
      </c>
      <c r="AF25" s="1">
        <f ca="1">VLOOKUP(F25,[1]职业基础!$C$2:$U$40,17,FALSE)</f>
        <v>1</v>
      </c>
      <c r="AG25" s="1">
        <f ca="1">VLOOKUP(F25,[1]职业基础!$C$2:$U$40,18,FALSE)</f>
        <v>1</v>
      </c>
      <c r="AH25" s="1">
        <f ca="1">VLOOKUP(F25,[1]职业基础!$C$2:$U$40,19,FALSE)</f>
        <v>1</v>
      </c>
      <c r="AI25" s="1">
        <v>25</v>
      </c>
      <c r="AJ25" s="1">
        <v>0</v>
      </c>
      <c r="AK25" s="1">
        <v>10</v>
      </c>
      <c r="AL25" s="1">
        <v>0</v>
      </c>
      <c r="AM25" s="1">
        <v>0</v>
      </c>
    </row>
    <row r="26" spans="1:39" x14ac:dyDescent="0.15">
      <c r="A26" s="1">
        <v>25</v>
      </c>
      <c r="B26" s="1">
        <v>0</v>
      </c>
      <c r="C26" s="1">
        <v>50</v>
      </c>
      <c r="E26" s="1" t="s">
        <v>89</v>
      </c>
      <c r="F26" s="2" t="s">
        <v>50</v>
      </c>
      <c r="G26" s="4" t="s">
        <v>133</v>
      </c>
      <c r="H26" s="1">
        <v>23</v>
      </c>
      <c r="K26" s="1">
        <v>1</v>
      </c>
      <c r="L26" s="1">
        <v>50</v>
      </c>
      <c r="M26" s="1">
        <v>2834</v>
      </c>
      <c r="N26" s="1">
        <v>9</v>
      </c>
      <c r="O26" s="1">
        <v>1</v>
      </c>
      <c r="P26" s="1">
        <v>1</v>
      </c>
      <c r="Q26" s="1">
        <f ca="1">VLOOKUP(F26,[1]职业基础!$C$2:$U$40,2,FALSE)</f>
        <v>17</v>
      </c>
      <c r="R26" s="1">
        <f>VLOOKUP(F26,[1]职业基础!$C$2:$U$40,3,FALSE)</f>
        <v>6</v>
      </c>
      <c r="S26" s="1">
        <f ca="1">VLOOKUP(F26,[1]职业基础!$C$2:$U$40,4,FALSE)</f>
        <v>2</v>
      </c>
      <c r="T26" s="1">
        <f ca="1">VLOOKUP(F26,[1]职业基础!$C$2:$U$40,5,FALSE)</f>
        <v>6</v>
      </c>
      <c r="U26" s="1">
        <f ca="1">VLOOKUP(F26,[1]职业基础!$C$2:$U$40,6,FALSE)</f>
        <v>10</v>
      </c>
      <c r="V26" s="1">
        <f ca="1">VLOOKUP(F26,[1]职业基础!$C$2:$U$40,7,FALSE)</f>
        <v>7</v>
      </c>
      <c r="W26" s="1">
        <f ca="1">VLOOKUP(F26,[1]职业基础!$C$2:$U$40,8,FALSE)</f>
        <v>1</v>
      </c>
      <c r="X26" s="1">
        <f>VLOOKUP(F26,[1]职业基础!$C$2:$U$40,9,FALSE)</f>
        <v>3</v>
      </c>
      <c r="Y26" s="1">
        <f>VLOOKUP(F26,[1]职业基础!$C$2:$U$40,10,FALSE)</f>
        <v>0.5</v>
      </c>
      <c r="Z26" s="1">
        <f>VLOOKUP(F26,[1]职业基础!$C$2:$U$40,11,FALSE)</f>
        <v>0.1</v>
      </c>
      <c r="AA26" s="1">
        <f>VLOOKUP(F26,[1]职业基础!$C$2:$U$40,12,FALSE)</f>
        <v>1.5</v>
      </c>
      <c r="AB26" s="1">
        <f ca="1">VLOOKUP(F26,[1]职业基础!$C$2:$U$40,13,FALSE)</f>
        <v>1</v>
      </c>
      <c r="AC26" s="1">
        <f ca="1">VLOOKUP(F26,[1]职业基础!$C$2:$U$40,14,FALSE)</f>
        <v>1</v>
      </c>
      <c r="AD26" s="1">
        <f ca="1">VLOOKUP(F26,[1]职业基础!$C$2:$U$40,15,FALSE)</f>
        <v>1</v>
      </c>
      <c r="AE26" s="1">
        <f ca="1">VLOOKUP(F26,[1]职业基础!$C$2:$U$40,16,FALSE)</f>
        <v>1</v>
      </c>
      <c r="AF26" s="1">
        <f ca="1">VLOOKUP(F26,[1]职业基础!$C$2:$U$40,17,FALSE)</f>
        <v>1</v>
      </c>
      <c r="AG26" s="1">
        <f ca="1">VLOOKUP(F26,[1]职业基础!$C$2:$U$40,18,FALSE)</f>
        <v>1</v>
      </c>
      <c r="AH26" s="1">
        <f ca="1">VLOOKUP(F26,[1]职业基础!$C$2:$U$40,19,FALSE)</f>
        <v>2</v>
      </c>
      <c r="AI26" s="1">
        <v>25</v>
      </c>
      <c r="AJ26" s="1">
        <v>0</v>
      </c>
      <c r="AK26" s="1">
        <v>10</v>
      </c>
      <c r="AL26" s="1">
        <v>0</v>
      </c>
      <c r="AM26" s="1">
        <v>0</v>
      </c>
    </row>
    <row r="27" spans="1:39" x14ac:dyDescent="0.15">
      <c r="A27" s="1">
        <v>26</v>
      </c>
      <c r="B27" s="1">
        <v>0</v>
      </c>
      <c r="C27" s="1">
        <v>51</v>
      </c>
      <c r="E27" s="1" t="s">
        <v>90</v>
      </c>
      <c r="F27" s="2" t="s">
        <v>51</v>
      </c>
      <c r="G27" s="4" t="s">
        <v>134</v>
      </c>
      <c r="H27" s="1">
        <v>21</v>
      </c>
      <c r="K27" s="1">
        <v>0</v>
      </c>
      <c r="L27" s="1">
        <v>51</v>
      </c>
      <c r="M27" s="1">
        <v>3506</v>
      </c>
      <c r="N27" s="1">
        <v>14</v>
      </c>
      <c r="O27" s="1">
        <v>1</v>
      </c>
      <c r="P27" s="1">
        <v>1</v>
      </c>
      <c r="Q27" s="1">
        <f ca="1">VLOOKUP(F27,[1]职业基础!$C$2:$U$40,2,FALSE)</f>
        <v>17</v>
      </c>
      <c r="R27" s="1">
        <f>VLOOKUP(F27,[1]职业基础!$C$2:$U$40,3,FALSE)</f>
        <v>8</v>
      </c>
      <c r="S27" s="1">
        <f ca="1">VLOOKUP(F27,[1]职业基础!$C$2:$U$40,4,FALSE)</f>
        <v>2</v>
      </c>
      <c r="T27" s="1">
        <f ca="1">VLOOKUP(F27,[1]职业基础!$C$2:$U$40,5,FALSE)</f>
        <v>6</v>
      </c>
      <c r="U27" s="1">
        <f ca="1">VLOOKUP(F27,[1]职业基础!$C$2:$U$40,6,FALSE)</f>
        <v>10</v>
      </c>
      <c r="V27" s="1">
        <f ca="1">VLOOKUP(F27,[1]职业基础!$C$2:$U$40,7,FALSE)</f>
        <v>7</v>
      </c>
      <c r="W27" s="1">
        <f ca="1">VLOOKUP(F27,[1]职业基础!$C$2:$U$40,8,FALSE)</f>
        <v>1</v>
      </c>
      <c r="X27" s="1">
        <f>VLOOKUP(F27,[1]职业基础!$C$2:$U$40,9,FALSE)</f>
        <v>3</v>
      </c>
      <c r="Y27" s="1">
        <f>VLOOKUP(F27,[1]职业基础!$C$2:$U$40,10,FALSE)</f>
        <v>0.5</v>
      </c>
      <c r="Z27" s="1">
        <f>VLOOKUP(F27,[1]职业基础!$C$2:$U$40,11,FALSE)</f>
        <v>0.1</v>
      </c>
      <c r="AA27" s="1">
        <f>VLOOKUP(F27,[1]职业基础!$C$2:$U$40,12,FALSE)</f>
        <v>1.5</v>
      </c>
      <c r="AB27" s="1">
        <f ca="1">VLOOKUP(F27,[1]职业基础!$C$2:$U$40,13,FALSE)</f>
        <v>1</v>
      </c>
      <c r="AC27" s="1">
        <f ca="1">VLOOKUP(F27,[1]职业基础!$C$2:$U$40,14,FALSE)</f>
        <v>1</v>
      </c>
      <c r="AD27" s="1">
        <f ca="1">VLOOKUP(F27,[1]职业基础!$C$2:$U$40,15,FALSE)</f>
        <v>1</v>
      </c>
      <c r="AE27" s="1">
        <f ca="1">VLOOKUP(F27,[1]职业基础!$C$2:$U$40,16,FALSE)</f>
        <v>1</v>
      </c>
      <c r="AF27" s="1">
        <f ca="1">VLOOKUP(F27,[1]职业基础!$C$2:$U$40,17,FALSE)</f>
        <v>1</v>
      </c>
      <c r="AG27" s="1">
        <f ca="1">VLOOKUP(F27,[1]职业基础!$C$2:$U$40,18,FALSE)</f>
        <v>1</v>
      </c>
      <c r="AH27" s="1">
        <f ca="1">VLOOKUP(F27,[1]职业基础!$C$2:$U$40,19,FALSE)</f>
        <v>2</v>
      </c>
      <c r="AI27" s="1">
        <v>25</v>
      </c>
      <c r="AJ27" s="1">
        <v>0</v>
      </c>
      <c r="AK27" s="1">
        <v>10</v>
      </c>
      <c r="AL27" s="1">
        <v>0</v>
      </c>
      <c r="AM27" s="1">
        <v>0</v>
      </c>
    </row>
    <row r="28" spans="1:39" x14ac:dyDescent="0.15">
      <c r="A28" s="1">
        <v>27</v>
      </c>
      <c r="B28" s="1">
        <v>0</v>
      </c>
      <c r="C28" s="1">
        <v>60</v>
      </c>
      <c r="E28" s="1" t="s">
        <v>91</v>
      </c>
      <c r="F28" s="2" t="s">
        <v>163</v>
      </c>
      <c r="G28" s="4" t="s">
        <v>135</v>
      </c>
      <c r="H28" s="1">
        <v>22</v>
      </c>
      <c r="J28" s="1">
        <v>30</v>
      </c>
      <c r="K28" s="1">
        <v>1</v>
      </c>
      <c r="L28" s="1">
        <v>60</v>
      </c>
      <c r="M28" s="1">
        <v>4384</v>
      </c>
      <c r="N28" s="1">
        <v>17</v>
      </c>
      <c r="O28" s="1">
        <v>1</v>
      </c>
      <c r="P28" s="1">
        <v>1</v>
      </c>
      <c r="Q28" s="1">
        <f ca="1">VLOOKUP(F28,[1]职业基础!$C$2:$U$40,2,FALSE)</f>
        <v>17</v>
      </c>
      <c r="R28" s="1">
        <f>VLOOKUP(F28,[1]职业基础!$C$2:$U$40,3,FALSE)</f>
        <v>6</v>
      </c>
      <c r="S28" s="1">
        <f ca="1">VLOOKUP(F28,[1]职业基础!$C$2:$U$40,4,FALSE)</f>
        <v>2</v>
      </c>
      <c r="T28" s="1">
        <f ca="1">VLOOKUP(F28,[1]职业基础!$C$2:$U$40,5,FALSE)</f>
        <v>11</v>
      </c>
      <c r="U28" s="1">
        <f ca="1">VLOOKUP(F28,[1]职业基础!$C$2:$U$40,6,FALSE)</f>
        <v>8</v>
      </c>
      <c r="V28" s="1">
        <f ca="1">VLOOKUP(F28,[1]职业基础!$C$2:$U$40,7,FALSE)</f>
        <v>11</v>
      </c>
      <c r="W28" s="1">
        <f ca="1">VLOOKUP(F28,[1]职业基础!$C$2:$U$40,8,FALSE)</f>
        <v>3</v>
      </c>
      <c r="X28" s="1">
        <f>VLOOKUP(F28,[1]职业基础!$C$2:$U$40,9,FALSE)</f>
        <v>3</v>
      </c>
      <c r="Y28" s="1">
        <f>VLOOKUP(F28,[1]职业基础!$C$2:$U$40,10,FALSE)</f>
        <v>0.5</v>
      </c>
      <c r="Z28" s="1">
        <f>VLOOKUP(F28,[1]职业基础!$C$2:$U$40,11,FALSE)</f>
        <v>0.1</v>
      </c>
      <c r="AA28" s="1">
        <f>VLOOKUP(F28,[1]职业基础!$C$2:$U$40,12,FALSE)</f>
        <v>1.5</v>
      </c>
      <c r="AB28" s="1">
        <f ca="1">VLOOKUP(F28,[1]职业基础!$C$2:$U$40,13,FALSE)</f>
        <v>2</v>
      </c>
      <c r="AC28" s="1">
        <f ca="1">VLOOKUP(F28,[1]职业基础!$C$2:$U$40,14,FALSE)</f>
        <v>1</v>
      </c>
      <c r="AD28" s="1">
        <f ca="1">VLOOKUP(F28,[1]职业基础!$C$2:$U$40,15,FALSE)</f>
        <v>1</v>
      </c>
      <c r="AE28" s="1">
        <f ca="1">VLOOKUP(F28,[1]职业基础!$C$2:$U$40,16,FALSE)</f>
        <v>1</v>
      </c>
      <c r="AF28" s="1">
        <f ca="1">VLOOKUP(F28,[1]职业基础!$C$2:$U$40,17,FALSE)</f>
        <v>1</v>
      </c>
      <c r="AG28" s="1">
        <f ca="1">VLOOKUP(F28,[1]职业基础!$C$2:$U$40,18,FALSE)</f>
        <v>1</v>
      </c>
      <c r="AH28" s="1">
        <f ca="1">VLOOKUP(F28,[1]职业基础!$C$2:$U$40,19,FALSE)</f>
        <v>1</v>
      </c>
      <c r="AI28" s="1">
        <v>25</v>
      </c>
      <c r="AJ28" s="1">
        <v>0</v>
      </c>
      <c r="AK28" s="1">
        <v>10</v>
      </c>
      <c r="AL28" s="1">
        <v>0</v>
      </c>
      <c r="AM28" s="1">
        <v>0</v>
      </c>
    </row>
    <row r="29" spans="1:39" x14ac:dyDescent="0.15">
      <c r="A29" s="1">
        <v>28</v>
      </c>
      <c r="B29" s="1">
        <v>0</v>
      </c>
      <c r="C29" s="1">
        <v>61</v>
      </c>
      <c r="E29" s="1" t="s">
        <v>92</v>
      </c>
      <c r="F29" s="2" t="s">
        <v>164</v>
      </c>
      <c r="G29" s="4" t="s">
        <v>136</v>
      </c>
      <c r="H29" s="1">
        <v>22</v>
      </c>
      <c r="K29" s="1">
        <v>1</v>
      </c>
      <c r="L29" s="1">
        <v>61</v>
      </c>
      <c r="M29" s="1">
        <v>4384</v>
      </c>
      <c r="N29" s="1">
        <v>17</v>
      </c>
      <c r="O29" s="1">
        <v>1</v>
      </c>
      <c r="P29" s="1">
        <v>1</v>
      </c>
      <c r="Q29" s="1">
        <f ca="1">VLOOKUP(F29,[1]职业基础!$C$2:$U$40,2,FALSE)</f>
        <v>17</v>
      </c>
      <c r="R29" s="1">
        <f>VLOOKUP(F29,[1]职业基础!$C$2:$U$40,3,FALSE)</f>
        <v>6</v>
      </c>
      <c r="S29" s="1">
        <f ca="1">VLOOKUP(F29,[1]职业基础!$C$2:$U$40,4,FALSE)</f>
        <v>2</v>
      </c>
      <c r="T29" s="1">
        <f ca="1">VLOOKUP(F29,[1]职业基础!$C$2:$U$40,5,FALSE)</f>
        <v>11</v>
      </c>
      <c r="U29" s="1">
        <f ca="1">VLOOKUP(F29,[1]职业基础!$C$2:$U$40,6,FALSE)</f>
        <v>8</v>
      </c>
      <c r="V29" s="1">
        <f ca="1">VLOOKUP(F29,[1]职业基础!$C$2:$U$40,7,FALSE)</f>
        <v>11</v>
      </c>
      <c r="W29" s="1">
        <f ca="1">VLOOKUP(F29,[1]职业基础!$C$2:$U$40,8,FALSE)</f>
        <v>3</v>
      </c>
      <c r="X29" s="1">
        <f>VLOOKUP(F29,[1]职业基础!$C$2:$U$40,9,FALSE)</f>
        <v>3</v>
      </c>
      <c r="Y29" s="1">
        <f>VLOOKUP(F29,[1]职业基础!$C$2:$U$40,10,FALSE)</f>
        <v>0.5</v>
      </c>
      <c r="Z29" s="1">
        <f>VLOOKUP(F29,[1]职业基础!$C$2:$U$40,11,FALSE)</f>
        <v>0.1</v>
      </c>
      <c r="AA29" s="1">
        <f>VLOOKUP(F29,[1]职业基础!$C$2:$U$40,12,FALSE)</f>
        <v>1.5</v>
      </c>
      <c r="AB29" s="1">
        <f ca="1">VLOOKUP(F29,[1]职业基础!$C$2:$U$40,13,FALSE)</f>
        <v>2</v>
      </c>
      <c r="AC29" s="1">
        <f ca="1">VLOOKUP(F29,[1]职业基础!$C$2:$U$40,14,FALSE)</f>
        <v>1</v>
      </c>
      <c r="AD29" s="1">
        <f ca="1">VLOOKUP(F29,[1]职业基础!$C$2:$U$40,15,FALSE)</f>
        <v>1</v>
      </c>
      <c r="AE29" s="1">
        <f ca="1">VLOOKUP(F29,[1]职业基础!$C$2:$U$40,16,FALSE)</f>
        <v>1</v>
      </c>
      <c r="AF29" s="1">
        <f ca="1">VLOOKUP(F29,[1]职业基础!$C$2:$U$40,17,FALSE)</f>
        <v>1</v>
      </c>
      <c r="AG29" s="1">
        <f ca="1">VLOOKUP(F29,[1]职业基础!$C$2:$U$40,18,FALSE)</f>
        <v>1</v>
      </c>
      <c r="AH29" s="1">
        <f ca="1">VLOOKUP(F29,[1]职业基础!$C$2:$U$40,19,FALSE)</f>
        <v>1</v>
      </c>
      <c r="AI29" s="1">
        <v>25</v>
      </c>
      <c r="AJ29" s="1">
        <v>0</v>
      </c>
      <c r="AK29" s="1">
        <v>10</v>
      </c>
      <c r="AL29" s="1">
        <v>0</v>
      </c>
      <c r="AM29" s="1">
        <v>0</v>
      </c>
    </row>
    <row r="30" spans="1:39" x14ac:dyDescent="0.15">
      <c r="A30" s="1">
        <v>29</v>
      </c>
      <c r="B30" s="1">
        <v>0</v>
      </c>
      <c r="C30" s="1">
        <v>62</v>
      </c>
      <c r="E30" s="1" t="s">
        <v>93</v>
      </c>
      <c r="F30" s="2" t="s">
        <v>52</v>
      </c>
      <c r="G30" s="4" t="s">
        <v>137</v>
      </c>
      <c r="H30" s="1">
        <v>22</v>
      </c>
      <c r="K30" s="1">
        <v>7</v>
      </c>
      <c r="L30" s="1">
        <v>62</v>
      </c>
      <c r="M30" s="1">
        <v>3436</v>
      </c>
      <c r="N30" s="1">
        <v>12</v>
      </c>
      <c r="O30" s="1">
        <v>1</v>
      </c>
      <c r="P30" s="1">
        <v>1</v>
      </c>
      <c r="Q30" s="1">
        <f ca="1">VLOOKUP(F30,[1]职业基础!$C$2:$U$40,2,FALSE)</f>
        <v>16</v>
      </c>
      <c r="R30" s="1">
        <f>VLOOKUP(F30,[1]职业基础!$C$2:$U$40,3,FALSE)</f>
        <v>7</v>
      </c>
      <c r="S30" s="1">
        <f ca="1">VLOOKUP(F30,[1]职业基础!$C$2:$U$40,4,FALSE)</f>
        <v>5</v>
      </c>
      <c r="T30" s="1">
        <f ca="1">VLOOKUP(F30,[1]职业基础!$C$2:$U$40,5,FALSE)</f>
        <v>6</v>
      </c>
      <c r="U30" s="1">
        <f ca="1">VLOOKUP(F30,[1]职业基础!$C$2:$U$40,6,FALSE)</f>
        <v>7</v>
      </c>
      <c r="V30" s="1">
        <f ca="1">VLOOKUP(F30,[1]职业基础!$C$2:$U$40,7,FALSE)</f>
        <v>8</v>
      </c>
      <c r="W30" s="1">
        <f ca="1">VLOOKUP(F30,[1]职业基础!$C$2:$U$40,8,FALSE)</f>
        <v>2</v>
      </c>
      <c r="X30" s="1">
        <f>VLOOKUP(F30,[1]职业基础!$C$2:$U$40,9,FALSE)</f>
        <v>3</v>
      </c>
      <c r="Y30" s="1">
        <f>VLOOKUP(F30,[1]职业基础!$C$2:$U$40,10,FALSE)</f>
        <v>0.5</v>
      </c>
      <c r="Z30" s="1">
        <f>VLOOKUP(F30,[1]职业基础!$C$2:$U$40,11,FALSE)</f>
        <v>0.1</v>
      </c>
      <c r="AA30" s="1">
        <f>VLOOKUP(F30,[1]职业基础!$C$2:$U$40,12,FALSE)</f>
        <v>1.5</v>
      </c>
      <c r="AB30" s="1">
        <f ca="1">VLOOKUP(F30,[1]职业基础!$C$2:$U$40,13,FALSE)</f>
        <v>1</v>
      </c>
      <c r="AC30" s="1">
        <f ca="1">VLOOKUP(F30,[1]职业基础!$C$2:$U$40,14,FALSE)</f>
        <v>1</v>
      </c>
      <c r="AD30" s="1">
        <f ca="1">VLOOKUP(F30,[1]职业基础!$C$2:$U$40,15,FALSE)</f>
        <v>1</v>
      </c>
      <c r="AE30" s="1">
        <f ca="1">VLOOKUP(F30,[1]职业基础!$C$2:$U$40,16,FALSE)</f>
        <v>1</v>
      </c>
      <c r="AF30" s="1">
        <f ca="1">VLOOKUP(F30,[1]职业基础!$C$2:$U$40,17,FALSE)</f>
        <v>1</v>
      </c>
      <c r="AG30" s="1">
        <f ca="1">VLOOKUP(F30,[1]职业基础!$C$2:$U$40,18,FALSE)</f>
        <v>1</v>
      </c>
      <c r="AH30" s="1">
        <f ca="1">VLOOKUP(F30,[1]职业基础!$C$2:$U$40,19,FALSE)</f>
        <v>2</v>
      </c>
      <c r="AI30" s="1">
        <v>25</v>
      </c>
      <c r="AJ30" s="1">
        <v>0</v>
      </c>
      <c r="AK30" s="1">
        <v>10</v>
      </c>
      <c r="AL30" s="1">
        <v>0</v>
      </c>
      <c r="AM30" s="1">
        <v>0</v>
      </c>
    </row>
    <row r="31" spans="1:39" x14ac:dyDescent="0.15">
      <c r="A31" s="1">
        <v>30</v>
      </c>
      <c r="B31" s="1">
        <v>0</v>
      </c>
      <c r="C31" s="1">
        <v>64</v>
      </c>
      <c r="E31" s="1" t="s">
        <v>94</v>
      </c>
      <c r="F31" s="2" t="s">
        <v>53</v>
      </c>
      <c r="G31" s="4" t="s">
        <v>138</v>
      </c>
      <c r="H31" s="1">
        <v>22</v>
      </c>
      <c r="K31" s="1">
        <v>2</v>
      </c>
      <c r="L31" s="1">
        <v>64</v>
      </c>
      <c r="M31" s="1">
        <v>3840</v>
      </c>
      <c r="N31" s="1">
        <v>11</v>
      </c>
      <c r="O31" s="1">
        <v>1</v>
      </c>
      <c r="P31" s="1">
        <v>1</v>
      </c>
      <c r="Q31" s="1">
        <f ca="1">VLOOKUP(F31,[1]职业基础!$C$2:$U$40,2,FALSE)</f>
        <v>14</v>
      </c>
      <c r="R31" s="1">
        <f>VLOOKUP(F31,[1]职业基础!$C$2:$U$40,3,FALSE)</f>
        <v>6</v>
      </c>
      <c r="S31" s="1">
        <f ca="1">VLOOKUP(F31,[1]职业基础!$C$2:$U$40,4,FALSE)</f>
        <v>11</v>
      </c>
      <c r="T31" s="1">
        <f ca="1">VLOOKUP(F31,[1]职业基础!$C$2:$U$40,5,FALSE)</f>
        <v>10</v>
      </c>
      <c r="U31" s="1">
        <f ca="1">VLOOKUP(F31,[1]职业基础!$C$2:$U$40,6,FALSE)</f>
        <v>3</v>
      </c>
      <c r="V31" s="1">
        <f ca="1">VLOOKUP(F31,[1]职业基础!$C$2:$U$40,7,FALSE)</f>
        <v>7</v>
      </c>
      <c r="W31" s="1">
        <f ca="1">VLOOKUP(F31,[1]职业基础!$C$2:$U$40,8,FALSE)</f>
        <v>2</v>
      </c>
      <c r="X31" s="1">
        <f>VLOOKUP(F31,[1]职业基础!$C$2:$U$40,9,FALSE)</f>
        <v>3</v>
      </c>
      <c r="Y31" s="1">
        <f>VLOOKUP(F31,[1]职业基础!$C$2:$U$40,10,FALSE)</f>
        <v>0.5</v>
      </c>
      <c r="Z31" s="1">
        <f>VLOOKUP(F31,[1]职业基础!$C$2:$U$40,11,FALSE)</f>
        <v>0.1</v>
      </c>
      <c r="AA31" s="1">
        <f>VLOOKUP(F31,[1]职业基础!$C$2:$U$40,12,FALSE)</f>
        <v>1.5</v>
      </c>
      <c r="AB31" s="1">
        <f ca="1">VLOOKUP(F31,[1]职业基础!$C$2:$U$40,13,FALSE)</f>
        <v>1</v>
      </c>
      <c r="AC31" s="1">
        <f ca="1">VLOOKUP(F31,[1]职业基础!$C$2:$U$40,14,FALSE)</f>
        <v>2</v>
      </c>
      <c r="AD31" s="1">
        <f ca="1">VLOOKUP(F31,[1]职业基础!$C$2:$U$40,15,FALSE)</f>
        <v>1</v>
      </c>
      <c r="AE31" s="1">
        <f ca="1">VLOOKUP(F31,[1]职业基础!$C$2:$U$40,16,FALSE)</f>
        <v>1</v>
      </c>
      <c r="AF31" s="1">
        <f ca="1">VLOOKUP(F31,[1]职业基础!$C$2:$U$40,17,FALSE)</f>
        <v>1</v>
      </c>
      <c r="AG31" s="1">
        <f ca="1">VLOOKUP(F31,[1]职业基础!$C$2:$U$40,18,FALSE)</f>
        <v>1</v>
      </c>
      <c r="AH31" s="1">
        <f ca="1">VLOOKUP(F31,[1]职业基础!$C$2:$U$40,19,FALSE)</f>
        <v>1</v>
      </c>
      <c r="AI31" s="1">
        <v>25</v>
      </c>
      <c r="AJ31" s="1">
        <v>0</v>
      </c>
      <c r="AK31" s="1">
        <v>10</v>
      </c>
      <c r="AL31" s="1">
        <v>0</v>
      </c>
      <c r="AM31" s="1">
        <v>0</v>
      </c>
    </row>
    <row r="32" spans="1:39" x14ac:dyDescent="0.15">
      <c r="A32" s="1">
        <v>31</v>
      </c>
      <c r="B32" s="1">
        <v>0</v>
      </c>
      <c r="C32" s="1">
        <v>70</v>
      </c>
      <c r="E32" s="1" t="s">
        <v>95</v>
      </c>
      <c r="F32" s="2" t="s">
        <v>54</v>
      </c>
      <c r="G32" s="4" t="s">
        <v>160</v>
      </c>
      <c r="H32" s="1">
        <v>20</v>
      </c>
      <c r="K32" s="1">
        <v>5</v>
      </c>
      <c r="L32" s="1">
        <v>70</v>
      </c>
      <c r="M32" s="1">
        <v>400</v>
      </c>
      <c r="N32" s="1">
        <v>1</v>
      </c>
      <c r="O32" s="1">
        <v>1</v>
      </c>
      <c r="P32" s="1">
        <v>1</v>
      </c>
      <c r="Q32" s="1">
        <f ca="1">VLOOKUP(F32,[1]职业基础!$C$2:$U$40,2,FALSE)</f>
        <v>19</v>
      </c>
      <c r="R32" s="1">
        <f>VLOOKUP(F32,[1]职业基础!$C$2:$U$40,3,FALSE)</f>
        <v>4</v>
      </c>
      <c r="S32" s="1">
        <f ca="1">VLOOKUP(F32,[1]职业基础!$C$2:$U$40,4,FALSE)</f>
        <v>9</v>
      </c>
      <c r="T32" s="1">
        <f ca="1">VLOOKUP(F32,[1]职业基础!$C$2:$U$40,5,FALSE)</f>
        <v>9</v>
      </c>
      <c r="U32" s="1">
        <f ca="1">VLOOKUP(F32,[1]职业基础!$C$2:$U$40,6,FALSE)</f>
        <v>1</v>
      </c>
      <c r="V32" s="1">
        <f ca="1">VLOOKUP(F32,[1]职业基础!$C$2:$U$40,7,FALSE)</f>
        <v>9</v>
      </c>
      <c r="W32" s="1">
        <f ca="1">VLOOKUP(F32,[1]职业基础!$C$2:$U$40,8,FALSE)</f>
        <v>2</v>
      </c>
      <c r="X32" s="1">
        <f>VLOOKUP(F32,[1]职业基础!$C$2:$U$40,9,FALSE)</f>
        <v>3</v>
      </c>
      <c r="Y32" s="1">
        <f>VLOOKUP(F32,[1]职业基础!$C$2:$U$40,10,FALSE)</f>
        <v>0.5</v>
      </c>
      <c r="Z32" s="1">
        <f>VLOOKUP(F32,[1]职业基础!$C$2:$U$40,11,FALSE)</f>
        <v>0.1</v>
      </c>
      <c r="AA32" s="1">
        <f>VLOOKUP(F32,[1]职业基础!$C$2:$U$40,12,FALSE)</f>
        <v>1.5</v>
      </c>
      <c r="AB32" s="1">
        <f ca="1">VLOOKUP(F32,[1]职业基础!$C$2:$U$40,13,FALSE)</f>
        <v>1</v>
      </c>
      <c r="AC32" s="1">
        <f ca="1">VLOOKUP(F32,[1]职业基础!$C$2:$U$40,14,FALSE)</f>
        <v>2</v>
      </c>
      <c r="AD32" s="1">
        <f ca="1">VLOOKUP(F32,[1]职业基础!$C$2:$U$40,15,FALSE)</f>
        <v>1</v>
      </c>
      <c r="AE32" s="1">
        <f ca="1">VLOOKUP(F32,[1]职业基础!$C$2:$U$40,16,FALSE)</f>
        <v>1</v>
      </c>
      <c r="AF32" s="1">
        <f ca="1">VLOOKUP(F32,[1]职业基础!$C$2:$U$40,17,FALSE)</f>
        <v>1</v>
      </c>
      <c r="AG32" s="1">
        <f ca="1">VLOOKUP(F32,[1]职业基础!$C$2:$U$40,18,FALSE)</f>
        <v>1</v>
      </c>
      <c r="AH32" s="1">
        <f ca="1">VLOOKUP(F32,[1]职业基础!$C$2:$U$40,19,FALSE)</f>
        <v>1</v>
      </c>
      <c r="AI32" s="1">
        <v>25</v>
      </c>
      <c r="AJ32" s="1">
        <v>0</v>
      </c>
      <c r="AK32" s="1">
        <v>10</v>
      </c>
      <c r="AL32" s="1">
        <v>0</v>
      </c>
      <c r="AM32" s="1">
        <v>0</v>
      </c>
    </row>
    <row r="33" spans="1:39" x14ac:dyDescent="0.15">
      <c r="A33" s="1">
        <v>32</v>
      </c>
      <c r="B33" s="1">
        <v>0</v>
      </c>
      <c r="C33" s="1">
        <v>71</v>
      </c>
      <c r="E33" s="1" t="s">
        <v>96</v>
      </c>
      <c r="F33" s="2" t="s">
        <v>55</v>
      </c>
      <c r="G33" s="4" t="s">
        <v>139</v>
      </c>
      <c r="H33" s="1">
        <v>20</v>
      </c>
      <c r="K33" s="1">
        <v>5</v>
      </c>
      <c r="L33" s="1">
        <v>71</v>
      </c>
      <c r="M33" s="1">
        <v>800</v>
      </c>
      <c r="N33" s="1">
        <v>1</v>
      </c>
      <c r="O33" s="1">
        <v>1</v>
      </c>
      <c r="P33" s="1">
        <v>1</v>
      </c>
      <c r="Q33" s="1">
        <f ca="1">VLOOKUP(F33,[1]职业基础!$C$2:$U$40,2,FALSE)</f>
        <v>19</v>
      </c>
      <c r="R33" s="1">
        <f>VLOOKUP(F33,[1]职业基础!$C$2:$U$40,3,FALSE)</f>
        <v>4</v>
      </c>
      <c r="S33" s="1">
        <f ca="1">VLOOKUP(F33,[1]职业基础!$C$2:$U$40,4,FALSE)</f>
        <v>9</v>
      </c>
      <c r="T33" s="1">
        <f ca="1">VLOOKUP(F33,[1]职业基础!$C$2:$U$40,5,FALSE)</f>
        <v>9</v>
      </c>
      <c r="U33" s="1">
        <f ca="1">VLOOKUP(F33,[1]职业基础!$C$2:$U$40,6,FALSE)</f>
        <v>1</v>
      </c>
      <c r="V33" s="1">
        <f ca="1">VLOOKUP(F33,[1]职业基础!$C$2:$U$40,7,FALSE)</f>
        <v>9</v>
      </c>
      <c r="W33" s="1">
        <f ca="1">VLOOKUP(F33,[1]职业基础!$C$2:$U$40,8,FALSE)</f>
        <v>2</v>
      </c>
      <c r="X33" s="1">
        <f>VLOOKUP(F33,[1]职业基础!$C$2:$U$40,9,FALSE)</f>
        <v>3</v>
      </c>
      <c r="Y33" s="1">
        <f>VLOOKUP(F33,[1]职业基础!$C$2:$U$40,10,FALSE)</f>
        <v>0.5</v>
      </c>
      <c r="Z33" s="1">
        <f>VLOOKUP(F33,[1]职业基础!$C$2:$U$40,11,FALSE)</f>
        <v>0.1</v>
      </c>
      <c r="AA33" s="1">
        <f>VLOOKUP(F33,[1]职业基础!$C$2:$U$40,12,FALSE)</f>
        <v>1.5</v>
      </c>
      <c r="AB33" s="1">
        <f ca="1">VLOOKUP(F33,[1]职业基础!$C$2:$U$40,13,FALSE)</f>
        <v>1</v>
      </c>
      <c r="AC33" s="1">
        <f ca="1">VLOOKUP(F33,[1]职业基础!$C$2:$U$40,14,FALSE)</f>
        <v>2</v>
      </c>
      <c r="AD33" s="1">
        <f ca="1">VLOOKUP(F33,[1]职业基础!$C$2:$U$40,15,FALSE)</f>
        <v>1</v>
      </c>
      <c r="AE33" s="1">
        <f ca="1">VLOOKUP(F33,[1]职业基础!$C$2:$U$40,16,FALSE)</f>
        <v>1</v>
      </c>
      <c r="AF33" s="1">
        <f ca="1">VLOOKUP(F33,[1]职业基础!$C$2:$U$40,17,FALSE)</f>
        <v>1</v>
      </c>
      <c r="AG33" s="1">
        <f ca="1">VLOOKUP(F33,[1]职业基础!$C$2:$U$40,18,FALSE)</f>
        <v>1</v>
      </c>
      <c r="AH33" s="1">
        <f ca="1">VLOOKUP(F33,[1]职业基础!$C$2:$U$40,19,FALSE)</f>
        <v>1</v>
      </c>
      <c r="AI33" s="1">
        <v>25</v>
      </c>
      <c r="AJ33" s="1">
        <v>0</v>
      </c>
      <c r="AK33" s="1">
        <v>10</v>
      </c>
      <c r="AL33" s="1">
        <v>0</v>
      </c>
      <c r="AM33" s="1">
        <v>0</v>
      </c>
    </row>
    <row r="34" spans="1:39" x14ac:dyDescent="0.15">
      <c r="A34" s="1">
        <v>33</v>
      </c>
      <c r="B34" s="1">
        <v>0</v>
      </c>
      <c r="C34" s="1">
        <v>73</v>
      </c>
      <c r="E34" s="1" t="s">
        <v>97</v>
      </c>
      <c r="F34" s="2" t="s">
        <v>56</v>
      </c>
      <c r="G34" s="4" t="s">
        <v>140</v>
      </c>
      <c r="H34" s="1">
        <v>20</v>
      </c>
      <c r="I34" s="1">
        <v>1</v>
      </c>
      <c r="K34" s="1">
        <v>6</v>
      </c>
      <c r="L34" s="1">
        <v>801</v>
      </c>
      <c r="M34" s="1">
        <v>800</v>
      </c>
      <c r="N34" s="1">
        <v>11</v>
      </c>
      <c r="O34" s="1">
        <v>1</v>
      </c>
      <c r="P34" s="1">
        <v>1</v>
      </c>
      <c r="Q34" s="1">
        <f ca="1">VLOOKUP(F34,[1]职业基础!$C$2:$U$40,2,FALSE)</f>
        <v>21</v>
      </c>
      <c r="R34" s="1">
        <f>VLOOKUP(F34,[1]职业基础!$C$2:$U$40,3,FALSE)</f>
        <v>9</v>
      </c>
      <c r="S34" s="1">
        <f ca="1">VLOOKUP(F34,[1]职业基础!$C$2:$U$40,4,FALSE)</f>
        <v>16</v>
      </c>
      <c r="T34" s="1">
        <f ca="1">VLOOKUP(F34,[1]职业基础!$C$2:$U$40,5,FALSE)</f>
        <v>10</v>
      </c>
      <c r="U34" s="1">
        <f ca="1">VLOOKUP(F34,[1]职业基础!$C$2:$U$40,6,FALSE)</f>
        <v>4</v>
      </c>
      <c r="V34" s="1">
        <f ca="1">VLOOKUP(F34,[1]职业基础!$C$2:$U$40,7,FALSE)</f>
        <v>7</v>
      </c>
      <c r="W34" s="1">
        <f ca="1">VLOOKUP(F34,[1]职业基础!$C$2:$U$40,8,FALSE)</f>
        <v>2</v>
      </c>
      <c r="X34" s="1">
        <f>VLOOKUP(F34,[1]职业基础!$C$2:$U$40,9,FALSE)</f>
        <v>3</v>
      </c>
      <c r="Y34" s="1">
        <f>VLOOKUP(F34,[1]职业基础!$C$2:$U$40,10,FALSE)</f>
        <v>0.5</v>
      </c>
      <c r="Z34" s="1">
        <f>VLOOKUP(F34,[1]职业基础!$C$2:$U$40,11,FALSE)</f>
        <v>0.1</v>
      </c>
      <c r="AA34" s="1">
        <f>VLOOKUP(F34,[1]职业基础!$C$2:$U$40,12,FALSE)</f>
        <v>1.5</v>
      </c>
      <c r="AB34" s="1">
        <f ca="1">VLOOKUP(F34,[1]职业基础!$C$2:$U$40,13,FALSE)</f>
        <v>1</v>
      </c>
      <c r="AC34" s="1">
        <f ca="1">VLOOKUP(F34,[1]职业基础!$C$2:$U$40,14,FALSE)</f>
        <v>2</v>
      </c>
      <c r="AD34" s="1">
        <f ca="1">VLOOKUP(F34,[1]职业基础!$C$2:$U$40,15,FALSE)</f>
        <v>1</v>
      </c>
      <c r="AE34" s="1">
        <f ca="1">VLOOKUP(F34,[1]职业基础!$C$2:$U$40,16,FALSE)</f>
        <v>1</v>
      </c>
      <c r="AF34" s="1">
        <f ca="1">VLOOKUP(F34,[1]职业基础!$C$2:$U$40,17,FALSE)</f>
        <v>1</v>
      </c>
      <c r="AG34" s="1">
        <f ca="1">VLOOKUP(F34,[1]职业基础!$C$2:$U$40,18,FALSE)</f>
        <v>1</v>
      </c>
      <c r="AH34" s="1">
        <f ca="1">VLOOKUP(F34,[1]职业基础!$C$2:$U$40,19,FALSE)</f>
        <v>1</v>
      </c>
      <c r="AI34" s="1">
        <v>25</v>
      </c>
      <c r="AJ34" s="1">
        <v>0</v>
      </c>
      <c r="AK34" s="1">
        <v>10</v>
      </c>
      <c r="AL34" s="1">
        <v>0</v>
      </c>
      <c r="AM34" s="1">
        <v>0</v>
      </c>
    </row>
    <row r="35" spans="1:39" x14ac:dyDescent="0.15">
      <c r="A35" s="1">
        <v>34</v>
      </c>
      <c r="B35" s="1">
        <v>0</v>
      </c>
      <c r="C35" s="1">
        <v>801</v>
      </c>
      <c r="E35" s="1" t="s">
        <v>98</v>
      </c>
      <c r="F35" s="2" t="s">
        <v>45</v>
      </c>
      <c r="G35" s="4" t="s">
        <v>141</v>
      </c>
      <c r="H35" s="1">
        <v>25</v>
      </c>
      <c r="I35" s="1">
        <v>1</v>
      </c>
      <c r="J35" s="1">
        <v>-200</v>
      </c>
      <c r="K35" s="1">
        <v>2</v>
      </c>
      <c r="L35" s="1">
        <v>801</v>
      </c>
      <c r="M35" s="1">
        <v>1000</v>
      </c>
      <c r="N35" s="1">
        <v>15</v>
      </c>
      <c r="O35" s="1">
        <v>1</v>
      </c>
      <c r="P35" s="1">
        <v>1</v>
      </c>
      <c r="Q35" s="1">
        <f ca="1">VLOOKUP(F35,[1]职业基础!$C$2:$U$40,2,FALSE)</f>
        <v>12</v>
      </c>
      <c r="R35" s="1">
        <f>VLOOKUP(F35,[1]职业基础!$C$2:$U$40,3,FALSE)</f>
        <v>6</v>
      </c>
      <c r="S35" s="1">
        <f ca="1">VLOOKUP(F35,[1]职业基础!$C$2:$U$40,4,FALSE)</f>
        <v>9</v>
      </c>
      <c r="T35" s="1">
        <f ca="1">VLOOKUP(F35,[1]职业基础!$C$2:$U$40,5,FALSE)</f>
        <v>8</v>
      </c>
      <c r="U35" s="1">
        <f ca="1">VLOOKUP(F35,[1]职业基础!$C$2:$U$40,6,FALSE)</f>
        <v>4</v>
      </c>
      <c r="V35" s="1">
        <f ca="1">VLOOKUP(F35,[1]职业基础!$C$2:$U$40,7,FALSE)</f>
        <v>10</v>
      </c>
      <c r="W35" s="1">
        <f ca="1">VLOOKUP(F35,[1]职业基础!$C$2:$U$40,8,FALSE)</f>
        <v>3</v>
      </c>
      <c r="X35" s="1">
        <f>VLOOKUP(F35,[1]职业基础!$C$2:$U$40,9,FALSE)</f>
        <v>3</v>
      </c>
      <c r="Y35" s="1">
        <f>VLOOKUP(F35,[1]职业基础!$C$2:$U$40,10,FALSE)</f>
        <v>0.5</v>
      </c>
      <c r="Z35" s="1">
        <f>VLOOKUP(F35,[1]职业基础!$C$2:$U$40,11,FALSE)</f>
        <v>0.1</v>
      </c>
      <c r="AA35" s="1">
        <f>VLOOKUP(F35,[1]职业基础!$C$2:$U$40,12,FALSE)</f>
        <v>1.5</v>
      </c>
      <c r="AB35" s="1">
        <f ca="1">VLOOKUP(F35,[1]职业基础!$C$2:$U$40,13,FALSE)</f>
        <v>1</v>
      </c>
      <c r="AC35" s="1">
        <f ca="1">VLOOKUP(F35,[1]职业基础!$C$2:$U$40,14,FALSE)</f>
        <v>1</v>
      </c>
      <c r="AD35" s="1">
        <f ca="1">VLOOKUP(F35,[1]职业基础!$C$2:$U$40,15,FALSE)</f>
        <v>1</v>
      </c>
      <c r="AE35" s="1">
        <f ca="1">VLOOKUP(F35,[1]职业基础!$C$2:$U$40,16,FALSE)</f>
        <v>1</v>
      </c>
      <c r="AF35" s="1">
        <f ca="1">VLOOKUP(F35,[1]职业基础!$C$2:$U$40,17,FALSE)</f>
        <v>1</v>
      </c>
      <c r="AG35" s="1">
        <f ca="1">VLOOKUP(F35,[1]职业基础!$C$2:$U$40,18,FALSE)</f>
        <v>2</v>
      </c>
      <c r="AH35" s="1">
        <f ca="1">VLOOKUP(F35,[1]职业基础!$C$2:$U$40,19,FALSE)</f>
        <v>1</v>
      </c>
      <c r="AI35" s="1">
        <v>25</v>
      </c>
      <c r="AJ35" s="1">
        <v>0</v>
      </c>
      <c r="AK35" s="1">
        <v>10</v>
      </c>
      <c r="AL35" s="1">
        <v>0</v>
      </c>
      <c r="AM35" s="1">
        <v>0</v>
      </c>
    </row>
    <row r="36" spans="1:39" x14ac:dyDescent="0.15">
      <c r="A36" s="1">
        <v>35</v>
      </c>
      <c r="B36" s="1">
        <v>0</v>
      </c>
      <c r="C36" s="1">
        <v>999</v>
      </c>
      <c r="E36" s="1" t="s">
        <v>99</v>
      </c>
      <c r="F36" s="2" t="s">
        <v>57</v>
      </c>
      <c r="G36" s="4" t="s">
        <v>142</v>
      </c>
      <c r="H36" s="1">
        <v>20</v>
      </c>
      <c r="I36" s="1">
        <v>1</v>
      </c>
      <c r="K36" s="1">
        <v>2</v>
      </c>
      <c r="L36" s="1">
        <v>999</v>
      </c>
      <c r="M36" s="1">
        <v>1000</v>
      </c>
      <c r="N36" s="1">
        <v>12</v>
      </c>
      <c r="O36" s="1">
        <v>1</v>
      </c>
      <c r="P36" s="1">
        <v>1</v>
      </c>
      <c r="Q36" s="1">
        <f ca="1">VLOOKUP(F36,[1]职业基础!$C$2:$U$40,2,FALSE)</f>
        <v>24</v>
      </c>
      <c r="R36" s="1">
        <f>VLOOKUP(F36,[1]职业基础!$C$2:$U$40,3,FALSE)</f>
        <v>11</v>
      </c>
      <c r="S36" s="1">
        <f ca="1">VLOOKUP(F36,[1]职业基础!$C$2:$U$40,4,FALSE)</f>
        <v>7</v>
      </c>
      <c r="T36" s="1">
        <f ca="1">VLOOKUP(F36,[1]职业基础!$C$2:$U$40,5,FALSE)</f>
        <v>6</v>
      </c>
      <c r="U36" s="1">
        <f ca="1">VLOOKUP(F36,[1]职业基础!$C$2:$U$40,6,FALSE)</f>
        <v>10</v>
      </c>
      <c r="V36" s="1">
        <f ca="1">VLOOKUP(F36,[1]职业基础!$C$2:$U$40,7,FALSE)</f>
        <v>8</v>
      </c>
      <c r="W36" s="1">
        <f ca="1">VLOOKUP(F36,[1]职业基础!$C$2:$U$40,8,FALSE)</f>
        <v>2</v>
      </c>
      <c r="X36" s="1">
        <f>VLOOKUP(F36,[1]职业基础!$C$2:$U$40,9,FALSE)</f>
        <v>3</v>
      </c>
      <c r="Y36" s="1">
        <f>VLOOKUP(F36,[1]职业基础!$C$2:$U$40,10,FALSE)</f>
        <v>0.5</v>
      </c>
      <c r="Z36" s="1">
        <f>VLOOKUP(F36,[1]职业基础!$C$2:$U$40,11,FALSE)</f>
        <v>0.1</v>
      </c>
      <c r="AA36" s="1">
        <f>VLOOKUP(F36,[1]职业基础!$C$2:$U$40,12,FALSE)</f>
        <v>1.5</v>
      </c>
      <c r="AB36" s="1">
        <f ca="1">VLOOKUP(F36,[1]职业基础!$C$2:$U$40,13,FALSE)</f>
        <v>1</v>
      </c>
      <c r="AC36" s="1">
        <f ca="1">VLOOKUP(F36,[1]职业基础!$C$2:$U$40,14,FALSE)</f>
        <v>1</v>
      </c>
      <c r="AD36" s="1">
        <f ca="1">VLOOKUP(F36,[1]职业基础!$C$2:$U$40,15,FALSE)</f>
        <v>1</v>
      </c>
      <c r="AE36" s="1">
        <f ca="1">VLOOKUP(F36,[1]职业基础!$C$2:$U$40,16,FALSE)</f>
        <v>1</v>
      </c>
      <c r="AF36" s="1">
        <f ca="1">VLOOKUP(F36,[1]职业基础!$C$2:$U$40,17,FALSE)</f>
        <v>1</v>
      </c>
      <c r="AG36" s="1">
        <f ca="1">VLOOKUP(F36,[1]职业基础!$C$2:$U$40,18,FALSE)</f>
        <v>1</v>
      </c>
      <c r="AH36" s="1">
        <f ca="1">VLOOKUP(F36,[1]职业基础!$C$2:$U$40,19,FALSE)</f>
        <v>2</v>
      </c>
      <c r="AI36" s="1">
        <v>25</v>
      </c>
      <c r="AJ36" s="1">
        <v>0</v>
      </c>
      <c r="AK36" s="1">
        <v>10</v>
      </c>
      <c r="AL36" s="1">
        <v>0</v>
      </c>
      <c r="AM36" s="1">
        <v>0</v>
      </c>
    </row>
    <row r="37" spans="1:39" x14ac:dyDescent="0.15">
      <c r="A37" s="1">
        <v>36</v>
      </c>
      <c r="B37" s="1">
        <v>0</v>
      </c>
      <c r="C37" s="1">
        <v>222</v>
      </c>
      <c r="E37" s="1" t="s">
        <v>100</v>
      </c>
      <c r="F37" s="2" t="s">
        <v>27</v>
      </c>
      <c r="G37" s="4" t="s">
        <v>143</v>
      </c>
      <c r="H37" s="1">
        <v>20</v>
      </c>
      <c r="I37" s="1">
        <v>1</v>
      </c>
      <c r="K37" s="1">
        <v>6</v>
      </c>
      <c r="L37" s="1">
        <v>222</v>
      </c>
      <c r="M37" s="1">
        <v>1500</v>
      </c>
      <c r="N37" s="1">
        <v>12</v>
      </c>
      <c r="O37" s="1">
        <v>1</v>
      </c>
      <c r="P37" s="1">
        <v>1</v>
      </c>
      <c r="Q37" s="1">
        <f ca="1">VLOOKUP(F37,[1]职业基础!$C$2:$U$40,2,FALSE)</f>
        <v>19</v>
      </c>
      <c r="R37" s="1">
        <f>VLOOKUP(F37,[1]职业基础!$C$2:$U$40,3,FALSE)</f>
        <v>6</v>
      </c>
      <c r="S37" s="1">
        <f ca="1">VLOOKUP(F37,[1]职业基础!$C$2:$U$40,4,FALSE)</f>
        <v>9</v>
      </c>
      <c r="T37" s="1">
        <f ca="1">VLOOKUP(F37,[1]职业基础!$C$2:$U$40,5,FALSE)</f>
        <v>9</v>
      </c>
      <c r="U37" s="1">
        <f ca="1">VLOOKUP(F37,[1]职业基础!$C$2:$U$40,6,FALSE)</f>
        <v>1</v>
      </c>
      <c r="V37" s="1">
        <f ca="1">VLOOKUP(F37,[1]职业基础!$C$2:$U$40,7,FALSE)</f>
        <v>9</v>
      </c>
      <c r="W37" s="1">
        <f ca="1">VLOOKUP(F37,[1]职业基础!$C$2:$U$40,8,FALSE)</f>
        <v>2</v>
      </c>
      <c r="X37" s="1">
        <f>VLOOKUP(F37,[1]职业基础!$C$2:$U$40,9,FALSE)</f>
        <v>3</v>
      </c>
      <c r="Y37" s="1">
        <f>VLOOKUP(F37,[1]职业基础!$C$2:$U$40,10,FALSE)</f>
        <v>0.5</v>
      </c>
      <c r="Z37" s="1">
        <f>VLOOKUP(F37,[1]职业基础!$C$2:$U$40,11,FALSE)</f>
        <v>0.1</v>
      </c>
      <c r="AA37" s="1">
        <f>VLOOKUP(F37,[1]职业基础!$C$2:$U$40,12,FALSE)</f>
        <v>1.5</v>
      </c>
      <c r="AB37" s="1">
        <f ca="1">VLOOKUP(F37,[1]职业基础!$C$2:$U$40,13,FALSE)</f>
        <v>1</v>
      </c>
      <c r="AC37" s="1">
        <f ca="1">VLOOKUP(F37,[1]职业基础!$C$2:$U$40,14,FALSE)</f>
        <v>2</v>
      </c>
      <c r="AD37" s="1">
        <f ca="1">VLOOKUP(F37,[1]职业基础!$C$2:$U$40,15,FALSE)</f>
        <v>1</v>
      </c>
      <c r="AE37" s="1">
        <f ca="1">VLOOKUP(F37,[1]职业基础!$C$2:$U$40,16,FALSE)</f>
        <v>1</v>
      </c>
      <c r="AF37" s="1">
        <f ca="1">VLOOKUP(F37,[1]职业基础!$C$2:$U$40,17,FALSE)</f>
        <v>1</v>
      </c>
      <c r="AG37" s="1">
        <f ca="1">VLOOKUP(F37,[1]职业基础!$C$2:$U$40,18,FALSE)</f>
        <v>1</v>
      </c>
      <c r="AH37" s="1">
        <f ca="1">VLOOKUP(F37,[1]职业基础!$C$2:$U$40,19,FALSE)</f>
        <v>1</v>
      </c>
      <c r="AI37" s="1">
        <v>25</v>
      </c>
      <c r="AJ37" s="1">
        <v>0</v>
      </c>
      <c r="AK37" s="1">
        <v>10</v>
      </c>
      <c r="AL37" s="1">
        <v>0</v>
      </c>
      <c r="AM37" s="1">
        <v>0</v>
      </c>
    </row>
    <row r="38" spans="1:39" x14ac:dyDescent="0.15">
      <c r="A38" s="1">
        <v>37</v>
      </c>
      <c r="B38" s="1">
        <v>0</v>
      </c>
      <c r="C38" s="1">
        <v>333</v>
      </c>
      <c r="E38" s="1" t="s">
        <v>101</v>
      </c>
      <c r="F38" s="2" t="s">
        <v>28</v>
      </c>
      <c r="G38" s="4" t="s">
        <v>144</v>
      </c>
      <c r="H38" s="1">
        <v>20</v>
      </c>
      <c r="I38" s="1">
        <v>1</v>
      </c>
      <c r="K38" s="1">
        <v>3</v>
      </c>
      <c r="L38" s="1">
        <v>333</v>
      </c>
      <c r="M38" s="1">
        <v>1500</v>
      </c>
      <c r="N38" s="1">
        <v>12</v>
      </c>
      <c r="O38" s="1">
        <v>1</v>
      </c>
      <c r="P38" s="1">
        <v>1</v>
      </c>
      <c r="Q38" s="1">
        <f ca="1">VLOOKUP(F38,[1]职业基础!$C$2:$U$40,2,FALSE)</f>
        <v>14</v>
      </c>
      <c r="R38" s="1">
        <f>VLOOKUP(F38,[1]职业基础!$C$2:$U$40,3,FALSE)</f>
        <v>9</v>
      </c>
      <c r="S38" s="1">
        <f ca="1">VLOOKUP(F38,[1]职业基础!$C$2:$U$40,4,FALSE)</f>
        <v>1</v>
      </c>
      <c r="T38" s="1">
        <f ca="1">VLOOKUP(F38,[1]职业基础!$C$2:$U$40,5,FALSE)</f>
        <v>5</v>
      </c>
      <c r="U38" s="1">
        <f ca="1">VLOOKUP(F38,[1]职业基础!$C$2:$U$40,6,FALSE)</f>
        <v>13</v>
      </c>
      <c r="V38" s="1">
        <f ca="1">VLOOKUP(F38,[1]职业基础!$C$2:$U$40,7,FALSE)</f>
        <v>8</v>
      </c>
      <c r="W38" s="1">
        <f ca="1">VLOOKUP(F38,[1]职业基础!$C$2:$U$40,8,FALSE)</f>
        <v>1</v>
      </c>
      <c r="X38" s="1">
        <f>VLOOKUP(F38,[1]职业基础!$C$2:$U$40,9,FALSE)</f>
        <v>3</v>
      </c>
      <c r="Y38" s="1">
        <f>VLOOKUP(F38,[1]职业基础!$C$2:$U$40,10,FALSE)</f>
        <v>0.5</v>
      </c>
      <c r="Z38" s="1">
        <f>VLOOKUP(F38,[1]职业基础!$C$2:$U$40,11,FALSE)</f>
        <v>0.1</v>
      </c>
      <c r="AA38" s="1">
        <f>VLOOKUP(F38,[1]职业基础!$C$2:$U$40,12,FALSE)</f>
        <v>1.5</v>
      </c>
      <c r="AB38" s="1">
        <f ca="1">VLOOKUP(F38,[1]职业基础!$C$2:$U$40,13,FALSE)</f>
        <v>1</v>
      </c>
      <c r="AC38" s="1">
        <f ca="1">VLOOKUP(F38,[1]职业基础!$C$2:$U$40,14,FALSE)</f>
        <v>1</v>
      </c>
      <c r="AD38" s="1">
        <f ca="1">VLOOKUP(F38,[1]职业基础!$C$2:$U$40,15,FALSE)</f>
        <v>1</v>
      </c>
      <c r="AE38" s="1">
        <f ca="1">VLOOKUP(F38,[1]职业基础!$C$2:$U$40,16,FALSE)</f>
        <v>1</v>
      </c>
      <c r="AF38" s="1">
        <f ca="1">VLOOKUP(F38,[1]职业基础!$C$2:$U$40,17,FALSE)</f>
        <v>1</v>
      </c>
      <c r="AG38" s="1">
        <f ca="1">VLOOKUP(F38,[1]职业基础!$C$2:$U$40,18,FALSE)</f>
        <v>1</v>
      </c>
      <c r="AH38" s="1">
        <f ca="1">VLOOKUP(F38,[1]职业基础!$C$2:$U$40,19,FALSE)</f>
        <v>2</v>
      </c>
      <c r="AI38" s="1">
        <v>25</v>
      </c>
      <c r="AJ38" s="1">
        <v>0</v>
      </c>
      <c r="AK38" s="1">
        <v>10</v>
      </c>
      <c r="AL38" s="1">
        <v>0</v>
      </c>
      <c r="AM38" s="1">
        <v>0</v>
      </c>
    </row>
    <row r="39" spans="1:39" x14ac:dyDescent="0.15">
      <c r="A39" s="1">
        <v>38</v>
      </c>
      <c r="B39" s="1">
        <v>0</v>
      </c>
      <c r="C39" s="1">
        <v>444</v>
      </c>
      <c r="E39" s="1" t="s">
        <v>102</v>
      </c>
      <c r="F39" s="2" t="s">
        <v>30</v>
      </c>
      <c r="G39" s="4" t="s">
        <v>145</v>
      </c>
      <c r="H39" s="1">
        <v>21</v>
      </c>
      <c r="I39" s="1">
        <v>1</v>
      </c>
      <c r="K39" s="1">
        <v>1</v>
      </c>
      <c r="L39" s="1">
        <v>444</v>
      </c>
      <c r="M39" s="1">
        <v>1500</v>
      </c>
      <c r="N39" s="1">
        <v>12</v>
      </c>
      <c r="O39" s="1">
        <v>1</v>
      </c>
      <c r="P39" s="1">
        <v>1</v>
      </c>
      <c r="Q39" s="1">
        <f ca="1">VLOOKUP(F39,[1]职业基础!$C$2:$U$40,2,FALSE)</f>
        <v>13</v>
      </c>
      <c r="R39" s="1">
        <f>VLOOKUP(F39,[1]职业基础!$C$2:$U$40,3,FALSE)</f>
        <v>5</v>
      </c>
      <c r="S39" s="1">
        <f ca="1">VLOOKUP(F39,[1]职业基础!$C$2:$U$40,4,FALSE)</f>
        <v>14</v>
      </c>
      <c r="T39" s="1">
        <f ca="1">VLOOKUP(F39,[1]职业基础!$C$2:$U$40,5,FALSE)</f>
        <v>10</v>
      </c>
      <c r="U39" s="1">
        <f ca="1">VLOOKUP(F39,[1]职业基础!$C$2:$U$40,6,FALSE)</f>
        <v>2</v>
      </c>
      <c r="V39" s="1">
        <f ca="1">VLOOKUP(F39,[1]职业基础!$C$2:$U$40,7,FALSE)</f>
        <v>11</v>
      </c>
      <c r="W39" s="1">
        <f ca="1">VLOOKUP(F39,[1]职业基础!$C$2:$U$40,8,FALSE)</f>
        <v>2</v>
      </c>
      <c r="X39" s="1">
        <f>VLOOKUP(F39,[1]职业基础!$C$2:$U$40,9,FALSE)</f>
        <v>3</v>
      </c>
      <c r="Y39" s="1">
        <f>VLOOKUP(F39,[1]职业基础!$C$2:$U$40,10,FALSE)</f>
        <v>0.5</v>
      </c>
      <c r="Z39" s="1">
        <f>VLOOKUP(F39,[1]职业基础!$C$2:$U$40,11,FALSE)</f>
        <v>0.1</v>
      </c>
      <c r="AA39" s="1">
        <f>VLOOKUP(F39,[1]职业基础!$C$2:$U$40,12,FALSE)</f>
        <v>1.5</v>
      </c>
      <c r="AB39" s="1">
        <f ca="1">VLOOKUP(F39,[1]职业基础!$C$2:$U$40,13,FALSE)</f>
        <v>1</v>
      </c>
      <c r="AC39" s="1">
        <f ca="1">VLOOKUP(F39,[1]职业基础!$C$2:$U$40,14,FALSE)</f>
        <v>2</v>
      </c>
      <c r="AD39" s="1">
        <f ca="1">VLOOKUP(F39,[1]职业基础!$C$2:$U$40,15,FALSE)</f>
        <v>1</v>
      </c>
      <c r="AE39" s="1">
        <f ca="1">VLOOKUP(F39,[1]职业基础!$C$2:$U$40,16,FALSE)</f>
        <v>1</v>
      </c>
      <c r="AF39" s="1">
        <f ca="1">VLOOKUP(F39,[1]职业基础!$C$2:$U$40,17,FALSE)</f>
        <v>1</v>
      </c>
      <c r="AG39" s="1">
        <f ca="1">VLOOKUP(F39,[1]职业基础!$C$2:$U$40,18,FALSE)</f>
        <v>1</v>
      </c>
      <c r="AH39" s="1">
        <f ca="1">VLOOKUP(F39,[1]职业基础!$C$2:$U$40,19,FALSE)</f>
        <v>1</v>
      </c>
      <c r="AI39" s="1">
        <v>25</v>
      </c>
      <c r="AJ39" s="1">
        <v>0</v>
      </c>
      <c r="AK39" s="1">
        <v>10</v>
      </c>
      <c r="AL39" s="1">
        <v>0</v>
      </c>
      <c r="AM39" s="1">
        <v>0</v>
      </c>
    </row>
    <row r="40" spans="1:39" x14ac:dyDescent="0.15">
      <c r="A40" s="1">
        <v>39</v>
      </c>
      <c r="B40" s="1">
        <v>0</v>
      </c>
      <c r="C40" s="1">
        <v>7</v>
      </c>
      <c r="E40" s="1" t="s">
        <v>103</v>
      </c>
      <c r="F40" s="2" t="s">
        <v>58</v>
      </c>
      <c r="G40" s="4" t="s">
        <v>146</v>
      </c>
      <c r="H40" s="1">
        <v>20</v>
      </c>
      <c r="O40" s="1">
        <v>1</v>
      </c>
      <c r="P40" s="1">
        <v>1</v>
      </c>
      <c r="AI40" s="1">
        <v>25</v>
      </c>
      <c r="AJ40" s="1">
        <v>0</v>
      </c>
      <c r="AK40" s="1">
        <v>10</v>
      </c>
      <c r="AL40" s="1">
        <v>0</v>
      </c>
      <c r="AM40" s="1">
        <v>0</v>
      </c>
    </row>
    <row r="41" spans="1:39" x14ac:dyDescent="0.15">
      <c r="A41" s="1">
        <v>40</v>
      </c>
      <c r="B41" s="1">
        <v>0</v>
      </c>
      <c r="C41" s="1">
        <v>8</v>
      </c>
      <c r="E41" s="1" t="s">
        <v>104</v>
      </c>
      <c r="F41" s="2" t="s">
        <v>59</v>
      </c>
      <c r="G41" s="4" t="s">
        <v>147</v>
      </c>
      <c r="H41" s="1">
        <v>20</v>
      </c>
      <c r="O41" s="1">
        <v>1</v>
      </c>
      <c r="P41" s="1">
        <v>1</v>
      </c>
      <c r="AI41" s="1">
        <v>25</v>
      </c>
      <c r="AJ41" s="1">
        <v>0</v>
      </c>
      <c r="AK41" s="1">
        <v>10</v>
      </c>
      <c r="AL41" s="1">
        <v>0</v>
      </c>
      <c r="AM41" s="1">
        <v>0</v>
      </c>
    </row>
    <row r="42" spans="1:39" x14ac:dyDescent="0.15">
      <c r="A42" s="1">
        <v>41</v>
      </c>
      <c r="B42" s="1">
        <v>0</v>
      </c>
      <c r="C42" s="1">
        <v>85</v>
      </c>
      <c r="E42" s="1" t="s">
        <v>159</v>
      </c>
      <c r="F42" s="2" t="s">
        <v>60</v>
      </c>
      <c r="G42" s="4" t="s">
        <v>148</v>
      </c>
      <c r="H42" s="1">
        <v>20</v>
      </c>
      <c r="O42" s="1">
        <v>1</v>
      </c>
      <c r="P42" s="1">
        <v>1</v>
      </c>
      <c r="AI42" s="1">
        <v>25</v>
      </c>
      <c r="AJ42" s="1">
        <v>0</v>
      </c>
      <c r="AK42" s="1">
        <v>10</v>
      </c>
      <c r="AL42" s="1">
        <v>0</v>
      </c>
      <c r="AM42" s="1">
        <v>0</v>
      </c>
    </row>
    <row r="43" spans="1:39" x14ac:dyDescent="0.15">
      <c r="A43" s="1">
        <v>42</v>
      </c>
      <c r="B43" s="1">
        <v>0</v>
      </c>
      <c r="C43" s="1">
        <v>118</v>
      </c>
      <c r="E43" s="1" t="s">
        <v>105</v>
      </c>
      <c r="F43" s="2" t="s">
        <v>61</v>
      </c>
      <c r="G43" s="4" t="s">
        <v>149</v>
      </c>
      <c r="H43" s="1">
        <v>20</v>
      </c>
      <c r="O43" s="1">
        <v>1</v>
      </c>
      <c r="P43" s="1">
        <v>1</v>
      </c>
      <c r="AI43" s="1">
        <v>25</v>
      </c>
      <c r="AJ43" s="1">
        <v>0</v>
      </c>
      <c r="AK43" s="1">
        <v>10</v>
      </c>
      <c r="AL43" s="1">
        <v>0</v>
      </c>
      <c r="AM43" s="1">
        <v>0</v>
      </c>
    </row>
    <row r="44" spans="1:39" x14ac:dyDescent="0.15">
      <c r="A44" s="1">
        <v>43</v>
      </c>
      <c r="B44" s="1">
        <v>0</v>
      </c>
      <c r="C44" s="1">
        <v>129</v>
      </c>
      <c r="E44" s="1" t="s">
        <v>106</v>
      </c>
      <c r="F44" s="2" t="s">
        <v>62</v>
      </c>
      <c r="H44" s="1">
        <v>20</v>
      </c>
      <c r="O44" s="1">
        <v>1</v>
      </c>
      <c r="P44" s="1">
        <v>1</v>
      </c>
      <c r="AI44" s="1">
        <v>25</v>
      </c>
      <c r="AJ44" s="1">
        <v>0</v>
      </c>
      <c r="AK44" s="1">
        <v>10</v>
      </c>
      <c r="AL44" s="1">
        <v>0</v>
      </c>
      <c r="AM44" s="1">
        <v>0</v>
      </c>
    </row>
    <row r="45" spans="1:39" x14ac:dyDescent="0.15">
      <c r="A45" s="1">
        <v>44</v>
      </c>
      <c r="B45" s="1">
        <v>0</v>
      </c>
      <c r="C45" s="1">
        <v>1000</v>
      </c>
      <c r="D45" s="1">
        <v>43</v>
      </c>
      <c r="E45" s="1" t="s">
        <v>107</v>
      </c>
      <c r="F45" s="2" t="s">
        <v>63</v>
      </c>
      <c r="G45" s="4" t="s">
        <v>150</v>
      </c>
      <c r="H45" s="1">
        <v>5</v>
      </c>
      <c r="K45" s="1">
        <v>0</v>
      </c>
      <c r="N45" s="1">
        <v>1</v>
      </c>
      <c r="O45" s="1">
        <v>1</v>
      </c>
      <c r="P45" s="1">
        <v>9</v>
      </c>
      <c r="Q45" s="1">
        <f ca="1">VLOOKUP(F45,[1]职业基础!$C$2:$U$40,2,FALSE)</f>
        <v>12</v>
      </c>
      <c r="R45" s="1">
        <f>VLOOKUP(F45,[1]职业基础!$C$2:$U$40,3,FALSE)</f>
        <v>6</v>
      </c>
      <c r="S45" s="1">
        <f ca="1">VLOOKUP(F45,[1]职业基础!$C$2:$U$40,4,FALSE)</f>
        <v>9</v>
      </c>
      <c r="T45" s="1">
        <f ca="1">VLOOKUP(F45,[1]职业基础!$C$2:$U$40,5,FALSE)</f>
        <v>8</v>
      </c>
      <c r="U45" s="1">
        <f ca="1">VLOOKUP(F45,[1]职业基础!$C$2:$U$39,6,FALSE)</f>
        <v>4</v>
      </c>
      <c r="V45" s="1">
        <f ca="1">VLOOKUP(F45,[1]职业基础!$C$2:$U$40,7,FALSE)</f>
        <v>10</v>
      </c>
      <c r="W45" s="1">
        <f ca="1">VLOOKUP(F45,[1]职业基础!$C$2:$U$40,8,FALSE)</f>
        <v>3</v>
      </c>
      <c r="X45" s="1">
        <f>VLOOKUP(F45,[1]职业基础!$C$2:$U$40,9,FALSE)</f>
        <v>3</v>
      </c>
      <c r="Y45" s="1">
        <f>VLOOKUP(F45,[1]职业基础!$C$2:$U$40,10,FALSE)</f>
        <v>0.5</v>
      </c>
      <c r="Z45" s="1">
        <f>VLOOKUP(F45,[1]职业基础!$C$2:$U$40,11,FALSE)</f>
        <v>0.1</v>
      </c>
      <c r="AA45" s="1">
        <f>VLOOKUP(F45,[1]职业基础!$C$2:$U$40,12,FALSE)</f>
        <v>1.5</v>
      </c>
      <c r="AB45" s="1">
        <f ca="1">VLOOKUP(F45,[1]职业基础!$C$2:$U$40,13,FALSE)</f>
        <v>1</v>
      </c>
      <c r="AC45" s="1">
        <f ca="1">VLOOKUP(F45,[1]职业基础!$C$2:$U$40,14,FALSE)</f>
        <v>1</v>
      </c>
      <c r="AD45" s="1">
        <f ca="1">VLOOKUP(F45,[1]职业基础!$C$2:$U$40,15,FALSE)</f>
        <v>1</v>
      </c>
      <c r="AE45" s="1">
        <f ca="1">VLOOKUP(F45,[1]职业基础!$C$2:$U$40,16,FALSE)</f>
        <v>1</v>
      </c>
      <c r="AF45" s="1">
        <f ca="1">VLOOKUP(F45,[1]职业基础!$C$2:$U$40,17,FALSE)</f>
        <v>1</v>
      </c>
      <c r="AG45" s="1">
        <f ca="1">VLOOKUP(F45,[1]职业基础!$C$2:$U$40,18,FALSE)</f>
        <v>2</v>
      </c>
      <c r="AH45" s="1">
        <f ca="1">VLOOKUP(F45,[1]职业基础!$C$2:$U$40,19,FALSE)</f>
        <v>1</v>
      </c>
      <c r="AI45" s="1">
        <v>25</v>
      </c>
      <c r="AJ45" s="1">
        <v>0</v>
      </c>
      <c r="AK45" s="1">
        <v>10</v>
      </c>
      <c r="AL45" s="1">
        <v>0</v>
      </c>
      <c r="AM45" s="1">
        <v>0</v>
      </c>
    </row>
    <row r="46" spans="1:39" x14ac:dyDescent="0.15">
      <c r="A46" s="1">
        <v>45</v>
      </c>
      <c r="B46" s="1">
        <v>0</v>
      </c>
      <c r="C46" s="1">
        <v>1001</v>
      </c>
      <c r="D46" s="1">
        <v>43</v>
      </c>
      <c r="E46" s="1" t="s">
        <v>107</v>
      </c>
      <c r="F46" s="2" t="s">
        <v>63</v>
      </c>
      <c r="G46" s="4" t="s">
        <v>128</v>
      </c>
      <c r="H46" s="1">
        <v>5</v>
      </c>
      <c r="K46" s="1">
        <v>0</v>
      </c>
      <c r="N46" s="1">
        <v>1</v>
      </c>
      <c r="O46" s="1">
        <v>1</v>
      </c>
      <c r="P46" s="1">
        <v>19</v>
      </c>
      <c r="Q46" s="1">
        <f ca="1">VLOOKUP(F46,[1]职业基础!$C$2:$U$40,2,FALSE)</f>
        <v>12</v>
      </c>
      <c r="R46" s="1">
        <f>VLOOKUP(F46,[1]职业基础!$C$2:$U$40,3,FALSE)</f>
        <v>6</v>
      </c>
      <c r="S46" s="1">
        <f ca="1">VLOOKUP(F46,[1]职业基础!$C$2:$U$40,4,FALSE)</f>
        <v>9</v>
      </c>
      <c r="T46" s="1">
        <f ca="1">VLOOKUP(F46,[1]职业基础!$C$2:$U$40,5,FALSE)</f>
        <v>8</v>
      </c>
      <c r="U46" s="1">
        <f ca="1">VLOOKUP(F46,[1]职业基础!$C$2:$U$39,6,FALSE)</f>
        <v>4</v>
      </c>
      <c r="V46" s="1">
        <f ca="1">VLOOKUP(F46,[1]职业基础!$C$2:$U$40,7,FALSE)</f>
        <v>10</v>
      </c>
      <c r="W46" s="1">
        <f ca="1">VLOOKUP(F46,[1]职业基础!$C$2:$U$40,8,FALSE)</f>
        <v>3</v>
      </c>
      <c r="X46" s="1">
        <f>VLOOKUP(F46,[1]职业基础!$C$2:$U$40,9,FALSE)</f>
        <v>3</v>
      </c>
      <c r="Y46" s="1">
        <f>VLOOKUP(F46,[1]职业基础!$C$2:$U$40,10,FALSE)</f>
        <v>0.5</v>
      </c>
      <c r="Z46" s="1">
        <f>VLOOKUP(F46,[1]职业基础!$C$2:$U$40,11,FALSE)</f>
        <v>0.1</v>
      </c>
      <c r="AA46" s="1">
        <f>VLOOKUP(F46,[1]职业基础!$C$2:$U$40,12,FALSE)</f>
        <v>1.5</v>
      </c>
      <c r="AB46" s="1">
        <f ca="1">VLOOKUP(F46,[1]职业基础!$C$2:$U$40,13,FALSE)</f>
        <v>1</v>
      </c>
      <c r="AC46" s="1">
        <f ca="1">VLOOKUP(F46,[1]职业基础!$C$2:$U$40,14,FALSE)</f>
        <v>1</v>
      </c>
      <c r="AD46" s="1">
        <f ca="1">VLOOKUP(F46,[1]职业基础!$C$2:$U$40,15,FALSE)</f>
        <v>1</v>
      </c>
      <c r="AE46" s="1">
        <f ca="1">VLOOKUP(F46,[1]职业基础!$C$2:$U$40,16,FALSE)</f>
        <v>1</v>
      </c>
      <c r="AF46" s="1">
        <f ca="1">VLOOKUP(F46,[1]职业基础!$C$2:$U$40,17,FALSE)</f>
        <v>1</v>
      </c>
      <c r="AG46" s="1">
        <f ca="1">VLOOKUP(F46,[1]职业基础!$C$2:$U$40,18,FALSE)</f>
        <v>2</v>
      </c>
      <c r="AH46" s="1">
        <f ca="1">VLOOKUP(F46,[1]职业基础!$C$2:$U$40,19,FALSE)</f>
        <v>1</v>
      </c>
      <c r="AI46" s="1">
        <v>25</v>
      </c>
      <c r="AJ46" s="1">
        <v>0</v>
      </c>
      <c r="AK46" s="1">
        <v>10</v>
      </c>
      <c r="AL46" s="1">
        <v>0</v>
      </c>
      <c r="AM46" s="1">
        <v>0</v>
      </c>
    </row>
    <row r="47" spans="1:39" x14ac:dyDescent="0.15">
      <c r="A47" s="1">
        <v>46</v>
      </c>
      <c r="B47" s="1">
        <v>0</v>
      </c>
      <c r="C47" s="1">
        <v>1010</v>
      </c>
      <c r="E47" s="1" t="s">
        <v>108</v>
      </c>
      <c r="F47" s="2" t="s">
        <v>64</v>
      </c>
      <c r="H47" s="1">
        <v>6</v>
      </c>
      <c r="K47" s="1">
        <v>0</v>
      </c>
      <c r="L47" s="1">
        <v>0</v>
      </c>
      <c r="N47" s="1">
        <v>1</v>
      </c>
      <c r="O47" s="1">
        <v>1</v>
      </c>
      <c r="P47" s="1">
        <v>1</v>
      </c>
      <c r="Q47" s="1">
        <f ca="1">Q27</f>
        <v>17</v>
      </c>
      <c r="R47" s="1">
        <f t="shared" ref="R47:AH47" si="0">R27</f>
        <v>8</v>
      </c>
      <c r="S47" s="1">
        <f t="shared" ca="1" si="0"/>
        <v>2</v>
      </c>
      <c r="T47" s="1">
        <f t="shared" ca="1" si="0"/>
        <v>6</v>
      </c>
      <c r="U47" s="1">
        <f t="shared" ca="1" si="0"/>
        <v>10</v>
      </c>
      <c r="V47" s="1">
        <f t="shared" ca="1" si="0"/>
        <v>7</v>
      </c>
      <c r="W47" s="1">
        <f t="shared" ca="1" si="0"/>
        <v>1</v>
      </c>
      <c r="X47" s="1">
        <f t="shared" si="0"/>
        <v>3</v>
      </c>
      <c r="Y47" s="1">
        <f t="shared" si="0"/>
        <v>0.5</v>
      </c>
      <c r="Z47" s="1">
        <f t="shared" si="0"/>
        <v>0.1</v>
      </c>
      <c r="AA47" s="1">
        <f t="shared" si="0"/>
        <v>1.5</v>
      </c>
      <c r="AB47" s="1">
        <f t="shared" ca="1" si="0"/>
        <v>1</v>
      </c>
      <c r="AC47" s="1">
        <f t="shared" ca="1" si="0"/>
        <v>1</v>
      </c>
      <c r="AD47" s="1">
        <f t="shared" ca="1" si="0"/>
        <v>1</v>
      </c>
      <c r="AE47" s="1">
        <f t="shared" ca="1" si="0"/>
        <v>1</v>
      </c>
      <c r="AF47" s="1">
        <f t="shared" ca="1" si="0"/>
        <v>1</v>
      </c>
      <c r="AG47" s="1">
        <f t="shared" ca="1" si="0"/>
        <v>1</v>
      </c>
      <c r="AH47" s="1">
        <f t="shared" ca="1" si="0"/>
        <v>2</v>
      </c>
      <c r="AI47" s="1">
        <v>25</v>
      </c>
      <c r="AJ47" s="1">
        <v>0</v>
      </c>
      <c r="AK47" s="1">
        <v>10</v>
      </c>
      <c r="AL47" s="1">
        <v>0</v>
      </c>
      <c r="AM47" s="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D8" sqref="D8"/>
    </sheetView>
  </sheetViews>
  <sheetFormatPr defaultRowHeight="13.5" x14ac:dyDescent="0.15"/>
  <sheetData>
    <row r="1" spans="1:3" x14ac:dyDescent="0.15">
      <c r="A1" t="s">
        <v>167</v>
      </c>
      <c r="B1" t="s">
        <v>168</v>
      </c>
      <c r="C1" t="s">
        <v>169</v>
      </c>
    </row>
    <row r="2" spans="1:3" x14ac:dyDescent="0.15">
      <c r="A2">
        <v>1</v>
      </c>
      <c r="B2">
        <v>6</v>
      </c>
      <c r="C2">
        <v>127</v>
      </c>
    </row>
    <row r="3" spans="1:3" x14ac:dyDescent="0.15">
      <c r="A3">
        <v>1</v>
      </c>
      <c r="B3">
        <v>11</v>
      </c>
      <c r="C3">
        <v>129</v>
      </c>
    </row>
    <row r="4" spans="1:3" x14ac:dyDescent="0.15">
      <c r="A4">
        <v>1</v>
      </c>
      <c r="B4">
        <v>12</v>
      </c>
      <c r="C4">
        <v>131</v>
      </c>
    </row>
    <row r="5" spans="1:3" x14ac:dyDescent="0.15">
      <c r="A5">
        <v>1</v>
      </c>
      <c r="B5">
        <v>13</v>
      </c>
      <c r="C5">
        <v>130</v>
      </c>
    </row>
    <row r="6" spans="1:3" x14ac:dyDescent="0.15">
      <c r="A6">
        <v>1</v>
      </c>
      <c r="B6">
        <v>15</v>
      </c>
      <c r="C6">
        <v>128</v>
      </c>
    </row>
    <row r="7" spans="1:3" x14ac:dyDescent="0.15">
      <c r="A7">
        <v>1</v>
      </c>
      <c r="B7">
        <v>16</v>
      </c>
      <c r="C7">
        <v>128</v>
      </c>
    </row>
    <row r="8" spans="1:3" x14ac:dyDescent="0.15">
      <c r="A8">
        <v>1</v>
      </c>
      <c r="B8">
        <v>21</v>
      </c>
      <c r="C8">
        <v>131</v>
      </c>
    </row>
    <row r="9" spans="1:3" x14ac:dyDescent="0.15">
      <c r="A9">
        <v>1</v>
      </c>
      <c r="B9">
        <v>22</v>
      </c>
      <c r="C9">
        <v>130</v>
      </c>
    </row>
    <row r="10" spans="1:3" x14ac:dyDescent="0.15">
      <c r="A10">
        <v>1</v>
      </c>
      <c r="B10">
        <v>23</v>
      </c>
      <c r="C10">
        <v>132</v>
      </c>
    </row>
    <row r="11" spans="1:3" x14ac:dyDescent="0.15">
      <c r="A11">
        <v>1</v>
      </c>
      <c r="B11">
        <v>24</v>
      </c>
      <c r="C11">
        <v>128</v>
      </c>
    </row>
    <row r="12" spans="1:3" x14ac:dyDescent="0.15">
      <c r="A12">
        <v>1</v>
      </c>
      <c r="B12">
        <v>25</v>
      </c>
      <c r="C12">
        <v>128</v>
      </c>
    </row>
    <row r="13" spans="1:3" x14ac:dyDescent="0.15">
      <c r="A13">
        <v>1</v>
      </c>
      <c r="B13">
        <v>51</v>
      </c>
      <c r="C13">
        <v>128</v>
      </c>
    </row>
    <row r="14" spans="1:3" x14ac:dyDescent="0.15">
      <c r="A14">
        <v>1</v>
      </c>
      <c r="B14">
        <v>60</v>
      </c>
      <c r="C14">
        <v>128</v>
      </c>
    </row>
    <row r="15" spans="1:3" x14ac:dyDescent="0.15">
      <c r="A15">
        <v>1</v>
      </c>
      <c r="B15">
        <v>61</v>
      </c>
      <c r="C15">
        <v>128</v>
      </c>
    </row>
    <row r="16" spans="1:3" x14ac:dyDescent="0.15">
      <c r="A16">
        <v>1</v>
      </c>
      <c r="B16">
        <v>62</v>
      </c>
      <c r="C16">
        <v>128</v>
      </c>
    </row>
    <row r="17" spans="1:3" x14ac:dyDescent="0.15">
      <c r="A17">
        <v>1</v>
      </c>
      <c r="B17">
        <v>64</v>
      </c>
      <c r="C17">
        <v>128</v>
      </c>
    </row>
    <row r="18" spans="1:3" x14ac:dyDescent="0.15">
      <c r="A18">
        <v>1</v>
      </c>
      <c r="B18">
        <v>73</v>
      </c>
      <c r="C18">
        <v>300</v>
      </c>
    </row>
    <row r="19" spans="1:3" x14ac:dyDescent="0.15">
      <c r="A19">
        <v>1</v>
      </c>
      <c r="B19">
        <v>801</v>
      </c>
      <c r="C19">
        <v>128</v>
      </c>
    </row>
    <row r="20" spans="1:3" x14ac:dyDescent="0.15">
      <c r="A20">
        <v>1</v>
      </c>
      <c r="B20">
        <v>801</v>
      </c>
      <c r="C20">
        <v>204</v>
      </c>
    </row>
    <row r="21" spans="1:3" x14ac:dyDescent="0.15">
      <c r="A21">
        <v>1</v>
      </c>
      <c r="B21">
        <v>999</v>
      </c>
      <c r="C21">
        <v>205</v>
      </c>
    </row>
    <row r="22" spans="1:3" x14ac:dyDescent="0.15">
      <c r="A22">
        <v>1</v>
      </c>
      <c r="B22">
        <v>1000</v>
      </c>
      <c r="C22">
        <v>43</v>
      </c>
    </row>
    <row r="23" spans="1:3" x14ac:dyDescent="0.15">
      <c r="A23">
        <v>1</v>
      </c>
      <c r="B23">
        <v>1001</v>
      </c>
      <c r="C23">
        <v>43</v>
      </c>
    </row>
    <row r="24" spans="1:3" x14ac:dyDescent="0.15">
      <c r="A24">
        <v>1</v>
      </c>
      <c r="B24">
        <v>1001</v>
      </c>
      <c r="C24">
        <v>204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npc</vt:lpstr>
      <vt:lpstr>skill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2014-07-08T06:40:18Z</dcterms:modified>
</cp:coreProperties>
</file>