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fpc/Documents/MATLAB/matRad/LUT-IR1noField/"/>
    </mc:Choice>
  </mc:AlternateContent>
  <bookViews>
    <workbookView xWindow="0" yWindow="460" windowWidth="28800" windowHeight="16540" tabRatio="993" activeTab="1"/>
  </bookViews>
  <sheets>
    <sheet name="HomogenousSpotDistribution" sheetId="1" r:id="rId1"/>
    <sheet name="Energy-RangeDep" sheetId="2" r:id="rId2"/>
  </sheets>
  <definedNames>
    <definedName name="_xlnm._FilterDatabase" localSheetId="0">HomogenousSpotDistribution!$C$45:$C$64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H75" i="1" l="1"/>
  <c r="G75" i="1"/>
  <c r="H74" i="1"/>
  <c r="G74" i="1"/>
  <c r="H73" i="1"/>
  <c r="G73" i="1"/>
  <c r="H72" i="1"/>
  <c r="G72" i="1"/>
  <c r="D36" i="1"/>
  <c r="D40" i="1"/>
  <c r="D39" i="1"/>
  <c r="D35" i="1"/>
  <c r="D34" i="1"/>
  <c r="D33" i="1"/>
  <c r="D32" i="1"/>
  <c r="D31" i="1"/>
  <c r="E28" i="1"/>
  <c r="E27" i="1"/>
  <c r="E26" i="1"/>
  <c r="E25" i="1"/>
  <c r="I16" i="1"/>
  <c r="D17" i="1"/>
  <c r="D12" i="1"/>
  <c r="D18" i="1"/>
  <c r="I17" i="1"/>
  <c r="I10" i="1"/>
  <c r="I18" i="1"/>
  <c r="I19" i="1"/>
  <c r="D13" i="1"/>
</calcChain>
</file>

<file path=xl/comments1.xml><?xml version="1.0" encoding="utf-8"?>
<comments xmlns="http://schemas.openxmlformats.org/spreadsheetml/2006/main">
  <authors>
    <author/>
  </authors>
  <commentList>
    <comment ref="C37" authorId="0">
      <text>
        <r>
          <rPr>
            <b/>
            <sz val="9"/>
            <color rgb="FF000000"/>
            <rFont val="Tahoma"/>
            <family val="2"/>
            <charset val="1"/>
          </rPr>
          <t xml:space="preserve">Knäusl Barbara - EBG:
</t>
        </r>
        <r>
          <rPr>
            <sz val="9"/>
            <color rgb="FF000000"/>
            <rFont val="Tahoma"/>
            <family val="2"/>
            <charset val="1"/>
          </rPr>
          <t>these are the design values from IR3, I wrote an email a long time ago and never got an answer</t>
        </r>
      </text>
    </comment>
  </commentList>
</comments>
</file>

<file path=xl/sharedStrings.xml><?xml version="1.0" encoding="utf-8"?>
<sst xmlns="http://schemas.openxmlformats.org/spreadsheetml/2006/main" count="77" uniqueCount="67">
  <si>
    <r>
      <rPr>
        <b/>
        <u/>
        <sz val="13"/>
        <color rgb="FF000000"/>
        <rFont val="Calibri"/>
        <family val="2"/>
        <charset val="1"/>
      </rPr>
      <t>Instruction how to use this calculation sheet:</t>
    </r>
    <r>
      <rPr>
        <sz val="13"/>
        <color rgb="FF000000"/>
        <rFont val="Calibri"/>
        <family val="2"/>
        <charset val="1"/>
      </rPr>
      <t xml:space="preserve"> This excel sheet enables to calculate the number of particles required for achiving a certain dose when applying a homogeneous spot distribution over the whole measurement area. Obviously different field sizes are required for different chamber types in order to assure the appropriate dose area product. Please be aware that the stopping powers used for the calculation of the number of particles are only available for one measuremt depth (62.4-97.4: 14mm; 111.6-252.7: 20mm) assuming being in the linear entrance region. When choosing another depth you  might end up in the BP region (indicated by the range)</t>
    </r>
  </si>
  <si>
    <t>please fill in green fields!!!</t>
  </si>
  <si>
    <t>yellow is what you want to know</t>
  </si>
  <si>
    <t>Range - EnergyDependency</t>
  </si>
  <si>
    <t>Time estimation</t>
  </si>
  <si>
    <t xml:space="preserve">Energy: </t>
  </si>
  <si>
    <t>Degrader</t>
  </si>
  <si>
    <t>Energy</t>
  </si>
  <si>
    <t>Number of particles / spill</t>
  </si>
  <si>
    <t>ACHTUNG MANUELL ZU ÄNDERN</t>
  </si>
  <si>
    <t>Dose</t>
  </si>
  <si>
    <t>Spill duration [s]</t>
  </si>
  <si>
    <t>Stopping power</t>
  </si>
  <si>
    <t xml:space="preserve">Range: </t>
  </si>
  <si>
    <t>Time between 2 spills  [s]</t>
  </si>
  <si>
    <t>Range</t>
  </si>
  <si>
    <t>spot spacing x [mm]</t>
  </si>
  <si>
    <t>Field size x [mm]</t>
  </si>
  <si>
    <t>spot spacing y [mm]</t>
  </si>
  <si>
    <t>Field size y [mm]</t>
  </si>
  <si>
    <t>z_ref [mm]</t>
  </si>
  <si>
    <t>Number of spots</t>
  </si>
  <si>
    <t xml:space="preserve">ΔxΔy [mm2] @ z_ref </t>
  </si>
  <si>
    <t>Total number of particles/ beam</t>
  </si>
  <si>
    <t>Number of particles per spot</t>
  </si>
  <si>
    <t>Time estimation [s]</t>
  </si>
  <si>
    <t>Time estimation [min]</t>
  </si>
  <si>
    <t>only for information, not required for the calculation of the number of particles</t>
  </si>
  <si>
    <t>N_D,w [Gy/nC]</t>
  </si>
  <si>
    <t>Sensitive volume of measurement [mm3]</t>
  </si>
  <si>
    <t>Roos Chamber SN2460 with Unidos 883</t>
  </si>
  <si>
    <t>Farmer Chamber SN7258 with Unidos 883 (r=3.05mm; l=23mm)</t>
  </si>
  <si>
    <t>reference field sizes (as information)</t>
  </si>
  <si>
    <t>Farmer Chamber SN7776 with Unidos 883  (r=3.05mm; l=23mm)</t>
  </si>
  <si>
    <t>BP Chamber (thin window chamber) Type 34073</t>
  </si>
  <si>
    <t>Roos chamber</t>
  </si>
  <si>
    <t>12x12</t>
  </si>
  <si>
    <t>BP Chamber field chamber Type 34080</t>
  </si>
  <si>
    <t>Farmer chamber</t>
  </si>
  <si>
    <t>6x6</t>
  </si>
  <si>
    <t>Pin-Point chamber Type 31015</t>
  </si>
  <si>
    <t>BP chamber</t>
  </si>
  <si>
    <t>20x20</t>
  </si>
  <si>
    <t>Semi-flex chamber Type 31010</t>
  </si>
  <si>
    <t>Pin-point chamber</t>
  </si>
  <si>
    <t>do not change anything here</t>
  </si>
  <si>
    <t>Semi-flex chamber</t>
  </si>
  <si>
    <t>DAP = SP [Gy*mm2]*NP</t>
  </si>
  <si>
    <t>spot spacing in z_ref x [mm]</t>
  </si>
  <si>
    <t>charge = Dose/N_D,w</t>
  </si>
  <si>
    <t>spot spacing in z_ref y [mm]</t>
  </si>
  <si>
    <t>DAP =  N_D,w [Gy/nC]*ΔxΔy[mm2]*charge[nC]</t>
  </si>
  <si>
    <t>design values [SAD] x [mm]</t>
  </si>
  <si>
    <t>design values [SAD] y [mm]</t>
  </si>
  <si>
    <t>[SAD + z_ref] x [mm]</t>
  </si>
  <si>
    <t>[SAD + z_ref] y [mm]</t>
  </si>
  <si>
    <t>Energy [MeV]</t>
  </si>
  <si>
    <t>S/rho @ z_ref
[Gy*cm2]</t>
  </si>
  <si>
    <t>S/rho @ z_ref
[Gy*mm2]</t>
  </si>
  <si>
    <t>Energy - Range dependence for all Energies</t>
  </si>
  <si>
    <t>Interpolation (cubic spline, matlab) based on IR3 measurements</t>
  </si>
  <si>
    <t>Available Energies</t>
  </si>
  <si>
    <t>Range (80%) cubic spline</t>
  </si>
  <si>
    <t>*10^9</t>
  </si>
  <si>
    <t>MeV</t>
  </si>
  <si>
    <t>mm</t>
  </si>
  <si>
    <t>Number of particles per spill average over all energies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</si>
</sst>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E+00"/>
    <numFmt numFmtId="165" formatCode="0.0"/>
    <numFmt numFmtId="166" formatCode="0.0000"/>
    <numFmt numFmtId="167" formatCode="0.000"/>
  </numFmts>
  <fonts count="8" x14ac:knownFonts="1">
    <font>
      <sz val="11"/>
      <color rgb="FF000000"/>
      <name val="Calibri"/>
      <family val="2"/>
      <charset val="1"/>
    </font>
    <font>
      <b/>
      <u/>
      <sz val="13"/>
      <color rgb="FF000000"/>
      <name val="Calibri"/>
      <family val="2"/>
      <charset val="1"/>
    </font>
    <font>
      <sz val="13"/>
      <color rgb="FF000000"/>
      <name val="Calibri"/>
      <family val="2"/>
      <charset val="1"/>
    </font>
    <font>
      <b/>
      <sz val="11"/>
      <color rgb="FF000000"/>
      <name val="Calibri"/>
      <family val="2"/>
      <charset val="1"/>
    </font>
    <font>
      <sz val="11"/>
      <color rgb="FF808080"/>
      <name val="Calibri"/>
      <family val="2"/>
      <charset val="1"/>
    </font>
    <font>
      <b/>
      <sz val="11"/>
      <name val="Calibri"/>
      <family val="2"/>
      <charset val="1"/>
    </font>
    <font>
      <b/>
      <sz val="9"/>
      <color rgb="FF000000"/>
      <name val="Tahoma"/>
      <family val="2"/>
      <charset val="1"/>
    </font>
    <font>
      <sz val="9"/>
      <color rgb="FF000000"/>
      <name val="Tahoma"/>
      <family val="2"/>
      <charset val="1"/>
    </font>
  </fonts>
  <fills count="10">
    <fill>
      <patternFill patternType="none"/>
    </fill>
    <fill>
      <patternFill patternType="gray125"/>
    </fill>
    <fill>
      <patternFill patternType="solid">
        <fgColor rgb="FFD99694"/>
        <bgColor rgb="FFE6B9B8"/>
      </patternFill>
    </fill>
    <fill>
      <patternFill patternType="solid">
        <fgColor rgb="FF92D050"/>
        <bgColor rgb="FFC3D69B"/>
      </patternFill>
    </fill>
    <fill>
      <patternFill patternType="solid">
        <fgColor rgb="FFFFFF00"/>
        <bgColor rgb="FFFFFF00"/>
      </patternFill>
    </fill>
    <fill>
      <patternFill patternType="solid">
        <fgColor rgb="FFFAC090"/>
        <bgColor rgb="FFE6B9B8"/>
      </patternFill>
    </fill>
    <fill>
      <patternFill patternType="solid">
        <fgColor rgb="FFD7E4BD"/>
        <bgColor rgb="FFC3D69B"/>
      </patternFill>
    </fill>
    <fill>
      <patternFill patternType="solid">
        <fgColor rgb="FFC3D69B"/>
        <bgColor rgb="FFD7E4BD"/>
      </patternFill>
    </fill>
    <fill>
      <patternFill patternType="solid">
        <fgColor rgb="FFE6B9B8"/>
        <bgColor rgb="FFFAC090"/>
      </patternFill>
    </fill>
    <fill>
      <patternFill patternType="solid">
        <fgColor rgb="FFFDEADA"/>
        <bgColor rgb="FFFFFFFF"/>
      </patternFill>
    </fill>
  </fills>
  <borders count="16">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s>
  <cellStyleXfs count="1">
    <xf numFmtId="0" fontId="0" fillId="0" borderId="0"/>
  </cellStyleXfs>
  <cellXfs count="62">
    <xf numFmtId="0" fontId="0" fillId="0" borderId="0" xfId="0"/>
    <xf numFmtId="0" fontId="0" fillId="5" borderId="1" xfId="0" applyFont="1" applyFill="1" applyBorder="1" applyAlignment="1">
      <alignment horizontal="center"/>
    </xf>
    <xf numFmtId="0" fontId="0" fillId="5" borderId="9" xfId="0" applyFont="1" applyFill="1" applyBorder="1" applyAlignment="1">
      <alignment horizontal="center"/>
    </xf>
    <xf numFmtId="0" fontId="1" fillId="2" borderId="1" xfId="0" applyFont="1" applyFill="1" applyBorder="1" applyAlignment="1">
      <alignment horizontal="center" vertical="center" wrapText="1"/>
    </xf>
    <xf numFmtId="0" fontId="3" fillId="3" borderId="2" xfId="0" applyFont="1" applyFill="1" applyBorder="1"/>
    <xf numFmtId="0" fontId="0" fillId="4" borderId="1" xfId="0" applyFont="1" applyFill="1" applyBorder="1"/>
    <xf numFmtId="0" fontId="0" fillId="5" borderId="1" xfId="0" applyFont="1" applyFill="1" applyBorder="1"/>
    <xf numFmtId="0" fontId="0" fillId="6" borderId="2" xfId="0" applyFont="1" applyFill="1" applyBorder="1"/>
    <xf numFmtId="0" fontId="0" fillId="6" borderId="3" xfId="0" applyFill="1" applyBorder="1"/>
    <xf numFmtId="0" fontId="3" fillId="0" borderId="4" xfId="0" applyFont="1" applyBorder="1"/>
    <xf numFmtId="0" fontId="0" fillId="0" borderId="5" xfId="0" applyFont="1" applyBorder="1"/>
    <xf numFmtId="0" fontId="0" fillId="0" borderId="6" xfId="0" applyBorder="1"/>
    <xf numFmtId="0" fontId="0" fillId="0" borderId="7" xfId="0" applyFont="1" applyBorder="1"/>
    <xf numFmtId="0" fontId="0" fillId="3" borderId="1" xfId="0" applyFill="1" applyBorder="1"/>
    <xf numFmtId="11" fontId="0" fillId="0" borderId="6" xfId="0" applyNumberFormat="1" applyBorder="1"/>
    <xf numFmtId="0" fontId="0" fillId="0" borderId="4" xfId="0" applyBorder="1"/>
    <xf numFmtId="164" fontId="0" fillId="0" borderId="1" xfId="0" applyNumberFormat="1" applyBorder="1"/>
    <xf numFmtId="0" fontId="0" fillId="0" borderId="1" xfId="0" applyBorder="1"/>
    <xf numFmtId="165" fontId="0" fillId="3" borderId="1" xfId="0" applyNumberFormat="1" applyFill="1" applyBorder="1"/>
    <xf numFmtId="0" fontId="0" fillId="3" borderId="8" xfId="0" applyFill="1" applyBorder="1"/>
    <xf numFmtId="0" fontId="0" fillId="0" borderId="0" xfId="0" applyBorder="1"/>
    <xf numFmtId="0" fontId="0" fillId="7" borderId="1" xfId="0" applyFill="1" applyBorder="1"/>
    <xf numFmtId="166" fontId="0" fillId="0" borderId="1" xfId="0" applyNumberFormat="1" applyBorder="1"/>
    <xf numFmtId="164" fontId="0" fillId="0" borderId="6" xfId="0" applyNumberFormat="1" applyBorder="1"/>
    <xf numFmtId="164" fontId="0" fillId="0" borderId="0" xfId="0" applyNumberFormat="1"/>
    <xf numFmtId="0" fontId="0" fillId="4" borderId="2" xfId="0" applyFont="1" applyFill="1" applyBorder="1"/>
    <xf numFmtId="164" fontId="0" fillId="4" borderId="3" xfId="0" applyNumberFormat="1" applyFill="1" applyBorder="1"/>
    <xf numFmtId="11" fontId="0" fillId="0" borderId="0" xfId="0" applyNumberFormat="1"/>
    <xf numFmtId="164" fontId="0" fillId="0" borderId="5" xfId="0" applyNumberFormat="1" applyFont="1" applyBorder="1"/>
    <xf numFmtId="2" fontId="0" fillId="4" borderId="3" xfId="0" applyNumberFormat="1" applyFill="1" applyBorder="1"/>
    <xf numFmtId="0" fontId="0" fillId="0" borderId="10" xfId="0" applyFont="1" applyBorder="1"/>
    <xf numFmtId="0" fontId="0" fillId="0" borderId="11" xfId="0" applyFont="1" applyBorder="1"/>
    <xf numFmtId="0" fontId="0" fillId="0" borderId="0" xfId="0" applyAlignment="1">
      <alignment horizontal="center"/>
    </xf>
    <xf numFmtId="11" fontId="0" fillId="0" borderId="0" xfId="0" applyNumberFormat="1" applyBorder="1"/>
    <xf numFmtId="11" fontId="0" fillId="0" borderId="0" xfId="0" applyNumberFormat="1" applyAlignment="1">
      <alignment horizontal="center"/>
    </xf>
    <xf numFmtId="0" fontId="0" fillId="0" borderId="12" xfId="0" applyFont="1" applyBorder="1"/>
    <xf numFmtId="0" fontId="0" fillId="0" borderId="13" xfId="0" applyBorder="1"/>
    <xf numFmtId="0" fontId="0" fillId="0" borderId="14" xfId="0" applyBorder="1"/>
    <xf numFmtId="167" fontId="0" fillId="0" borderId="11" xfId="0" applyNumberFormat="1" applyBorder="1"/>
    <xf numFmtId="0" fontId="4" fillId="0" borderId="0" xfId="0" applyFont="1"/>
    <xf numFmtId="167" fontId="0" fillId="0" borderId="6" xfId="0" applyNumberFormat="1" applyBorder="1"/>
    <xf numFmtId="0" fontId="0" fillId="0" borderId="5" xfId="0" applyFont="1" applyBorder="1" applyAlignment="1">
      <alignment vertical="center"/>
    </xf>
    <xf numFmtId="0" fontId="0" fillId="0" borderId="6" xfId="0" applyBorder="1" applyAlignment="1">
      <alignment horizontal="right"/>
    </xf>
    <xf numFmtId="0" fontId="0" fillId="0" borderId="0" xfId="0" applyAlignment="1">
      <alignment vertical="center"/>
    </xf>
    <xf numFmtId="0" fontId="0" fillId="0" borderId="12" xfId="0" applyFont="1" applyBorder="1" applyAlignment="1">
      <alignment vertical="center"/>
    </xf>
    <xf numFmtId="0" fontId="0" fillId="0" borderId="14" xfId="0" applyBorder="1" applyAlignment="1">
      <alignment vertical="center"/>
    </xf>
    <xf numFmtId="0" fontId="0" fillId="0" borderId="0" xfId="0" applyFont="1" applyBorder="1" applyAlignment="1">
      <alignment wrapText="1"/>
    </xf>
    <xf numFmtId="0" fontId="0" fillId="0" borderId="6" xfId="0" applyFont="1" applyBorder="1" applyAlignment="1">
      <alignment wrapText="1"/>
    </xf>
    <xf numFmtId="0" fontId="0" fillId="0" borderId="12" xfId="0" applyBorder="1"/>
    <xf numFmtId="0" fontId="0" fillId="8" borderId="2" xfId="0" applyFont="1" applyFill="1" applyBorder="1"/>
    <xf numFmtId="0" fontId="0" fillId="8" borderId="3" xfId="0" applyFill="1" applyBorder="1"/>
    <xf numFmtId="0" fontId="3" fillId="0" borderId="5" xfId="0" applyFont="1" applyBorder="1"/>
    <xf numFmtId="0" fontId="3" fillId="0" borderId="6" xfId="0" applyFont="1" applyBorder="1"/>
    <xf numFmtId="0" fontId="0" fillId="9" borderId="2" xfId="0" applyFont="1" applyFill="1" applyBorder="1"/>
    <xf numFmtId="0" fontId="0" fillId="9" borderId="15" xfId="0" applyFill="1" applyBorder="1"/>
    <xf numFmtId="0" fontId="0" fillId="9" borderId="3" xfId="0" applyFill="1" applyBorder="1"/>
    <xf numFmtId="0" fontId="3" fillId="0" borderId="0" xfId="0" applyFont="1" applyBorder="1"/>
    <xf numFmtId="49" fontId="5" fillId="0" borderId="5" xfId="0" applyNumberFormat="1" applyFont="1" applyBorder="1" applyAlignment="1">
      <alignment horizontal="center"/>
    </xf>
    <xf numFmtId="165" fontId="5" fillId="0" borderId="6" xfId="0" applyNumberFormat="1" applyFont="1" applyBorder="1" applyAlignment="1">
      <alignment horizontal="center"/>
    </xf>
    <xf numFmtId="11" fontId="0" fillId="0" borderId="13" xfId="0" applyNumberFormat="1" applyBorder="1"/>
    <xf numFmtId="0" fontId="3" fillId="0" borderId="13" xfId="0" applyFont="1" applyBorder="1"/>
    <xf numFmtId="165" fontId="5" fillId="0" borderId="14" xfId="0" applyNumberFormat="1" applyFont="1" applyBorder="1" applyAlignment="1">
      <alignment horizontal="center"/>
    </xf>
  </cellXfs>
  <cellStyles count="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3D69B"/>
      <rgbColor rgb="FF808080"/>
      <rgbColor rgb="FF9999FF"/>
      <rgbColor rgb="FF993366"/>
      <rgbColor rgb="FFFDEADA"/>
      <rgbColor rgb="FFCCFFFF"/>
      <rgbColor rgb="FF660066"/>
      <rgbColor rgb="FFD99694"/>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E6B9B8"/>
      <rgbColor rgb="FFCC99FF"/>
      <rgbColor rgb="FFFAC090"/>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584200</xdr:colOff>
      <xdr:row>63</xdr:row>
      <xdr:rowOff>127000</xdr:rowOff>
    </xdr:to>
    <xdr:sp macro="" textlink="">
      <xdr:nvSpPr>
        <xdr:cNvPr id="102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326"/>
  <sheetViews>
    <sheetView topLeftCell="A288" zoomScale="70" zoomScaleNormal="70" workbookViewId="0">
      <selection activeCell="C72" sqref="C72:D326"/>
    </sheetView>
  </sheetViews>
  <sheetFormatPr baseColWidth="10" defaultColWidth="8.83203125" defaultRowHeight="15" x14ac:dyDescent="0.2"/>
  <sheetData>
    <row r="2" spans="2:10" ht="15" customHeight="1" x14ac:dyDescent="0.2">
      <c r="B2" s="3" t="s">
        <v>0</v>
      </c>
      <c r="C2" s="3"/>
      <c r="D2" s="3"/>
      <c r="E2" s="3"/>
      <c r="F2" s="3"/>
      <c r="G2" s="3"/>
      <c r="H2" s="3"/>
    </row>
    <row r="3" spans="2:10" ht="15" customHeight="1" x14ac:dyDescent="0.2">
      <c r="B3" s="3"/>
      <c r="C3" s="3"/>
      <c r="D3" s="3"/>
      <c r="E3" s="3"/>
      <c r="F3" s="3"/>
      <c r="G3" s="3"/>
      <c r="H3" s="3"/>
    </row>
    <row r="4" spans="2:10" ht="15" customHeight="1" x14ac:dyDescent="0.2">
      <c r="B4" s="3"/>
      <c r="C4" s="3"/>
      <c r="D4" s="3"/>
      <c r="E4" s="3"/>
      <c r="F4" s="3"/>
      <c r="G4" s="3"/>
      <c r="H4" s="3"/>
    </row>
    <row r="5" spans="2:10" ht="15.75" customHeight="1" x14ac:dyDescent="0.2">
      <c r="B5" s="3"/>
      <c r="C5" s="3"/>
      <c r="D5" s="3"/>
      <c r="E5" s="3"/>
      <c r="F5" s="3"/>
      <c r="G5" s="3"/>
      <c r="H5" s="3"/>
    </row>
    <row r="6" spans="2:10" ht="15.75" customHeight="1" x14ac:dyDescent="0.2">
      <c r="B6" s="3"/>
      <c r="C6" s="3"/>
      <c r="D6" s="3"/>
      <c r="E6" s="3"/>
      <c r="F6" s="3"/>
      <c r="G6" s="3"/>
      <c r="H6" s="3"/>
    </row>
    <row r="8" spans="2:10" x14ac:dyDescent="0.2">
      <c r="C8" s="4" t="s">
        <v>1</v>
      </c>
      <c r="D8" s="5" t="s">
        <v>2</v>
      </c>
      <c r="F8" s="6" t="s">
        <v>3</v>
      </c>
      <c r="H8" s="7" t="s">
        <v>4</v>
      </c>
      <c r="I8" s="8"/>
    </row>
    <row r="9" spans="2:10" x14ac:dyDescent="0.2">
      <c r="F9" s="9" t="s">
        <v>5</v>
      </c>
      <c r="H9" s="10" t="s">
        <v>6</v>
      </c>
      <c r="I9" s="11">
        <v>100</v>
      </c>
    </row>
    <row r="10" spans="2:10" x14ac:dyDescent="0.2">
      <c r="C10" s="12" t="s">
        <v>7</v>
      </c>
      <c r="D10" s="13">
        <v>72.400000000000006</v>
      </c>
      <c r="F10" s="5">
        <v>97.4</v>
      </c>
      <c r="H10" s="10" t="s">
        <v>8</v>
      </c>
      <c r="I10" s="14">
        <f>G72</f>
        <v>8012000000</v>
      </c>
      <c r="J10" t="s">
        <v>9</v>
      </c>
    </row>
    <row r="11" spans="2:10" x14ac:dyDescent="0.2">
      <c r="C11" s="10" t="s">
        <v>10</v>
      </c>
      <c r="D11" s="13">
        <v>1</v>
      </c>
      <c r="F11" s="15"/>
      <c r="H11" s="10" t="s">
        <v>11</v>
      </c>
      <c r="I11" s="11">
        <v>5</v>
      </c>
    </row>
    <row r="12" spans="2:10" x14ac:dyDescent="0.2">
      <c r="C12" s="10" t="s">
        <v>12</v>
      </c>
      <c r="D12" s="16">
        <f>INDEX(F45:F64,MATCH(D10,C45:C64,0))</f>
        <v>1.8858917703472801E-7</v>
      </c>
      <c r="F12" s="9" t="s">
        <v>13</v>
      </c>
      <c r="H12" s="10" t="s">
        <v>14</v>
      </c>
      <c r="I12" s="11">
        <v>4</v>
      </c>
    </row>
    <row r="13" spans="2:10" x14ac:dyDescent="0.2">
      <c r="C13" s="10" t="s">
        <v>15</v>
      </c>
      <c r="D13" s="17">
        <f>INDEX(D72:D326,MATCH(D10,C72:C326,0))</f>
        <v>40.1</v>
      </c>
      <c r="F13" s="18">
        <v>150.19999999999999</v>
      </c>
      <c r="H13" s="10"/>
      <c r="I13" s="11"/>
    </row>
    <row r="14" spans="2:10" x14ac:dyDescent="0.2">
      <c r="C14" s="10" t="s">
        <v>16</v>
      </c>
      <c r="D14" s="19">
        <v>5</v>
      </c>
      <c r="F14" s="20"/>
      <c r="H14" s="10" t="s">
        <v>17</v>
      </c>
      <c r="I14" s="13">
        <v>80</v>
      </c>
    </row>
    <row r="15" spans="2:10" x14ac:dyDescent="0.2">
      <c r="C15" s="10" t="s">
        <v>18</v>
      </c>
      <c r="D15" s="13">
        <v>5</v>
      </c>
      <c r="F15" s="20"/>
      <c r="H15" s="10" t="s">
        <v>19</v>
      </c>
      <c r="I15" s="13">
        <v>80</v>
      </c>
    </row>
    <row r="16" spans="2:10" x14ac:dyDescent="0.2">
      <c r="C16" s="10" t="s">
        <v>20</v>
      </c>
      <c r="D16" s="21">
        <v>20</v>
      </c>
      <c r="H16" s="10" t="s">
        <v>21</v>
      </c>
      <c r="I16" s="11">
        <f>(I14/D14+1)*(I15/D15+1)</f>
        <v>289</v>
      </c>
    </row>
    <row r="17" spans="3:10" x14ac:dyDescent="0.2">
      <c r="C17" s="10" t="s">
        <v>22</v>
      </c>
      <c r="D17" s="22">
        <f>D32*D33</f>
        <v>25.142213460996899</v>
      </c>
      <c r="H17" s="10" t="s">
        <v>23</v>
      </c>
      <c r="I17" s="23">
        <f>I16*D18</f>
        <v>38528720494.337158</v>
      </c>
      <c r="J17" s="24"/>
    </row>
    <row r="18" spans="3:10" x14ac:dyDescent="0.2">
      <c r="C18" s="25" t="s">
        <v>24</v>
      </c>
      <c r="D18" s="26">
        <f>D11*D17/D12</f>
        <v>133317371.95272374</v>
      </c>
      <c r="E18" s="27"/>
      <c r="H18" s="28" t="s">
        <v>25</v>
      </c>
      <c r="I18" s="14">
        <f>I17/I10*(I11+I12)</f>
        <v>43.279890720049224</v>
      </c>
    </row>
    <row r="19" spans="3:10" x14ac:dyDescent="0.2">
      <c r="H19" s="25" t="s">
        <v>26</v>
      </c>
      <c r="I19" s="29">
        <f>I18/60</f>
        <v>0.72133151200082035</v>
      </c>
    </row>
    <row r="20" spans="3:10" x14ac:dyDescent="0.2">
      <c r="C20" s="2" t="s">
        <v>27</v>
      </c>
      <c r="D20" s="2"/>
      <c r="E20" s="2"/>
    </row>
    <row r="21" spans="3:10" x14ac:dyDescent="0.2">
      <c r="C21" s="12"/>
      <c r="D21" s="30" t="s">
        <v>28</v>
      </c>
      <c r="E21" s="31" t="s">
        <v>29</v>
      </c>
      <c r="H21" s="32"/>
      <c r="I21" s="32"/>
    </row>
    <row r="22" spans="3:10" x14ac:dyDescent="0.2">
      <c r="C22" s="10" t="s">
        <v>30</v>
      </c>
      <c r="D22" s="33">
        <v>8.4495838228832706E-2</v>
      </c>
      <c r="E22" s="11">
        <v>350</v>
      </c>
      <c r="H22" s="27"/>
      <c r="I22" s="34"/>
    </row>
    <row r="23" spans="3:10" x14ac:dyDescent="0.2">
      <c r="C23" s="10" t="s">
        <v>31</v>
      </c>
      <c r="D23" s="33">
        <v>5.373E-2</v>
      </c>
      <c r="E23" s="11">
        <v>0.6</v>
      </c>
      <c r="H23" s="1" t="s">
        <v>32</v>
      </c>
      <c r="I23" s="1"/>
    </row>
    <row r="24" spans="3:10" x14ac:dyDescent="0.2">
      <c r="C24" s="10" t="s">
        <v>33</v>
      </c>
      <c r="D24" s="33">
        <v>5.373E-2</v>
      </c>
      <c r="E24" s="11">
        <v>0.6</v>
      </c>
      <c r="H24" s="12"/>
      <c r="I24" s="31"/>
    </row>
    <row r="25" spans="3:10" x14ac:dyDescent="0.2">
      <c r="C25" s="10" t="s">
        <v>34</v>
      </c>
      <c r="D25" s="20"/>
      <c r="E25" s="11">
        <f>2.5*10*10*10</f>
        <v>2500</v>
      </c>
      <c r="H25" s="10" t="s">
        <v>35</v>
      </c>
      <c r="I25" s="11" t="s">
        <v>36</v>
      </c>
    </row>
    <row r="26" spans="3:10" x14ac:dyDescent="0.2">
      <c r="C26" s="10" t="s">
        <v>37</v>
      </c>
      <c r="D26" s="20"/>
      <c r="E26" s="11">
        <f>10.5*1000</f>
        <v>10500</v>
      </c>
      <c r="H26" s="10" t="s">
        <v>38</v>
      </c>
      <c r="I26" s="11" t="s">
        <v>39</v>
      </c>
    </row>
    <row r="27" spans="3:10" x14ac:dyDescent="0.2">
      <c r="C27" s="10" t="s">
        <v>40</v>
      </c>
      <c r="D27" s="20"/>
      <c r="E27" s="11">
        <f>0.03*1000</f>
        <v>30</v>
      </c>
      <c r="H27" s="10" t="s">
        <v>41</v>
      </c>
      <c r="I27" s="11" t="s">
        <v>42</v>
      </c>
    </row>
    <row r="28" spans="3:10" x14ac:dyDescent="0.2">
      <c r="C28" s="35" t="s">
        <v>43</v>
      </c>
      <c r="D28" s="36"/>
      <c r="E28" s="37">
        <f>0.125*1000</f>
        <v>125</v>
      </c>
      <c r="H28" s="10"/>
      <c r="I28" s="11"/>
    </row>
    <row r="29" spans="3:10" x14ac:dyDescent="0.2">
      <c r="H29" s="10" t="s">
        <v>44</v>
      </c>
      <c r="I29" s="11"/>
    </row>
    <row r="30" spans="3:10" x14ac:dyDescent="0.2">
      <c r="C30" s="1" t="s">
        <v>45</v>
      </c>
      <c r="D30" s="1"/>
      <c r="H30" s="35" t="s">
        <v>46</v>
      </c>
      <c r="I30" s="37"/>
    </row>
    <row r="31" spans="3:10" x14ac:dyDescent="0.2">
      <c r="C31" s="12" t="s">
        <v>22</v>
      </c>
      <c r="D31" s="38">
        <f>D32*D33</f>
        <v>25.142213460996899</v>
      </c>
      <c r="F31" s="39" t="s">
        <v>47</v>
      </c>
      <c r="G31" s="39"/>
    </row>
    <row r="32" spans="3:10" x14ac:dyDescent="0.2">
      <c r="C32" s="10" t="s">
        <v>48</v>
      </c>
      <c r="D32" s="40">
        <f>(D39/D37)*D34</f>
        <v>5.013477088948787</v>
      </c>
      <c r="F32" s="39" t="s">
        <v>49</v>
      </c>
      <c r="G32" s="39"/>
    </row>
    <row r="33" spans="3:7" x14ac:dyDescent="0.2">
      <c r="C33" s="10" t="s">
        <v>50</v>
      </c>
      <c r="D33" s="40">
        <f>(D40/D38)*D35</f>
        <v>5.0149253731343277</v>
      </c>
      <c r="F33" s="39" t="s">
        <v>51</v>
      </c>
      <c r="G33" s="39"/>
    </row>
    <row r="34" spans="3:7" x14ac:dyDescent="0.2">
      <c r="C34" s="10" t="s">
        <v>16</v>
      </c>
      <c r="D34" s="11">
        <f>D14</f>
        <v>5</v>
      </c>
    </row>
    <row r="35" spans="3:7" x14ac:dyDescent="0.2">
      <c r="C35" s="10" t="s">
        <v>18</v>
      </c>
      <c r="D35" s="11">
        <f>D15</f>
        <v>5</v>
      </c>
    </row>
    <row r="36" spans="3:7" x14ac:dyDescent="0.2">
      <c r="C36" s="10" t="s">
        <v>20</v>
      </c>
      <c r="D36" s="11">
        <f>D16</f>
        <v>20</v>
      </c>
    </row>
    <row r="37" spans="3:7" x14ac:dyDescent="0.2">
      <c r="C37" s="41" t="s">
        <v>52</v>
      </c>
      <c r="D37" s="42">
        <v>7420</v>
      </c>
    </row>
    <row r="38" spans="3:7" x14ac:dyDescent="0.2">
      <c r="C38" s="41" t="s">
        <v>53</v>
      </c>
      <c r="D38" s="42">
        <v>6700</v>
      </c>
      <c r="G38" s="43"/>
    </row>
    <row r="39" spans="3:7" x14ac:dyDescent="0.2">
      <c r="C39" s="41" t="s">
        <v>54</v>
      </c>
      <c r="D39" s="11">
        <f>D37+D36</f>
        <v>7440</v>
      </c>
    </row>
    <row r="40" spans="3:7" x14ac:dyDescent="0.2">
      <c r="C40" s="44" t="s">
        <v>55</v>
      </c>
      <c r="D40" s="45">
        <f>D38+D36</f>
        <v>6720</v>
      </c>
    </row>
    <row r="43" spans="3:7" x14ac:dyDescent="0.2">
      <c r="C43" s="12" t="s">
        <v>12</v>
      </c>
      <c r="D43" s="30"/>
      <c r="E43" s="30"/>
      <c r="F43" s="31"/>
    </row>
    <row r="44" spans="3:7" ht="60" x14ac:dyDescent="0.2">
      <c r="C44" s="10" t="s">
        <v>56</v>
      </c>
      <c r="D44" s="20" t="s">
        <v>20</v>
      </c>
      <c r="E44" s="46" t="s">
        <v>57</v>
      </c>
      <c r="F44" s="47" t="s">
        <v>58</v>
      </c>
    </row>
    <row r="45" spans="3:7" x14ac:dyDescent="0.2">
      <c r="C45" s="10">
        <v>62.4</v>
      </c>
      <c r="D45" s="20">
        <v>14</v>
      </c>
      <c r="E45" s="20">
        <v>2.3190474401243901E-9</v>
      </c>
      <c r="F45" s="11">
        <v>2.3190474401243901E-7</v>
      </c>
    </row>
    <row r="46" spans="3:7" x14ac:dyDescent="0.2">
      <c r="C46" s="10">
        <v>72.400000000000006</v>
      </c>
      <c r="D46" s="20">
        <v>14</v>
      </c>
      <c r="E46" s="20">
        <v>1.88589177034728E-9</v>
      </c>
      <c r="F46" s="11">
        <v>1.8858917703472801E-7</v>
      </c>
    </row>
    <row r="47" spans="3:7" x14ac:dyDescent="0.2">
      <c r="C47" s="10">
        <v>81.3</v>
      </c>
      <c r="D47" s="20">
        <v>14</v>
      </c>
      <c r="E47" s="20">
        <v>1.64834955764499E-9</v>
      </c>
      <c r="F47" s="11">
        <v>1.6483495576449901E-7</v>
      </c>
    </row>
    <row r="48" spans="3:7" x14ac:dyDescent="0.2">
      <c r="C48" s="10">
        <v>97.4</v>
      </c>
      <c r="D48" s="20">
        <v>14</v>
      </c>
      <c r="E48" s="20">
        <v>1.37295524579379E-9</v>
      </c>
      <c r="F48" s="11">
        <v>1.3729552457937899E-7</v>
      </c>
    </row>
    <row r="49" spans="3:6" x14ac:dyDescent="0.2">
      <c r="C49" s="10">
        <v>111.6</v>
      </c>
      <c r="D49" s="20">
        <v>20</v>
      </c>
      <c r="E49" s="20">
        <v>1.2597058707426599E-9</v>
      </c>
      <c r="F49" s="11">
        <v>1.2597058707426599E-7</v>
      </c>
    </row>
    <row r="50" spans="3:6" x14ac:dyDescent="0.2">
      <c r="C50" s="10">
        <v>124.7</v>
      </c>
      <c r="D50" s="20">
        <v>20</v>
      </c>
      <c r="E50" s="20">
        <v>1.1402683145359999E-9</v>
      </c>
      <c r="F50" s="11">
        <v>1.140268314536E-7</v>
      </c>
    </row>
    <row r="51" spans="3:6" x14ac:dyDescent="0.2">
      <c r="C51" s="10">
        <v>136.80000000000001</v>
      </c>
      <c r="D51" s="20">
        <v>20</v>
      </c>
      <c r="E51" s="20">
        <v>1.05816214849247E-9</v>
      </c>
      <c r="F51" s="11">
        <v>1.0581621484924699E-7</v>
      </c>
    </row>
    <row r="52" spans="3:6" x14ac:dyDescent="0.2">
      <c r="C52" s="10">
        <v>148.19999999999999</v>
      </c>
      <c r="D52" s="20">
        <v>20</v>
      </c>
      <c r="E52" s="20">
        <v>9.9443415488952408E-10</v>
      </c>
      <c r="F52" s="11">
        <v>9.9443415488952398E-8</v>
      </c>
    </row>
    <row r="53" spans="3:6" x14ac:dyDescent="0.2">
      <c r="C53" s="10">
        <v>159</v>
      </c>
      <c r="D53" s="20">
        <v>20</v>
      </c>
      <c r="E53" s="20">
        <v>9.4275310568171899E-10</v>
      </c>
      <c r="F53" s="11">
        <v>9.4275310568171902E-8</v>
      </c>
    </row>
    <row r="54" spans="3:6" x14ac:dyDescent="0.2">
      <c r="C54" s="10">
        <v>169.3</v>
      </c>
      <c r="D54" s="20">
        <v>20</v>
      </c>
      <c r="E54" s="20">
        <v>9.0327844691732102E-10</v>
      </c>
      <c r="F54" s="11">
        <v>9.0327844691732106E-8</v>
      </c>
    </row>
    <row r="55" spans="3:6" x14ac:dyDescent="0.2">
      <c r="C55" s="10">
        <v>179.2</v>
      </c>
      <c r="D55" s="20">
        <v>20</v>
      </c>
      <c r="E55" s="20">
        <v>8.6809323763182296E-10</v>
      </c>
      <c r="F55" s="11">
        <v>8.6809323763182297E-8</v>
      </c>
    </row>
    <row r="56" spans="3:6" x14ac:dyDescent="0.2">
      <c r="C56" s="10">
        <v>188.7</v>
      </c>
      <c r="D56" s="20">
        <v>20</v>
      </c>
      <c r="E56" s="20">
        <v>8.3847848047382905E-10</v>
      </c>
      <c r="F56" s="11">
        <v>8.3847848047382906E-8</v>
      </c>
    </row>
    <row r="57" spans="3:6" x14ac:dyDescent="0.2">
      <c r="C57" s="10">
        <v>198</v>
      </c>
      <c r="D57" s="20">
        <v>20</v>
      </c>
      <c r="E57" s="20">
        <v>8.1203265023915296E-10</v>
      </c>
      <c r="F57" s="11">
        <v>8.1203265023915298E-8</v>
      </c>
    </row>
    <row r="58" spans="3:6" x14ac:dyDescent="0.2">
      <c r="C58" s="10">
        <v>207</v>
      </c>
      <c r="D58" s="20">
        <v>20</v>
      </c>
      <c r="E58" s="20">
        <v>7.8949634207005799E-10</v>
      </c>
      <c r="F58" s="11">
        <v>7.8949634207005798E-8</v>
      </c>
    </row>
    <row r="59" spans="3:6" x14ac:dyDescent="0.2">
      <c r="C59" s="10">
        <v>215.7</v>
      </c>
      <c r="D59" s="20">
        <v>20</v>
      </c>
      <c r="E59" s="20">
        <v>7.7018377881479898E-10</v>
      </c>
      <c r="F59" s="11">
        <v>7.7018377881479897E-8</v>
      </c>
    </row>
    <row r="60" spans="3:6" x14ac:dyDescent="0.2">
      <c r="C60" s="10">
        <v>224.2</v>
      </c>
      <c r="D60" s="20">
        <v>20</v>
      </c>
      <c r="E60" s="20">
        <v>7.5166569278087997E-10</v>
      </c>
      <c r="F60" s="11">
        <v>7.5166569278087996E-8</v>
      </c>
    </row>
    <row r="61" spans="3:6" x14ac:dyDescent="0.2">
      <c r="C61" s="10">
        <v>232.6</v>
      </c>
      <c r="D61" s="20">
        <v>20</v>
      </c>
      <c r="E61" s="20">
        <v>7.3404862694747995E-10</v>
      </c>
      <c r="F61" s="11">
        <v>7.3404862694747994E-8</v>
      </c>
    </row>
    <row r="62" spans="3:6" x14ac:dyDescent="0.2">
      <c r="C62" s="10">
        <v>240.8</v>
      </c>
      <c r="D62" s="20">
        <v>20</v>
      </c>
      <c r="E62" s="20">
        <v>7.2157888265653405E-10</v>
      </c>
      <c r="F62" s="11">
        <v>7.2157888265653402E-8</v>
      </c>
    </row>
    <row r="63" spans="3:6" x14ac:dyDescent="0.2">
      <c r="C63" s="10">
        <v>248.8</v>
      </c>
      <c r="D63" s="20">
        <v>20</v>
      </c>
      <c r="E63" s="20">
        <v>7.0722763176932303E-10</v>
      </c>
      <c r="F63" s="11">
        <v>7.0722763176932296E-8</v>
      </c>
    </row>
    <row r="64" spans="3:6" x14ac:dyDescent="0.2">
      <c r="C64" s="48">
        <v>252.7</v>
      </c>
      <c r="D64" s="36">
        <v>20</v>
      </c>
      <c r="E64" s="36">
        <v>7.0054087032995003E-10</v>
      </c>
      <c r="F64" s="37">
        <v>7.0054087032995002E-8</v>
      </c>
    </row>
    <row r="67" spans="3:14" x14ac:dyDescent="0.2">
      <c r="C67" s="49" t="s">
        <v>59</v>
      </c>
      <c r="D67" s="50"/>
    </row>
    <row r="68" spans="3:14" x14ac:dyDescent="0.2">
      <c r="C68" s="10" t="s">
        <v>60</v>
      </c>
      <c r="D68" s="11"/>
    </row>
    <row r="69" spans="3:14" x14ac:dyDescent="0.2">
      <c r="C69" s="51"/>
      <c r="D69" s="52"/>
      <c r="F69" s="53" t="s">
        <v>8</v>
      </c>
      <c r="G69" s="54"/>
      <c r="H69" s="54"/>
      <c r="I69" s="54"/>
      <c r="J69" s="54"/>
      <c r="K69" s="54"/>
      <c r="L69" s="54"/>
      <c r="M69" s="54"/>
      <c r="N69" s="55"/>
    </row>
    <row r="70" spans="3:14" x14ac:dyDescent="0.2">
      <c r="C70" s="51" t="s">
        <v>61</v>
      </c>
      <c r="D70" s="52" t="s">
        <v>62</v>
      </c>
      <c r="F70" s="10"/>
      <c r="G70" s="20"/>
      <c r="H70" s="20"/>
      <c r="I70" s="56" t="s">
        <v>6</v>
      </c>
      <c r="J70" s="20" t="s">
        <v>63</v>
      </c>
      <c r="K70" s="56"/>
      <c r="L70" s="56"/>
      <c r="M70" s="56"/>
      <c r="N70" s="52"/>
    </row>
    <row r="71" spans="3:14" x14ac:dyDescent="0.2">
      <c r="C71" s="57" t="s">
        <v>64</v>
      </c>
      <c r="D71" s="52" t="s">
        <v>65</v>
      </c>
      <c r="F71" s="10" t="s">
        <v>6</v>
      </c>
      <c r="G71" s="20" t="s">
        <v>66</v>
      </c>
      <c r="H71" s="20"/>
      <c r="I71" s="56" t="s">
        <v>7</v>
      </c>
      <c r="J71" s="56">
        <v>62.4</v>
      </c>
      <c r="K71" s="56">
        <v>108.9</v>
      </c>
      <c r="L71" s="56">
        <v>160.5</v>
      </c>
      <c r="M71" s="56">
        <v>205.2</v>
      </c>
      <c r="N71" s="52">
        <v>252.7</v>
      </c>
    </row>
    <row r="72" spans="3:14" x14ac:dyDescent="0.2">
      <c r="C72" s="10">
        <v>62.4</v>
      </c>
      <c r="D72" s="58">
        <v>30</v>
      </c>
      <c r="F72" s="10">
        <v>100</v>
      </c>
      <c r="G72" s="33">
        <f>H72*1000000000</f>
        <v>8012000000</v>
      </c>
      <c r="H72" s="33">
        <f>AVERAGE(J72:N72)</f>
        <v>8.0120000000000005</v>
      </c>
      <c r="I72" s="56">
        <v>100</v>
      </c>
      <c r="J72" s="20">
        <v>6.9</v>
      </c>
      <c r="K72" s="20">
        <v>7.6</v>
      </c>
      <c r="L72" s="20">
        <v>8.16</v>
      </c>
      <c r="M72" s="20">
        <v>8.3000000000000007</v>
      </c>
      <c r="N72" s="11">
        <v>9.1</v>
      </c>
    </row>
    <row r="73" spans="3:14" x14ac:dyDescent="0.2">
      <c r="C73" s="10">
        <v>63.5</v>
      </c>
      <c r="D73" s="58">
        <v>31.059626789721602</v>
      </c>
      <c r="F73" s="10">
        <v>50</v>
      </c>
      <c r="G73" s="33">
        <f>H73*1000000000</f>
        <v>2639999999.9999995</v>
      </c>
      <c r="H73" s="33">
        <f>AVERAGE(J73:N73)</f>
        <v>2.6399999999999997</v>
      </c>
      <c r="I73" s="56">
        <v>50</v>
      </c>
      <c r="J73" s="20">
        <v>2.1</v>
      </c>
      <c r="K73" s="20">
        <v>3</v>
      </c>
      <c r="L73" s="20">
        <v>2.7</v>
      </c>
      <c r="M73" s="20">
        <v>3.1</v>
      </c>
      <c r="N73" s="11">
        <v>2.2999999999999998</v>
      </c>
    </row>
    <row r="74" spans="3:14" x14ac:dyDescent="0.2">
      <c r="C74" s="10">
        <v>64.5</v>
      </c>
      <c r="D74" s="58">
        <v>32.033786773397402</v>
      </c>
      <c r="F74" s="10">
        <v>20</v>
      </c>
      <c r="G74" s="33">
        <f>H74*1000000000</f>
        <v>2179999999.9999995</v>
      </c>
      <c r="H74" s="33">
        <f>AVERAGE(J74:N74)</f>
        <v>2.1799999999999997</v>
      </c>
      <c r="I74" s="56">
        <v>20</v>
      </c>
      <c r="J74" s="20">
        <v>1.5</v>
      </c>
      <c r="K74" s="20">
        <v>2</v>
      </c>
      <c r="L74" s="20">
        <v>2.1</v>
      </c>
      <c r="M74" s="20">
        <v>2.8</v>
      </c>
      <c r="N74" s="11">
        <v>2.5</v>
      </c>
    </row>
    <row r="75" spans="3:14" x14ac:dyDescent="0.2">
      <c r="C75" s="10">
        <v>65.5</v>
      </c>
      <c r="D75" s="58">
        <v>33.018351010037101</v>
      </c>
      <c r="F75" s="48">
        <v>10</v>
      </c>
      <c r="G75" s="59">
        <f>H75*1000000000</f>
        <v>680000000</v>
      </c>
      <c r="H75" s="59">
        <f>AVERAGE(J75:N75)</f>
        <v>0.68</v>
      </c>
      <c r="I75" s="60">
        <v>10</v>
      </c>
      <c r="J75" s="36">
        <v>0.6</v>
      </c>
      <c r="K75" s="36">
        <v>0.5</v>
      </c>
      <c r="L75" s="36">
        <v>0.7</v>
      </c>
      <c r="M75" s="36">
        <v>0.8</v>
      </c>
      <c r="N75" s="37">
        <v>0.8</v>
      </c>
    </row>
    <row r="76" spans="3:14" x14ac:dyDescent="0.2">
      <c r="C76" s="10">
        <v>66.5</v>
      </c>
      <c r="D76" s="58">
        <v>34.013376240194702</v>
      </c>
    </row>
    <row r="77" spans="3:14" x14ac:dyDescent="0.2">
      <c r="C77" s="10">
        <v>67.5</v>
      </c>
      <c r="D77" s="58">
        <v>35.018919204424499</v>
      </c>
    </row>
    <row r="78" spans="3:14" x14ac:dyDescent="0.2">
      <c r="C78" s="10">
        <v>68.5</v>
      </c>
      <c r="D78" s="58">
        <v>36.035036643280797</v>
      </c>
    </row>
    <row r="79" spans="3:14" x14ac:dyDescent="0.2">
      <c r="C79" s="10">
        <v>69.5</v>
      </c>
      <c r="D79" s="58">
        <v>37.061785297317698</v>
      </c>
    </row>
    <row r="80" spans="3:14" x14ac:dyDescent="0.2">
      <c r="C80" s="10">
        <v>70.5</v>
      </c>
      <c r="D80" s="58">
        <v>38.099221907089401</v>
      </c>
    </row>
    <row r="81" spans="3:4" x14ac:dyDescent="0.2">
      <c r="C81" s="10">
        <v>71.400000000000006</v>
      </c>
      <c r="D81" s="58">
        <v>39.042099954105304</v>
      </c>
    </row>
    <row r="82" spans="3:4" x14ac:dyDescent="0.2">
      <c r="C82" s="10">
        <v>72.400000000000006</v>
      </c>
      <c r="D82" s="58">
        <v>40.1</v>
      </c>
    </row>
    <row r="83" spans="3:4" x14ac:dyDescent="0.2">
      <c r="C83" s="10">
        <v>73.3</v>
      </c>
      <c r="D83" s="58">
        <v>41.061387314556903</v>
      </c>
    </row>
    <row r="84" spans="3:4" x14ac:dyDescent="0.2">
      <c r="C84" s="10">
        <v>74.2</v>
      </c>
      <c r="D84" s="58">
        <v>42.031606520684797</v>
      </c>
    </row>
    <row r="85" spans="3:4" x14ac:dyDescent="0.2">
      <c r="C85" s="10">
        <v>75.099999999999994</v>
      </c>
      <c r="D85" s="58">
        <v>43.010698982247803</v>
      </c>
    </row>
    <row r="86" spans="3:4" x14ac:dyDescent="0.2">
      <c r="C86" s="10">
        <v>76</v>
      </c>
      <c r="D86" s="58">
        <v>43.9987060631099</v>
      </c>
    </row>
    <row r="87" spans="3:4" x14ac:dyDescent="0.2">
      <c r="C87" s="10">
        <v>76.900000000000006</v>
      </c>
      <c r="D87" s="58">
        <v>44.995669127135102</v>
      </c>
    </row>
    <row r="88" spans="3:4" x14ac:dyDescent="0.2">
      <c r="C88" s="10">
        <v>77.8</v>
      </c>
      <c r="D88" s="58">
        <v>46.001629538187402</v>
      </c>
    </row>
    <row r="89" spans="3:4" x14ac:dyDescent="0.2">
      <c r="C89" s="10">
        <v>78.7</v>
      </c>
      <c r="D89" s="58">
        <v>47.016628660130898</v>
      </c>
    </row>
    <row r="90" spans="3:4" x14ac:dyDescent="0.2">
      <c r="C90" s="10">
        <v>79.599999999999994</v>
      </c>
      <c r="D90" s="58">
        <v>48.040707856829499</v>
      </c>
    </row>
    <row r="91" spans="3:4" x14ac:dyDescent="0.2">
      <c r="C91" s="10">
        <v>80.5</v>
      </c>
      <c r="D91" s="58">
        <v>49.073908492147197</v>
      </c>
    </row>
    <row r="92" spans="3:4" x14ac:dyDescent="0.2">
      <c r="C92" s="10">
        <v>81.3</v>
      </c>
      <c r="D92" s="58">
        <v>50</v>
      </c>
    </row>
    <row r="93" spans="3:4" x14ac:dyDescent="0.2">
      <c r="C93" s="10">
        <v>82.2</v>
      </c>
      <c r="D93" s="58">
        <v>51.050521549297002</v>
      </c>
    </row>
    <row r="94" spans="3:4" x14ac:dyDescent="0.2">
      <c r="C94" s="10">
        <v>83</v>
      </c>
      <c r="D94" s="58">
        <v>51.9919715708212</v>
      </c>
    </row>
    <row r="95" spans="3:4" x14ac:dyDescent="0.2">
      <c r="C95" s="10">
        <v>83.9</v>
      </c>
      <c r="D95" s="58">
        <v>53.059633811751702</v>
      </c>
    </row>
    <row r="96" spans="3:4" x14ac:dyDescent="0.2">
      <c r="C96" s="10">
        <v>84.7</v>
      </c>
      <c r="D96" s="58">
        <v>54.016182681623498</v>
      </c>
    </row>
    <row r="97" spans="3:4" x14ac:dyDescent="0.2">
      <c r="C97" s="10">
        <v>85.6</v>
      </c>
      <c r="D97" s="58">
        <v>55.1006766397023</v>
      </c>
    </row>
    <row r="98" spans="3:4" x14ac:dyDescent="0.2">
      <c r="C98" s="10">
        <v>86.4</v>
      </c>
      <c r="D98" s="58">
        <v>56.072049713934703</v>
      </c>
    </row>
    <row r="99" spans="3:4" x14ac:dyDescent="0.2">
      <c r="C99" s="10">
        <v>87.2</v>
      </c>
      <c r="D99" s="58">
        <v>57.0503038518154</v>
      </c>
    </row>
    <row r="100" spans="3:4" x14ac:dyDescent="0.2">
      <c r="C100" s="10">
        <v>88</v>
      </c>
      <c r="D100" s="58">
        <v>58.035378232530697</v>
      </c>
    </row>
    <row r="101" spans="3:4" x14ac:dyDescent="0.2">
      <c r="C101" s="10">
        <v>88.8</v>
      </c>
      <c r="D101" s="58">
        <v>59.027212035266899</v>
      </c>
    </row>
    <row r="102" spans="3:4" x14ac:dyDescent="0.2">
      <c r="C102" s="10">
        <v>89.6</v>
      </c>
      <c r="D102" s="58">
        <v>60.025744439210399</v>
      </c>
    </row>
    <row r="103" spans="3:4" x14ac:dyDescent="0.2">
      <c r="C103" s="10">
        <v>90.4</v>
      </c>
      <c r="D103" s="58">
        <v>61.030914623547403</v>
      </c>
    </row>
    <row r="104" spans="3:4" x14ac:dyDescent="0.2">
      <c r="C104" s="10">
        <v>91.2</v>
      </c>
      <c r="D104" s="58">
        <v>62.042661767464097</v>
      </c>
    </row>
    <row r="105" spans="3:4" x14ac:dyDescent="0.2">
      <c r="C105" s="10">
        <v>92</v>
      </c>
      <c r="D105" s="58">
        <v>63.060925050146999</v>
      </c>
    </row>
    <row r="106" spans="3:4" x14ac:dyDescent="0.2">
      <c r="C106" s="10">
        <v>92.8</v>
      </c>
      <c r="D106" s="58">
        <v>64.085643650782302</v>
      </c>
    </row>
    <row r="107" spans="3:4" x14ac:dyDescent="0.2">
      <c r="C107" s="10">
        <v>93.6</v>
      </c>
      <c r="D107" s="58">
        <v>65.116756748556298</v>
      </c>
    </row>
    <row r="108" spans="3:4" x14ac:dyDescent="0.2">
      <c r="C108" s="10">
        <v>94.3</v>
      </c>
      <c r="D108" s="58">
        <v>66.024178381805299</v>
      </c>
    </row>
    <row r="109" spans="3:4" x14ac:dyDescent="0.2">
      <c r="C109" s="10">
        <v>95.1</v>
      </c>
      <c r="D109" s="58">
        <v>67.067117230614997</v>
      </c>
    </row>
    <row r="110" spans="3:4" x14ac:dyDescent="0.2">
      <c r="C110" s="10">
        <v>95.9</v>
      </c>
      <c r="D110" s="58">
        <v>68.116275716724004</v>
      </c>
    </row>
    <row r="111" spans="3:4" x14ac:dyDescent="0.2">
      <c r="C111" s="10">
        <v>96.6</v>
      </c>
      <c r="D111" s="58">
        <v>69.039343625054201</v>
      </c>
    </row>
    <row r="112" spans="3:4" x14ac:dyDescent="0.2">
      <c r="C112" s="10">
        <v>97.4</v>
      </c>
      <c r="D112" s="58">
        <v>70.099999999999994</v>
      </c>
    </row>
    <row r="113" spans="3:4" x14ac:dyDescent="0.2">
      <c r="C113" s="10">
        <v>98.1</v>
      </c>
      <c r="D113" s="58">
        <v>71.033049863998997</v>
      </c>
    </row>
    <row r="114" spans="3:4" x14ac:dyDescent="0.2">
      <c r="C114" s="10">
        <v>98.9</v>
      </c>
      <c r="D114" s="58">
        <v>72.105121578494803</v>
      </c>
    </row>
    <row r="115" spans="3:4" x14ac:dyDescent="0.2">
      <c r="C115" s="10">
        <v>99.6</v>
      </c>
      <c r="D115" s="58">
        <v>73.048251494538306</v>
      </c>
    </row>
    <row r="116" spans="3:4" x14ac:dyDescent="0.2">
      <c r="C116" s="10">
        <v>100.4</v>
      </c>
      <c r="D116" s="58">
        <v>74.131970156065094</v>
      </c>
    </row>
    <row r="117" spans="3:4" x14ac:dyDescent="0.2">
      <c r="C117" s="10">
        <v>101.1</v>
      </c>
      <c r="D117" s="58">
        <v>75.085402177367996</v>
      </c>
    </row>
    <row r="118" spans="3:4" x14ac:dyDescent="0.2">
      <c r="C118" s="10">
        <v>101.8</v>
      </c>
      <c r="D118" s="58">
        <v>76.043717839336793</v>
      </c>
    </row>
    <row r="119" spans="3:4" x14ac:dyDescent="0.2">
      <c r="C119" s="10">
        <v>102.5</v>
      </c>
      <c r="D119" s="58">
        <v>77.006965500227096</v>
      </c>
    </row>
    <row r="120" spans="3:4" x14ac:dyDescent="0.2">
      <c r="C120" s="10">
        <v>103.3</v>
      </c>
      <c r="D120" s="58">
        <v>78.113921186082806</v>
      </c>
    </row>
    <row r="121" spans="3:4" x14ac:dyDescent="0.2">
      <c r="C121" s="10">
        <v>104</v>
      </c>
      <c r="D121" s="58">
        <v>79.087900255114803</v>
      </c>
    </row>
    <row r="122" spans="3:4" x14ac:dyDescent="0.2">
      <c r="C122" s="10">
        <v>104.7</v>
      </c>
      <c r="D122" s="58">
        <v>80.066963306157703</v>
      </c>
    </row>
    <row r="123" spans="3:4" x14ac:dyDescent="0.2">
      <c r="C123" s="10">
        <v>105.4</v>
      </c>
      <c r="D123" s="58">
        <v>81.051158697467102</v>
      </c>
    </row>
    <row r="124" spans="3:4" x14ac:dyDescent="0.2">
      <c r="C124" s="10">
        <v>106.1</v>
      </c>
      <c r="D124" s="58">
        <v>82.040534787298597</v>
      </c>
    </row>
    <row r="125" spans="3:4" x14ac:dyDescent="0.2">
      <c r="C125" s="10">
        <v>106.8</v>
      </c>
      <c r="D125" s="58">
        <v>83.035139933908198</v>
      </c>
    </row>
    <row r="126" spans="3:4" x14ac:dyDescent="0.2">
      <c r="C126" s="10">
        <v>107.5</v>
      </c>
      <c r="D126" s="58">
        <v>84.035022495551402</v>
      </c>
    </row>
    <row r="127" spans="3:4" x14ac:dyDescent="0.2">
      <c r="C127" s="10">
        <v>108.2</v>
      </c>
      <c r="D127" s="58">
        <v>85.040230830484006</v>
      </c>
    </row>
    <row r="128" spans="3:4" x14ac:dyDescent="0.2">
      <c r="C128" s="10">
        <v>108.9</v>
      </c>
      <c r="D128" s="58">
        <v>86.050813296961607</v>
      </c>
    </row>
    <row r="129" spans="3:4" x14ac:dyDescent="0.2">
      <c r="C129" s="10">
        <v>109.6</v>
      </c>
      <c r="D129" s="58">
        <v>87.066818253240001</v>
      </c>
    </row>
    <row r="130" spans="3:4" x14ac:dyDescent="0.2">
      <c r="C130" s="10">
        <v>110.3</v>
      </c>
      <c r="D130" s="58">
        <v>88.088294057574799</v>
      </c>
    </row>
    <row r="131" spans="3:4" x14ac:dyDescent="0.2">
      <c r="C131" s="10">
        <v>111</v>
      </c>
      <c r="D131" s="58">
        <v>89.115289068221799</v>
      </c>
    </row>
    <row r="132" spans="3:4" x14ac:dyDescent="0.2">
      <c r="C132" s="10">
        <v>111.6</v>
      </c>
      <c r="D132" s="58">
        <v>90</v>
      </c>
    </row>
    <row r="133" spans="3:4" x14ac:dyDescent="0.2">
      <c r="C133" s="10">
        <v>112.3</v>
      </c>
      <c r="D133" s="58">
        <v>91.037343343429299</v>
      </c>
    </row>
    <row r="134" spans="3:4" x14ac:dyDescent="0.2">
      <c r="C134" s="10">
        <v>113</v>
      </c>
      <c r="D134" s="58">
        <v>92.0801645443523</v>
      </c>
    </row>
    <row r="135" spans="3:4" x14ac:dyDescent="0.2">
      <c r="C135" s="10">
        <v>113.7</v>
      </c>
      <c r="D135" s="58">
        <v>93.128332445761302</v>
      </c>
    </row>
    <row r="136" spans="3:4" x14ac:dyDescent="0.2">
      <c r="C136" s="10">
        <v>114.3</v>
      </c>
      <c r="D136" s="58">
        <v>94.030918193356001</v>
      </c>
    </row>
    <row r="137" spans="3:4" x14ac:dyDescent="0.2">
      <c r="C137" s="10">
        <v>115</v>
      </c>
      <c r="D137" s="58">
        <v>95.088667713810906</v>
      </c>
    </row>
    <row r="138" spans="3:4" x14ac:dyDescent="0.2">
      <c r="C138" s="10">
        <v>115.7</v>
      </c>
      <c r="D138" s="58">
        <v>96.151389200444399</v>
      </c>
    </row>
    <row r="139" spans="3:4" x14ac:dyDescent="0.2">
      <c r="C139" s="10">
        <v>116.3</v>
      </c>
      <c r="D139" s="58">
        <v>97.066151191741795</v>
      </c>
    </row>
    <row r="140" spans="3:4" x14ac:dyDescent="0.2">
      <c r="C140" s="10">
        <v>117</v>
      </c>
      <c r="D140" s="58">
        <v>98.137758362278504</v>
      </c>
    </row>
    <row r="141" spans="3:4" x14ac:dyDescent="0.2">
      <c r="C141" s="10">
        <v>117.6</v>
      </c>
      <c r="D141" s="58">
        <v>99.059942786417594</v>
      </c>
    </row>
    <row r="142" spans="3:4" x14ac:dyDescent="0.2">
      <c r="C142" s="10">
        <v>118.3</v>
      </c>
      <c r="D142" s="58">
        <v>100.139983283015</v>
      </c>
    </row>
    <row r="143" spans="3:4" x14ac:dyDescent="0.2">
      <c r="C143" s="10">
        <v>118.9</v>
      </c>
      <c r="D143" s="58">
        <v>101.069202404702</v>
      </c>
    </row>
    <row r="144" spans="3:4" x14ac:dyDescent="0.2">
      <c r="C144" s="10">
        <v>119.6</v>
      </c>
      <c r="D144" s="58">
        <v>102.15722386951801</v>
      </c>
    </row>
    <row r="145" spans="3:4" x14ac:dyDescent="0.2">
      <c r="C145" s="10">
        <v>120.2</v>
      </c>
      <c r="D145" s="58">
        <v>103.093089953459</v>
      </c>
    </row>
    <row r="146" spans="3:4" x14ac:dyDescent="0.2">
      <c r="C146" s="10">
        <v>120.9</v>
      </c>
      <c r="D146" s="58">
        <v>104.18864002865</v>
      </c>
    </row>
    <row r="147" spans="3:4" x14ac:dyDescent="0.2">
      <c r="C147" s="10">
        <v>121.5</v>
      </c>
      <c r="D147" s="58">
        <v>105.13076533955299</v>
      </c>
    </row>
    <row r="148" spans="3:4" x14ac:dyDescent="0.2">
      <c r="C148" s="10">
        <v>122.1</v>
      </c>
      <c r="D148" s="58">
        <v>106.07564874981099</v>
      </c>
    </row>
    <row r="149" spans="3:4" x14ac:dyDescent="0.2">
      <c r="C149" s="10">
        <v>122.8</v>
      </c>
      <c r="D149" s="58">
        <v>107.181388469846</v>
      </c>
    </row>
    <row r="150" spans="3:4" x14ac:dyDescent="0.2">
      <c r="C150" s="10">
        <v>123.4</v>
      </c>
      <c r="D150" s="58">
        <v>108.131964417021</v>
      </c>
    </row>
    <row r="151" spans="3:4" x14ac:dyDescent="0.2">
      <c r="C151" s="10">
        <v>124</v>
      </c>
      <c r="D151" s="58">
        <v>109.08503691430001</v>
      </c>
    </row>
    <row r="152" spans="3:4" x14ac:dyDescent="0.2">
      <c r="C152" s="10">
        <v>124.7</v>
      </c>
      <c r="D152" s="58">
        <v>110.2</v>
      </c>
    </row>
    <row r="153" spans="3:4" x14ac:dyDescent="0.2">
      <c r="C153" s="10">
        <v>125.3</v>
      </c>
      <c r="D153" s="58">
        <v>111.158227734557</v>
      </c>
    </row>
    <row r="154" spans="3:4" x14ac:dyDescent="0.2">
      <c r="C154" s="10">
        <v>125.9</v>
      </c>
      <c r="D154" s="58">
        <v>112.11886681240399</v>
      </c>
    </row>
    <row r="155" spans="3:4" x14ac:dyDescent="0.2">
      <c r="C155" s="10">
        <v>126.5</v>
      </c>
      <c r="D155" s="58">
        <v>113.082010981477</v>
      </c>
    </row>
    <row r="156" spans="3:4" x14ac:dyDescent="0.2">
      <c r="C156" s="10">
        <v>127.2</v>
      </c>
      <c r="D156" s="58">
        <v>114.20897040528</v>
      </c>
    </row>
    <row r="157" spans="3:4" x14ac:dyDescent="0.2">
      <c r="C157" s="10">
        <v>127.8</v>
      </c>
      <c r="D157" s="58">
        <v>115.177863879512</v>
      </c>
    </row>
    <row r="158" spans="3:4" x14ac:dyDescent="0.2">
      <c r="C158" s="10">
        <v>128.4</v>
      </c>
      <c r="D158" s="58">
        <v>116.14955931343501</v>
      </c>
    </row>
    <row r="159" spans="3:4" x14ac:dyDescent="0.2">
      <c r="C159" s="10">
        <v>129</v>
      </c>
      <c r="D159" s="58">
        <v>117.124150454983</v>
      </c>
    </row>
    <row r="160" spans="3:4" x14ac:dyDescent="0.2">
      <c r="C160" s="10">
        <v>129.6</v>
      </c>
      <c r="D160" s="58">
        <v>118.101731052094</v>
      </c>
    </row>
    <row r="161" spans="3:4" x14ac:dyDescent="0.2">
      <c r="C161" s="10">
        <v>130.19999999999999</v>
      </c>
      <c r="D161" s="58">
        <v>119.082394852703</v>
      </c>
    </row>
    <row r="162" spans="3:4" x14ac:dyDescent="0.2">
      <c r="C162" s="10">
        <v>130.80000000000001</v>
      </c>
      <c r="D162" s="58">
        <v>120.06623560474701</v>
      </c>
    </row>
    <row r="163" spans="3:4" x14ac:dyDescent="0.2">
      <c r="C163" s="10">
        <v>131.4</v>
      </c>
      <c r="D163" s="58">
        <v>121.053347056161</v>
      </c>
    </row>
    <row r="164" spans="3:4" x14ac:dyDescent="0.2">
      <c r="C164" s="10">
        <v>132</v>
      </c>
      <c r="D164" s="58">
        <v>122.04382295488099</v>
      </c>
    </row>
    <row r="165" spans="3:4" x14ac:dyDescent="0.2">
      <c r="C165" s="10">
        <v>132.6</v>
      </c>
      <c r="D165" s="58">
        <v>123.037757048844</v>
      </c>
    </row>
    <row r="166" spans="3:4" x14ac:dyDescent="0.2">
      <c r="C166" s="10">
        <v>133.19999999999999</v>
      </c>
      <c r="D166" s="58">
        <v>124.035243085985</v>
      </c>
    </row>
    <row r="167" spans="3:4" x14ac:dyDescent="0.2">
      <c r="C167" s="10">
        <v>133.80000000000001</v>
      </c>
      <c r="D167" s="58">
        <v>125.036374814241</v>
      </c>
    </row>
    <row r="168" spans="3:4" x14ac:dyDescent="0.2">
      <c r="C168" s="10">
        <v>134.4</v>
      </c>
      <c r="D168" s="58">
        <v>126.04124598154699</v>
      </c>
    </row>
    <row r="169" spans="3:4" x14ac:dyDescent="0.2">
      <c r="C169" s="10">
        <v>135</v>
      </c>
      <c r="D169" s="58">
        <v>127.04995033583999</v>
      </c>
    </row>
    <row r="170" spans="3:4" x14ac:dyDescent="0.2">
      <c r="C170" s="10">
        <v>135.6</v>
      </c>
      <c r="D170" s="58">
        <v>128.062581625056</v>
      </c>
    </row>
    <row r="171" spans="3:4" x14ac:dyDescent="0.2">
      <c r="C171" s="10">
        <v>136.19999999999999</v>
      </c>
      <c r="D171" s="58">
        <v>129.07923359713101</v>
      </c>
    </row>
    <row r="172" spans="3:4" x14ac:dyDescent="0.2">
      <c r="C172" s="10">
        <v>136.80000000000001</v>
      </c>
      <c r="D172" s="58">
        <v>130.1</v>
      </c>
    </row>
    <row r="173" spans="3:4" x14ac:dyDescent="0.2">
      <c r="C173" s="10">
        <v>137.4</v>
      </c>
      <c r="D173" s="58">
        <v>131.12494527874799</v>
      </c>
    </row>
    <row r="174" spans="3:4" x14ac:dyDescent="0.2">
      <c r="C174" s="10">
        <v>137.9</v>
      </c>
      <c r="D174" s="58">
        <v>131.98222171648999</v>
      </c>
    </row>
    <row r="175" spans="3:4" x14ac:dyDescent="0.2">
      <c r="C175" s="10">
        <v>138.5</v>
      </c>
      <c r="D175" s="58">
        <v>133.01466883769399</v>
      </c>
    </row>
    <row r="176" spans="3:4" x14ac:dyDescent="0.2">
      <c r="C176" s="10">
        <v>139.1</v>
      </c>
      <c r="D176" s="58">
        <v>134.0510916083</v>
      </c>
    </row>
    <row r="177" spans="3:4" x14ac:dyDescent="0.2">
      <c r="C177" s="10">
        <v>139.69999999999999</v>
      </c>
      <c r="D177" s="58">
        <v>135.09140795913399</v>
      </c>
    </row>
    <row r="178" spans="3:4" x14ac:dyDescent="0.2">
      <c r="C178" s="10">
        <v>140.30000000000001</v>
      </c>
      <c r="D178" s="58">
        <v>136.13553582102099</v>
      </c>
    </row>
    <row r="179" spans="3:4" x14ac:dyDescent="0.2">
      <c r="C179" s="10">
        <v>140.80000000000001</v>
      </c>
      <c r="D179" s="58">
        <v>137.00849473468</v>
      </c>
    </row>
    <row r="180" spans="3:4" x14ac:dyDescent="0.2">
      <c r="C180" s="10">
        <v>141.4</v>
      </c>
      <c r="D180" s="58">
        <v>138.05939721494599</v>
      </c>
    </row>
    <row r="181" spans="3:4" x14ac:dyDescent="0.2">
      <c r="C181" s="10">
        <v>142</v>
      </c>
      <c r="D181" s="58">
        <v>139.11387867693699</v>
      </c>
    </row>
    <row r="182" spans="3:4" x14ac:dyDescent="0.2">
      <c r="C182" s="10">
        <v>142.5</v>
      </c>
      <c r="D182" s="58">
        <v>139.99528796411201</v>
      </c>
    </row>
    <row r="183" spans="3:4" x14ac:dyDescent="0.2">
      <c r="C183" s="10">
        <v>143.1</v>
      </c>
      <c r="D183" s="58">
        <v>141.056117740714</v>
      </c>
    </row>
    <row r="184" spans="3:4" x14ac:dyDescent="0.2">
      <c r="C184" s="10">
        <v>143.69999999999999</v>
      </c>
      <c r="D184" s="58">
        <v>142.12029396971201</v>
      </c>
    </row>
    <row r="185" spans="3:4" x14ac:dyDescent="0.2">
      <c r="C185" s="10">
        <v>144.19999999999999</v>
      </c>
      <c r="D185" s="58">
        <v>143.00960460282201</v>
      </c>
    </row>
    <row r="186" spans="3:4" x14ac:dyDescent="0.2">
      <c r="C186" s="10">
        <v>144.80000000000001</v>
      </c>
      <c r="D186" s="58">
        <v>144.07970284266199</v>
      </c>
    </row>
    <row r="187" spans="3:4" x14ac:dyDescent="0.2">
      <c r="C187" s="10">
        <v>145.4</v>
      </c>
      <c r="D187" s="58">
        <v>145.15291500557001</v>
      </c>
    </row>
    <row r="188" spans="3:4" x14ac:dyDescent="0.2">
      <c r="C188" s="10">
        <v>145.9</v>
      </c>
      <c r="D188" s="58">
        <v>146.04957795703501</v>
      </c>
    </row>
    <row r="189" spans="3:4" x14ac:dyDescent="0.2">
      <c r="C189" s="10">
        <v>146.5</v>
      </c>
      <c r="D189" s="58">
        <v>147.12828582701599</v>
      </c>
    </row>
    <row r="190" spans="3:4" x14ac:dyDescent="0.2">
      <c r="C190" s="10">
        <v>147</v>
      </c>
      <c r="D190" s="58">
        <v>148.02941359953601</v>
      </c>
    </row>
    <row r="191" spans="3:4" x14ac:dyDescent="0.2">
      <c r="C191" s="10">
        <v>147.6</v>
      </c>
      <c r="D191" s="58">
        <v>149.11334133297501</v>
      </c>
    </row>
    <row r="192" spans="3:4" x14ac:dyDescent="0.2">
      <c r="C192" s="10">
        <v>148.19999999999999</v>
      </c>
      <c r="D192" s="58">
        <v>150.19999999999999</v>
      </c>
    </row>
    <row r="193" spans="3:4" x14ac:dyDescent="0.2">
      <c r="C193" s="10">
        <v>148.69999999999999</v>
      </c>
      <c r="D193" s="58">
        <v>151.10758243004</v>
      </c>
    </row>
    <row r="194" spans="3:4" x14ac:dyDescent="0.2">
      <c r="C194" s="10">
        <v>149.30000000000001</v>
      </c>
      <c r="D194" s="58">
        <v>152.199098525425</v>
      </c>
    </row>
    <row r="195" spans="3:4" x14ac:dyDescent="0.2">
      <c r="C195" s="10">
        <v>149.80000000000001</v>
      </c>
      <c r="D195" s="58">
        <v>153.11070046571501</v>
      </c>
    </row>
    <row r="196" spans="3:4" x14ac:dyDescent="0.2">
      <c r="C196" s="10">
        <v>150.4</v>
      </c>
      <c r="D196" s="58">
        <v>154.20701739650599</v>
      </c>
    </row>
    <row r="197" spans="3:4" x14ac:dyDescent="0.2">
      <c r="C197" s="10">
        <v>150.9</v>
      </c>
      <c r="D197" s="58">
        <v>155.12260121888801</v>
      </c>
    </row>
    <row r="198" spans="3:4" x14ac:dyDescent="0.2">
      <c r="C198" s="10">
        <v>151.5</v>
      </c>
      <c r="D198" s="58">
        <v>156.22367383129301</v>
      </c>
    </row>
    <row r="199" spans="3:4" x14ac:dyDescent="0.2">
      <c r="C199" s="10">
        <v>152</v>
      </c>
      <c r="D199" s="58">
        <v>157.14320190760901</v>
      </c>
    </row>
    <row r="200" spans="3:4" x14ac:dyDescent="0.2">
      <c r="C200" s="10">
        <v>152.5</v>
      </c>
      <c r="D200" s="58">
        <v>158.064510387561</v>
      </c>
    </row>
    <row r="201" spans="3:4" x14ac:dyDescent="0.2">
      <c r="C201" s="10">
        <v>153.1</v>
      </c>
      <c r="D201" s="58">
        <v>159.17241974993101</v>
      </c>
    </row>
    <row r="202" spans="3:4" x14ac:dyDescent="0.2">
      <c r="C202" s="10">
        <v>153.6</v>
      </c>
      <c r="D202" s="58">
        <v>160.09761775195</v>
      </c>
    </row>
    <row r="203" spans="3:4" x14ac:dyDescent="0.2">
      <c r="C203" s="10">
        <v>154.19999999999999</v>
      </c>
      <c r="D203" s="58">
        <v>161.210171963904</v>
      </c>
    </row>
    <row r="204" spans="3:4" x14ac:dyDescent="0.2">
      <c r="C204" s="10">
        <v>154.69999999999999</v>
      </c>
      <c r="D204" s="58">
        <v>162.13922185983199</v>
      </c>
    </row>
    <row r="205" spans="3:4" x14ac:dyDescent="0.2">
      <c r="C205" s="10">
        <v>155.19999999999999</v>
      </c>
      <c r="D205" s="58">
        <v>163.07001017756701</v>
      </c>
    </row>
    <row r="206" spans="3:4" x14ac:dyDescent="0.2">
      <c r="C206" s="10">
        <v>155.80000000000001</v>
      </c>
      <c r="D206" s="58">
        <v>164.18923992926</v>
      </c>
    </row>
    <row r="207" spans="3:4" x14ac:dyDescent="0.2">
      <c r="C207" s="10">
        <v>156.30000000000001</v>
      </c>
      <c r="D207" s="58">
        <v>165.12382540903701</v>
      </c>
    </row>
    <row r="208" spans="3:4" x14ac:dyDescent="0.2">
      <c r="C208" s="10">
        <v>156.80000000000001</v>
      </c>
      <c r="D208" s="58">
        <v>166.06012443249901</v>
      </c>
    </row>
    <row r="209" spans="3:4" x14ac:dyDescent="0.2">
      <c r="C209" s="10">
        <v>157.4</v>
      </c>
      <c r="D209" s="58">
        <v>167.18593419194599</v>
      </c>
    </row>
    <row r="210" spans="3:4" x14ac:dyDescent="0.2">
      <c r="C210" s="10">
        <v>157.9</v>
      </c>
      <c r="D210" s="58">
        <v>168.125975645583</v>
      </c>
    </row>
    <row r="211" spans="3:4" x14ac:dyDescent="0.2">
      <c r="C211" s="10">
        <v>158.4</v>
      </c>
      <c r="D211" s="58">
        <v>169.06770576478601</v>
      </c>
    </row>
    <row r="212" spans="3:4" x14ac:dyDescent="0.2">
      <c r="C212" s="10">
        <v>159</v>
      </c>
      <c r="D212" s="58">
        <v>170.2</v>
      </c>
    </row>
    <row r="213" spans="3:4" x14ac:dyDescent="0.2">
      <c r="C213" s="10">
        <v>159.5</v>
      </c>
      <c r="D213" s="58">
        <v>171.14542905527199</v>
      </c>
    </row>
    <row r="214" spans="3:4" x14ac:dyDescent="0.2">
      <c r="C214" s="10">
        <v>160</v>
      </c>
      <c r="D214" s="58">
        <v>172.09258932455501</v>
      </c>
    </row>
    <row r="215" spans="3:4" x14ac:dyDescent="0.2">
      <c r="C215" s="10">
        <v>160.5</v>
      </c>
      <c r="D215" s="58">
        <v>173.04154046000201</v>
      </c>
    </row>
    <row r="216" spans="3:4" x14ac:dyDescent="0.2">
      <c r="C216" s="10">
        <v>161.1</v>
      </c>
      <c r="D216" s="58">
        <v>174.182729756111</v>
      </c>
    </row>
    <row r="217" spans="3:4" x14ac:dyDescent="0.2">
      <c r="C217" s="10">
        <v>161.6</v>
      </c>
      <c r="D217" s="58">
        <v>175.13583077270499</v>
      </c>
    </row>
    <row r="218" spans="3:4" x14ac:dyDescent="0.2">
      <c r="C218" s="10">
        <v>162.1</v>
      </c>
      <c r="D218" s="58">
        <v>176.09091354235699</v>
      </c>
    </row>
    <row r="219" spans="3:4" x14ac:dyDescent="0.2">
      <c r="C219" s="10">
        <v>162.6</v>
      </c>
      <c r="D219" s="58">
        <v>177.04803771722399</v>
      </c>
    </row>
    <row r="220" spans="3:4" x14ac:dyDescent="0.2">
      <c r="C220" s="10">
        <v>163.1</v>
      </c>
      <c r="D220" s="58">
        <v>178.00726294945801</v>
      </c>
    </row>
    <row r="221" spans="3:4" x14ac:dyDescent="0.2">
      <c r="C221" s="10">
        <v>163.6</v>
      </c>
      <c r="D221" s="58">
        <v>178.968648891214</v>
      </c>
    </row>
    <row r="222" spans="3:4" x14ac:dyDescent="0.2">
      <c r="C222" s="10">
        <v>164.2</v>
      </c>
      <c r="D222" s="58">
        <v>180.125248148124</v>
      </c>
    </row>
    <row r="223" spans="3:4" x14ac:dyDescent="0.2">
      <c r="C223" s="10">
        <v>164.7</v>
      </c>
      <c r="D223" s="58">
        <v>181.09159762641201</v>
      </c>
    </row>
    <row r="224" spans="3:4" x14ac:dyDescent="0.2">
      <c r="C224" s="10">
        <v>165.2</v>
      </c>
      <c r="D224" s="58">
        <v>182.06029870111601</v>
      </c>
    </row>
    <row r="225" spans="3:4" x14ac:dyDescent="0.2">
      <c r="C225" s="10">
        <v>165.7</v>
      </c>
      <c r="D225" s="58">
        <v>183.03141102439099</v>
      </c>
    </row>
    <row r="226" spans="3:4" x14ac:dyDescent="0.2">
      <c r="C226" s="10">
        <v>166.2</v>
      </c>
      <c r="D226" s="58">
        <v>184.00499424839001</v>
      </c>
    </row>
    <row r="227" spans="3:4" x14ac:dyDescent="0.2">
      <c r="C227" s="10">
        <v>166.7</v>
      </c>
      <c r="D227" s="58">
        <v>184.98110802526901</v>
      </c>
    </row>
    <row r="228" spans="3:4" x14ac:dyDescent="0.2">
      <c r="C228" s="10">
        <v>167.2</v>
      </c>
      <c r="D228" s="58">
        <v>185.959812007181</v>
      </c>
    </row>
    <row r="229" spans="3:4" x14ac:dyDescent="0.2">
      <c r="C229" s="10">
        <v>167.7</v>
      </c>
      <c r="D229" s="58">
        <v>186.94116584628199</v>
      </c>
    </row>
    <row r="230" spans="3:4" x14ac:dyDescent="0.2">
      <c r="C230" s="10">
        <v>168.3</v>
      </c>
      <c r="D230" s="58">
        <v>188.12237225492299</v>
      </c>
    </row>
    <row r="231" spans="3:4" x14ac:dyDescent="0.2">
      <c r="C231" s="10">
        <v>169.3</v>
      </c>
      <c r="D231" s="58">
        <v>190.1</v>
      </c>
    </row>
    <row r="232" spans="3:4" x14ac:dyDescent="0.2">
      <c r="C232" s="10">
        <v>170.3</v>
      </c>
      <c r="D232" s="58">
        <v>192.08904292904199</v>
      </c>
    </row>
    <row r="233" spans="3:4" x14ac:dyDescent="0.2">
      <c r="C233" s="10">
        <v>171.3</v>
      </c>
      <c r="D233" s="58">
        <v>194.08904625438399</v>
      </c>
    </row>
    <row r="234" spans="3:4" x14ac:dyDescent="0.2">
      <c r="C234" s="10">
        <v>172.3</v>
      </c>
      <c r="D234" s="58">
        <v>196.099368787381</v>
      </c>
    </row>
    <row r="235" spans="3:4" x14ac:dyDescent="0.2">
      <c r="C235" s="10">
        <v>173.3</v>
      </c>
      <c r="D235" s="58">
        <v>198.11936933938799</v>
      </c>
    </row>
    <row r="236" spans="3:4" x14ac:dyDescent="0.2">
      <c r="C236" s="10">
        <v>174.3</v>
      </c>
      <c r="D236" s="58">
        <v>200.14840672175899</v>
      </c>
    </row>
    <row r="237" spans="3:4" x14ac:dyDescent="0.2">
      <c r="C237" s="10">
        <v>175.3</v>
      </c>
      <c r="D237" s="58">
        <v>202.18583974584899</v>
      </c>
    </row>
    <row r="238" spans="3:4" x14ac:dyDescent="0.2">
      <c r="C238" s="10">
        <v>176.2</v>
      </c>
      <c r="D238" s="58">
        <v>204.026177798785</v>
      </c>
    </row>
    <row r="239" spans="3:4" x14ac:dyDescent="0.2">
      <c r="C239" s="10">
        <v>177.2</v>
      </c>
      <c r="D239" s="58">
        <v>206.077796067424</v>
      </c>
    </row>
    <row r="240" spans="3:4" x14ac:dyDescent="0.2">
      <c r="C240" s="10">
        <v>178.2</v>
      </c>
      <c r="D240" s="58">
        <v>208.13595053071001</v>
      </c>
    </row>
    <row r="241" spans="3:4" x14ac:dyDescent="0.2">
      <c r="C241" s="10">
        <v>179.2</v>
      </c>
      <c r="D241" s="58">
        <v>210.2</v>
      </c>
    </row>
    <row r="242" spans="3:4" x14ac:dyDescent="0.2">
      <c r="C242" s="10">
        <v>180.1</v>
      </c>
      <c r="D242" s="58">
        <v>212.062256930763</v>
      </c>
    </row>
    <row r="243" spans="3:4" x14ac:dyDescent="0.2">
      <c r="C243" s="10">
        <v>181.1</v>
      </c>
      <c r="D243" s="58">
        <v>214.136599147026</v>
      </c>
    </row>
    <row r="244" spans="3:4" x14ac:dyDescent="0.2">
      <c r="C244" s="10">
        <v>182.1</v>
      </c>
      <c r="D244" s="58">
        <v>216.21657387120499</v>
      </c>
    </row>
    <row r="245" spans="3:4" x14ac:dyDescent="0.2">
      <c r="C245" s="10">
        <v>183</v>
      </c>
      <c r="D245" s="58">
        <v>218.09353164762601</v>
      </c>
    </row>
    <row r="246" spans="3:4" x14ac:dyDescent="0.2">
      <c r="C246" s="10">
        <v>184</v>
      </c>
      <c r="D246" s="58">
        <v>220.184757238153</v>
      </c>
    </row>
    <row r="247" spans="3:4" x14ac:dyDescent="0.2">
      <c r="C247" s="10">
        <v>184.9</v>
      </c>
      <c r="D247" s="58">
        <v>222.07216457471301</v>
      </c>
    </row>
    <row r="248" spans="3:4" x14ac:dyDescent="0.2">
      <c r="C248" s="10">
        <v>185.9</v>
      </c>
      <c r="D248" s="58">
        <v>224.17536054364601</v>
      </c>
    </row>
    <row r="249" spans="3:4" x14ac:dyDescent="0.2">
      <c r="C249" s="10">
        <v>186.8</v>
      </c>
      <c r="D249" s="58">
        <v>226.07386500120001</v>
      </c>
    </row>
    <row r="250" spans="3:4" x14ac:dyDescent="0.2">
      <c r="C250" s="10">
        <v>187.8</v>
      </c>
      <c r="D250" s="58">
        <v>228.18975086059999</v>
      </c>
    </row>
    <row r="251" spans="3:4" x14ac:dyDescent="0.2">
      <c r="C251" s="10">
        <v>188.7</v>
      </c>
      <c r="D251" s="58">
        <v>230.1</v>
      </c>
    </row>
    <row r="252" spans="3:4" x14ac:dyDescent="0.2">
      <c r="C252" s="10">
        <v>189.7</v>
      </c>
      <c r="D252" s="58">
        <v>232.22928941203099</v>
      </c>
    </row>
    <row r="253" spans="3:4" x14ac:dyDescent="0.2">
      <c r="C253" s="10">
        <v>190.6</v>
      </c>
      <c r="D253" s="58">
        <v>234.151896519595</v>
      </c>
    </row>
    <row r="254" spans="3:4" x14ac:dyDescent="0.2">
      <c r="C254" s="10">
        <v>191.5</v>
      </c>
      <c r="D254" s="58">
        <v>236.08054563739501</v>
      </c>
    </row>
    <row r="255" spans="3:4" x14ac:dyDescent="0.2">
      <c r="C255" s="10">
        <v>192.5</v>
      </c>
      <c r="D255" s="58">
        <v>238.230721010736</v>
      </c>
    </row>
    <row r="256" spans="3:4" x14ac:dyDescent="0.2">
      <c r="C256" s="10">
        <v>193.4</v>
      </c>
      <c r="D256" s="58">
        <v>240.17251860568501</v>
      </c>
    </row>
    <row r="257" spans="3:4" x14ac:dyDescent="0.2">
      <c r="C257" s="10">
        <v>194.3</v>
      </c>
      <c r="D257" s="58">
        <v>242.12073064243401</v>
      </c>
    </row>
    <row r="258" spans="3:4" x14ac:dyDescent="0.2">
      <c r="C258" s="10">
        <v>195.2</v>
      </c>
      <c r="D258" s="58">
        <v>244.07547683112799</v>
      </c>
    </row>
    <row r="259" spans="3:4" x14ac:dyDescent="0.2">
      <c r="C259" s="10">
        <v>196.1</v>
      </c>
      <c r="D259" s="58">
        <v>246.036876881913</v>
      </c>
    </row>
    <row r="260" spans="3:4" x14ac:dyDescent="0.2">
      <c r="C260" s="10">
        <v>197.1</v>
      </c>
      <c r="D260" s="58">
        <v>248.22415978481899</v>
      </c>
    </row>
    <row r="261" spans="3:4" x14ac:dyDescent="0.2">
      <c r="C261" s="10">
        <v>198</v>
      </c>
      <c r="D261" s="58">
        <v>250.2</v>
      </c>
    </row>
    <row r="262" spans="3:4" x14ac:dyDescent="0.2">
      <c r="C262" s="10">
        <v>198.9</v>
      </c>
      <c r="D262" s="58">
        <v>252.18280190835901</v>
      </c>
    </row>
    <row r="263" spans="3:4" x14ac:dyDescent="0.2">
      <c r="C263" s="10">
        <v>199.8</v>
      </c>
      <c r="D263" s="58">
        <v>254.172362217656</v>
      </c>
    </row>
    <row r="264" spans="3:4" x14ac:dyDescent="0.2">
      <c r="C264" s="10">
        <v>200.7</v>
      </c>
      <c r="D264" s="58">
        <v>256.16841303517702</v>
      </c>
    </row>
    <row r="265" spans="3:4" x14ac:dyDescent="0.2">
      <c r="C265" s="10">
        <v>201.6</v>
      </c>
      <c r="D265" s="58">
        <v>258.17068646820599</v>
      </c>
    </row>
    <row r="266" spans="3:4" x14ac:dyDescent="0.2">
      <c r="C266" s="10">
        <v>202.5</v>
      </c>
      <c r="D266" s="58">
        <v>260.17891462402798</v>
      </c>
    </row>
    <row r="267" spans="3:4" x14ac:dyDescent="0.2">
      <c r="C267" s="10">
        <v>203.4</v>
      </c>
      <c r="D267" s="58">
        <v>262.19282960992803</v>
      </c>
    </row>
    <row r="268" spans="3:4" x14ac:dyDescent="0.2">
      <c r="C268" s="10">
        <v>204.3</v>
      </c>
      <c r="D268" s="58">
        <v>264.21216353318999</v>
      </c>
    </row>
    <row r="269" spans="3:4" x14ac:dyDescent="0.2">
      <c r="C269" s="10">
        <v>205.2</v>
      </c>
      <c r="D269" s="58">
        <v>266.23664850109998</v>
      </c>
    </row>
    <row r="270" spans="3:4" x14ac:dyDescent="0.2">
      <c r="C270" s="10">
        <v>206.1</v>
      </c>
      <c r="D270" s="58">
        <v>268.26601662094203</v>
      </c>
    </row>
    <row r="271" spans="3:4" x14ac:dyDescent="0.2">
      <c r="C271" s="10">
        <v>207</v>
      </c>
      <c r="D271" s="58">
        <v>270.3</v>
      </c>
    </row>
    <row r="272" spans="3:4" x14ac:dyDescent="0.2">
      <c r="C272" s="10">
        <v>207.8</v>
      </c>
      <c r="D272" s="58">
        <v>272.11168512751698</v>
      </c>
    </row>
    <row r="273" spans="3:4" x14ac:dyDescent="0.2">
      <c r="C273" s="10">
        <v>208.7</v>
      </c>
      <c r="D273" s="58">
        <v>274.15401572884002</v>
      </c>
    </row>
    <row r="274" spans="3:4" x14ac:dyDescent="0.2">
      <c r="C274" s="10">
        <v>209.6</v>
      </c>
      <c r="D274" s="58">
        <v>276.20086430799398</v>
      </c>
    </row>
    <row r="275" spans="3:4" x14ac:dyDescent="0.2">
      <c r="C275" s="10">
        <v>210.5</v>
      </c>
      <c r="D275" s="58">
        <v>278.252321188623</v>
      </c>
    </row>
    <row r="276" spans="3:4" x14ac:dyDescent="0.2">
      <c r="C276" s="10">
        <v>211.4</v>
      </c>
      <c r="D276" s="58">
        <v>280.30847669437298</v>
      </c>
    </row>
    <row r="277" spans="3:4" x14ac:dyDescent="0.2">
      <c r="C277" s="10">
        <v>212.2</v>
      </c>
      <c r="D277" s="58">
        <v>282.14018802089498</v>
      </c>
    </row>
    <row r="278" spans="3:4" x14ac:dyDescent="0.2">
      <c r="C278" s="10">
        <v>213.1</v>
      </c>
      <c r="D278" s="58">
        <v>284.205465146015</v>
      </c>
    </row>
    <row r="279" spans="3:4" x14ac:dyDescent="0.2">
      <c r="C279" s="10">
        <v>214</v>
      </c>
      <c r="D279" s="58">
        <v>286.27570183122998</v>
      </c>
    </row>
    <row r="280" spans="3:4" x14ac:dyDescent="0.2">
      <c r="C280" s="10">
        <v>214.8</v>
      </c>
      <c r="D280" s="58">
        <v>288.120148818242</v>
      </c>
    </row>
    <row r="281" spans="3:4" x14ac:dyDescent="0.2">
      <c r="C281" s="10">
        <v>215.7</v>
      </c>
      <c r="D281" s="58">
        <v>290.2</v>
      </c>
    </row>
    <row r="282" spans="3:4" x14ac:dyDescent="0.2">
      <c r="C282" s="10">
        <v>216.6</v>
      </c>
      <c r="D282" s="58">
        <v>292.28505617567998</v>
      </c>
    </row>
    <row r="283" spans="3:4" x14ac:dyDescent="0.2">
      <c r="C283" s="10">
        <v>217.4</v>
      </c>
      <c r="D283" s="58">
        <v>294.142819911625</v>
      </c>
    </row>
    <row r="284" spans="3:4" x14ac:dyDescent="0.2">
      <c r="C284" s="10">
        <v>218.3</v>
      </c>
      <c r="D284" s="58">
        <v>296.237729701511</v>
      </c>
    </row>
    <row r="285" spans="3:4" x14ac:dyDescent="0.2">
      <c r="C285" s="10">
        <v>219.1</v>
      </c>
      <c r="D285" s="58">
        <v>298.104247950743</v>
      </c>
    </row>
    <row r="286" spans="3:4" x14ac:dyDescent="0.2">
      <c r="C286" s="10">
        <v>220</v>
      </c>
      <c r="D286" s="58">
        <v>300.20900178132098</v>
      </c>
    </row>
    <row r="287" spans="3:4" x14ac:dyDescent="0.2">
      <c r="C287" s="10">
        <v>220.8</v>
      </c>
      <c r="D287" s="58">
        <v>302.08426603405002</v>
      </c>
    </row>
    <row r="288" spans="3:4" x14ac:dyDescent="0.2">
      <c r="C288" s="10">
        <v>221.7</v>
      </c>
      <c r="D288" s="58">
        <v>304.198854331804</v>
      </c>
    </row>
    <row r="289" spans="3:4" x14ac:dyDescent="0.2">
      <c r="C289" s="10">
        <v>222.5</v>
      </c>
      <c r="D289" s="58">
        <v>306.08285607823802</v>
      </c>
    </row>
    <row r="290" spans="3:4" x14ac:dyDescent="0.2">
      <c r="C290" s="10">
        <v>223.4</v>
      </c>
      <c r="D290" s="58">
        <v>308.20726926965199</v>
      </c>
    </row>
    <row r="291" spans="3:4" x14ac:dyDescent="0.2">
      <c r="C291" s="10">
        <v>224.2</v>
      </c>
      <c r="D291" s="58">
        <v>310.10000000000002</v>
      </c>
    </row>
    <row r="292" spans="3:4" x14ac:dyDescent="0.2">
      <c r="C292" s="10">
        <v>225.1</v>
      </c>
      <c r="D292" s="58">
        <v>312.23420250975499</v>
      </c>
    </row>
    <row r="293" spans="3:4" x14ac:dyDescent="0.2">
      <c r="C293" s="10">
        <v>225.9</v>
      </c>
      <c r="D293" s="58">
        <v>314.13550448027001</v>
      </c>
    </row>
    <row r="294" spans="3:4" x14ac:dyDescent="0.2">
      <c r="C294" s="10">
        <v>226.8</v>
      </c>
      <c r="D294" s="58">
        <v>316.27908707747099</v>
      </c>
    </row>
    <row r="295" spans="3:4" x14ac:dyDescent="0.2">
      <c r="C295" s="10">
        <v>227.6</v>
      </c>
      <c r="D295" s="58">
        <v>318.18847525693701</v>
      </c>
    </row>
    <row r="296" spans="3:4" x14ac:dyDescent="0.2">
      <c r="C296" s="10">
        <v>228.4</v>
      </c>
      <c r="D296" s="58">
        <v>320.10149456133598</v>
      </c>
    </row>
    <row r="297" spans="3:4" x14ac:dyDescent="0.2">
      <c r="C297" s="10">
        <v>229.3</v>
      </c>
      <c r="D297" s="58">
        <v>322.25784283213198</v>
      </c>
    </row>
    <row r="298" spans="3:4" x14ac:dyDescent="0.2">
      <c r="C298" s="10">
        <v>230.1</v>
      </c>
      <c r="D298" s="58">
        <v>324.17820820854803</v>
      </c>
    </row>
    <row r="299" spans="3:4" x14ac:dyDescent="0.2">
      <c r="C299" s="10">
        <v>230.9</v>
      </c>
      <c r="D299" s="58">
        <v>326.10185641016398</v>
      </c>
    </row>
    <row r="300" spans="3:4" x14ac:dyDescent="0.2">
      <c r="C300" s="10">
        <v>231.8</v>
      </c>
      <c r="D300" s="58">
        <v>328.26974586330198</v>
      </c>
    </row>
    <row r="301" spans="3:4" x14ac:dyDescent="0.2">
      <c r="C301" s="10">
        <v>232.6</v>
      </c>
      <c r="D301" s="58">
        <v>330.2</v>
      </c>
    </row>
    <row r="302" spans="3:4" x14ac:dyDescent="0.2">
      <c r="C302" s="10">
        <v>233.4</v>
      </c>
      <c r="D302" s="58">
        <v>332.13324949960099</v>
      </c>
    </row>
    <row r="303" spans="3:4" x14ac:dyDescent="0.2">
      <c r="C303" s="10">
        <v>234.2</v>
      </c>
      <c r="D303" s="58">
        <v>334.06968709337798</v>
      </c>
    </row>
    <row r="304" spans="3:4" x14ac:dyDescent="0.2">
      <c r="C304" s="10">
        <v>235.1</v>
      </c>
      <c r="D304" s="58">
        <v>336.25230587795602</v>
      </c>
    </row>
    <row r="305" spans="3:4" x14ac:dyDescent="0.2">
      <c r="C305" s="10">
        <v>235.9</v>
      </c>
      <c r="D305" s="58">
        <v>338.19636009921402</v>
      </c>
    </row>
    <row r="306" spans="3:4" x14ac:dyDescent="0.2">
      <c r="C306" s="10">
        <v>236.7</v>
      </c>
      <c r="D306" s="58">
        <v>340.14439481686702</v>
      </c>
    </row>
    <row r="307" spans="3:4" x14ac:dyDescent="0.2">
      <c r="C307" s="10">
        <v>237.5</v>
      </c>
      <c r="D307" s="58">
        <v>342.096663599625</v>
      </c>
    </row>
    <row r="308" spans="3:4" x14ac:dyDescent="0.2">
      <c r="C308" s="10">
        <v>238.3</v>
      </c>
      <c r="D308" s="58">
        <v>344.05342001619698</v>
      </c>
    </row>
    <row r="309" spans="3:4" x14ac:dyDescent="0.2">
      <c r="C309" s="10">
        <v>239.1</v>
      </c>
      <c r="D309" s="58">
        <v>346.01491763529401</v>
      </c>
    </row>
    <row r="310" spans="3:4" x14ac:dyDescent="0.2">
      <c r="C310" s="10">
        <v>239.9</v>
      </c>
      <c r="D310" s="58">
        <v>347.98141002562602</v>
      </c>
    </row>
    <row r="311" spans="3:4" x14ac:dyDescent="0.2">
      <c r="C311" s="10">
        <v>240.8</v>
      </c>
      <c r="D311" s="58">
        <v>350.2</v>
      </c>
    </row>
    <row r="312" spans="3:4" x14ac:dyDescent="0.2">
      <c r="C312" s="10">
        <v>241.6</v>
      </c>
      <c r="D312" s="58">
        <v>352.17787787344702</v>
      </c>
    </row>
    <row r="313" spans="3:4" x14ac:dyDescent="0.2">
      <c r="C313" s="10">
        <v>242.4</v>
      </c>
      <c r="D313" s="58">
        <v>354.16112092165002</v>
      </c>
    </row>
    <row r="314" spans="3:4" x14ac:dyDescent="0.2">
      <c r="C314" s="10">
        <v>243.2</v>
      </c>
      <c r="D314" s="58">
        <v>356.14956071462097</v>
      </c>
    </row>
    <row r="315" spans="3:4" x14ac:dyDescent="0.2">
      <c r="C315" s="10">
        <v>244</v>
      </c>
      <c r="D315" s="58">
        <v>358.14302882237399</v>
      </c>
    </row>
    <row r="316" spans="3:4" x14ac:dyDescent="0.2">
      <c r="C316" s="10">
        <v>244.8</v>
      </c>
      <c r="D316" s="58">
        <v>360.14135681492002</v>
      </c>
    </row>
    <row r="317" spans="3:4" x14ac:dyDescent="0.2">
      <c r="C317" s="10">
        <v>245.6</v>
      </c>
      <c r="D317" s="58">
        <v>362.144376262273</v>
      </c>
    </row>
    <row r="318" spans="3:4" x14ac:dyDescent="0.2">
      <c r="C318" s="10">
        <v>246.4</v>
      </c>
      <c r="D318" s="58">
        <v>364.15191873444502</v>
      </c>
    </row>
    <row r="319" spans="3:4" x14ac:dyDescent="0.2">
      <c r="C319" s="10">
        <v>247.2</v>
      </c>
      <c r="D319" s="58">
        <v>366.16381580144798</v>
      </c>
    </row>
    <row r="320" spans="3:4" x14ac:dyDescent="0.2">
      <c r="C320" s="10">
        <v>248</v>
      </c>
      <c r="D320" s="58">
        <v>368.17989903329601</v>
      </c>
    </row>
    <row r="321" spans="3:4" x14ac:dyDescent="0.2">
      <c r="C321" s="10">
        <v>248.8</v>
      </c>
      <c r="D321" s="58">
        <v>370.2</v>
      </c>
    </row>
    <row r="322" spans="3:4" x14ac:dyDescent="0.2">
      <c r="C322" s="10">
        <v>249.6</v>
      </c>
      <c r="D322" s="58">
        <v>372.22395027157398</v>
      </c>
    </row>
    <row r="323" spans="3:4" x14ac:dyDescent="0.2">
      <c r="C323" s="10">
        <v>250.4</v>
      </c>
      <c r="D323" s="58">
        <v>374.25158141802899</v>
      </c>
    </row>
    <row r="324" spans="3:4" x14ac:dyDescent="0.2">
      <c r="C324" s="10">
        <v>251.2</v>
      </c>
      <c r="D324" s="58">
        <v>376.28272500937902</v>
      </c>
    </row>
    <row r="325" spans="3:4" x14ac:dyDescent="0.2">
      <c r="C325" s="10">
        <v>251.9</v>
      </c>
      <c r="D325" s="58">
        <v>378.062724545923</v>
      </c>
    </row>
    <row r="326" spans="3:4" x14ac:dyDescent="0.2">
      <c r="C326" s="48">
        <v>252.7</v>
      </c>
      <c r="D326" s="61">
        <v>380.1</v>
      </c>
    </row>
  </sheetData>
  <mergeCells count="4">
    <mergeCell ref="B2:H6"/>
    <mergeCell ref="C20:E20"/>
    <mergeCell ref="H23:I23"/>
    <mergeCell ref="C30:D30"/>
  </mergeCells>
  <dataValidations count="4">
    <dataValidation type="list" allowBlank="1" showInputMessage="1" showErrorMessage="1" sqref="D10">
      <formula1>$C$45:$C$64</formula1>
      <formula2>0</formula2>
    </dataValidation>
    <dataValidation type="list" allowBlank="1" showInputMessage="1" showErrorMessage="1" sqref="F13">
      <formula1>$D$72:$D$326</formula1>
      <formula2>0</formula2>
    </dataValidation>
    <dataValidation type="list" allowBlank="1" showInputMessage="1" showErrorMessage="1" sqref="I9">
      <formula1>$F$72:$F$75</formula1>
      <formula2>0</formula2>
    </dataValidation>
    <dataValidation type="list" allowBlank="1" showInputMessage="1" showErrorMessage="1" sqref="D16">
      <formula1>$D$48:$D$49</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4"/>
  <sheetViews>
    <sheetView tabSelected="1" workbookViewId="0">
      <selection activeCell="C4" sqref="C4"/>
    </sheetView>
  </sheetViews>
  <sheetFormatPr baseColWidth="10" defaultRowHeight="15" x14ac:dyDescent="0.2"/>
  <sheetData>
    <row r="1" spans="1:2" x14ac:dyDescent="0.2">
      <c r="A1" s="10">
        <v>63.5</v>
      </c>
      <c r="B1" s="58">
        <v>31.059626789721602</v>
      </c>
    </row>
    <row r="2" spans="1:2" x14ac:dyDescent="0.2">
      <c r="A2" s="10">
        <v>64.5</v>
      </c>
      <c r="B2" s="58">
        <v>32.033786773397402</v>
      </c>
    </row>
    <row r="3" spans="1:2" x14ac:dyDescent="0.2">
      <c r="A3" s="10">
        <v>65.5</v>
      </c>
      <c r="B3" s="58">
        <v>33.018351010037101</v>
      </c>
    </row>
    <row r="4" spans="1:2" x14ac:dyDescent="0.2">
      <c r="A4" s="10">
        <v>66.5</v>
      </c>
      <c r="B4" s="58">
        <v>34.013376240194702</v>
      </c>
    </row>
    <row r="5" spans="1:2" x14ac:dyDescent="0.2">
      <c r="A5" s="10">
        <v>67.5</v>
      </c>
      <c r="B5" s="58">
        <v>35.018919204424499</v>
      </c>
    </row>
    <row r="6" spans="1:2" x14ac:dyDescent="0.2">
      <c r="A6" s="10">
        <v>68.5</v>
      </c>
      <c r="B6" s="58">
        <v>36.035036643280797</v>
      </c>
    </row>
    <row r="7" spans="1:2" x14ac:dyDescent="0.2">
      <c r="A7" s="10">
        <v>69.5</v>
      </c>
      <c r="B7" s="58">
        <v>37.061785297317698</v>
      </c>
    </row>
    <row r="8" spans="1:2" x14ac:dyDescent="0.2">
      <c r="A8" s="10">
        <v>70.5</v>
      </c>
      <c r="B8" s="58">
        <v>38.099221907089401</v>
      </c>
    </row>
    <row r="9" spans="1:2" x14ac:dyDescent="0.2">
      <c r="A9" s="10">
        <v>71.400000000000006</v>
      </c>
      <c r="B9" s="58">
        <v>39.042099954105304</v>
      </c>
    </row>
    <row r="10" spans="1:2" x14ac:dyDescent="0.2">
      <c r="A10" s="10">
        <v>72.400000000000006</v>
      </c>
      <c r="B10" s="58">
        <v>40.1</v>
      </c>
    </row>
    <row r="11" spans="1:2" x14ac:dyDescent="0.2">
      <c r="A11" s="10">
        <v>73.3</v>
      </c>
      <c r="B11" s="58">
        <v>41.061387314556903</v>
      </c>
    </row>
    <row r="12" spans="1:2" x14ac:dyDescent="0.2">
      <c r="A12" s="10">
        <v>74.2</v>
      </c>
      <c r="B12" s="58">
        <v>42.031606520684797</v>
      </c>
    </row>
    <row r="13" spans="1:2" x14ac:dyDescent="0.2">
      <c r="A13" s="10">
        <v>75.099999999999994</v>
      </c>
      <c r="B13" s="58">
        <v>43.010698982247803</v>
      </c>
    </row>
    <row r="14" spans="1:2" x14ac:dyDescent="0.2">
      <c r="A14" s="10">
        <v>76</v>
      </c>
      <c r="B14" s="58">
        <v>43.9987060631099</v>
      </c>
    </row>
    <row r="15" spans="1:2" x14ac:dyDescent="0.2">
      <c r="A15" s="10">
        <v>76.900000000000006</v>
      </c>
      <c r="B15" s="58">
        <v>44.995669127135102</v>
      </c>
    </row>
    <row r="16" spans="1:2" x14ac:dyDescent="0.2">
      <c r="A16" s="10">
        <v>77.8</v>
      </c>
      <c r="B16" s="58">
        <v>46.001629538187402</v>
      </c>
    </row>
    <row r="17" spans="1:2" x14ac:dyDescent="0.2">
      <c r="A17" s="10">
        <v>78.7</v>
      </c>
      <c r="B17" s="58">
        <v>47.016628660130898</v>
      </c>
    </row>
    <row r="18" spans="1:2" x14ac:dyDescent="0.2">
      <c r="A18" s="10">
        <v>79.599999999999994</v>
      </c>
      <c r="B18" s="58">
        <v>48.040707856829499</v>
      </c>
    </row>
    <row r="19" spans="1:2" x14ac:dyDescent="0.2">
      <c r="A19" s="10">
        <v>80.5</v>
      </c>
      <c r="B19" s="58">
        <v>49.073908492147197</v>
      </c>
    </row>
    <row r="20" spans="1:2" x14ac:dyDescent="0.2">
      <c r="A20" s="10">
        <v>81.3</v>
      </c>
      <c r="B20" s="58">
        <v>50</v>
      </c>
    </row>
    <row r="21" spans="1:2" x14ac:dyDescent="0.2">
      <c r="A21" s="10">
        <v>82.2</v>
      </c>
      <c r="B21" s="58">
        <v>51.050521549297002</v>
      </c>
    </row>
    <row r="22" spans="1:2" x14ac:dyDescent="0.2">
      <c r="A22" s="10">
        <v>83</v>
      </c>
      <c r="B22" s="58">
        <v>51.9919715708212</v>
      </c>
    </row>
    <row r="23" spans="1:2" x14ac:dyDescent="0.2">
      <c r="A23" s="10">
        <v>83.9</v>
      </c>
      <c r="B23" s="58">
        <v>53.059633811751702</v>
      </c>
    </row>
    <row r="24" spans="1:2" x14ac:dyDescent="0.2">
      <c r="A24" s="10">
        <v>84.7</v>
      </c>
      <c r="B24" s="58">
        <v>54.016182681623498</v>
      </c>
    </row>
    <row r="25" spans="1:2" x14ac:dyDescent="0.2">
      <c r="A25" s="10">
        <v>85.6</v>
      </c>
      <c r="B25" s="58">
        <v>55.1006766397023</v>
      </c>
    </row>
    <row r="26" spans="1:2" x14ac:dyDescent="0.2">
      <c r="A26" s="10">
        <v>86.4</v>
      </c>
      <c r="B26" s="58">
        <v>56.072049713934703</v>
      </c>
    </row>
    <row r="27" spans="1:2" x14ac:dyDescent="0.2">
      <c r="A27" s="10">
        <v>87.2</v>
      </c>
      <c r="B27" s="58">
        <v>57.0503038518154</v>
      </c>
    </row>
    <row r="28" spans="1:2" x14ac:dyDescent="0.2">
      <c r="A28" s="10">
        <v>88</v>
      </c>
      <c r="B28" s="58">
        <v>58.035378232530697</v>
      </c>
    </row>
    <row r="29" spans="1:2" x14ac:dyDescent="0.2">
      <c r="A29" s="10">
        <v>88.8</v>
      </c>
      <c r="B29" s="58">
        <v>59.027212035266899</v>
      </c>
    </row>
    <row r="30" spans="1:2" x14ac:dyDescent="0.2">
      <c r="A30" s="10">
        <v>89.6</v>
      </c>
      <c r="B30" s="58">
        <v>60.025744439210399</v>
      </c>
    </row>
    <row r="31" spans="1:2" x14ac:dyDescent="0.2">
      <c r="A31" s="10">
        <v>90.4</v>
      </c>
      <c r="B31" s="58">
        <v>61.030914623547403</v>
      </c>
    </row>
    <row r="32" spans="1:2" x14ac:dyDescent="0.2">
      <c r="A32" s="10">
        <v>91.2</v>
      </c>
      <c r="B32" s="58">
        <v>62.042661767464097</v>
      </c>
    </row>
    <row r="33" spans="1:2" x14ac:dyDescent="0.2">
      <c r="A33" s="10">
        <v>92</v>
      </c>
      <c r="B33" s="58">
        <v>63.060925050146999</v>
      </c>
    </row>
    <row r="34" spans="1:2" x14ac:dyDescent="0.2">
      <c r="A34" s="10">
        <v>92.8</v>
      </c>
      <c r="B34" s="58">
        <v>64.085643650782302</v>
      </c>
    </row>
    <row r="35" spans="1:2" x14ac:dyDescent="0.2">
      <c r="A35" s="10">
        <v>93.6</v>
      </c>
      <c r="B35" s="58">
        <v>65.116756748556298</v>
      </c>
    </row>
    <row r="36" spans="1:2" x14ac:dyDescent="0.2">
      <c r="A36" s="10">
        <v>94.3</v>
      </c>
      <c r="B36" s="58">
        <v>66.024178381805299</v>
      </c>
    </row>
    <row r="37" spans="1:2" x14ac:dyDescent="0.2">
      <c r="A37" s="10">
        <v>95.1</v>
      </c>
      <c r="B37" s="58">
        <v>67.067117230614997</v>
      </c>
    </row>
    <row r="38" spans="1:2" x14ac:dyDescent="0.2">
      <c r="A38" s="10">
        <v>95.9</v>
      </c>
      <c r="B38" s="58">
        <v>68.116275716724004</v>
      </c>
    </row>
    <row r="39" spans="1:2" x14ac:dyDescent="0.2">
      <c r="A39" s="10">
        <v>96.6</v>
      </c>
      <c r="B39" s="58">
        <v>69.039343625054201</v>
      </c>
    </row>
    <row r="40" spans="1:2" x14ac:dyDescent="0.2">
      <c r="A40" s="10">
        <v>97.4</v>
      </c>
      <c r="B40" s="58">
        <v>70.099999999999994</v>
      </c>
    </row>
    <row r="41" spans="1:2" x14ac:dyDescent="0.2">
      <c r="A41" s="10">
        <v>98.1</v>
      </c>
      <c r="B41" s="58">
        <v>71.033049863998997</v>
      </c>
    </row>
    <row r="42" spans="1:2" x14ac:dyDescent="0.2">
      <c r="A42" s="10">
        <v>98.9</v>
      </c>
      <c r="B42" s="58">
        <v>72.105121578494803</v>
      </c>
    </row>
    <row r="43" spans="1:2" x14ac:dyDescent="0.2">
      <c r="A43" s="10">
        <v>99.6</v>
      </c>
      <c r="B43" s="58">
        <v>73.048251494538306</v>
      </c>
    </row>
    <row r="44" spans="1:2" x14ac:dyDescent="0.2">
      <c r="A44" s="10">
        <v>100.4</v>
      </c>
      <c r="B44" s="58">
        <v>74.131970156065094</v>
      </c>
    </row>
    <row r="45" spans="1:2" x14ac:dyDescent="0.2">
      <c r="A45" s="10">
        <v>101.1</v>
      </c>
      <c r="B45" s="58">
        <v>75.085402177367996</v>
      </c>
    </row>
    <row r="46" spans="1:2" x14ac:dyDescent="0.2">
      <c r="A46" s="10">
        <v>101.8</v>
      </c>
      <c r="B46" s="58">
        <v>76.043717839336793</v>
      </c>
    </row>
    <row r="47" spans="1:2" x14ac:dyDescent="0.2">
      <c r="A47" s="10">
        <v>102.5</v>
      </c>
      <c r="B47" s="58">
        <v>77.006965500227096</v>
      </c>
    </row>
    <row r="48" spans="1:2" x14ac:dyDescent="0.2">
      <c r="A48" s="10">
        <v>103.3</v>
      </c>
      <c r="B48" s="58">
        <v>78.113921186082806</v>
      </c>
    </row>
    <row r="49" spans="1:2" x14ac:dyDescent="0.2">
      <c r="A49" s="10">
        <v>104</v>
      </c>
      <c r="B49" s="58">
        <v>79.087900255114803</v>
      </c>
    </row>
    <row r="50" spans="1:2" x14ac:dyDescent="0.2">
      <c r="A50" s="10">
        <v>104.7</v>
      </c>
      <c r="B50" s="58">
        <v>80.066963306157703</v>
      </c>
    </row>
    <row r="51" spans="1:2" x14ac:dyDescent="0.2">
      <c r="A51" s="10">
        <v>105.4</v>
      </c>
      <c r="B51" s="58">
        <v>81.051158697467102</v>
      </c>
    </row>
    <row r="52" spans="1:2" x14ac:dyDescent="0.2">
      <c r="A52" s="10">
        <v>106.1</v>
      </c>
      <c r="B52" s="58">
        <v>82.040534787298597</v>
      </c>
    </row>
    <row r="53" spans="1:2" x14ac:dyDescent="0.2">
      <c r="A53" s="10">
        <v>106.8</v>
      </c>
      <c r="B53" s="58">
        <v>83.035139933908198</v>
      </c>
    </row>
    <row r="54" spans="1:2" x14ac:dyDescent="0.2">
      <c r="A54" s="10">
        <v>107.5</v>
      </c>
      <c r="B54" s="58">
        <v>84.035022495551402</v>
      </c>
    </row>
    <row r="55" spans="1:2" x14ac:dyDescent="0.2">
      <c r="A55" s="10">
        <v>108.2</v>
      </c>
      <c r="B55" s="58">
        <v>85.040230830484006</v>
      </c>
    </row>
    <row r="56" spans="1:2" x14ac:dyDescent="0.2">
      <c r="A56" s="10">
        <v>108.9</v>
      </c>
      <c r="B56" s="58">
        <v>86.050813296961607</v>
      </c>
    </row>
    <row r="57" spans="1:2" x14ac:dyDescent="0.2">
      <c r="A57" s="10">
        <v>109.6</v>
      </c>
      <c r="B57" s="58">
        <v>87.066818253240001</v>
      </c>
    </row>
    <row r="58" spans="1:2" x14ac:dyDescent="0.2">
      <c r="A58" s="10">
        <v>110.3</v>
      </c>
      <c r="B58" s="58">
        <v>88.088294057574799</v>
      </c>
    </row>
    <row r="59" spans="1:2" x14ac:dyDescent="0.2">
      <c r="A59" s="10">
        <v>111</v>
      </c>
      <c r="B59" s="58">
        <v>89.115289068221799</v>
      </c>
    </row>
    <row r="60" spans="1:2" x14ac:dyDescent="0.2">
      <c r="A60" s="10">
        <v>111.6</v>
      </c>
      <c r="B60" s="58">
        <v>90</v>
      </c>
    </row>
    <row r="61" spans="1:2" x14ac:dyDescent="0.2">
      <c r="A61" s="10">
        <v>112.3</v>
      </c>
      <c r="B61" s="58">
        <v>91.037343343429299</v>
      </c>
    </row>
    <row r="62" spans="1:2" x14ac:dyDescent="0.2">
      <c r="A62" s="10">
        <v>113</v>
      </c>
      <c r="B62" s="58">
        <v>92.0801645443523</v>
      </c>
    </row>
    <row r="63" spans="1:2" x14ac:dyDescent="0.2">
      <c r="A63" s="10">
        <v>113.7</v>
      </c>
      <c r="B63" s="58">
        <v>93.128332445761302</v>
      </c>
    </row>
    <row r="64" spans="1:2" x14ac:dyDescent="0.2">
      <c r="A64" s="10">
        <v>114.3</v>
      </c>
      <c r="B64" s="58">
        <v>94.030918193356001</v>
      </c>
    </row>
    <row r="65" spans="1:2" x14ac:dyDescent="0.2">
      <c r="A65" s="10">
        <v>115</v>
      </c>
      <c r="B65" s="58">
        <v>95.088667713810906</v>
      </c>
    </row>
    <row r="66" spans="1:2" x14ac:dyDescent="0.2">
      <c r="A66" s="10">
        <v>115.7</v>
      </c>
      <c r="B66" s="58">
        <v>96.151389200444399</v>
      </c>
    </row>
    <row r="67" spans="1:2" x14ac:dyDescent="0.2">
      <c r="A67" s="10">
        <v>116.3</v>
      </c>
      <c r="B67" s="58">
        <v>97.066151191741795</v>
      </c>
    </row>
    <row r="68" spans="1:2" x14ac:dyDescent="0.2">
      <c r="A68" s="10">
        <v>117</v>
      </c>
      <c r="B68" s="58">
        <v>98.137758362278504</v>
      </c>
    </row>
    <row r="69" spans="1:2" x14ac:dyDescent="0.2">
      <c r="A69" s="10">
        <v>117.6</v>
      </c>
      <c r="B69" s="58">
        <v>99.059942786417594</v>
      </c>
    </row>
    <row r="70" spans="1:2" x14ac:dyDescent="0.2">
      <c r="A70" s="10">
        <v>118.3</v>
      </c>
      <c r="B70" s="58">
        <v>100.139983283015</v>
      </c>
    </row>
    <row r="71" spans="1:2" x14ac:dyDescent="0.2">
      <c r="A71" s="10">
        <v>118.9</v>
      </c>
      <c r="B71" s="58">
        <v>101.069202404702</v>
      </c>
    </row>
    <row r="72" spans="1:2" x14ac:dyDescent="0.2">
      <c r="A72" s="10">
        <v>119.6</v>
      </c>
      <c r="B72" s="58">
        <v>102.15722386951801</v>
      </c>
    </row>
    <row r="73" spans="1:2" x14ac:dyDescent="0.2">
      <c r="A73" s="10">
        <v>120.2</v>
      </c>
      <c r="B73" s="58">
        <v>103.093089953459</v>
      </c>
    </row>
    <row r="74" spans="1:2" x14ac:dyDescent="0.2">
      <c r="A74" s="10">
        <v>120.9</v>
      </c>
      <c r="B74" s="58">
        <v>104.18864002865</v>
      </c>
    </row>
    <row r="75" spans="1:2" x14ac:dyDescent="0.2">
      <c r="A75" s="10">
        <v>121.5</v>
      </c>
      <c r="B75" s="58">
        <v>105.13076533955299</v>
      </c>
    </row>
    <row r="76" spans="1:2" x14ac:dyDescent="0.2">
      <c r="A76" s="10">
        <v>122.1</v>
      </c>
      <c r="B76" s="58">
        <v>106.07564874981099</v>
      </c>
    </row>
    <row r="77" spans="1:2" x14ac:dyDescent="0.2">
      <c r="A77" s="10">
        <v>122.8</v>
      </c>
      <c r="B77" s="58">
        <v>107.181388469846</v>
      </c>
    </row>
    <row r="78" spans="1:2" x14ac:dyDescent="0.2">
      <c r="A78" s="10">
        <v>123.4</v>
      </c>
      <c r="B78" s="58">
        <v>108.131964417021</v>
      </c>
    </row>
    <row r="79" spans="1:2" x14ac:dyDescent="0.2">
      <c r="A79" s="10">
        <v>124</v>
      </c>
      <c r="B79" s="58">
        <v>109.08503691430001</v>
      </c>
    </row>
    <row r="80" spans="1:2" x14ac:dyDescent="0.2">
      <c r="A80" s="10">
        <v>124.7</v>
      </c>
      <c r="B80" s="58">
        <v>110.2</v>
      </c>
    </row>
    <row r="81" spans="1:2" x14ac:dyDescent="0.2">
      <c r="A81" s="10">
        <v>125.3</v>
      </c>
      <c r="B81" s="58">
        <v>111.158227734557</v>
      </c>
    </row>
    <row r="82" spans="1:2" x14ac:dyDescent="0.2">
      <c r="A82" s="10">
        <v>125.9</v>
      </c>
      <c r="B82" s="58">
        <v>112.11886681240399</v>
      </c>
    </row>
    <row r="83" spans="1:2" x14ac:dyDescent="0.2">
      <c r="A83" s="10">
        <v>126.5</v>
      </c>
      <c r="B83" s="58">
        <v>113.082010981477</v>
      </c>
    </row>
    <row r="84" spans="1:2" x14ac:dyDescent="0.2">
      <c r="A84" s="10">
        <v>127.2</v>
      </c>
      <c r="B84" s="58">
        <v>114.20897040528</v>
      </c>
    </row>
    <row r="85" spans="1:2" x14ac:dyDescent="0.2">
      <c r="A85" s="10">
        <v>127.8</v>
      </c>
      <c r="B85" s="58">
        <v>115.177863879512</v>
      </c>
    </row>
    <row r="86" spans="1:2" x14ac:dyDescent="0.2">
      <c r="A86" s="10">
        <v>128.4</v>
      </c>
      <c r="B86" s="58">
        <v>116.14955931343501</v>
      </c>
    </row>
    <row r="87" spans="1:2" x14ac:dyDescent="0.2">
      <c r="A87" s="10">
        <v>129</v>
      </c>
      <c r="B87" s="58">
        <v>117.124150454983</v>
      </c>
    </row>
    <row r="88" spans="1:2" x14ac:dyDescent="0.2">
      <c r="A88" s="10">
        <v>129.6</v>
      </c>
      <c r="B88" s="58">
        <v>118.101731052094</v>
      </c>
    </row>
    <row r="89" spans="1:2" x14ac:dyDescent="0.2">
      <c r="A89" s="10">
        <v>130.19999999999999</v>
      </c>
      <c r="B89" s="58">
        <v>119.082394852703</v>
      </c>
    </row>
    <row r="90" spans="1:2" x14ac:dyDescent="0.2">
      <c r="A90" s="10">
        <v>130.80000000000001</v>
      </c>
      <c r="B90" s="58">
        <v>120.06623560474701</v>
      </c>
    </row>
    <row r="91" spans="1:2" x14ac:dyDescent="0.2">
      <c r="A91" s="10">
        <v>131.4</v>
      </c>
      <c r="B91" s="58">
        <v>121.053347056161</v>
      </c>
    </row>
    <row r="92" spans="1:2" x14ac:dyDescent="0.2">
      <c r="A92" s="10">
        <v>132</v>
      </c>
      <c r="B92" s="58">
        <v>122.04382295488099</v>
      </c>
    </row>
    <row r="93" spans="1:2" x14ac:dyDescent="0.2">
      <c r="A93" s="10">
        <v>132.6</v>
      </c>
      <c r="B93" s="58">
        <v>123.037757048844</v>
      </c>
    </row>
    <row r="94" spans="1:2" x14ac:dyDescent="0.2">
      <c r="A94" s="10">
        <v>133.19999999999999</v>
      </c>
      <c r="B94" s="58">
        <v>124.035243085985</v>
      </c>
    </row>
    <row r="95" spans="1:2" x14ac:dyDescent="0.2">
      <c r="A95" s="10">
        <v>133.80000000000001</v>
      </c>
      <c r="B95" s="58">
        <v>125.036374814241</v>
      </c>
    </row>
    <row r="96" spans="1:2" x14ac:dyDescent="0.2">
      <c r="A96" s="10">
        <v>134.4</v>
      </c>
      <c r="B96" s="58">
        <v>126.04124598154699</v>
      </c>
    </row>
    <row r="97" spans="1:2" x14ac:dyDescent="0.2">
      <c r="A97" s="10">
        <v>135</v>
      </c>
      <c r="B97" s="58">
        <v>127.04995033583999</v>
      </c>
    </row>
    <row r="98" spans="1:2" x14ac:dyDescent="0.2">
      <c r="A98" s="10">
        <v>135.6</v>
      </c>
      <c r="B98" s="58">
        <v>128.062581625056</v>
      </c>
    </row>
    <row r="99" spans="1:2" x14ac:dyDescent="0.2">
      <c r="A99" s="10">
        <v>136.19999999999999</v>
      </c>
      <c r="B99" s="58">
        <v>129.07923359713101</v>
      </c>
    </row>
    <row r="100" spans="1:2" x14ac:dyDescent="0.2">
      <c r="A100" s="10">
        <v>136.80000000000001</v>
      </c>
      <c r="B100" s="58">
        <v>130.1</v>
      </c>
    </row>
    <row r="101" spans="1:2" x14ac:dyDescent="0.2">
      <c r="A101" s="10">
        <v>137.4</v>
      </c>
      <c r="B101" s="58">
        <v>131.12494527874799</v>
      </c>
    </row>
    <row r="102" spans="1:2" x14ac:dyDescent="0.2">
      <c r="A102" s="10">
        <v>137.9</v>
      </c>
      <c r="B102" s="58">
        <v>131.98222171648999</v>
      </c>
    </row>
    <row r="103" spans="1:2" x14ac:dyDescent="0.2">
      <c r="A103" s="10">
        <v>138.5</v>
      </c>
      <c r="B103" s="58">
        <v>133.01466883769399</v>
      </c>
    </row>
    <row r="104" spans="1:2" x14ac:dyDescent="0.2">
      <c r="A104" s="10">
        <v>139.1</v>
      </c>
      <c r="B104" s="58">
        <v>134.0510916083</v>
      </c>
    </row>
    <row r="105" spans="1:2" x14ac:dyDescent="0.2">
      <c r="A105" s="10">
        <v>139.69999999999999</v>
      </c>
      <c r="B105" s="58">
        <v>135.09140795913399</v>
      </c>
    </row>
    <row r="106" spans="1:2" x14ac:dyDescent="0.2">
      <c r="A106" s="10">
        <v>140.30000000000001</v>
      </c>
      <c r="B106" s="58">
        <v>136.13553582102099</v>
      </c>
    </row>
    <row r="107" spans="1:2" x14ac:dyDescent="0.2">
      <c r="A107" s="10">
        <v>140.80000000000001</v>
      </c>
      <c r="B107" s="58">
        <v>137.00849473468</v>
      </c>
    </row>
    <row r="108" spans="1:2" x14ac:dyDescent="0.2">
      <c r="A108" s="10">
        <v>141.4</v>
      </c>
      <c r="B108" s="58">
        <v>138.05939721494599</v>
      </c>
    </row>
    <row r="109" spans="1:2" x14ac:dyDescent="0.2">
      <c r="A109" s="10">
        <v>142</v>
      </c>
      <c r="B109" s="58">
        <v>139.11387867693699</v>
      </c>
    </row>
    <row r="110" spans="1:2" x14ac:dyDescent="0.2">
      <c r="A110" s="10">
        <v>142.5</v>
      </c>
      <c r="B110" s="58">
        <v>139.99528796411201</v>
      </c>
    </row>
    <row r="111" spans="1:2" x14ac:dyDescent="0.2">
      <c r="A111" s="10">
        <v>143.1</v>
      </c>
      <c r="B111" s="58">
        <v>141.056117740714</v>
      </c>
    </row>
    <row r="112" spans="1:2" x14ac:dyDescent="0.2">
      <c r="A112" s="10">
        <v>143.69999999999999</v>
      </c>
      <c r="B112" s="58">
        <v>142.12029396971201</v>
      </c>
    </row>
    <row r="113" spans="1:2" x14ac:dyDescent="0.2">
      <c r="A113" s="10">
        <v>144.19999999999999</v>
      </c>
      <c r="B113" s="58">
        <v>143.00960460282201</v>
      </c>
    </row>
    <row r="114" spans="1:2" x14ac:dyDescent="0.2">
      <c r="A114" s="10">
        <v>144.80000000000001</v>
      </c>
      <c r="B114" s="58">
        <v>144.07970284266199</v>
      </c>
    </row>
    <row r="115" spans="1:2" x14ac:dyDescent="0.2">
      <c r="A115" s="10">
        <v>145.4</v>
      </c>
      <c r="B115" s="58">
        <v>145.15291500557001</v>
      </c>
    </row>
    <row r="116" spans="1:2" x14ac:dyDescent="0.2">
      <c r="A116" s="10">
        <v>145.9</v>
      </c>
      <c r="B116" s="58">
        <v>146.04957795703501</v>
      </c>
    </row>
    <row r="117" spans="1:2" x14ac:dyDescent="0.2">
      <c r="A117" s="10">
        <v>146.5</v>
      </c>
      <c r="B117" s="58">
        <v>147.12828582701599</v>
      </c>
    </row>
    <row r="118" spans="1:2" x14ac:dyDescent="0.2">
      <c r="A118" s="10">
        <v>147</v>
      </c>
      <c r="B118" s="58">
        <v>148.02941359953601</v>
      </c>
    </row>
    <row r="119" spans="1:2" x14ac:dyDescent="0.2">
      <c r="A119" s="10">
        <v>147.6</v>
      </c>
      <c r="B119" s="58">
        <v>149.11334133297501</v>
      </c>
    </row>
    <row r="120" spans="1:2" x14ac:dyDescent="0.2">
      <c r="A120" s="10">
        <v>148.19999999999999</v>
      </c>
      <c r="B120" s="58">
        <v>150.19999999999999</v>
      </c>
    </row>
    <row r="121" spans="1:2" x14ac:dyDescent="0.2">
      <c r="A121" s="10">
        <v>148.69999999999999</v>
      </c>
      <c r="B121" s="58">
        <v>151.10758243004</v>
      </c>
    </row>
    <row r="122" spans="1:2" x14ac:dyDescent="0.2">
      <c r="A122" s="10">
        <v>149.30000000000001</v>
      </c>
      <c r="B122" s="58">
        <v>152.199098525425</v>
      </c>
    </row>
    <row r="123" spans="1:2" x14ac:dyDescent="0.2">
      <c r="A123" s="10">
        <v>149.80000000000001</v>
      </c>
      <c r="B123" s="58">
        <v>153.11070046571501</v>
      </c>
    </row>
    <row r="124" spans="1:2" x14ac:dyDescent="0.2">
      <c r="A124" s="10">
        <v>150.4</v>
      </c>
      <c r="B124" s="58">
        <v>154.20701739650599</v>
      </c>
    </row>
    <row r="125" spans="1:2" x14ac:dyDescent="0.2">
      <c r="A125" s="10">
        <v>150.9</v>
      </c>
      <c r="B125" s="58">
        <v>155.12260121888801</v>
      </c>
    </row>
    <row r="126" spans="1:2" x14ac:dyDescent="0.2">
      <c r="A126" s="10">
        <v>151.5</v>
      </c>
      <c r="B126" s="58">
        <v>156.22367383129301</v>
      </c>
    </row>
    <row r="127" spans="1:2" x14ac:dyDescent="0.2">
      <c r="A127" s="10">
        <v>152</v>
      </c>
      <c r="B127" s="58">
        <v>157.14320190760901</v>
      </c>
    </row>
    <row r="128" spans="1:2" x14ac:dyDescent="0.2">
      <c r="A128" s="10">
        <v>152.5</v>
      </c>
      <c r="B128" s="58">
        <v>158.064510387561</v>
      </c>
    </row>
    <row r="129" spans="1:2" x14ac:dyDescent="0.2">
      <c r="A129" s="10">
        <v>153.1</v>
      </c>
      <c r="B129" s="58">
        <v>159.17241974993101</v>
      </c>
    </row>
    <row r="130" spans="1:2" x14ac:dyDescent="0.2">
      <c r="A130" s="10">
        <v>153.6</v>
      </c>
      <c r="B130" s="58">
        <v>160.09761775195</v>
      </c>
    </row>
    <row r="131" spans="1:2" x14ac:dyDescent="0.2">
      <c r="A131" s="10">
        <v>154.19999999999999</v>
      </c>
      <c r="B131" s="58">
        <v>161.210171963904</v>
      </c>
    </row>
    <row r="132" spans="1:2" x14ac:dyDescent="0.2">
      <c r="A132" s="10">
        <v>154.69999999999999</v>
      </c>
      <c r="B132" s="58">
        <v>162.13922185983199</v>
      </c>
    </row>
    <row r="133" spans="1:2" x14ac:dyDescent="0.2">
      <c r="A133" s="10">
        <v>155.19999999999999</v>
      </c>
      <c r="B133" s="58">
        <v>163.07001017756701</v>
      </c>
    </row>
    <row r="134" spans="1:2" x14ac:dyDescent="0.2">
      <c r="A134" s="10">
        <v>155.80000000000001</v>
      </c>
      <c r="B134" s="58">
        <v>164.18923992926</v>
      </c>
    </row>
    <row r="135" spans="1:2" x14ac:dyDescent="0.2">
      <c r="A135" s="10">
        <v>156.30000000000001</v>
      </c>
      <c r="B135" s="58">
        <v>165.12382540903701</v>
      </c>
    </row>
    <row r="136" spans="1:2" x14ac:dyDescent="0.2">
      <c r="A136" s="10">
        <v>156.80000000000001</v>
      </c>
      <c r="B136" s="58">
        <v>166.06012443249901</v>
      </c>
    </row>
    <row r="137" spans="1:2" x14ac:dyDescent="0.2">
      <c r="A137" s="10">
        <v>157.4</v>
      </c>
      <c r="B137" s="58">
        <v>167.18593419194599</v>
      </c>
    </row>
    <row r="138" spans="1:2" x14ac:dyDescent="0.2">
      <c r="A138" s="10">
        <v>157.9</v>
      </c>
      <c r="B138" s="58">
        <v>168.125975645583</v>
      </c>
    </row>
    <row r="139" spans="1:2" x14ac:dyDescent="0.2">
      <c r="A139" s="10">
        <v>158.4</v>
      </c>
      <c r="B139" s="58">
        <v>169.06770576478601</v>
      </c>
    </row>
    <row r="140" spans="1:2" x14ac:dyDescent="0.2">
      <c r="A140" s="10">
        <v>159</v>
      </c>
      <c r="B140" s="58">
        <v>170.2</v>
      </c>
    </row>
    <row r="141" spans="1:2" x14ac:dyDescent="0.2">
      <c r="A141" s="10">
        <v>159.5</v>
      </c>
      <c r="B141" s="58">
        <v>171.14542905527199</v>
      </c>
    </row>
    <row r="142" spans="1:2" x14ac:dyDescent="0.2">
      <c r="A142" s="10">
        <v>160</v>
      </c>
      <c r="B142" s="58">
        <v>172.09258932455501</v>
      </c>
    </row>
    <row r="143" spans="1:2" x14ac:dyDescent="0.2">
      <c r="A143" s="10">
        <v>160.5</v>
      </c>
      <c r="B143" s="58">
        <v>173.04154046000201</v>
      </c>
    </row>
    <row r="144" spans="1:2" x14ac:dyDescent="0.2">
      <c r="A144" s="10">
        <v>161.1</v>
      </c>
      <c r="B144" s="58">
        <v>174.182729756111</v>
      </c>
    </row>
    <row r="145" spans="1:2" x14ac:dyDescent="0.2">
      <c r="A145" s="10">
        <v>161.6</v>
      </c>
      <c r="B145" s="58">
        <v>175.13583077270499</v>
      </c>
    </row>
    <row r="146" spans="1:2" x14ac:dyDescent="0.2">
      <c r="A146" s="10">
        <v>162.1</v>
      </c>
      <c r="B146" s="58">
        <v>176.09091354235699</v>
      </c>
    </row>
    <row r="147" spans="1:2" x14ac:dyDescent="0.2">
      <c r="A147" s="10">
        <v>162.6</v>
      </c>
      <c r="B147" s="58">
        <v>177.04803771722399</v>
      </c>
    </row>
    <row r="148" spans="1:2" x14ac:dyDescent="0.2">
      <c r="A148" s="10">
        <v>163.1</v>
      </c>
      <c r="B148" s="58">
        <v>178.00726294945801</v>
      </c>
    </row>
    <row r="149" spans="1:2" x14ac:dyDescent="0.2">
      <c r="A149" s="10">
        <v>163.6</v>
      </c>
      <c r="B149" s="58">
        <v>178.968648891214</v>
      </c>
    </row>
    <row r="150" spans="1:2" x14ac:dyDescent="0.2">
      <c r="A150" s="10">
        <v>164.2</v>
      </c>
      <c r="B150" s="58">
        <v>180.125248148124</v>
      </c>
    </row>
    <row r="151" spans="1:2" x14ac:dyDescent="0.2">
      <c r="A151" s="10">
        <v>164.7</v>
      </c>
      <c r="B151" s="58">
        <v>181.09159762641201</v>
      </c>
    </row>
    <row r="152" spans="1:2" x14ac:dyDescent="0.2">
      <c r="A152" s="10">
        <v>165.2</v>
      </c>
      <c r="B152" s="58">
        <v>182.06029870111601</v>
      </c>
    </row>
    <row r="153" spans="1:2" x14ac:dyDescent="0.2">
      <c r="A153" s="10">
        <v>165.7</v>
      </c>
      <c r="B153" s="58">
        <v>183.03141102439099</v>
      </c>
    </row>
    <row r="154" spans="1:2" x14ac:dyDescent="0.2">
      <c r="A154" s="10">
        <v>166.2</v>
      </c>
      <c r="B154" s="58">
        <v>184.00499424839001</v>
      </c>
    </row>
    <row r="155" spans="1:2" x14ac:dyDescent="0.2">
      <c r="A155" s="10">
        <v>166.7</v>
      </c>
      <c r="B155" s="58">
        <v>184.98110802526901</v>
      </c>
    </row>
    <row r="156" spans="1:2" x14ac:dyDescent="0.2">
      <c r="A156" s="10">
        <v>167.2</v>
      </c>
      <c r="B156" s="58">
        <v>185.959812007181</v>
      </c>
    </row>
    <row r="157" spans="1:2" x14ac:dyDescent="0.2">
      <c r="A157" s="10">
        <v>167.7</v>
      </c>
      <c r="B157" s="58">
        <v>186.94116584628199</v>
      </c>
    </row>
    <row r="158" spans="1:2" x14ac:dyDescent="0.2">
      <c r="A158" s="10">
        <v>168.3</v>
      </c>
      <c r="B158" s="58">
        <v>188.12237225492299</v>
      </c>
    </row>
    <row r="159" spans="1:2" x14ac:dyDescent="0.2">
      <c r="A159" s="10">
        <v>169.3</v>
      </c>
      <c r="B159" s="58">
        <v>190.1</v>
      </c>
    </row>
    <row r="160" spans="1:2" x14ac:dyDescent="0.2">
      <c r="A160" s="10">
        <v>170.3</v>
      </c>
      <c r="B160" s="58">
        <v>192.08904292904199</v>
      </c>
    </row>
    <row r="161" spans="1:2" x14ac:dyDescent="0.2">
      <c r="A161" s="10">
        <v>171.3</v>
      </c>
      <c r="B161" s="58">
        <v>194.08904625438399</v>
      </c>
    </row>
    <row r="162" spans="1:2" x14ac:dyDescent="0.2">
      <c r="A162" s="10">
        <v>172.3</v>
      </c>
      <c r="B162" s="58">
        <v>196.099368787381</v>
      </c>
    </row>
    <row r="163" spans="1:2" x14ac:dyDescent="0.2">
      <c r="A163" s="10">
        <v>173.3</v>
      </c>
      <c r="B163" s="58">
        <v>198.11936933938799</v>
      </c>
    </row>
    <row r="164" spans="1:2" x14ac:dyDescent="0.2">
      <c r="A164" s="10">
        <v>174.3</v>
      </c>
      <c r="B164" s="58">
        <v>200.14840672175899</v>
      </c>
    </row>
    <row r="165" spans="1:2" x14ac:dyDescent="0.2">
      <c r="A165" s="10">
        <v>175.3</v>
      </c>
      <c r="B165" s="58">
        <v>202.18583974584899</v>
      </c>
    </row>
    <row r="166" spans="1:2" x14ac:dyDescent="0.2">
      <c r="A166" s="10">
        <v>176.2</v>
      </c>
      <c r="B166" s="58">
        <v>204.026177798785</v>
      </c>
    </row>
    <row r="167" spans="1:2" x14ac:dyDescent="0.2">
      <c r="A167" s="10">
        <v>177.2</v>
      </c>
      <c r="B167" s="58">
        <v>206.077796067424</v>
      </c>
    </row>
    <row r="168" spans="1:2" x14ac:dyDescent="0.2">
      <c r="A168" s="10">
        <v>178.2</v>
      </c>
      <c r="B168" s="58">
        <v>208.13595053071001</v>
      </c>
    </row>
    <row r="169" spans="1:2" x14ac:dyDescent="0.2">
      <c r="A169" s="10">
        <v>179.2</v>
      </c>
      <c r="B169" s="58">
        <v>210.2</v>
      </c>
    </row>
    <row r="170" spans="1:2" x14ac:dyDescent="0.2">
      <c r="A170" s="10">
        <v>180.1</v>
      </c>
      <c r="B170" s="58">
        <v>212.062256930763</v>
      </c>
    </row>
    <row r="171" spans="1:2" x14ac:dyDescent="0.2">
      <c r="A171" s="10">
        <v>181.1</v>
      </c>
      <c r="B171" s="58">
        <v>214.136599147026</v>
      </c>
    </row>
    <row r="172" spans="1:2" x14ac:dyDescent="0.2">
      <c r="A172" s="10">
        <v>182.1</v>
      </c>
      <c r="B172" s="58">
        <v>216.21657387120499</v>
      </c>
    </row>
    <row r="173" spans="1:2" x14ac:dyDescent="0.2">
      <c r="A173" s="10">
        <v>183</v>
      </c>
      <c r="B173" s="58">
        <v>218.09353164762601</v>
      </c>
    </row>
    <row r="174" spans="1:2" x14ac:dyDescent="0.2">
      <c r="A174" s="10">
        <v>184</v>
      </c>
      <c r="B174" s="58">
        <v>220.184757238153</v>
      </c>
    </row>
    <row r="175" spans="1:2" x14ac:dyDescent="0.2">
      <c r="A175" s="10">
        <v>184.9</v>
      </c>
      <c r="B175" s="58">
        <v>222.07216457471301</v>
      </c>
    </row>
    <row r="176" spans="1:2" x14ac:dyDescent="0.2">
      <c r="A176" s="10">
        <v>185.9</v>
      </c>
      <c r="B176" s="58">
        <v>224.17536054364601</v>
      </c>
    </row>
    <row r="177" spans="1:2" x14ac:dyDescent="0.2">
      <c r="A177" s="10">
        <v>186.8</v>
      </c>
      <c r="B177" s="58">
        <v>226.07386500120001</v>
      </c>
    </row>
    <row r="178" spans="1:2" x14ac:dyDescent="0.2">
      <c r="A178" s="10">
        <v>187.8</v>
      </c>
      <c r="B178" s="58">
        <v>228.18975086059999</v>
      </c>
    </row>
    <row r="179" spans="1:2" x14ac:dyDescent="0.2">
      <c r="A179" s="10">
        <v>188.7</v>
      </c>
      <c r="B179" s="58">
        <v>230.1</v>
      </c>
    </row>
    <row r="180" spans="1:2" x14ac:dyDescent="0.2">
      <c r="A180" s="10">
        <v>189.7</v>
      </c>
      <c r="B180" s="58">
        <v>232.22928941203099</v>
      </c>
    </row>
    <row r="181" spans="1:2" x14ac:dyDescent="0.2">
      <c r="A181" s="10">
        <v>190.6</v>
      </c>
      <c r="B181" s="58">
        <v>234.151896519595</v>
      </c>
    </row>
    <row r="182" spans="1:2" x14ac:dyDescent="0.2">
      <c r="A182" s="10">
        <v>191.5</v>
      </c>
      <c r="B182" s="58">
        <v>236.08054563739501</v>
      </c>
    </row>
    <row r="183" spans="1:2" x14ac:dyDescent="0.2">
      <c r="A183" s="10">
        <v>192.5</v>
      </c>
      <c r="B183" s="58">
        <v>238.230721010736</v>
      </c>
    </row>
    <row r="184" spans="1:2" x14ac:dyDescent="0.2">
      <c r="A184" s="10">
        <v>193.4</v>
      </c>
      <c r="B184" s="58">
        <v>240.17251860568501</v>
      </c>
    </row>
    <row r="185" spans="1:2" x14ac:dyDescent="0.2">
      <c r="A185" s="10">
        <v>194.3</v>
      </c>
      <c r="B185" s="58">
        <v>242.12073064243401</v>
      </c>
    </row>
    <row r="186" spans="1:2" x14ac:dyDescent="0.2">
      <c r="A186" s="10">
        <v>195.2</v>
      </c>
      <c r="B186" s="58">
        <v>244.07547683112799</v>
      </c>
    </row>
    <row r="187" spans="1:2" x14ac:dyDescent="0.2">
      <c r="A187" s="10">
        <v>196.1</v>
      </c>
      <c r="B187" s="58">
        <v>246.036876881913</v>
      </c>
    </row>
    <row r="188" spans="1:2" x14ac:dyDescent="0.2">
      <c r="A188" s="10">
        <v>197.1</v>
      </c>
      <c r="B188" s="58">
        <v>248.22415978481899</v>
      </c>
    </row>
    <row r="189" spans="1:2" x14ac:dyDescent="0.2">
      <c r="A189" s="10">
        <v>198</v>
      </c>
      <c r="B189" s="58">
        <v>250.2</v>
      </c>
    </row>
    <row r="190" spans="1:2" x14ac:dyDescent="0.2">
      <c r="A190" s="10">
        <v>198.9</v>
      </c>
      <c r="B190" s="58">
        <v>252.18280190835901</v>
      </c>
    </row>
    <row r="191" spans="1:2" x14ac:dyDescent="0.2">
      <c r="A191" s="10">
        <v>199.8</v>
      </c>
      <c r="B191" s="58">
        <v>254.172362217656</v>
      </c>
    </row>
    <row r="192" spans="1:2" x14ac:dyDescent="0.2">
      <c r="A192" s="10">
        <v>200.7</v>
      </c>
      <c r="B192" s="58">
        <v>256.16841303517702</v>
      </c>
    </row>
    <row r="193" spans="1:2" x14ac:dyDescent="0.2">
      <c r="A193" s="10">
        <v>201.6</v>
      </c>
      <c r="B193" s="58">
        <v>258.17068646820599</v>
      </c>
    </row>
    <row r="194" spans="1:2" x14ac:dyDescent="0.2">
      <c r="A194" s="10">
        <v>202.5</v>
      </c>
      <c r="B194" s="58">
        <v>260.17891462402798</v>
      </c>
    </row>
    <row r="195" spans="1:2" x14ac:dyDescent="0.2">
      <c r="A195" s="10">
        <v>203.4</v>
      </c>
      <c r="B195" s="58">
        <v>262.19282960992803</v>
      </c>
    </row>
    <row r="196" spans="1:2" x14ac:dyDescent="0.2">
      <c r="A196" s="10">
        <v>204.3</v>
      </c>
      <c r="B196" s="58">
        <v>264.21216353318999</v>
      </c>
    </row>
    <row r="197" spans="1:2" x14ac:dyDescent="0.2">
      <c r="A197" s="10">
        <v>205.2</v>
      </c>
      <c r="B197" s="58">
        <v>266.23664850109998</v>
      </c>
    </row>
    <row r="198" spans="1:2" x14ac:dyDescent="0.2">
      <c r="A198" s="10">
        <v>206.1</v>
      </c>
      <c r="B198" s="58">
        <v>268.26601662094203</v>
      </c>
    </row>
    <row r="199" spans="1:2" x14ac:dyDescent="0.2">
      <c r="A199" s="10">
        <v>207</v>
      </c>
      <c r="B199" s="58">
        <v>270.3</v>
      </c>
    </row>
    <row r="200" spans="1:2" x14ac:dyDescent="0.2">
      <c r="A200" s="10">
        <v>207.8</v>
      </c>
      <c r="B200" s="58">
        <v>272.11168512751698</v>
      </c>
    </row>
    <row r="201" spans="1:2" x14ac:dyDescent="0.2">
      <c r="A201" s="10">
        <v>208.7</v>
      </c>
      <c r="B201" s="58">
        <v>274.15401572884002</v>
      </c>
    </row>
    <row r="202" spans="1:2" x14ac:dyDescent="0.2">
      <c r="A202" s="10">
        <v>209.6</v>
      </c>
      <c r="B202" s="58">
        <v>276.20086430799398</v>
      </c>
    </row>
    <row r="203" spans="1:2" x14ac:dyDescent="0.2">
      <c r="A203" s="10">
        <v>210.5</v>
      </c>
      <c r="B203" s="58">
        <v>278.252321188623</v>
      </c>
    </row>
    <row r="204" spans="1:2" x14ac:dyDescent="0.2">
      <c r="A204" s="10">
        <v>211.4</v>
      </c>
      <c r="B204" s="58">
        <v>280.30847669437298</v>
      </c>
    </row>
    <row r="205" spans="1:2" x14ac:dyDescent="0.2">
      <c r="A205" s="10">
        <v>212.2</v>
      </c>
      <c r="B205" s="58">
        <v>282.14018802089498</v>
      </c>
    </row>
    <row r="206" spans="1:2" x14ac:dyDescent="0.2">
      <c r="A206" s="10">
        <v>213.1</v>
      </c>
      <c r="B206" s="58">
        <v>284.205465146015</v>
      </c>
    </row>
    <row r="207" spans="1:2" x14ac:dyDescent="0.2">
      <c r="A207" s="10">
        <v>214</v>
      </c>
      <c r="B207" s="58">
        <v>286.27570183122998</v>
      </c>
    </row>
    <row r="208" spans="1:2" x14ac:dyDescent="0.2">
      <c r="A208" s="10">
        <v>214.8</v>
      </c>
      <c r="B208" s="58">
        <v>288.120148818242</v>
      </c>
    </row>
    <row r="209" spans="1:2" x14ac:dyDescent="0.2">
      <c r="A209" s="10">
        <v>215.7</v>
      </c>
      <c r="B209" s="58">
        <v>290.2</v>
      </c>
    </row>
    <row r="210" spans="1:2" x14ac:dyDescent="0.2">
      <c r="A210" s="10">
        <v>216.6</v>
      </c>
      <c r="B210" s="58">
        <v>292.28505617567998</v>
      </c>
    </row>
    <row r="211" spans="1:2" x14ac:dyDescent="0.2">
      <c r="A211" s="10">
        <v>217.4</v>
      </c>
      <c r="B211" s="58">
        <v>294.142819911625</v>
      </c>
    </row>
    <row r="212" spans="1:2" x14ac:dyDescent="0.2">
      <c r="A212" s="10">
        <v>218.3</v>
      </c>
      <c r="B212" s="58">
        <v>296.237729701511</v>
      </c>
    </row>
    <row r="213" spans="1:2" x14ac:dyDescent="0.2">
      <c r="A213" s="10">
        <v>219.1</v>
      </c>
      <c r="B213" s="58">
        <v>298.104247950743</v>
      </c>
    </row>
    <row r="214" spans="1:2" x14ac:dyDescent="0.2">
      <c r="A214" s="10">
        <v>220</v>
      </c>
      <c r="B214" s="58">
        <v>300.20900178132098</v>
      </c>
    </row>
    <row r="215" spans="1:2" x14ac:dyDescent="0.2">
      <c r="A215" s="10">
        <v>220.8</v>
      </c>
      <c r="B215" s="58">
        <v>302.08426603405002</v>
      </c>
    </row>
    <row r="216" spans="1:2" x14ac:dyDescent="0.2">
      <c r="A216" s="10">
        <v>221.7</v>
      </c>
      <c r="B216" s="58">
        <v>304.198854331804</v>
      </c>
    </row>
    <row r="217" spans="1:2" x14ac:dyDescent="0.2">
      <c r="A217" s="10">
        <v>222.5</v>
      </c>
      <c r="B217" s="58">
        <v>306.08285607823802</v>
      </c>
    </row>
    <row r="218" spans="1:2" x14ac:dyDescent="0.2">
      <c r="A218" s="10">
        <v>223.4</v>
      </c>
      <c r="B218" s="58">
        <v>308.20726926965199</v>
      </c>
    </row>
    <row r="219" spans="1:2" x14ac:dyDescent="0.2">
      <c r="A219" s="10">
        <v>224.2</v>
      </c>
      <c r="B219" s="58">
        <v>310.10000000000002</v>
      </c>
    </row>
    <row r="220" spans="1:2" x14ac:dyDescent="0.2">
      <c r="A220" s="10">
        <v>225.1</v>
      </c>
      <c r="B220" s="58">
        <v>312.23420250975499</v>
      </c>
    </row>
    <row r="221" spans="1:2" x14ac:dyDescent="0.2">
      <c r="A221" s="10">
        <v>225.9</v>
      </c>
      <c r="B221" s="58">
        <v>314.13550448027001</v>
      </c>
    </row>
    <row r="222" spans="1:2" x14ac:dyDescent="0.2">
      <c r="A222" s="10">
        <v>226.8</v>
      </c>
      <c r="B222" s="58">
        <v>316.27908707747099</v>
      </c>
    </row>
    <row r="223" spans="1:2" x14ac:dyDescent="0.2">
      <c r="A223" s="10">
        <v>227.6</v>
      </c>
      <c r="B223" s="58">
        <v>318.18847525693701</v>
      </c>
    </row>
    <row r="224" spans="1:2" x14ac:dyDescent="0.2">
      <c r="A224" s="10">
        <v>228.4</v>
      </c>
      <c r="B224" s="58">
        <v>320.10149456133598</v>
      </c>
    </row>
    <row r="225" spans="1:2" x14ac:dyDescent="0.2">
      <c r="A225" s="10">
        <v>229.3</v>
      </c>
      <c r="B225" s="58">
        <v>322.25784283213198</v>
      </c>
    </row>
    <row r="226" spans="1:2" x14ac:dyDescent="0.2">
      <c r="A226" s="10">
        <v>230.1</v>
      </c>
      <c r="B226" s="58">
        <v>324.17820820854803</v>
      </c>
    </row>
    <row r="227" spans="1:2" x14ac:dyDescent="0.2">
      <c r="A227" s="10">
        <v>230.9</v>
      </c>
      <c r="B227" s="58">
        <v>326.10185641016398</v>
      </c>
    </row>
    <row r="228" spans="1:2" x14ac:dyDescent="0.2">
      <c r="A228" s="10">
        <v>231.8</v>
      </c>
      <c r="B228" s="58">
        <v>328.26974586330198</v>
      </c>
    </row>
    <row r="229" spans="1:2" x14ac:dyDescent="0.2">
      <c r="A229" s="10">
        <v>232.6</v>
      </c>
      <c r="B229" s="58">
        <v>330.2</v>
      </c>
    </row>
    <row r="230" spans="1:2" x14ac:dyDescent="0.2">
      <c r="A230" s="10">
        <v>233.4</v>
      </c>
      <c r="B230" s="58">
        <v>332.13324949960099</v>
      </c>
    </row>
    <row r="231" spans="1:2" x14ac:dyDescent="0.2">
      <c r="A231" s="10">
        <v>234.2</v>
      </c>
      <c r="B231" s="58">
        <v>334.06968709337798</v>
      </c>
    </row>
    <row r="232" spans="1:2" x14ac:dyDescent="0.2">
      <c r="A232" s="10">
        <v>235.1</v>
      </c>
      <c r="B232" s="58">
        <v>336.25230587795602</v>
      </c>
    </row>
    <row r="233" spans="1:2" x14ac:dyDescent="0.2">
      <c r="A233" s="10">
        <v>235.9</v>
      </c>
      <c r="B233" s="58">
        <v>338.19636009921402</v>
      </c>
    </row>
    <row r="234" spans="1:2" x14ac:dyDescent="0.2">
      <c r="A234" s="10">
        <v>236.7</v>
      </c>
      <c r="B234" s="58">
        <v>340.14439481686702</v>
      </c>
    </row>
    <row r="235" spans="1:2" x14ac:dyDescent="0.2">
      <c r="A235" s="10">
        <v>237.5</v>
      </c>
      <c r="B235" s="58">
        <v>342.096663599625</v>
      </c>
    </row>
    <row r="236" spans="1:2" x14ac:dyDescent="0.2">
      <c r="A236" s="10">
        <v>238.3</v>
      </c>
      <c r="B236" s="58">
        <v>344.05342001619698</v>
      </c>
    </row>
    <row r="237" spans="1:2" x14ac:dyDescent="0.2">
      <c r="A237" s="10">
        <v>239.1</v>
      </c>
      <c r="B237" s="58">
        <v>346.01491763529401</v>
      </c>
    </row>
    <row r="238" spans="1:2" x14ac:dyDescent="0.2">
      <c r="A238" s="10">
        <v>239.9</v>
      </c>
      <c r="B238" s="58">
        <v>347.98141002562602</v>
      </c>
    </row>
    <row r="239" spans="1:2" x14ac:dyDescent="0.2">
      <c r="A239" s="10">
        <v>240.8</v>
      </c>
      <c r="B239" s="58">
        <v>350.2</v>
      </c>
    </row>
    <row r="240" spans="1:2" x14ac:dyDescent="0.2">
      <c r="A240" s="10">
        <v>241.6</v>
      </c>
      <c r="B240" s="58">
        <v>352.17787787344702</v>
      </c>
    </row>
    <row r="241" spans="1:2" x14ac:dyDescent="0.2">
      <c r="A241" s="10">
        <v>242.4</v>
      </c>
      <c r="B241" s="58">
        <v>354.16112092165002</v>
      </c>
    </row>
    <row r="242" spans="1:2" x14ac:dyDescent="0.2">
      <c r="A242" s="10">
        <v>243.2</v>
      </c>
      <c r="B242" s="58">
        <v>356.14956071462097</v>
      </c>
    </row>
    <row r="243" spans="1:2" x14ac:dyDescent="0.2">
      <c r="A243" s="10">
        <v>244</v>
      </c>
      <c r="B243" s="58">
        <v>358.14302882237399</v>
      </c>
    </row>
    <row r="244" spans="1:2" x14ac:dyDescent="0.2">
      <c r="A244" s="10">
        <v>244.8</v>
      </c>
      <c r="B244" s="58">
        <v>360.14135681492002</v>
      </c>
    </row>
    <row r="245" spans="1:2" x14ac:dyDescent="0.2">
      <c r="A245" s="10">
        <v>245.6</v>
      </c>
      <c r="B245" s="58">
        <v>362.144376262273</v>
      </c>
    </row>
    <row r="246" spans="1:2" x14ac:dyDescent="0.2">
      <c r="A246" s="10">
        <v>246.4</v>
      </c>
      <c r="B246" s="58">
        <v>364.15191873444502</v>
      </c>
    </row>
    <row r="247" spans="1:2" x14ac:dyDescent="0.2">
      <c r="A247" s="10">
        <v>247.2</v>
      </c>
      <c r="B247" s="58">
        <v>366.16381580144798</v>
      </c>
    </row>
    <row r="248" spans="1:2" x14ac:dyDescent="0.2">
      <c r="A248" s="10">
        <v>248</v>
      </c>
      <c r="B248" s="58">
        <v>368.17989903329601</v>
      </c>
    </row>
    <row r="249" spans="1:2" x14ac:dyDescent="0.2">
      <c r="A249" s="10">
        <v>248.8</v>
      </c>
      <c r="B249" s="58">
        <v>370.2</v>
      </c>
    </row>
    <row r="250" spans="1:2" x14ac:dyDescent="0.2">
      <c r="A250" s="10">
        <v>249.6</v>
      </c>
      <c r="B250" s="58">
        <v>372.22395027157398</v>
      </c>
    </row>
    <row r="251" spans="1:2" x14ac:dyDescent="0.2">
      <c r="A251" s="10">
        <v>250.4</v>
      </c>
      <c r="B251" s="58">
        <v>374.25158141802899</v>
      </c>
    </row>
    <row r="252" spans="1:2" x14ac:dyDescent="0.2">
      <c r="A252" s="10">
        <v>251.2</v>
      </c>
      <c r="B252" s="58">
        <v>376.28272500937902</v>
      </c>
    </row>
    <row r="253" spans="1:2" x14ac:dyDescent="0.2">
      <c r="A253" s="10">
        <v>251.9</v>
      </c>
      <c r="B253" s="58">
        <v>378.062724545923</v>
      </c>
    </row>
    <row r="254" spans="1:2" ht="16" thickBot="1" x14ac:dyDescent="0.25">
      <c r="A254" s="48">
        <v>252.7</v>
      </c>
      <c r="B254" s="61">
        <v>380.1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518</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HomogenousSpotDistribution</vt:lpstr>
      <vt:lpstr>Energy-RangeDep</vt:lpstr>
    </vt:vector>
  </TitlesOfParts>
  <Company>MedAustron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Knäusl Barbara - EBG</dc:creator>
  <dc:description/>
  <cp:lastModifiedBy>Microsoft Office User</cp:lastModifiedBy>
  <cp:revision>3</cp:revision>
  <dcterms:created xsi:type="dcterms:W3CDTF">2016-10-26T14:08:59Z</dcterms:created>
  <dcterms:modified xsi:type="dcterms:W3CDTF">2018-11-12T09:42:24Z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MedAustron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