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frederick.sondheimer\Documents\Admin &amp; Office\Personal\Hackthon for good\"/>
    </mc:Choice>
  </mc:AlternateContent>
  <xr:revisionPtr revIDLastSave="0" documentId="10_ncr:100010_{C042DDC2-7AEE-4096-9D80-FAA36D0FA730}" xr6:coauthVersionLast="31" xr6:coauthVersionMax="31" xr10:uidLastSave="{00000000-0000-0000-0000-000000000000}"/>
  <bookViews>
    <workbookView xWindow="0" yWindow="0" windowWidth="28800" windowHeight="12300" xr2:uid="{00000000-000D-0000-FFFF-FFFF00000000}"/>
  </bookViews>
  <sheets>
    <sheet name="Methodology notes" sheetId="13" r:id="rId1"/>
    <sheet name="OUTPUT&gt;&gt;&gt;" sheetId="2" r:id="rId2"/>
    <sheet name="Tables" sheetId="4" r:id="rId3"/>
    <sheet name="Inputs" sheetId="11" r:id="rId4"/>
    <sheet name="CALCS&gt;&gt;&gt;" sheetId="5" r:id="rId5"/>
    <sheet name="1. DPM" sheetId="6" r:id="rId6"/>
    <sheet name="2. DIM" sheetId="7" r:id="rId7"/>
    <sheet name="3. ARM" sheetId="8" r:id="rId8"/>
    <sheet name="4. APM" sheetId="9" r:id="rId9"/>
    <sheet name="DATA&gt;&gt;&gt;" sheetId="10" r:id="rId10"/>
    <sheet name="map_regions" sheetId="12" r:id="rId11"/>
    <sheet name="INFORM risk exposure" sheetId="1" r:id="rId12"/>
    <sheet name="Inform popn indicators" sheetId="14" r:id="rId13"/>
    <sheet name="FTS + EMDAT" sheetId="15" r:id="rId14"/>
  </sheets>
  <definedNames>
    <definedName name="APM_ISOS">'4. APM'!$B$4:$B$194</definedName>
    <definedName name="ARM_Countries">'3. ARM'!$A$5:$A$195</definedName>
    <definedName name="ARM_GranMetricUnique">'3. ARM'!$J$1:$O$1</definedName>
    <definedName name="ARM_Granular">'3. ARM'!$J$5:$O$195</definedName>
    <definedName name="ARM_ISOS">'3. ARM'!$B$5:$B$195</definedName>
    <definedName name="ARM_Total">'3. ARM'!$P$5:$R$195</definedName>
    <definedName name="ARM_TotMetricUnique">'3. ARM'!$P$1:$R$1</definedName>
    <definedName name="D_DIM_ISOS">'Inform popn indicators'!$B$7:$B$197</definedName>
    <definedName name="D_DPM_ISOS">'INFORM risk exposure'!$B$5:$B$195</definedName>
    <definedName name="DIM">'2. DIM'!$N$5:$S$195</definedName>
    <definedName name="DIM_Countries">'2. DIM'!$A$5:$A$195</definedName>
    <definedName name="DIM_ISOS">'2. DIM'!$B$5:$B$195</definedName>
    <definedName name="DIM_MetricUnique">'2. DIM'!$N$1:$S$1</definedName>
    <definedName name="DPM">'1. DPM'!$D$3:$F$193</definedName>
    <definedName name="DPM_Countries">'1. DPM'!$A$3:$A$193</definedName>
    <definedName name="DPM_Disasters">'1. DPM'!$D$2:$F$2</definedName>
    <definedName name="DPM_ISOS">'1. DPM'!$B$3:$B$193</definedName>
    <definedName name="spotlight_factor">Inputs!$B$2</definedName>
    <definedName name="stlt_tradeoff">Inputs!$B$1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F6" i="7"/>
  <c r="G6" i="7"/>
  <c r="E7" i="7"/>
  <c r="F7" i="7"/>
  <c r="G7" i="7"/>
  <c r="E8" i="7"/>
  <c r="F8" i="7"/>
  <c r="G8" i="7"/>
  <c r="E9" i="7"/>
  <c r="F9" i="7"/>
  <c r="G9" i="7"/>
  <c r="E10" i="7"/>
  <c r="F10" i="7"/>
  <c r="G10" i="7"/>
  <c r="E11" i="7"/>
  <c r="F11" i="7"/>
  <c r="G11" i="7"/>
  <c r="E12" i="7"/>
  <c r="F12" i="7"/>
  <c r="G12" i="7"/>
  <c r="E13" i="7"/>
  <c r="F13" i="7"/>
  <c r="G13" i="7"/>
  <c r="E14" i="7"/>
  <c r="F14" i="7"/>
  <c r="G14" i="7"/>
  <c r="E15" i="7"/>
  <c r="F15" i="7"/>
  <c r="G15" i="7"/>
  <c r="E16" i="7"/>
  <c r="F16" i="7"/>
  <c r="G16" i="7"/>
  <c r="E17" i="7"/>
  <c r="F17" i="7"/>
  <c r="G17" i="7"/>
  <c r="E18" i="7"/>
  <c r="F18" i="7"/>
  <c r="G18" i="7"/>
  <c r="E19" i="7"/>
  <c r="F19" i="7"/>
  <c r="G19" i="7"/>
  <c r="E20" i="7"/>
  <c r="F20" i="7"/>
  <c r="G20" i="7"/>
  <c r="E21" i="7"/>
  <c r="F21" i="7"/>
  <c r="G21" i="7"/>
  <c r="E22" i="7"/>
  <c r="F22" i="7"/>
  <c r="G22" i="7"/>
  <c r="E23" i="7"/>
  <c r="F23" i="7"/>
  <c r="G23" i="7"/>
  <c r="E24" i="7"/>
  <c r="F24" i="7"/>
  <c r="G24" i="7"/>
  <c r="E25" i="7"/>
  <c r="F25" i="7"/>
  <c r="G25" i="7"/>
  <c r="E26" i="7"/>
  <c r="F26" i="7"/>
  <c r="G26" i="7"/>
  <c r="E27" i="7"/>
  <c r="F27" i="7"/>
  <c r="G27" i="7"/>
  <c r="E28" i="7"/>
  <c r="F28" i="7"/>
  <c r="G28" i="7"/>
  <c r="E29" i="7"/>
  <c r="F29" i="7"/>
  <c r="G29" i="7"/>
  <c r="E30" i="7"/>
  <c r="F30" i="7"/>
  <c r="G30" i="7"/>
  <c r="E31" i="7"/>
  <c r="F31" i="7"/>
  <c r="G31" i="7"/>
  <c r="E32" i="7"/>
  <c r="F32" i="7"/>
  <c r="G32" i="7"/>
  <c r="E33" i="7"/>
  <c r="F33" i="7"/>
  <c r="G33" i="7"/>
  <c r="E34" i="7"/>
  <c r="F34" i="7"/>
  <c r="G34" i="7"/>
  <c r="E35" i="7"/>
  <c r="F35" i="7"/>
  <c r="G35" i="7"/>
  <c r="E36" i="7"/>
  <c r="F36" i="7"/>
  <c r="G36" i="7"/>
  <c r="E37" i="7"/>
  <c r="F37" i="7"/>
  <c r="G37" i="7"/>
  <c r="E38" i="7"/>
  <c r="F38" i="7"/>
  <c r="G38" i="7"/>
  <c r="E39" i="7"/>
  <c r="F39" i="7"/>
  <c r="G39" i="7"/>
  <c r="E40" i="7"/>
  <c r="F40" i="7"/>
  <c r="G40" i="7"/>
  <c r="E41" i="7"/>
  <c r="F41" i="7"/>
  <c r="G41" i="7"/>
  <c r="E42" i="7"/>
  <c r="F42" i="7"/>
  <c r="G42" i="7"/>
  <c r="E43" i="7"/>
  <c r="F43" i="7"/>
  <c r="G43" i="7"/>
  <c r="E44" i="7"/>
  <c r="F44" i="7"/>
  <c r="G44" i="7"/>
  <c r="E45" i="7"/>
  <c r="F45" i="7"/>
  <c r="G45" i="7"/>
  <c r="E46" i="7"/>
  <c r="F46" i="7"/>
  <c r="G46" i="7"/>
  <c r="E47" i="7"/>
  <c r="F47" i="7"/>
  <c r="G47" i="7"/>
  <c r="E48" i="7"/>
  <c r="F48" i="7"/>
  <c r="G48" i="7"/>
  <c r="E49" i="7"/>
  <c r="F49" i="7"/>
  <c r="G49" i="7"/>
  <c r="E50" i="7"/>
  <c r="F50" i="7"/>
  <c r="G50" i="7"/>
  <c r="E51" i="7"/>
  <c r="F51" i="7"/>
  <c r="G51" i="7"/>
  <c r="E52" i="7"/>
  <c r="F52" i="7"/>
  <c r="G52" i="7"/>
  <c r="E53" i="7"/>
  <c r="F53" i="7"/>
  <c r="G53" i="7"/>
  <c r="E54" i="7"/>
  <c r="F54" i="7"/>
  <c r="G54" i="7"/>
  <c r="E55" i="7"/>
  <c r="F55" i="7"/>
  <c r="G55" i="7"/>
  <c r="E56" i="7"/>
  <c r="F56" i="7"/>
  <c r="G56" i="7"/>
  <c r="E57" i="7"/>
  <c r="F57" i="7"/>
  <c r="G57" i="7"/>
  <c r="E58" i="7"/>
  <c r="F58" i="7"/>
  <c r="G58" i="7"/>
  <c r="E59" i="7"/>
  <c r="F59" i="7"/>
  <c r="G59" i="7"/>
  <c r="E60" i="7"/>
  <c r="F60" i="7"/>
  <c r="G60" i="7"/>
  <c r="E61" i="7"/>
  <c r="F61" i="7"/>
  <c r="G61" i="7"/>
  <c r="E62" i="7"/>
  <c r="F62" i="7"/>
  <c r="G62" i="7"/>
  <c r="E63" i="7"/>
  <c r="F63" i="7"/>
  <c r="G63" i="7"/>
  <c r="E64" i="7"/>
  <c r="F64" i="7"/>
  <c r="G64" i="7"/>
  <c r="E65" i="7"/>
  <c r="F65" i="7"/>
  <c r="G65" i="7"/>
  <c r="E66" i="7"/>
  <c r="F66" i="7"/>
  <c r="G66" i="7"/>
  <c r="E67" i="7"/>
  <c r="F67" i="7"/>
  <c r="G67" i="7"/>
  <c r="E68" i="7"/>
  <c r="F68" i="7"/>
  <c r="G68" i="7"/>
  <c r="E69" i="7"/>
  <c r="F69" i="7"/>
  <c r="G69" i="7"/>
  <c r="E70" i="7"/>
  <c r="F70" i="7"/>
  <c r="G70" i="7"/>
  <c r="E71" i="7"/>
  <c r="F71" i="7"/>
  <c r="G71" i="7"/>
  <c r="E72" i="7"/>
  <c r="F72" i="7"/>
  <c r="G72" i="7"/>
  <c r="E73" i="7"/>
  <c r="F73" i="7"/>
  <c r="G73" i="7"/>
  <c r="E74" i="7"/>
  <c r="F74" i="7"/>
  <c r="G74" i="7"/>
  <c r="E75" i="7"/>
  <c r="F75" i="7"/>
  <c r="G75" i="7"/>
  <c r="E76" i="7"/>
  <c r="F76" i="7"/>
  <c r="G76" i="7"/>
  <c r="E77" i="7"/>
  <c r="F77" i="7"/>
  <c r="G77" i="7"/>
  <c r="E78" i="7"/>
  <c r="F78" i="7"/>
  <c r="G78" i="7"/>
  <c r="E79" i="7"/>
  <c r="F79" i="7"/>
  <c r="G79" i="7"/>
  <c r="E80" i="7"/>
  <c r="F80" i="7"/>
  <c r="G80" i="7"/>
  <c r="E81" i="7"/>
  <c r="F81" i="7"/>
  <c r="G81" i="7"/>
  <c r="E82" i="7"/>
  <c r="F82" i="7"/>
  <c r="G82" i="7"/>
  <c r="E83" i="7"/>
  <c r="F83" i="7"/>
  <c r="G83" i="7"/>
  <c r="E84" i="7"/>
  <c r="F84" i="7"/>
  <c r="G84" i="7"/>
  <c r="E85" i="7"/>
  <c r="F85" i="7"/>
  <c r="G85" i="7"/>
  <c r="E86" i="7"/>
  <c r="F86" i="7"/>
  <c r="G86" i="7"/>
  <c r="E87" i="7"/>
  <c r="F87" i="7"/>
  <c r="G87" i="7"/>
  <c r="E88" i="7"/>
  <c r="F88" i="7"/>
  <c r="G88" i="7"/>
  <c r="E89" i="7"/>
  <c r="F89" i="7"/>
  <c r="G89" i="7"/>
  <c r="E90" i="7"/>
  <c r="F90" i="7"/>
  <c r="G90" i="7"/>
  <c r="E91" i="7"/>
  <c r="F91" i="7"/>
  <c r="G91" i="7"/>
  <c r="E92" i="7"/>
  <c r="F92" i="7"/>
  <c r="G92" i="7"/>
  <c r="E93" i="7"/>
  <c r="F93" i="7"/>
  <c r="G93" i="7"/>
  <c r="E94" i="7"/>
  <c r="F94" i="7"/>
  <c r="G94" i="7"/>
  <c r="E95" i="7"/>
  <c r="F95" i="7"/>
  <c r="G95" i="7"/>
  <c r="E96" i="7"/>
  <c r="F96" i="7"/>
  <c r="G96" i="7"/>
  <c r="E97" i="7"/>
  <c r="F97" i="7"/>
  <c r="G97" i="7"/>
  <c r="E98" i="7"/>
  <c r="F98" i="7"/>
  <c r="G98" i="7"/>
  <c r="E99" i="7"/>
  <c r="F99" i="7"/>
  <c r="G99" i="7"/>
  <c r="E100" i="7"/>
  <c r="F100" i="7"/>
  <c r="G100" i="7"/>
  <c r="E101" i="7"/>
  <c r="F101" i="7"/>
  <c r="G101" i="7"/>
  <c r="E102" i="7"/>
  <c r="F102" i="7"/>
  <c r="G102" i="7"/>
  <c r="E103" i="7"/>
  <c r="F103" i="7"/>
  <c r="G103" i="7"/>
  <c r="E104" i="7"/>
  <c r="F104" i="7"/>
  <c r="G104" i="7"/>
  <c r="E105" i="7"/>
  <c r="F105" i="7"/>
  <c r="G105" i="7"/>
  <c r="E106" i="7"/>
  <c r="F106" i="7"/>
  <c r="G106" i="7"/>
  <c r="E107" i="7"/>
  <c r="F107" i="7"/>
  <c r="G107" i="7"/>
  <c r="E108" i="7"/>
  <c r="F108" i="7"/>
  <c r="G108" i="7"/>
  <c r="E109" i="7"/>
  <c r="F109" i="7"/>
  <c r="G109" i="7"/>
  <c r="E110" i="7"/>
  <c r="F110" i="7"/>
  <c r="G110" i="7"/>
  <c r="E111" i="7"/>
  <c r="F111" i="7"/>
  <c r="G111" i="7"/>
  <c r="E112" i="7"/>
  <c r="F112" i="7"/>
  <c r="G112" i="7"/>
  <c r="E113" i="7"/>
  <c r="F113" i="7"/>
  <c r="G113" i="7"/>
  <c r="E114" i="7"/>
  <c r="F114" i="7"/>
  <c r="G114" i="7"/>
  <c r="E115" i="7"/>
  <c r="F115" i="7"/>
  <c r="G115" i="7"/>
  <c r="E116" i="7"/>
  <c r="F116" i="7"/>
  <c r="G116" i="7"/>
  <c r="E117" i="7"/>
  <c r="F117" i="7"/>
  <c r="G117" i="7"/>
  <c r="E118" i="7"/>
  <c r="F118" i="7"/>
  <c r="G118" i="7"/>
  <c r="E119" i="7"/>
  <c r="F119" i="7"/>
  <c r="G119" i="7"/>
  <c r="E120" i="7"/>
  <c r="F120" i="7"/>
  <c r="G120" i="7"/>
  <c r="E121" i="7"/>
  <c r="F121" i="7"/>
  <c r="G121" i="7"/>
  <c r="E122" i="7"/>
  <c r="F122" i="7"/>
  <c r="G122" i="7"/>
  <c r="E123" i="7"/>
  <c r="F123" i="7"/>
  <c r="G123" i="7"/>
  <c r="E124" i="7"/>
  <c r="F124" i="7"/>
  <c r="G124" i="7"/>
  <c r="E125" i="7"/>
  <c r="F125" i="7"/>
  <c r="G125" i="7"/>
  <c r="E126" i="7"/>
  <c r="F126" i="7"/>
  <c r="G126" i="7"/>
  <c r="E127" i="7"/>
  <c r="F127" i="7"/>
  <c r="G127" i="7"/>
  <c r="E128" i="7"/>
  <c r="F128" i="7"/>
  <c r="G128" i="7"/>
  <c r="E129" i="7"/>
  <c r="F129" i="7"/>
  <c r="G129" i="7"/>
  <c r="E130" i="7"/>
  <c r="F130" i="7"/>
  <c r="G130" i="7"/>
  <c r="E131" i="7"/>
  <c r="F131" i="7"/>
  <c r="G131" i="7"/>
  <c r="E132" i="7"/>
  <c r="F132" i="7"/>
  <c r="G132" i="7"/>
  <c r="E133" i="7"/>
  <c r="F133" i="7"/>
  <c r="G133" i="7"/>
  <c r="E134" i="7"/>
  <c r="F134" i="7"/>
  <c r="G134" i="7"/>
  <c r="E135" i="7"/>
  <c r="F135" i="7"/>
  <c r="G135" i="7"/>
  <c r="E136" i="7"/>
  <c r="F136" i="7"/>
  <c r="G136" i="7"/>
  <c r="E137" i="7"/>
  <c r="F137" i="7"/>
  <c r="G137" i="7"/>
  <c r="E138" i="7"/>
  <c r="F138" i="7"/>
  <c r="G138" i="7"/>
  <c r="E139" i="7"/>
  <c r="F139" i="7"/>
  <c r="G139" i="7"/>
  <c r="E140" i="7"/>
  <c r="F140" i="7"/>
  <c r="G140" i="7"/>
  <c r="E141" i="7"/>
  <c r="F141" i="7"/>
  <c r="G141" i="7"/>
  <c r="E142" i="7"/>
  <c r="F142" i="7"/>
  <c r="G142" i="7"/>
  <c r="E143" i="7"/>
  <c r="F143" i="7"/>
  <c r="G143" i="7"/>
  <c r="E144" i="7"/>
  <c r="F144" i="7"/>
  <c r="G144" i="7"/>
  <c r="E145" i="7"/>
  <c r="F145" i="7"/>
  <c r="G145" i="7"/>
  <c r="E146" i="7"/>
  <c r="F146" i="7"/>
  <c r="G146" i="7"/>
  <c r="E147" i="7"/>
  <c r="F147" i="7"/>
  <c r="G147" i="7"/>
  <c r="E148" i="7"/>
  <c r="F148" i="7"/>
  <c r="G148" i="7"/>
  <c r="E149" i="7"/>
  <c r="F149" i="7"/>
  <c r="G149" i="7"/>
  <c r="E150" i="7"/>
  <c r="F150" i="7"/>
  <c r="G150" i="7"/>
  <c r="E151" i="7"/>
  <c r="F151" i="7"/>
  <c r="G151" i="7"/>
  <c r="E152" i="7"/>
  <c r="F152" i="7"/>
  <c r="G152" i="7"/>
  <c r="E153" i="7"/>
  <c r="F153" i="7"/>
  <c r="G153" i="7"/>
  <c r="E154" i="7"/>
  <c r="F154" i="7"/>
  <c r="G154" i="7"/>
  <c r="E155" i="7"/>
  <c r="F155" i="7"/>
  <c r="G155" i="7"/>
  <c r="E156" i="7"/>
  <c r="F156" i="7"/>
  <c r="G156" i="7"/>
  <c r="E157" i="7"/>
  <c r="F157" i="7"/>
  <c r="G157" i="7"/>
  <c r="E158" i="7"/>
  <c r="F158" i="7"/>
  <c r="G158" i="7"/>
  <c r="E159" i="7"/>
  <c r="F159" i="7"/>
  <c r="G159" i="7"/>
  <c r="E160" i="7"/>
  <c r="F160" i="7"/>
  <c r="G160" i="7"/>
  <c r="E161" i="7"/>
  <c r="F161" i="7"/>
  <c r="G161" i="7"/>
  <c r="E162" i="7"/>
  <c r="F162" i="7"/>
  <c r="G162" i="7"/>
  <c r="E163" i="7"/>
  <c r="F163" i="7"/>
  <c r="G163" i="7"/>
  <c r="E164" i="7"/>
  <c r="F164" i="7"/>
  <c r="G164" i="7"/>
  <c r="E165" i="7"/>
  <c r="F165" i="7"/>
  <c r="G165" i="7"/>
  <c r="E166" i="7"/>
  <c r="F166" i="7"/>
  <c r="G166" i="7"/>
  <c r="E167" i="7"/>
  <c r="F167" i="7"/>
  <c r="G167" i="7"/>
  <c r="E168" i="7"/>
  <c r="F168" i="7"/>
  <c r="G168" i="7"/>
  <c r="E169" i="7"/>
  <c r="F169" i="7"/>
  <c r="G169" i="7"/>
  <c r="E170" i="7"/>
  <c r="F170" i="7"/>
  <c r="G170" i="7"/>
  <c r="E171" i="7"/>
  <c r="F171" i="7"/>
  <c r="G171" i="7"/>
  <c r="E172" i="7"/>
  <c r="F172" i="7"/>
  <c r="G172" i="7"/>
  <c r="E173" i="7"/>
  <c r="F173" i="7"/>
  <c r="G173" i="7"/>
  <c r="E174" i="7"/>
  <c r="F174" i="7"/>
  <c r="G174" i="7"/>
  <c r="E175" i="7"/>
  <c r="F175" i="7"/>
  <c r="G175" i="7"/>
  <c r="E176" i="7"/>
  <c r="F176" i="7"/>
  <c r="G176" i="7"/>
  <c r="E177" i="7"/>
  <c r="F177" i="7"/>
  <c r="G177" i="7"/>
  <c r="E178" i="7"/>
  <c r="F178" i="7"/>
  <c r="G178" i="7"/>
  <c r="E179" i="7"/>
  <c r="F179" i="7"/>
  <c r="G179" i="7"/>
  <c r="E180" i="7"/>
  <c r="F180" i="7"/>
  <c r="G180" i="7"/>
  <c r="E181" i="7"/>
  <c r="F181" i="7"/>
  <c r="G181" i="7"/>
  <c r="E182" i="7"/>
  <c r="F182" i="7"/>
  <c r="G182" i="7"/>
  <c r="E183" i="7"/>
  <c r="F183" i="7"/>
  <c r="G183" i="7"/>
  <c r="E184" i="7"/>
  <c r="F184" i="7"/>
  <c r="G184" i="7"/>
  <c r="E185" i="7"/>
  <c r="F185" i="7"/>
  <c r="G185" i="7"/>
  <c r="E186" i="7"/>
  <c r="F186" i="7"/>
  <c r="G186" i="7"/>
  <c r="E187" i="7"/>
  <c r="F187" i="7"/>
  <c r="G187" i="7"/>
  <c r="E188" i="7"/>
  <c r="F188" i="7"/>
  <c r="G188" i="7"/>
  <c r="E189" i="7"/>
  <c r="F189" i="7"/>
  <c r="G189" i="7"/>
  <c r="E190" i="7"/>
  <c r="F190" i="7"/>
  <c r="G190" i="7"/>
  <c r="E191" i="7"/>
  <c r="F191" i="7"/>
  <c r="G191" i="7"/>
  <c r="E192" i="7"/>
  <c r="F192" i="7"/>
  <c r="G192" i="7"/>
  <c r="E193" i="7"/>
  <c r="F193" i="7"/>
  <c r="G193" i="7"/>
  <c r="E194" i="7"/>
  <c r="F194" i="7"/>
  <c r="G194" i="7"/>
  <c r="E195" i="7"/>
  <c r="F195" i="7"/>
  <c r="G195" i="7"/>
  <c r="L5" i="7"/>
  <c r="J5" i="7"/>
  <c r="H5" i="7"/>
  <c r="G5" i="7"/>
  <c r="F5" i="7"/>
  <c r="E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5" i="7"/>
  <c r="L6" i="7"/>
  <c r="L7" i="7"/>
  <c r="L8" i="7"/>
  <c r="R8" i="7" s="1"/>
  <c r="N8" i="8" s="1"/>
  <c r="L9" i="7"/>
  <c r="R9" i="7" s="1"/>
  <c r="N9" i="8" s="1"/>
  <c r="L10" i="7"/>
  <c r="L11" i="7"/>
  <c r="L12" i="7"/>
  <c r="R12" i="7" s="1"/>
  <c r="N12" i="8" s="1"/>
  <c r="L13" i="7"/>
  <c r="R13" i="7" s="1"/>
  <c r="N13" i="8" s="1"/>
  <c r="L14" i="7"/>
  <c r="L15" i="7"/>
  <c r="L16" i="7"/>
  <c r="R16" i="7" s="1"/>
  <c r="N16" i="8" s="1"/>
  <c r="L17" i="7"/>
  <c r="L18" i="7"/>
  <c r="L19" i="7"/>
  <c r="L20" i="7"/>
  <c r="R20" i="7" s="1"/>
  <c r="N20" i="8" s="1"/>
  <c r="L21" i="7"/>
  <c r="L22" i="7"/>
  <c r="L23" i="7"/>
  <c r="L24" i="7"/>
  <c r="R24" i="7" s="1"/>
  <c r="N24" i="8" s="1"/>
  <c r="L25" i="7"/>
  <c r="R25" i="7" s="1"/>
  <c r="N25" i="8" s="1"/>
  <c r="L26" i="7"/>
  <c r="L27" i="7"/>
  <c r="L28" i="7"/>
  <c r="R28" i="7" s="1"/>
  <c r="N28" i="8" s="1"/>
  <c r="L29" i="7"/>
  <c r="R29" i="7" s="1"/>
  <c r="N29" i="8" s="1"/>
  <c r="L30" i="7"/>
  <c r="L31" i="7"/>
  <c r="L32" i="7"/>
  <c r="R32" i="7" s="1"/>
  <c r="N32" i="8" s="1"/>
  <c r="L33" i="7"/>
  <c r="L34" i="7"/>
  <c r="L35" i="7"/>
  <c r="L36" i="7"/>
  <c r="R36" i="7" s="1"/>
  <c r="N36" i="8" s="1"/>
  <c r="L37" i="7"/>
  <c r="L38" i="7"/>
  <c r="L39" i="7"/>
  <c r="L40" i="7"/>
  <c r="R40" i="7" s="1"/>
  <c r="N40" i="8" s="1"/>
  <c r="L41" i="7"/>
  <c r="R41" i="7" s="1"/>
  <c r="N41" i="8" s="1"/>
  <c r="L42" i="7"/>
  <c r="L43" i="7"/>
  <c r="L44" i="7"/>
  <c r="L45" i="7"/>
  <c r="R45" i="7" s="1"/>
  <c r="N45" i="8" s="1"/>
  <c r="L46" i="7"/>
  <c r="L47" i="7"/>
  <c r="L48" i="7"/>
  <c r="L49" i="7"/>
  <c r="L50" i="7"/>
  <c r="L51" i="7"/>
  <c r="L52" i="7"/>
  <c r="R52" i="7" s="1"/>
  <c r="N52" i="8" s="1"/>
  <c r="L53" i="7"/>
  <c r="L54" i="7"/>
  <c r="L55" i="7"/>
  <c r="L56" i="7"/>
  <c r="L57" i="7"/>
  <c r="R57" i="7" s="1"/>
  <c r="N57" i="8" s="1"/>
  <c r="L58" i="7"/>
  <c r="L59" i="7"/>
  <c r="L60" i="7"/>
  <c r="R60" i="7" s="1"/>
  <c r="N60" i="8" s="1"/>
  <c r="L61" i="7"/>
  <c r="R61" i="7" s="1"/>
  <c r="N61" i="8" s="1"/>
  <c r="L62" i="7"/>
  <c r="L63" i="7"/>
  <c r="L64" i="7"/>
  <c r="L65" i="7"/>
  <c r="L66" i="7"/>
  <c r="L67" i="7"/>
  <c r="L68" i="7"/>
  <c r="L69" i="7"/>
  <c r="L70" i="7"/>
  <c r="L71" i="7"/>
  <c r="L72" i="7"/>
  <c r="R72" i="7" s="1"/>
  <c r="N72" i="8" s="1"/>
  <c r="L73" i="7"/>
  <c r="R73" i="7" s="1"/>
  <c r="N73" i="8" s="1"/>
  <c r="L74" i="7"/>
  <c r="L75" i="7"/>
  <c r="L76" i="7"/>
  <c r="L77" i="7"/>
  <c r="R77" i="7" s="1"/>
  <c r="N77" i="8" s="1"/>
  <c r="L78" i="7"/>
  <c r="L79" i="7"/>
  <c r="L80" i="7"/>
  <c r="L81" i="7"/>
  <c r="R81" i="7" s="1"/>
  <c r="N81" i="8" s="1"/>
  <c r="L82" i="7"/>
  <c r="L83" i="7"/>
  <c r="L84" i="7"/>
  <c r="L85" i="7"/>
  <c r="R85" i="7" s="1"/>
  <c r="N85" i="8" s="1"/>
  <c r="L86" i="7"/>
  <c r="L87" i="7"/>
  <c r="L88" i="7"/>
  <c r="L89" i="7"/>
  <c r="R89" i="7" s="1"/>
  <c r="N89" i="8" s="1"/>
  <c r="L90" i="7"/>
  <c r="L91" i="7"/>
  <c r="L92" i="7"/>
  <c r="L93" i="7"/>
  <c r="R93" i="7" s="1"/>
  <c r="N93" i="8" s="1"/>
  <c r="L94" i="7"/>
  <c r="L95" i="7"/>
  <c r="L96" i="7"/>
  <c r="L97" i="7"/>
  <c r="R97" i="7" s="1"/>
  <c r="N97" i="8" s="1"/>
  <c r="L98" i="7"/>
  <c r="L99" i="7"/>
  <c r="L100" i="7"/>
  <c r="L101" i="7"/>
  <c r="R101" i="7" s="1"/>
  <c r="N101" i="8" s="1"/>
  <c r="L102" i="7"/>
  <c r="L103" i="7"/>
  <c r="L104" i="7"/>
  <c r="L105" i="7"/>
  <c r="R105" i="7" s="1"/>
  <c r="N105" i="8" s="1"/>
  <c r="L106" i="7"/>
  <c r="L107" i="7"/>
  <c r="L108" i="7"/>
  <c r="L109" i="7"/>
  <c r="R109" i="7" s="1"/>
  <c r="N109" i="8" s="1"/>
  <c r="L110" i="7"/>
  <c r="L111" i="7"/>
  <c r="L112" i="7"/>
  <c r="L113" i="7"/>
  <c r="R113" i="7" s="1"/>
  <c r="N113" i="8" s="1"/>
  <c r="L114" i="7"/>
  <c r="L115" i="7"/>
  <c r="L116" i="7"/>
  <c r="L117" i="7"/>
  <c r="R117" i="7" s="1"/>
  <c r="N117" i="8" s="1"/>
  <c r="L118" i="7"/>
  <c r="L119" i="7"/>
  <c r="L120" i="7"/>
  <c r="L121" i="7"/>
  <c r="R121" i="7" s="1"/>
  <c r="N121" i="8" s="1"/>
  <c r="L122" i="7"/>
  <c r="L123" i="7"/>
  <c r="L124" i="7"/>
  <c r="L125" i="7"/>
  <c r="R125" i="7" s="1"/>
  <c r="N125" i="8" s="1"/>
  <c r="L126" i="7"/>
  <c r="L127" i="7"/>
  <c r="L128" i="7"/>
  <c r="L129" i="7"/>
  <c r="R129" i="7" s="1"/>
  <c r="N129" i="8" s="1"/>
  <c r="L130" i="7"/>
  <c r="L131" i="7"/>
  <c r="L132" i="7"/>
  <c r="L133" i="7"/>
  <c r="R133" i="7" s="1"/>
  <c r="N133" i="8" s="1"/>
  <c r="L134" i="7"/>
  <c r="L135" i="7"/>
  <c r="L136" i="7"/>
  <c r="L137" i="7"/>
  <c r="R137" i="7" s="1"/>
  <c r="N137" i="8" s="1"/>
  <c r="L138" i="7"/>
  <c r="L139" i="7"/>
  <c r="L140" i="7"/>
  <c r="L141" i="7"/>
  <c r="R141" i="7" s="1"/>
  <c r="N141" i="8" s="1"/>
  <c r="L142" i="7"/>
  <c r="L143" i="7"/>
  <c r="L144" i="7"/>
  <c r="L145" i="7"/>
  <c r="R145" i="7" s="1"/>
  <c r="N145" i="8" s="1"/>
  <c r="L146" i="7"/>
  <c r="L147" i="7"/>
  <c r="L148" i="7"/>
  <c r="L149" i="7"/>
  <c r="R149" i="7" s="1"/>
  <c r="N149" i="8" s="1"/>
  <c r="L150" i="7"/>
  <c r="L151" i="7"/>
  <c r="L152" i="7"/>
  <c r="L153" i="7"/>
  <c r="R153" i="7" s="1"/>
  <c r="N153" i="8" s="1"/>
  <c r="L154" i="7"/>
  <c r="L155" i="7"/>
  <c r="L156" i="7"/>
  <c r="L157" i="7"/>
  <c r="R157" i="7" s="1"/>
  <c r="N157" i="8" s="1"/>
  <c r="L158" i="7"/>
  <c r="L159" i="7"/>
  <c r="L160" i="7"/>
  <c r="L161" i="7"/>
  <c r="R161" i="7" s="1"/>
  <c r="N161" i="8" s="1"/>
  <c r="L162" i="7"/>
  <c r="L163" i="7"/>
  <c r="L164" i="7"/>
  <c r="L165" i="7"/>
  <c r="R165" i="7" s="1"/>
  <c r="N165" i="8" s="1"/>
  <c r="L166" i="7"/>
  <c r="L167" i="7"/>
  <c r="L168" i="7"/>
  <c r="L169" i="7"/>
  <c r="R169" i="7" s="1"/>
  <c r="N169" i="8" s="1"/>
  <c r="L170" i="7"/>
  <c r="L171" i="7"/>
  <c r="L172" i="7"/>
  <c r="L173" i="7"/>
  <c r="R173" i="7" s="1"/>
  <c r="N173" i="8" s="1"/>
  <c r="L174" i="7"/>
  <c r="L175" i="7"/>
  <c r="L176" i="7"/>
  <c r="L177" i="7"/>
  <c r="R177" i="7" s="1"/>
  <c r="N177" i="8" s="1"/>
  <c r="L178" i="7"/>
  <c r="L179" i="7"/>
  <c r="L180" i="7"/>
  <c r="L181" i="7"/>
  <c r="L182" i="7"/>
  <c r="L183" i="7"/>
  <c r="L184" i="7"/>
  <c r="L185" i="7"/>
  <c r="L186" i="7"/>
  <c r="L187" i="7"/>
  <c r="L188" i="7"/>
  <c r="L189" i="7"/>
  <c r="R189" i="7" s="1"/>
  <c r="N189" i="8" s="1"/>
  <c r="L190" i="7"/>
  <c r="L191" i="7"/>
  <c r="L192" i="7"/>
  <c r="L193" i="7"/>
  <c r="L194" i="7"/>
  <c r="L195" i="7"/>
  <c r="J6" i="7"/>
  <c r="P6" i="7" s="1"/>
  <c r="L6" i="8" s="1"/>
  <c r="J7" i="7"/>
  <c r="J8" i="7"/>
  <c r="J9" i="7"/>
  <c r="J10" i="7"/>
  <c r="J11" i="7"/>
  <c r="J12" i="7"/>
  <c r="J13" i="7"/>
  <c r="J14" i="7"/>
  <c r="J15" i="7"/>
  <c r="J16" i="7"/>
  <c r="J17" i="7"/>
  <c r="P17" i="7" s="1"/>
  <c r="L17" i="8" s="1"/>
  <c r="J18" i="7"/>
  <c r="J19" i="7"/>
  <c r="P19" i="7" s="1"/>
  <c r="L19" i="8" s="1"/>
  <c r="J20" i="7"/>
  <c r="J21" i="7"/>
  <c r="P21" i="7" s="1"/>
  <c r="L21" i="8" s="1"/>
  <c r="J22" i="7"/>
  <c r="J23" i="7"/>
  <c r="P23" i="7" s="1"/>
  <c r="L23" i="8" s="1"/>
  <c r="J24" i="7"/>
  <c r="J25" i="7"/>
  <c r="J26" i="7"/>
  <c r="J27" i="7"/>
  <c r="J28" i="7"/>
  <c r="J29" i="7"/>
  <c r="J30" i="7"/>
  <c r="J31" i="7"/>
  <c r="J32" i="7"/>
  <c r="J33" i="7"/>
  <c r="P33" i="7" s="1"/>
  <c r="L33" i="8" s="1"/>
  <c r="J34" i="7"/>
  <c r="J35" i="7"/>
  <c r="P35" i="7" s="1"/>
  <c r="L35" i="8" s="1"/>
  <c r="J36" i="7"/>
  <c r="J37" i="7"/>
  <c r="J38" i="7"/>
  <c r="P38" i="7" s="1"/>
  <c r="L38" i="8" s="1"/>
  <c r="J39" i="7"/>
  <c r="P39" i="7" s="1"/>
  <c r="L39" i="8" s="1"/>
  <c r="J40" i="7"/>
  <c r="J41" i="7"/>
  <c r="J42" i="7"/>
  <c r="J43" i="7"/>
  <c r="J44" i="7"/>
  <c r="J45" i="7"/>
  <c r="J46" i="7"/>
  <c r="P46" i="7" s="1"/>
  <c r="L46" i="8" s="1"/>
  <c r="J47" i="7"/>
  <c r="J48" i="7"/>
  <c r="J49" i="7"/>
  <c r="P49" i="7" s="1"/>
  <c r="L49" i="8" s="1"/>
  <c r="J50" i="7"/>
  <c r="P50" i="7" s="1"/>
  <c r="L50" i="8" s="1"/>
  <c r="J51" i="7"/>
  <c r="P51" i="7" s="1"/>
  <c r="L51" i="8" s="1"/>
  <c r="J52" i="7"/>
  <c r="J53" i="7"/>
  <c r="P53" i="7" s="1"/>
  <c r="L53" i="8" s="1"/>
  <c r="J54" i="7"/>
  <c r="J55" i="7"/>
  <c r="P55" i="7" s="1"/>
  <c r="L55" i="8" s="1"/>
  <c r="J56" i="7"/>
  <c r="J57" i="7"/>
  <c r="J58" i="7"/>
  <c r="J59" i="7"/>
  <c r="J60" i="7"/>
  <c r="J61" i="7"/>
  <c r="J62" i="7"/>
  <c r="J63" i="7"/>
  <c r="J64" i="7"/>
  <c r="J65" i="7"/>
  <c r="P65" i="7" s="1"/>
  <c r="L65" i="8" s="1"/>
  <c r="J66" i="7"/>
  <c r="P66" i="7" s="1"/>
  <c r="L66" i="8" s="1"/>
  <c r="J67" i="7"/>
  <c r="P67" i="7" s="1"/>
  <c r="L67" i="8" s="1"/>
  <c r="J68" i="7"/>
  <c r="J69" i="7"/>
  <c r="J70" i="7"/>
  <c r="J71" i="7"/>
  <c r="P71" i="7" s="1"/>
  <c r="L71" i="8" s="1"/>
  <c r="J72" i="7"/>
  <c r="J73" i="7"/>
  <c r="J74" i="7"/>
  <c r="J75" i="7"/>
  <c r="J76" i="7"/>
  <c r="J77" i="7"/>
  <c r="J78" i="7"/>
  <c r="J79" i="7"/>
  <c r="J80" i="7"/>
  <c r="J81" i="7"/>
  <c r="J82" i="7"/>
  <c r="J83" i="7"/>
  <c r="J84" i="7"/>
  <c r="J85" i="7"/>
  <c r="J86" i="7"/>
  <c r="J87" i="7"/>
  <c r="J88" i="7"/>
  <c r="J89" i="7"/>
  <c r="J90" i="7"/>
  <c r="J91" i="7"/>
  <c r="J92" i="7"/>
  <c r="J93" i="7"/>
  <c r="J94" i="7"/>
  <c r="J95" i="7"/>
  <c r="P95" i="7" s="1"/>
  <c r="L95" i="8" s="1"/>
  <c r="J96" i="7"/>
  <c r="J97" i="7"/>
  <c r="J98" i="7"/>
  <c r="J99" i="7"/>
  <c r="P99" i="7" s="1"/>
  <c r="L99" i="8" s="1"/>
  <c r="J100" i="7"/>
  <c r="J101" i="7"/>
  <c r="P101" i="7" s="1"/>
  <c r="L101" i="8" s="1"/>
  <c r="J102" i="7"/>
  <c r="P102" i="7" s="1"/>
  <c r="L102" i="8" s="1"/>
  <c r="J103" i="7"/>
  <c r="P103" i="7" s="1"/>
  <c r="L103" i="8" s="1"/>
  <c r="J104" i="7"/>
  <c r="J105" i="7"/>
  <c r="P105" i="7" s="1"/>
  <c r="L105" i="8" s="1"/>
  <c r="J106" i="7"/>
  <c r="J107" i="7"/>
  <c r="P107" i="7" s="1"/>
  <c r="L107" i="8" s="1"/>
  <c r="J108" i="7"/>
  <c r="J109" i="7"/>
  <c r="P109" i="7" s="1"/>
  <c r="L109" i="8" s="1"/>
  <c r="J110" i="7"/>
  <c r="J111" i="7"/>
  <c r="P111" i="7" s="1"/>
  <c r="L111" i="8" s="1"/>
  <c r="J112" i="7"/>
  <c r="J113" i="7"/>
  <c r="J114" i="7"/>
  <c r="J115" i="7"/>
  <c r="P115" i="7" s="1"/>
  <c r="L115" i="8" s="1"/>
  <c r="J116" i="7"/>
  <c r="J117" i="7"/>
  <c r="P117" i="7" s="1"/>
  <c r="L117" i="8" s="1"/>
  <c r="J118" i="7"/>
  <c r="J119" i="7"/>
  <c r="P119" i="7" s="1"/>
  <c r="L119" i="8" s="1"/>
  <c r="J120" i="7"/>
  <c r="J121" i="7"/>
  <c r="P121" i="7" s="1"/>
  <c r="L121" i="8" s="1"/>
  <c r="J122" i="7"/>
  <c r="J123" i="7"/>
  <c r="P123" i="7" s="1"/>
  <c r="L123" i="8" s="1"/>
  <c r="J124" i="7"/>
  <c r="J125" i="7"/>
  <c r="P125" i="7" s="1"/>
  <c r="L125" i="8" s="1"/>
  <c r="J126" i="7"/>
  <c r="J127" i="7"/>
  <c r="P127" i="7" s="1"/>
  <c r="L127" i="8" s="1"/>
  <c r="J128" i="7"/>
  <c r="J129" i="7"/>
  <c r="J130" i="7"/>
  <c r="J131" i="7"/>
  <c r="P131" i="7" s="1"/>
  <c r="L131" i="8" s="1"/>
  <c r="J132" i="7"/>
  <c r="J133" i="7"/>
  <c r="P133" i="7" s="1"/>
  <c r="L133" i="8" s="1"/>
  <c r="J134" i="7"/>
  <c r="J135" i="7"/>
  <c r="P135" i="7" s="1"/>
  <c r="L135" i="8" s="1"/>
  <c r="J136" i="7"/>
  <c r="J137" i="7"/>
  <c r="P137" i="7" s="1"/>
  <c r="L137" i="8" s="1"/>
  <c r="J138" i="7"/>
  <c r="J139" i="7"/>
  <c r="P139" i="7" s="1"/>
  <c r="L139" i="8" s="1"/>
  <c r="J140" i="7"/>
  <c r="J141" i="7"/>
  <c r="P141" i="7" s="1"/>
  <c r="L141" i="8" s="1"/>
  <c r="J142" i="7"/>
  <c r="J143" i="7"/>
  <c r="P143" i="7" s="1"/>
  <c r="L143" i="8" s="1"/>
  <c r="J144" i="7"/>
  <c r="J145" i="7"/>
  <c r="P145" i="7" s="1"/>
  <c r="L145" i="8" s="1"/>
  <c r="J146" i="7"/>
  <c r="J147" i="7"/>
  <c r="P147" i="7" s="1"/>
  <c r="L147" i="8" s="1"/>
  <c r="J148" i="7"/>
  <c r="J149" i="7"/>
  <c r="P149" i="7" s="1"/>
  <c r="L149" i="8" s="1"/>
  <c r="J150" i="7"/>
  <c r="J151" i="7"/>
  <c r="P151" i="7" s="1"/>
  <c r="L151" i="8" s="1"/>
  <c r="J152" i="7"/>
  <c r="J153" i="7"/>
  <c r="P153" i="7" s="1"/>
  <c r="L153" i="8" s="1"/>
  <c r="J154" i="7"/>
  <c r="J155" i="7"/>
  <c r="P155" i="7" s="1"/>
  <c r="L155" i="8" s="1"/>
  <c r="J156" i="7"/>
  <c r="J157" i="7"/>
  <c r="P157" i="7" s="1"/>
  <c r="L157" i="8" s="1"/>
  <c r="J158" i="7"/>
  <c r="J159" i="7"/>
  <c r="P159" i="7" s="1"/>
  <c r="L159" i="8" s="1"/>
  <c r="J160" i="7"/>
  <c r="J161" i="7"/>
  <c r="J162" i="7"/>
  <c r="J163" i="7"/>
  <c r="P163" i="7" s="1"/>
  <c r="L163" i="8" s="1"/>
  <c r="J164" i="7"/>
  <c r="J165" i="7"/>
  <c r="J166" i="7"/>
  <c r="J167" i="7"/>
  <c r="P167" i="7" s="1"/>
  <c r="L167" i="8" s="1"/>
  <c r="J168" i="7"/>
  <c r="J169" i="7"/>
  <c r="J170" i="7"/>
  <c r="J171" i="7"/>
  <c r="P171" i="7" s="1"/>
  <c r="L171" i="8" s="1"/>
  <c r="J172" i="7"/>
  <c r="J173" i="7"/>
  <c r="J174" i="7"/>
  <c r="J175" i="7"/>
  <c r="P175" i="7" s="1"/>
  <c r="L175" i="8" s="1"/>
  <c r="J176" i="7"/>
  <c r="J177" i="7"/>
  <c r="J178" i="7"/>
  <c r="J179" i="7"/>
  <c r="P179" i="7" s="1"/>
  <c r="L179" i="8" s="1"/>
  <c r="J180" i="7"/>
  <c r="J181" i="7"/>
  <c r="J182" i="7"/>
  <c r="J183" i="7"/>
  <c r="P183" i="7" s="1"/>
  <c r="L183" i="8" s="1"/>
  <c r="J184" i="7"/>
  <c r="J185" i="7"/>
  <c r="P185" i="7" s="1"/>
  <c r="L185" i="8" s="1"/>
  <c r="J186" i="7"/>
  <c r="J187" i="7"/>
  <c r="P187" i="7" s="1"/>
  <c r="L187" i="8" s="1"/>
  <c r="J188" i="7"/>
  <c r="J189" i="7"/>
  <c r="J190" i="7"/>
  <c r="J191" i="7"/>
  <c r="P191" i="7" s="1"/>
  <c r="L191" i="8" s="1"/>
  <c r="J192" i="7"/>
  <c r="J193" i="7"/>
  <c r="J194" i="7"/>
  <c r="J195" i="7"/>
  <c r="P195" i="7" s="1"/>
  <c r="L195" i="8" s="1"/>
  <c r="H6" i="7"/>
  <c r="H7" i="7"/>
  <c r="H8" i="7"/>
  <c r="N8" i="7" s="1"/>
  <c r="J8" i="8" s="1"/>
  <c r="H9" i="7"/>
  <c r="H10" i="7"/>
  <c r="H11" i="7"/>
  <c r="N11" i="7" s="1"/>
  <c r="J11" i="8" s="1"/>
  <c r="H12" i="7"/>
  <c r="N12" i="7" s="1"/>
  <c r="J12" i="8" s="1"/>
  <c r="H13" i="7"/>
  <c r="H14" i="7"/>
  <c r="H15" i="7"/>
  <c r="N15" i="7" s="1"/>
  <c r="J15" i="8" s="1"/>
  <c r="H16" i="7"/>
  <c r="N16" i="7" s="1"/>
  <c r="J16" i="8" s="1"/>
  <c r="H17" i="7"/>
  <c r="H18" i="7"/>
  <c r="H19" i="7"/>
  <c r="N19" i="7" s="1"/>
  <c r="J19" i="8" s="1"/>
  <c r="H20" i="7"/>
  <c r="N20" i="7" s="1"/>
  <c r="J20" i="8" s="1"/>
  <c r="H21" i="7"/>
  <c r="H22" i="7"/>
  <c r="H23" i="7"/>
  <c r="N23" i="7" s="1"/>
  <c r="J23" i="8" s="1"/>
  <c r="H24" i="7"/>
  <c r="N24" i="7" s="1"/>
  <c r="J24" i="8" s="1"/>
  <c r="H25" i="7"/>
  <c r="H26" i="7"/>
  <c r="H27" i="7"/>
  <c r="N27" i="7" s="1"/>
  <c r="J27" i="8" s="1"/>
  <c r="H28" i="7"/>
  <c r="N28" i="7" s="1"/>
  <c r="J28" i="8" s="1"/>
  <c r="H29" i="7"/>
  <c r="H30" i="7"/>
  <c r="H31" i="7"/>
  <c r="N31" i="7" s="1"/>
  <c r="J31" i="8" s="1"/>
  <c r="H32" i="7"/>
  <c r="N32" i="7" s="1"/>
  <c r="J32" i="8" s="1"/>
  <c r="H33" i="7"/>
  <c r="H34" i="7"/>
  <c r="H35" i="7"/>
  <c r="N35" i="7" s="1"/>
  <c r="J35" i="8" s="1"/>
  <c r="H36" i="7"/>
  <c r="N36" i="7" s="1"/>
  <c r="J36" i="8" s="1"/>
  <c r="H37" i="7"/>
  <c r="H38" i="7"/>
  <c r="H39" i="7"/>
  <c r="N39" i="7" s="1"/>
  <c r="J39" i="8" s="1"/>
  <c r="H40" i="7"/>
  <c r="N40" i="7" s="1"/>
  <c r="J40" i="8" s="1"/>
  <c r="H41" i="7"/>
  <c r="H42" i="7"/>
  <c r="H43" i="7"/>
  <c r="H44" i="7"/>
  <c r="N44" i="7" s="1"/>
  <c r="J44" i="8" s="1"/>
  <c r="H45" i="7"/>
  <c r="H46" i="7"/>
  <c r="H47" i="7"/>
  <c r="N47" i="7" s="1"/>
  <c r="J47" i="8" s="1"/>
  <c r="H48" i="7"/>
  <c r="H49" i="7"/>
  <c r="H50" i="7"/>
  <c r="H51" i="7"/>
  <c r="H52" i="7"/>
  <c r="N52" i="7" s="1"/>
  <c r="J52" i="8" s="1"/>
  <c r="H53" i="7"/>
  <c r="H54" i="7"/>
  <c r="H55" i="7"/>
  <c r="N55" i="7" s="1"/>
  <c r="J55" i="8" s="1"/>
  <c r="H56" i="7"/>
  <c r="N56" i="7" s="1"/>
  <c r="J56" i="8" s="1"/>
  <c r="H57" i="7"/>
  <c r="H58" i="7"/>
  <c r="H59" i="7"/>
  <c r="H60" i="7"/>
  <c r="N60" i="7" s="1"/>
  <c r="J60" i="8" s="1"/>
  <c r="H61" i="7"/>
  <c r="H62" i="7"/>
  <c r="H63" i="7"/>
  <c r="H64" i="7"/>
  <c r="H65" i="7"/>
  <c r="H66" i="7"/>
  <c r="H67" i="7"/>
  <c r="N67" i="7" s="1"/>
  <c r="J67" i="8" s="1"/>
  <c r="H68" i="7"/>
  <c r="H69" i="7"/>
  <c r="H70" i="7"/>
  <c r="H71" i="7"/>
  <c r="H72" i="7"/>
  <c r="N72" i="7" s="1"/>
  <c r="J72" i="8" s="1"/>
  <c r="H73" i="7"/>
  <c r="H74" i="7"/>
  <c r="H75" i="7"/>
  <c r="H76" i="7"/>
  <c r="N76" i="7" s="1"/>
  <c r="J76" i="8" s="1"/>
  <c r="H77" i="7"/>
  <c r="H78" i="7"/>
  <c r="H79" i="7"/>
  <c r="H80" i="7"/>
  <c r="H81" i="7"/>
  <c r="N81" i="7" s="1"/>
  <c r="J81" i="8" s="1"/>
  <c r="H82" i="7"/>
  <c r="H83" i="7"/>
  <c r="H84" i="7"/>
  <c r="H85" i="7"/>
  <c r="N85" i="7" s="1"/>
  <c r="J85" i="8" s="1"/>
  <c r="H86" i="7"/>
  <c r="H87" i="7"/>
  <c r="H88" i="7"/>
  <c r="H89" i="7"/>
  <c r="N89" i="7" s="1"/>
  <c r="J89" i="8" s="1"/>
  <c r="H90" i="7"/>
  <c r="H91" i="7"/>
  <c r="H92" i="7"/>
  <c r="H93" i="7"/>
  <c r="N93" i="7" s="1"/>
  <c r="J93" i="8" s="1"/>
  <c r="H94" i="7"/>
  <c r="H95" i="7"/>
  <c r="H96" i="7"/>
  <c r="H97" i="7"/>
  <c r="N97" i="7" s="1"/>
  <c r="J97" i="8" s="1"/>
  <c r="H98" i="7"/>
  <c r="H99" i="7"/>
  <c r="H100" i="7"/>
  <c r="H101" i="7"/>
  <c r="N101" i="7" s="1"/>
  <c r="J101" i="8" s="1"/>
  <c r="H102" i="7"/>
  <c r="H103" i="7"/>
  <c r="H104" i="7"/>
  <c r="N104" i="7" s="1"/>
  <c r="J104" i="8" s="1"/>
  <c r="H105" i="7"/>
  <c r="N105" i="7" s="1"/>
  <c r="J105" i="8" s="1"/>
  <c r="H106" i="7"/>
  <c r="H107" i="7"/>
  <c r="H108" i="7"/>
  <c r="H109" i="7"/>
  <c r="N109" i="7" s="1"/>
  <c r="J109" i="8" s="1"/>
  <c r="H110" i="7"/>
  <c r="H111" i="7"/>
  <c r="H112" i="7"/>
  <c r="H113" i="7"/>
  <c r="N113" i="7" s="1"/>
  <c r="J113" i="8" s="1"/>
  <c r="H114" i="7"/>
  <c r="H115" i="7"/>
  <c r="H116" i="7"/>
  <c r="H117" i="7"/>
  <c r="N117" i="7" s="1"/>
  <c r="J117" i="8" s="1"/>
  <c r="H118" i="7"/>
  <c r="H119" i="7"/>
  <c r="H120" i="7"/>
  <c r="H121" i="7"/>
  <c r="N121" i="7" s="1"/>
  <c r="J121" i="8" s="1"/>
  <c r="H122" i="7"/>
  <c r="H123" i="7"/>
  <c r="H124" i="7"/>
  <c r="H125" i="7"/>
  <c r="N125" i="7" s="1"/>
  <c r="J125" i="8" s="1"/>
  <c r="H126" i="7"/>
  <c r="H127" i="7"/>
  <c r="H128" i="7"/>
  <c r="H129" i="7"/>
  <c r="N129" i="7" s="1"/>
  <c r="J129" i="8" s="1"/>
  <c r="H130" i="7"/>
  <c r="H131" i="7"/>
  <c r="H132" i="7"/>
  <c r="H133" i="7"/>
  <c r="N133" i="7" s="1"/>
  <c r="J133" i="8" s="1"/>
  <c r="H134" i="7"/>
  <c r="H135" i="7"/>
  <c r="H136" i="7"/>
  <c r="H137" i="7"/>
  <c r="N137" i="7" s="1"/>
  <c r="J137" i="8" s="1"/>
  <c r="H138" i="7"/>
  <c r="H139" i="7"/>
  <c r="H140" i="7"/>
  <c r="H141" i="7"/>
  <c r="N141" i="7" s="1"/>
  <c r="J141" i="8" s="1"/>
  <c r="H142" i="7"/>
  <c r="H143" i="7"/>
  <c r="H144" i="7"/>
  <c r="H145" i="7"/>
  <c r="N145" i="7" s="1"/>
  <c r="J145" i="8" s="1"/>
  <c r="H146" i="7"/>
  <c r="H147" i="7"/>
  <c r="H148" i="7"/>
  <c r="H149" i="7"/>
  <c r="N149" i="7" s="1"/>
  <c r="J149" i="8" s="1"/>
  <c r="H150" i="7"/>
  <c r="H151" i="7"/>
  <c r="H152" i="7"/>
  <c r="H153" i="7"/>
  <c r="N153" i="7" s="1"/>
  <c r="J153" i="8" s="1"/>
  <c r="H154" i="7"/>
  <c r="H155" i="7"/>
  <c r="H156" i="7"/>
  <c r="H157" i="7"/>
  <c r="N157" i="7" s="1"/>
  <c r="J157" i="8" s="1"/>
  <c r="H158" i="7"/>
  <c r="H159" i="7"/>
  <c r="H160" i="7"/>
  <c r="H161" i="7"/>
  <c r="N161" i="7" s="1"/>
  <c r="J161" i="8" s="1"/>
  <c r="H162" i="7"/>
  <c r="H163" i="7"/>
  <c r="H164" i="7"/>
  <c r="H165" i="7"/>
  <c r="N165" i="7" s="1"/>
  <c r="J165" i="8" s="1"/>
  <c r="H166" i="7"/>
  <c r="H167" i="7"/>
  <c r="H168" i="7"/>
  <c r="H169" i="7"/>
  <c r="N169" i="7" s="1"/>
  <c r="J169" i="8" s="1"/>
  <c r="H170" i="7"/>
  <c r="H171" i="7"/>
  <c r="H172" i="7"/>
  <c r="H173" i="7"/>
  <c r="N173" i="7" s="1"/>
  <c r="J173" i="8" s="1"/>
  <c r="H174" i="7"/>
  <c r="H175" i="7"/>
  <c r="H176" i="7"/>
  <c r="H177" i="7"/>
  <c r="N177" i="7" s="1"/>
  <c r="J177" i="8" s="1"/>
  <c r="H178" i="7"/>
  <c r="H179" i="7"/>
  <c r="H180" i="7"/>
  <c r="H181" i="7"/>
  <c r="N181" i="7" s="1"/>
  <c r="J181" i="8" s="1"/>
  <c r="H182" i="7"/>
  <c r="H183" i="7"/>
  <c r="H184" i="7"/>
  <c r="H185" i="7"/>
  <c r="N185" i="7" s="1"/>
  <c r="J185" i="8" s="1"/>
  <c r="H186" i="7"/>
  <c r="H187" i="7"/>
  <c r="H188" i="7"/>
  <c r="H189" i="7"/>
  <c r="N189" i="7" s="1"/>
  <c r="J189" i="8" s="1"/>
  <c r="H190" i="7"/>
  <c r="H191" i="7"/>
  <c r="H192" i="7"/>
  <c r="H193" i="7"/>
  <c r="N193" i="7" s="1"/>
  <c r="J193" i="8" s="1"/>
  <c r="H194" i="7"/>
  <c r="H195" i="7"/>
  <c r="E4" i="6"/>
  <c r="F4" i="6"/>
  <c r="E5" i="6"/>
  <c r="F5" i="6"/>
  <c r="R7" i="7" s="1"/>
  <c r="N7" i="8" s="1"/>
  <c r="E6" i="6"/>
  <c r="F6" i="6"/>
  <c r="E7" i="6"/>
  <c r="F7" i="6"/>
  <c r="S9" i="7" s="1"/>
  <c r="O9" i="8" s="1"/>
  <c r="E8" i="6"/>
  <c r="F8" i="6"/>
  <c r="E9" i="6"/>
  <c r="P11" i="7" s="1"/>
  <c r="L11" i="8" s="1"/>
  <c r="F9" i="6"/>
  <c r="S11" i="7" s="1"/>
  <c r="O11" i="8" s="1"/>
  <c r="E10" i="6"/>
  <c r="F10" i="6"/>
  <c r="E11" i="6"/>
  <c r="F11" i="6"/>
  <c r="E12" i="6"/>
  <c r="F12" i="6"/>
  <c r="E13" i="6"/>
  <c r="P15" i="7" s="1"/>
  <c r="L15" i="8" s="1"/>
  <c r="F13" i="6"/>
  <c r="E14" i="6"/>
  <c r="F14" i="6"/>
  <c r="E15" i="6"/>
  <c r="Q17" i="7" s="1"/>
  <c r="M17" i="8" s="1"/>
  <c r="F15" i="6"/>
  <c r="E16" i="6"/>
  <c r="F16" i="6"/>
  <c r="E17" i="6"/>
  <c r="Q19" i="7" s="1"/>
  <c r="M19" i="8" s="1"/>
  <c r="F17" i="6"/>
  <c r="R19" i="7" s="1"/>
  <c r="N19" i="8" s="1"/>
  <c r="E18" i="6"/>
  <c r="F18" i="6"/>
  <c r="E19" i="6"/>
  <c r="F19" i="6"/>
  <c r="E20" i="6"/>
  <c r="F20" i="6"/>
  <c r="E21" i="6"/>
  <c r="F21" i="6"/>
  <c r="R23" i="7" s="1"/>
  <c r="N23" i="8" s="1"/>
  <c r="E22" i="6"/>
  <c r="F22" i="6"/>
  <c r="E23" i="6"/>
  <c r="F23" i="6"/>
  <c r="S25" i="7" s="1"/>
  <c r="O25" i="8" s="1"/>
  <c r="E24" i="6"/>
  <c r="F24" i="6"/>
  <c r="E25" i="6"/>
  <c r="P27" i="7" s="1"/>
  <c r="L27" i="8" s="1"/>
  <c r="F25" i="6"/>
  <c r="S27" i="7" s="1"/>
  <c r="O27" i="8" s="1"/>
  <c r="E26" i="6"/>
  <c r="F26" i="6"/>
  <c r="E27" i="6"/>
  <c r="F27" i="6"/>
  <c r="E28" i="6"/>
  <c r="F28" i="6"/>
  <c r="E29" i="6"/>
  <c r="P31" i="7" s="1"/>
  <c r="L31" i="8" s="1"/>
  <c r="F29" i="6"/>
  <c r="E30" i="6"/>
  <c r="F30" i="6"/>
  <c r="E31" i="6"/>
  <c r="Q33" i="7" s="1"/>
  <c r="M33" i="8" s="1"/>
  <c r="F31" i="6"/>
  <c r="E32" i="6"/>
  <c r="F32" i="6"/>
  <c r="E33" i="6"/>
  <c r="Q35" i="7" s="1"/>
  <c r="M35" i="8" s="1"/>
  <c r="F33" i="6"/>
  <c r="R35" i="7" s="1"/>
  <c r="N35" i="8" s="1"/>
  <c r="E34" i="6"/>
  <c r="F34" i="6"/>
  <c r="E35" i="6"/>
  <c r="F35" i="6"/>
  <c r="E36" i="6"/>
  <c r="F36" i="6"/>
  <c r="E37" i="6"/>
  <c r="F37" i="6"/>
  <c r="R39" i="7" s="1"/>
  <c r="N39" i="8" s="1"/>
  <c r="E38" i="6"/>
  <c r="F38" i="6"/>
  <c r="E39" i="6"/>
  <c r="F39" i="6"/>
  <c r="S41" i="7" s="1"/>
  <c r="O41" i="8" s="1"/>
  <c r="E40" i="6"/>
  <c r="F40" i="6"/>
  <c r="E41" i="6"/>
  <c r="P43" i="7" s="1"/>
  <c r="L43" i="8" s="1"/>
  <c r="F41" i="6"/>
  <c r="S43" i="7" s="1"/>
  <c r="O43" i="8" s="1"/>
  <c r="E42" i="6"/>
  <c r="F42" i="6"/>
  <c r="E43" i="6"/>
  <c r="F43" i="6"/>
  <c r="E44" i="6"/>
  <c r="F44" i="6"/>
  <c r="E45" i="6"/>
  <c r="P47" i="7" s="1"/>
  <c r="L47" i="8" s="1"/>
  <c r="F45" i="6"/>
  <c r="E46" i="6"/>
  <c r="F46" i="6"/>
  <c r="E47" i="6"/>
  <c r="Q49" i="7" s="1"/>
  <c r="M49" i="8" s="1"/>
  <c r="F47" i="6"/>
  <c r="E48" i="6"/>
  <c r="F48" i="6"/>
  <c r="E49" i="6"/>
  <c r="Q51" i="7" s="1"/>
  <c r="M51" i="8" s="1"/>
  <c r="F49" i="6"/>
  <c r="R51" i="7" s="1"/>
  <c r="N51" i="8" s="1"/>
  <c r="E50" i="6"/>
  <c r="F50" i="6"/>
  <c r="E51" i="6"/>
  <c r="F51" i="6"/>
  <c r="E52" i="6"/>
  <c r="F52" i="6"/>
  <c r="E53" i="6"/>
  <c r="F53" i="6"/>
  <c r="R55" i="7" s="1"/>
  <c r="N55" i="8" s="1"/>
  <c r="E54" i="6"/>
  <c r="F54" i="6"/>
  <c r="E55" i="6"/>
  <c r="F55" i="6"/>
  <c r="S57" i="7" s="1"/>
  <c r="O57" i="8" s="1"/>
  <c r="E56" i="6"/>
  <c r="F56" i="6"/>
  <c r="E57" i="6"/>
  <c r="P59" i="7" s="1"/>
  <c r="L59" i="8" s="1"/>
  <c r="F57" i="6"/>
  <c r="S59" i="7" s="1"/>
  <c r="O59" i="8" s="1"/>
  <c r="E58" i="6"/>
  <c r="F58" i="6"/>
  <c r="E59" i="6"/>
  <c r="F59" i="6"/>
  <c r="E60" i="6"/>
  <c r="F60" i="6"/>
  <c r="E61" i="6"/>
  <c r="P63" i="7" s="1"/>
  <c r="L63" i="8" s="1"/>
  <c r="F61" i="6"/>
  <c r="E62" i="6"/>
  <c r="F62" i="6"/>
  <c r="E63" i="6"/>
  <c r="Q65" i="7" s="1"/>
  <c r="M65" i="8" s="1"/>
  <c r="F63" i="6"/>
  <c r="E64" i="6"/>
  <c r="F64" i="6"/>
  <c r="E65" i="6"/>
  <c r="Q67" i="7" s="1"/>
  <c r="M67" i="8" s="1"/>
  <c r="F65" i="6"/>
  <c r="R67" i="7" s="1"/>
  <c r="N67" i="8" s="1"/>
  <c r="E66" i="6"/>
  <c r="F66" i="6"/>
  <c r="E67" i="6"/>
  <c r="F67" i="6"/>
  <c r="E68" i="6"/>
  <c r="F68" i="6"/>
  <c r="E69" i="6"/>
  <c r="F69" i="6"/>
  <c r="R71" i="7" s="1"/>
  <c r="N71" i="8" s="1"/>
  <c r="E70" i="6"/>
  <c r="F70" i="6"/>
  <c r="E71" i="6"/>
  <c r="F71" i="6"/>
  <c r="S73" i="7" s="1"/>
  <c r="O73" i="8" s="1"/>
  <c r="E72" i="6"/>
  <c r="F72" i="6"/>
  <c r="E73" i="6"/>
  <c r="P75" i="7" s="1"/>
  <c r="L75" i="8" s="1"/>
  <c r="F73" i="6"/>
  <c r="S75" i="7" s="1"/>
  <c r="O75" i="8" s="1"/>
  <c r="E74" i="6"/>
  <c r="F74" i="6"/>
  <c r="E75" i="6"/>
  <c r="F75" i="6"/>
  <c r="E76" i="6"/>
  <c r="F76" i="6"/>
  <c r="E77" i="6"/>
  <c r="P79" i="7" s="1"/>
  <c r="L79" i="8" s="1"/>
  <c r="F77" i="6"/>
  <c r="E78" i="6"/>
  <c r="F78" i="6"/>
  <c r="E79" i="6"/>
  <c r="F79" i="6"/>
  <c r="E80" i="6"/>
  <c r="F80" i="6"/>
  <c r="E81" i="6"/>
  <c r="P83" i="7" s="1"/>
  <c r="L83" i="8" s="1"/>
  <c r="F81" i="6"/>
  <c r="E82" i="6"/>
  <c r="F82" i="6"/>
  <c r="E83" i="6"/>
  <c r="F83" i="6"/>
  <c r="E84" i="6"/>
  <c r="F84" i="6"/>
  <c r="E85" i="6"/>
  <c r="P87" i="7" s="1"/>
  <c r="L87" i="8" s="1"/>
  <c r="F85" i="6"/>
  <c r="E86" i="6"/>
  <c r="F86" i="6"/>
  <c r="E87" i="6"/>
  <c r="F87" i="6"/>
  <c r="E88" i="6"/>
  <c r="F88" i="6"/>
  <c r="E89" i="6"/>
  <c r="P91" i="7" s="1"/>
  <c r="L91" i="8" s="1"/>
  <c r="F89" i="6"/>
  <c r="E90" i="6"/>
  <c r="F90" i="6"/>
  <c r="E91" i="6"/>
  <c r="F91" i="6"/>
  <c r="E92" i="6"/>
  <c r="F92" i="6"/>
  <c r="E93" i="6"/>
  <c r="Q95" i="7" s="1"/>
  <c r="M95" i="8" s="1"/>
  <c r="F93" i="6"/>
  <c r="E94" i="6"/>
  <c r="F94" i="6"/>
  <c r="E95" i="6"/>
  <c r="Q97" i="7" s="1"/>
  <c r="M97" i="8" s="1"/>
  <c r="F95" i="6"/>
  <c r="E96" i="6"/>
  <c r="F96" i="6"/>
  <c r="E97" i="6"/>
  <c r="Q99" i="7" s="1"/>
  <c r="M99" i="8" s="1"/>
  <c r="F97" i="6"/>
  <c r="E98" i="6"/>
  <c r="F98" i="6"/>
  <c r="E99" i="6"/>
  <c r="Q101" i="7" s="1"/>
  <c r="M101" i="8" s="1"/>
  <c r="F99" i="6"/>
  <c r="E100" i="6"/>
  <c r="F100" i="6"/>
  <c r="E101" i="6"/>
  <c r="Q103" i="7" s="1"/>
  <c r="M103" i="8" s="1"/>
  <c r="F101" i="6"/>
  <c r="E102" i="6"/>
  <c r="F102" i="6"/>
  <c r="E103" i="6"/>
  <c r="Q105" i="7" s="1"/>
  <c r="M105" i="8" s="1"/>
  <c r="F103" i="6"/>
  <c r="E104" i="6"/>
  <c r="F104" i="6"/>
  <c r="E105" i="6"/>
  <c r="Q107" i="7" s="1"/>
  <c r="M107" i="8" s="1"/>
  <c r="F105" i="6"/>
  <c r="E106" i="6"/>
  <c r="F106" i="6"/>
  <c r="E107" i="6"/>
  <c r="Q109" i="7" s="1"/>
  <c r="M109" i="8" s="1"/>
  <c r="F107" i="6"/>
  <c r="E108" i="6"/>
  <c r="F108" i="6"/>
  <c r="E109" i="6"/>
  <c r="Q111" i="7" s="1"/>
  <c r="M111" i="8" s="1"/>
  <c r="F109" i="6"/>
  <c r="E110" i="6"/>
  <c r="F110" i="6"/>
  <c r="E111" i="6"/>
  <c r="Q113" i="7" s="1"/>
  <c r="M113" i="8" s="1"/>
  <c r="F111" i="6"/>
  <c r="E112" i="6"/>
  <c r="F112" i="6"/>
  <c r="E113" i="6"/>
  <c r="Q115" i="7" s="1"/>
  <c r="M115" i="8" s="1"/>
  <c r="F113" i="6"/>
  <c r="E114" i="6"/>
  <c r="F114" i="6"/>
  <c r="E115" i="6"/>
  <c r="Q117" i="7" s="1"/>
  <c r="M117" i="8" s="1"/>
  <c r="F115" i="6"/>
  <c r="E116" i="6"/>
  <c r="F116" i="6"/>
  <c r="E117" i="6"/>
  <c r="Q119" i="7" s="1"/>
  <c r="M119" i="8" s="1"/>
  <c r="F117" i="6"/>
  <c r="E118" i="6"/>
  <c r="F118" i="6"/>
  <c r="E119" i="6"/>
  <c r="Q121" i="7" s="1"/>
  <c r="M121" i="8" s="1"/>
  <c r="F119" i="6"/>
  <c r="E120" i="6"/>
  <c r="F120" i="6"/>
  <c r="E121" i="6"/>
  <c r="Q123" i="7" s="1"/>
  <c r="M123" i="8" s="1"/>
  <c r="F121" i="6"/>
  <c r="E122" i="6"/>
  <c r="F122" i="6"/>
  <c r="E123" i="6"/>
  <c r="Q125" i="7" s="1"/>
  <c r="M125" i="8" s="1"/>
  <c r="F123" i="6"/>
  <c r="E124" i="6"/>
  <c r="F124" i="6"/>
  <c r="E125" i="6"/>
  <c r="Q127" i="7" s="1"/>
  <c r="M127" i="8" s="1"/>
  <c r="F125" i="6"/>
  <c r="E126" i="6"/>
  <c r="F126" i="6"/>
  <c r="E127" i="6"/>
  <c r="Q129" i="7" s="1"/>
  <c r="M129" i="8" s="1"/>
  <c r="F127" i="6"/>
  <c r="E128" i="6"/>
  <c r="F128" i="6"/>
  <c r="E129" i="6"/>
  <c r="Q131" i="7" s="1"/>
  <c r="M131" i="8" s="1"/>
  <c r="F129" i="6"/>
  <c r="E130" i="6"/>
  <c r="F130" i="6"/>
  <c r="E131" i="6"/>
  <c r="Q133" i="7" s="1"/>
  <c r="M133" i="8" s="1"/>
  <c r="F131" i="6"/>
  <c r="E132" i="6"/>
  <c r="F132" i="6"/>
  <c r="E133" i="6"/>
  <c r="Q135" i="7" s="1"/>
  <c r="M135" i="8" s="1"/>
  <c r="F133" i="6"/>
  <c r="E134" i="6"/>
  <c r="F134" i="6"/>
  <c r="E135" i="6"/>
  <c r="Q137" i="7" s="1"/>
  <c r="M137" i="8" s="1"/>
  <c r="F135" i="6"/>
  <c r="E136" i="6"/>
  <c r="F136" i="6"/>
  <c r="E137" i="6"/>
  <c r="Q139" i="7" s="1"/>
  <c r="M139" i="8" s="1"/>
  <c r="F137" i="6"/>
  <c r="E138" i="6"/>
  <c r="F138" i="6"/>
  <c r="E139" i="6"/>
  <c r="Q141" i="7" s="1"/>
  <c r="M141" i="8" s="1"/>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Q179" i="7" s="1"/>
  <c r="M179" i="8" s="1"/>
  <c r="F177" i="6"/>
  <c r="E178" i="6"/>
  <c r="F178" i="6"/>
  <c r="E179" i="6"/>
  <c r="Q181" i="7" s="1"/>
  <c r="M181" i="8" s="1"/>
  <c r="F179" i="6"/>
  <c r="E180" i="6"/>
  <c r="F180" i="6"/>
  <c r="E181" i="6"/>
  <c r="Q183" i="7" s="1"/>
  <c r="M183" i="8" s="1"/>
  <c r="F181" i="6"/>
  <c r="E182" i="6"/>
  <c r="F182" i="6"/>
  <c r="E183" i="6"/>
  <c r="Q185" i="7" s="1"/>
  <c r="M185" i="8" s="1"/>
  <c r="F183" i="6"/>
  <c r="E184" i="6"/>
  <c r="F184" i="6"/>
  <c r="E185" i="6"/>
  <c r="Q187" i="7" s="1"/>
  <c r="M187" i="8" s="1"/>
  <c r="F185" i="6"/>
  <c r="E186" i="6"/>
  <c r="F186" i="6"/>
  <c r="E187" i="6"/>
  <c r="Q189" i="7" s="1"/>
  <c r="M189" i="8" s="1"/>
  <c r="F187" i="6"/>
  <c r="E188" i="6"/>
  <c r="F188" i="6"/>
  <c r="E189" i="6"/>
  <c r="Q191" i="7" s="1"/>
  <c r="M191" i="8" s="1"/>
  <c r="F189" i="6"/>
  <c r="E190" i="6"/>
  <c r="F190" i="6"/>
  <c r="E191" i="6"/>
  <c r="Q193" i="7" s="1"/>
  <c r="M193" i="8" s="1"/>
  <c r="F191" i="6"/>
  <c r="E192" i="6"/>
  <c r="F192" i="6"/>
  <c r="E193" i="6"/>
  <c r="Q195" i="7" s="1"/>
  <c r="M195" i="8" s="1"/>
  <c r="F193" i="6"/>
  <c r="F3"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3" i="6"/>
  <c r="D5" i="9"/>
  <c r="E5" i="9"/>
  <c r="D6" i="9"/>
  <c r="E6" i="9"/>
  <c r="D7" i="9"/>
  <c r="E7" i="9"/>
  <c r="D8" i="9"/>
  <c r="E8" i="9"/>
  <c r="D9" i="9"/>
  <c r="E9" i="9"/>
  <c r="D10" i="9"/>
  <c r="E10" i="9"/>
  <c r="D11" i="9"/>
  <c r="E11" i="9"/>
  <c r="D12" i="9"/>
  <c r="E12" i="9"/>
  <c r="D13" i="9"/>
  <c r="E13" i="9"/>
  <c r="D14" i="9"/>
  <c r="E14" i="9"/>
  <c r="D15" i="9"/>
  <c r="E15" i="9"/>
  <c r="D16" i="9"/>
  <c r="E16" i="9"/>
  <c r="D17" i="9"/>
  <c r="E17" i="9"/>
  <c r="D18" i="9"/>
  <c r="E18" i="9"/>
  <c r="D19" i="9"/>
  <c r="E19" i="9"/>
  <c r="D20" i="9"/>
  <c r="E20" i="9"/>
  <c r="D21"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D68" i="9"/>
  <c r="E68" i="9"/>
  <c r="D69" i="9"/>
  <c r="E69" i="9"/>
  <c r="D70" i="9"/>
  <c r="E70" i="9"/>
  <c r="D71" i="9"/>
  <c r="E71" i="9"/>
  <c r="D72" i="9"/>
  <c r="E72" i="9"/>
  <c r="D73" i="9"/>
  <c r="E73" i="9"/>
  <c r="D74" i="9"/>
  <c r="E74" i="9"/>
  <c r="D75" i="9"/>
  <c r="E75" i="9"/>
  <c r="D76" i="9"/>
  <c r="E76" i="9"/>
  <c r="D77" i="9"/>
  <c r="E77" i="9"/>
  <c r="D78" i="9"/>
  <c r="E78" i="9"/>
  <c r="D79" i="9"/>
  <c r="E79" i="9"/>
  <c r="D80" i="9"/>
  <c r="E80" i="9"/>
  <c r="D81" i="9"/>
  <c r="E81" i="9"/>
  <c r="D82" i="9"/>
  <c r="E82" i="9"/>
  <c r="D83" i="9"/>
  <c r="E83" i="9"/>
  <c r="D84" i="9"/>
  <c r="E84" i="9"/>
  <c r="D85" i="9"/>
  <c r="E85" i="9"/>
  <c r="D86" i="9"/>
  <c r="E86" i="9"/>
  <c r="D87" i="9"/>
  <c r="E87" i="9"/>
  <c r="D88" i="9"/>
  <c r="E88" i="9"/>
  <c r="D89" i="9"/>
  <c r="E89" i="9"/>
  <c r="D90" i="9"/>
  <c r="E90" i="9"/>
  <c r="D91" i="9"/>
  <c r="E91" i="9"/>
  <c r="D92" i="9"/>
  <c r="E92" i="9"/>
  <c r="D93" i="9"/>
  <c r="E93" i="9"/>
  <c r="D94" i="9"/>
  <c r="E94" i="9"/>
  <c r="D95" i="9"/>
  <c r="E95" i="9"/>
  <c r="D96" i="9"/>
  <c r="E96" i="9"/>
  <c r="D97" i="9"/>
  <c r="E97" i="9"/>
  <c r="D98" i="9"/>
  <c r="E98" i="9"/>
  <c r="D99" i="9"/>
  <c r="E99" i="9"/>
  <c r="D100" i="9"/>
  <c r="E100" i="9"/>
  <c r="D101" i="9"/>
  <c r="E101" i="9"/>
  <c r="D102" i="9"/>
  <c r="E102" i="9"/>
  <c r="D103" i="9"/>
  <c r="E103" i="9"/>
  <c r="D104" i="9"/>
  <c r="E104" i="9"/>
  <c r="D105" i="9"/>
  <c r="E105" i="9"/>
  <c r="D106" i="9"/>
  <c r="E106" i="9"/>
  <c r="D107" i="9"/>
  <c r="E107" i="9"/>
  <c r="D108" i="9"/>
  <c r="E108" i="9"/>
  <c r="D109" i="9"/>
  <c r="E109" i="9"/>
  <c r="D110" i="9"/>
  <c r="E110" i="9"/>
  <c r="D111" i="9"/>
  <c r="E111" i="9"/>
  <c r="D112" i="9"/>
  <c r="E112" i="9"/>
  <c r="D113" i="9"/>
  <c r="E113" i="9"/>
  <c r="D114" i="9"/>
  <c r="E114" i="9"/>
  <c r="D115" i="9"/>
  <c r="E115" i="9"/>
  <c r="D116" i="9"/>
  <c r="E116" i="9"/>
  <c r="D117" i="9"/>
  <c r="E117" i="9"/>
  <c r="D118" i="9"/>
  <c r="E118" i="9"/>
  <c r="D119" i="9"/>
  <c r="E119" i="9"/>
  <c r="D120" i="9"/>
  <c r="E120" i="9"/>
  <c r="D121" i="9"/>
  <c r="E121" i="9"/>
  <c r="D122" i="9"/>
  <c r="E122" i="9"/>
  <c r="D123" i="9"/>
  <c r="E123" i="9"/>
  <c r="D124" i="9"/>
  <c r="E124" i="9"/>
  <c r="D125" i="9"/>
  <c r="E125" i="9"/>
  <c r="D126" i="9"/>
  <c r="E126" i="9"/>
  <c r="D127" i="9"/>
  <c r="E127" i="9"/>
  <c r="D128" i="9"/>
  <c r="E128" i="9"/>
  <c r="D129" i="9"/>
  <c r="E129" i="9"/>
  <c r="D130" i="9"/>
  <c r="E130" i="9"/>
  <c r="D131" i="9"/>
  <c r="E131" i="9"/>
  <c r="D132" i="9"/>
  <c r="E132" i="9"/>
  <c r="D133" i="9"/>
  <c r="E133" i="9"/>
  <c r="D134" i="9"/>
  <c r="E134" i="9"/>
  <c r="D135" i="9"/>
  <c r="E135" i="9"/>
  <c r="D136" i="9"/>
  <c r="E136" i="9"/>
  <c r="D137" i="9"/>
  <c r="E137" i="9"/>
  <c r="D138" i="9"/>
  <c r="E138" i="9"/>
  <c r="D139" i="9"/>
  <c r="E139" i="9"/>
  <c r="D140" i="9"/>
  <c r="E140" i="9"/>
  <c r="D141" i="9"/>
  <c r="E141" i="9"/>
  <c r="D142" i="9"/>
  <c r="E142" i="9"/>
  <c r="D143" i="9"/>
  <c r="E143" i="9"/>
  <c r="D144" i="9"/>
  <c r="E144" i="9"/>
  <c r="D145" i="9"/>
  <c r="E145" i="9"/>
  <c r="D146" i="9"/>
  <c r="E146" i="9"/>
  <c r="D147" i="9"/>
  <c r="E147" i="9"/>
  <c r="D148" i="9"/>
  <c r="E148" i="9"/>
  <c r="D149" i="9"/>
  <c r="E149" i="9"/>
  <c r="D150" i="9"/>
  <c r="E150" i="9"/>
  <c r="D151" i="9"/>
  <c r="E151" i="9"/>
  <c r="D152" i="9"/>
  <c r="E152" i="9"/>
  <c r="D153" i="9"/>
  <c r="E153" i="9"/>
  <c r="D154" i="9"/>
  <c r="E154" i="9"/>
  <c r="D155" i="9"/>
  <c r="E155" i="9"/>
  <c r="D156" i="9"/>
  <c r="E156" i="9"/>
  <c r="D157" i="9"/>
  <c r="E157" i="9"/>
  <c r="D158" i="9"/>
  <c r="E158" i="9"/>
  <c r="D159" i="9"/>
  <c r="E159" i="9"/>
  <c r="D160" i="9"/>
  <c r="E160" i="9"/>
  <c r="D161" i="9"/>
  <c r="E161" i="9"/>
  <c r="D162" i="9"/>
  <c r="E162" i="9"/>
  <c r="D163" i="9"/>
  <c r="E163" i="9"/>
  <c r="D164" i="9"/>
  <c r="E164" i="9"/>
  <c r="D165" i="9"/>
  <c r="E165" i="9"/>
  <c r="D166" i="9"/>
  <c r="E166" i="9"/>
  <c r="D167" i="9"/>
  <c r="E167" i="9"/>
  <c r="D168" i="9"/>
  <c r="E168" i="9"/>
  <c r="D169" i="9"/>
  <c r="E169" i="9"/>
  <c r="D170" i="9"/>
  <c r="E170" i="9"/>
  <c r="D171" i="9"/>
  <c r="E171" i="9"/>
  <c r="D172" i="9"/>
  <c r="E172" i="9"/>
  <c r="D173" i="9"/>
  <c r="E173" i="9"/>
  <c r="D174" i="9"/>
  <c r="E174" i="9"/>
  <c r="D175" i="9"/>
  <c r="E175" i="9"/>
  <c r="D176" i="9"/>
  <c r="E176" i="9"/>
  <c r="D177" i="9"/>
  <c r="E177" i="9"/>
  <c r="D178" i="9"/>
  <c r="E178" i="9"/>
  <c r="D179" i="9"/>
  <c r="E179" i="9"/>
  <c r="D180" i="9"/>
  <c r="E180" i="9"/>
  <c r="D181" i="9"/>
  <c r="E181" i="9"/>
  <c r="D182" i="9"/>
  <c r="E182" i="9"/>
  <c r="D183" i="9"/>
  <c r="E183" i="9"/>
  <c r="D184" i="9"/>
  <c r="E184" i="9"/>
  <c r="D185" i="9"/>
  <c r="E185" i="9"/>
  <c r="D186" i="9"/>
  <c r="E186" i="9"/>
  <c r="D187" i="9"/>
  <c r="E187" i="9"/>
  <c r="D188" i="9"/>
  <c r="E188" i="9"/>
  <c r="D189" i="9"/>
  <c r="E189" i="9"/>
  <c r="D190" i="9"/>
  <c r="E190" i="9"/>
  <c r="D191" i="9"/>
  <c r="E191" i="9"/>
  <c r="D192" i="9"/>
  <c r="E192" i="9"/>
  <c r="D193" i="9"/>
  <c r="E193" i="9"/>
  <c r="D194" i="9"/>
  <c r="E194" i="9"/>
  <c r="E4" i="9"/>
  <c r="D4" i="9"/>
  <c r="R1" i="8"/>
  <c r="Q1" i="8"/>
  <c r="P1" i="8"/>
  <c r="O1" i="8"/>
  <c r="N1" i="8"/>
  <c r="M1" i="8"/>
  <c r="L1" i="8"/>
  <c r="K1" i="8"/>
  <c r="J1" i="8"/>
  <c r="S1" i="7"/>
  <c r="R1" i="7"/>
  <c r="Q1" i="7"/>
  <c r="P1" i="7"/>
  <c r="O1" i="7"/>
  <c r="N1" i="7"/>
  <c r="N6" i="7"/>
  <c r="J6" i="8" s="1"/>
  <c r="O6" i="7"/>
  <c r="K6" i="8" s="1"/>
  <c r="Q6" i="7"/>
  <c r="M6" i="8" s="1"/>
  <c r="R6" i="7"/>
  <c r="N6" i="8" s="1"/>
  <c r="S6" i="7"/>
  <c r="O6" i="8" s="1"/>
  <c r="N7" i="7"/>
  <c r="J7" i="8" s="1"/>
  <c r="O7" i="7"/>
  <c r="K7" i="8" s="1"/>
  <c r="P7" i="7"/>
  <c r="L7" i="8" s="1"/>
  <c r="Q7" i="7"/>
  <c r="M7" i="8" s="1"/>
  <c r="O8" i="7"/>
  <c r="K8" i="8" s="1"/>
  <c r="P8" i="7"/>
  <c r="L8" i="8" s="1"/>
  <c r="Q8" i="7"/>
  <c r="M8" i="8" s="1"/>
  <c r="S8" i="7"/>
  <c r="O8" i="8" s="1"/>
  <c r="O9" i="7"/>
  <c r="K9" i="8" s="1"/>
  <c r="Q9" i="7"/>
  <c r="M9" i="8" s="1"/>
  <c r="N10" i="7"/>
  <c r="J10" i="8" s="1"/>
  <c r="O10" i="7"/>
  <c r="K10" i="8" s="1"/>
  <c r="P10" i="7"/>
  <c r="L10" i="8" s="1"/>
  <c r="Q10" i="7"/>
  <c r="M10" i="8" s="1"/>
  <c r="R10" i="7"/>
  <c r="N10" i="8" s="1"/>
  <c r="S10" i="7"/>
  <c r="O10" i="8" s="1"/>
  <c r="O11" i="7"/>
  <c r="K11" i="8" s="1"/>
  <c r="Q11" i="7"/>
  <c r="M11" i="8" s="1"/>
  <c r="R11" i="7"/>
  <c r="N11" i="8" s="1"/>
  <c r="O12" i="7"/>
  <c r="K12" i="8" s="1"/>
  <c r="P12" i="7"/>
  <c r="L12" i="8" s="1"/>
  <c r="Q12" i="7"/>
  <c r="M12" i="8" s="1"/>
  <c r="S12" i="7"/>
  <c r="O12" i="8" s="1"/>
  <c r="O13" i="7"/>
  <c r="K13" i="8" s="1"/>
  <c r="S13" i="7"/>
  <c r="O13" i="8" s="1"/>
  <c r="N14" i="7"/>
  <c r="J14" i="8" s="1"/>
  <c r="O14" i="7"/>
  <c r="K14" i="8" s="1"/>
  <c r="P14" i="7"/>
  <c r="L14" i="8" s="1"/>
  <c r="Q14" i="7"/>
  <c r="M14" i="8" s="1"/>
  <c r="R14" i="7"/>
  <c r="N14" i="8" s="1"/>
  <c r="S14" i="7"/>
  <c r="O14" i="8" s="1"/>
  <c r="O15" i="7"/>
  <c r="K15" i="8" s="1"/>
  <c r="R15" i="7"/>
  <c r="N15" i="8" s="1"/>
  <c r="S15" i="7"/>
  <c r="O15" i="8" s="1"/>
  <c r="O16" i="7"/>
  <c r="K16" i="8" s="1"/>
  <c r="P16" i="7"/>
  <c r="L16" i="8" s="1"/>
  <c r="Q16" i="7"/>
  <c r="M16" i="8" s="1"/>
  <c r="S16" i="7"/>
  <c r="O16" i="8" s="1"/>
  <c r="O17" i="7"/>
  <c r="K17" i="8" s="1"/>
  <c r="S17" i="7"/>
  <c r="O17" i="8" s="1"/>
  <c r="N18" i="7"/>
  <c r="J18" i="8" s="1"/>
  <c r="O18" i="7"/>
  <c r="K18" i="8" s="1"/>
  <c r="P18" i="7"/>
  <c r="L18" i="8" s="1"/>
  <c r="Q18" i="7"/>
  <c r="M18" i="8" s="1"/>
  <c r="R18" i="7"/>
  <c r="N18" i="8" s="1"/>
  <c r="S18" i="7"/>
  <c r="O18" i="8" s="1"/>
  <c r="O19" i="7"/>
  <c r="K19" i="8" s="1"/>
  <c r="S19" i="7"/>
  <c r="O19" i="8" s="1"/>
  <c r="O20" i="7"/>
  <c r="K20" i="8" s="1"/>
  <c r="P20" i="7"/>
  <c r="L20" i="8" s="1"/>
  <c r="Q20" i="7"/>
  <c r="M20" i="8" s="1"/>
  <c r="S20" i="7"/>
  <c r="O20" i="8" s="1"/>
  <c r="O21" i="7"/>
  <c r="K21" i="8" s="1"/>
  <c r="Q21" i="7"/>
  <c r="M21" i="8" s="1"/>
  <c r="N22" i="7"/>
  <c r="J22" i="8" s="1"/>
  <c r="O22" i="7"/>
  <c r="K22" i="8" s="1"/>
  <c r="P22" i="7"/>
  <c r="L22" i="8" s="1"/>
  <c r="Q22" i="7"/>
  <c r="M22" i="8" s="1"/>
  <c r="R22" i="7"/>
  <c r="N22" i="8" s="1"/>
  <c r="S22" i="7"/>
  <c r="O22" i="8" s="1"/>
  <c r="O23" i="7"/>
  <c r="K23" i="8" s="1"/>
  <c r="Q23" i="7"/>
  <c r="M23" i="8" s="1"/>
  <c r="O24" i="7"/>
  <c r="K24" i="8" s="1"/>
  <c r="P24" i="7"/>
  <c r="L24" i="8" s="1"/>
  <c r="Q24" i="7"/>
  <c r="M24" i="8" s="1"/>
  <c r="S24" i="7"/>
  <c r="O24" i="8" s="1"/>
  <c r="O25" i="7"/>
  <c r="K25" i="8" s="1"/>
  <c r="Q25" i="7"/>
  <c r="M25" i="8" s="1"/>
  <c r="N26" i="7"/>
  <c r="J26" i="8" s="1"/>
  <c r="O26" i="7"/>
  <c r="K26" i="8" s="1"/>
  <c r="P26" i="7"/>
  <c r="L26" i="8" s="1"/>
  <c r="Q26" i="7"/>
  <c r="M26" i="8" s="1"/>
  <c r="R26" i="7"/>
  <c r="N26" i="8" s="1"/>
  <c r="S26" i="7"/>
  <c r="O26" i="8" s="1"/>
  <c r="O27" i="7"/>
  <c r="K27" i="8" s="1"/>
  <c r="Q27" i="7"/>
  <c r="M27" i="8" s="1"/>
  <c r="R27" i="7"/>
  <c r="N27" i="8" s="1"/>
  <c r="O28" i="7"/>
  <c r="K28" i="8" s="1"/>
  <c r="P28" i="7"/>
  <c r="L28" i="8" s="1"/>
  <c r="Q28" i="7"/>
  <c r="M28" i="8" s="1"/>
  <c r="S28" i="7"/>
  <c r="O28" i="8" s="1"/>
  <c r="O29" i="7"/>
  <c r="K29" i="8" s="1"/>
  <c r="S29" i="7"/>
  <c r="O29" i="8" s="1"/>
  <c r="N30" i="7"/>
  <c r="J30" i="8" s="1"/>
  <c r="O30" i="7"/>
  <c r="K30" i="8" s="1"/>
  <c r="P30" i="7"/>
  <c r="L30" i="8" s="1"/>
  <c r="Q30" i="7"/>
  <c r="M30" i="8" s="1"/>
  <c r="R30" i="7"/>
  <c r="N30" i="8" s="1"/>
  <c r="S30" i="7"/>
  <c r="O30" i="8" s="1"/>
  <c r="O31" i="7"/>
  <c r="K31" i="8" s="1"/>
  <c r="R31" i="7"/>
  <c r="N31" i="8" s="1"/>
  <c r="S31" i="7"/>
  <c r="O31" i="8" s="1"/>
  <c r="O32" i="7"/>
  <c r="K32" i="8" s="1"/>
  <c r="P32" i="7"/>
  <c r="L32" i="8" s="1"/>
  <c r="Q32" i="7"/>
  <c r="M32" i="8" s="1"/>
  <c r="S32" i="7"/>
  <c r="O32" i="8" s="1"/>
  <c r="O33" i="7"/>
  <c r="K33" i="8" s="1"/>
  <c r="S33" i="7"/>
  <c r="O33" i="8" s="1"/>
  <c r="N34" i="7"/>
  <c r="J34" i="8" s="1"/>
  <c r="O34" i="7"/>
  <c r="K34" i="8" s="1"/>
  <c r="P34" i="7"/>
  <c r="L34" i="8" s="1"/>
  <c r="Q34" i="7"/>
  <c r="M34" i="8" s="1"/>
  <c r="R34" i="7"/>
  <c r="N34" i="8" s="1"/>
  <c r="S34" i="7"/>
  <c r="O34" i="8" s="1"/>
  <c r="O35" i="7"/>
  <c r="K35" i="8" s="1"/>
  <c r="S35" i="7"/>
  <c r="O35" i="8" s="1"/>
  <c r="O36" i="7"/>
  <c r="K36" i="8" s="1"/>
  <c r="P36" i="7"/>
  <c r="L36" i="8" s="1"/>
  <c r="Q36" i="7"/>
  <c r="M36" i="8" s="1"/>
  <c r="S36" i="7"/>
  <c r="O36" i="8" s="1"/>
  <c r="O37" i="7"/>
  <c r="K37" i="8" s="1"/>
  <c r="P37" i="7"/>
  <c r="L37" i="8" s="1"/>
  <c r="Q37" i="7"/>
  <c r="M37" i="8" s="1"/>
  <c r="N38" i="7"/>
  <c r="J38" i="8" s="1"/>
  <c r="O38" i="7"/>
  <c r="K38" i="8" s="1"/>
  <c r="Q38" i="7"/>
  <c r="M38" i="8" s="1"/>
  <c r="R38" i="7"/>
  <c r="N38" i="8" s="1"/>
  <c r="S38" i="7"/>
  <c r="O38" i="8" s="1"/>
  <c r="O39" i="7"/>
  <c r="K39" i="8" s="1"/>
  <c r="Q39" i="7"/>
  <c r="M39" i="8" s="1"/>
  <c r="O40" i="7"/>
  <c r="K40" i="8" s="1"/>
  <c r="P40" i="7"/>
  <c r="L40" i="8" s="1"/>
  <c r="Q40" i="7"/>
  <c r="M40" i="8" s="1"/>
  <c r="S40" i="7"/>
  <c r="O40" i="8" s="1"/>
  <c r="O41" i="7"/>
  <c r="K41" i="8" s="1"/>
  <c r="Q41" i="7"/>
  <c r="M41" i="8" s="1"/>
  <c r="N42" i="7"/>
  <c r="J42" i="8" s="1"/>
  <c r="O42" i="7"/>
  <c r="K42" i="8" s="1"/>
  <c r="P42" i="7"/>
  <c r="L42" i="8" s="1"/>
  <c r="Q42" i="7"/>
  <c r="M42" i="8" s="1"/>
  <c r="R42" i="7"/>
  <c r="N42" i="8" s="1"/>
  <c r="S42" i="7"/>
  <c r="O42" i="8" s="1"/>
  <c r="N43" i="7"/>
  <c r="J43" i="8" s="1"/>
  <c r="O43" i="7"/>
  <c r="K43" i="8" s="1"/>
  <c r="Q43" i="7"/>
  <c r="M43" i="8" s="1"/>
  <c r="R43" i="7"/>
  <c r="N43" i="8" s="1"/>
  <c r="O44" i="7"/>
  <c r="K44" i="8" s="1"/>
  <c r="P44" i="7"/>
  <c r="L44" i="8" s="1"/>
  <c r="Q44" i="7"/>
  <c r="M44" i="8" s="1"/>
  <c r="R44" i="7"/>
  <c r="N44" i="8" s="1"/>
  <c r="S44" i="7"/>
  <c r="O44" i="8" s="1"/>
  <c r="O45" i="7"/>
  <c r="K45" i="8" s="1"/>
  <c r="S45" i="7"/>
  <c r="O45" i="8" s="1"/>
  <c r="N46" i="7"/>
  <c r="J46" i="8" s="1"/>
  <c r="O46" i="7"/>
  <c r="K46" i="8" s="1"/>
  <c r="Q46" i="7"/>
  <c r="M46" i="8" s="1"/>
  <c r="R46" i="7"/>
  <c r="N46" i="8" s="1"/>
  <c r="S46" i="7"/>
  <c r="O46" i="8" s="1"/>
  <c r="O47" i="7"/>
  <c r="K47" i="8" s="1"/>
  <c r="R47" i="7"/>
  <c r="N47" i="8" s="1"/>
  <c r="S47" i="7"/>
  <c r="O47" i="8" s="1"/>
  <c r="N48" i="7"/>
  <c r="J48" i="8" s="1"/>
  <c r="O48" i="7"/>
  <c r="K48" i="8" s="1"/>
  <c r="P48" i="7"/>
  <c r="L48" i="8" s="1"/>
  <c r="Q48" i="7"/>
  <c r="M48" i="8" s="1"/>
  <c r="R48" i="7"/>
  <c r="N48" i="8" s="1"/>
  <c r="S48" i="7"/>
  <c r="O48" i="8" s="1"/>
  <c r="O49" i="7"/>
  <c r="K49" i="8" s="1"/>
  <c r="S49" i="7"/>
  <c r="O49" i="8" s="1"/>
  <c r="N50" i="7"/>
  <c r="J50" i="8" s="1"/>
  <c r="O50" i="7"/>
  <c r="K50" i="8" s="1"/>
  <c r="Q50" i="7"/>
  <c r="M50" i="8" s="1"/>
  <c r="R50" i="7"/>
  <c r="N50" i="8" s="1"/>
  <c r="S50" i="7"/>
  <c r="O50" i="8" s="1"/>
  <c r="N51" i="7"/>
  <c r="J51" i="8" s="1"/>
  <c r="O51" i="7"/>
  <c r="K51" i="8" s="1"/>
  <c r="S51" i="7"/>
  <c r="O51" i="8" s="1"/>
  <c r="O52" i="7"/>
  <c r="K52" i="8" s="1"/>
  <c r="P52" i="7"/>
  <c r="L52" i="8" s="1"/>
  <c r="Q52" i="7"/>
  <c r="M52" i="8" s="1"/>
  <c r="S52" i="7"/>
  <c r="O52" i="8" s="1"/>
  <c r="O53" i="7"/>
  <c r="K53" i="8" s="1"/>
  <c r="Q53" i="7"/>
  <c r="M53" i="8" s="1"/>
  <c r="N54" i="7"/>
  <c r="J54" i="8" s="1"/>
  <c r="O54" i="7"/>
  <c r="K54" i="8" s="1"/>
  <c r="P54" i="7"/>
  <c r="L54" i="8" s="1"/>
  <c r="Q54" i="7"/>
  <c r="M54" i="8" s="1"/>
  <c r="R54" i="7"/>
  <c r="N54" i="8" s="1"/>
  <c r="S54" i="7"/>
  <c r="O54" i="8" s="1"/>
  <c r="O55" i="7"/>
  <c r="K55" i="8" s="1"/>
  <c r="Q55" i="7"/>
  <c r="M55" i="8" s="1"/>
  <c r="O56" i="7"/>
  <c r="K56" i="8" s="1"/>
  <c r="P56" i="7"/>
  <c r="L56" i="8" s="1"/>
  <c r="Q56" i="7"/>
  <c r="M56" i="8" s="1"/>
  <c r="R56" i="7"/>
  <c r="N56" i="8" s="1"/>
  <c r="S56" i="7"/>
  <c r="O56" i="8" s="1"/>
  <c r="O57" i="7"/>
  <c r="K57" i="8" s="1"/>
  <c r="Q57" i="7"/>
  <c r="M57" i="8" s="1"/>
  <c r="N58" i="7"/>
  <c r="J58" i="8" s="1"/>
  <c r="O58" i="7"/>
  <c r="K58" i="8" s="1"/>
  <c r="P58" i="7"/>
  <c r="L58" i="8" s="1"/>
  <c r="Q58" i="7"/>
  <c r="M58" i="8" s="1"/>
  <c r="R58" i="7"/>
  <c r="N58" i="8" s="1"/>
  <c r="S58" i="7"/>
  <c r="O58" i="8" s="1"/>
  <c r="N59" i="7"/>
  <c r="J59" i="8" s="1"/>
  <c r="O59" i="7"/>
  <c r="K59" i="8" s="1"/>
  <c r="Q59" i="7"/>
  <c r="M59" i="8" s="1"/>
  <c r="R59" i="7"/>
  <c r="N59" i="8" s="1"/>
  <c r="O60" i="7"/>
  <c r="K60" i="8" s="1"/>
  <c r="P60" i="7"/>
  <c r="L60" i="8" s="1"/>
  <c r="Q60" i="7"/>
  <c r="M60" i="8" s="1"/>
  <c r="S60" i="7"/>
  <c r="O60" i="8" s="1"/>
  <c r="O61" i="7"/>
  <c r="K61" i="8" s="1"/>
  <c r="S61" i="7"/>
  <c r="O61" i="8" s="1"/>
  <c r="N62" i="7"/>
  <c r="J62" i="8" s="1"/>
  <c r="O62" i="7"/>
  <c r="K62" i="8" s="1"/>
  <c r="P62" i="7"/>
  <c r="L62" i="8" s="1"/>
  <c r="Q62" i="7"/>
  <c r="M62" i="8" s="1"/>
  <c r="R62" i="7"/>
  <c r="N62" i="8" s="1"/>
  <c r="S62" i="7"/>
  <c r="O62" i="8" s="1"/>
  <c r="N63" i="7"/>
  <c r="J63" i="8" s="1"/>
  <c r="O63" i="7"/>
  <c r="K63" i="8" s="1"/>
  <c r="R63" i="7"/>
  <c r="N63" i="8" s="1"/>
  <c r="S63" i="7"/>
  <c r="O63" i="8" s="1"/>
  <c r="N64" i="7"/>
  <c r="J64" i="8" s="1"/>
  <c r="O64" i="7"/>
  <c r="K64" i="8" s="1"/>
  <c r="P64" i="7"/>
  <c r="L64" i="8" s="1"/>
  <c r="Q64" i="7"/>
  <c r="M64" i="8" s="1"/>
  <c r="R64" i="7"/>
  <c r="N64" i="8" s="1"/>
  <c r="S64" i="7"/>
  <c r="O64" i="8" s="1"/>
  <c r="O65" i="7"/>
  <c r="K65" i="8" s="1"/>
  <c r="S65" i="7"/>
  <c r="O65" i="8" s="1"/>
  <c r="N66" i="7"/>
  <c r="J66" i="8" s="1"/>
  <c r="O66" i="7"/>
  <c r="K66" i="8" s="1"/>
  <c r="Q66" i="7"/>
  <c r="M66" i="8" s="1"/>
  <c r="R66" i="7"/>
  <c r="N66" i="8" s="1"/>
  <c r="S66" i="7"/>
  <c r="O66" i="8" s="1"/>
  <c r="O67" i="7"/>
  <c r="K67" i="8" s="1"/>
  <c r="S67" i="7"/>
  <c r="O67" i="8" s="1"/>
  <c r="N68" i="7"/>
  <c r="J68" i="8" s="1"/>
  <c r="O68" i="7"/>
  <c r="K68" i="8" s="1"/>
  <c r="P68" i="7"/>
  <c r="L68" i="8" s="1"/>
  <c r="Q68" i="7"/>
  <c r="M68" i="8" s="1"/>
  <c r="R68" i="7"/>
  <c r="N68" i="8" s="1"/>
  <c r="S68" i="7"/>
  <c r="O68" i="8" s="1"/>
  <c r="O69" i="7"/>
  <c r="K69" i="8" s="1"/>
  <c r="P69" i="7"/>
  <c r="L69" i="8" s="1"/>
  <c r="Q69" i="7"/>
  <c r="M69" i="8" s="1"/>
  <c r="N70" i="7"/>
  <c r="J70" i="8" s="1"/>
  <c r="O70" i="7"/>
  <c r="K70" i="8" s="1"/>
  <c r="P70" i="7"/>
  <c r="L70" i="8" s="1"/>
  <c r="Q70" i="7"/>
  <c r="M70" i="8" s="1"/>
  <c r="R70" i="7"/>
  <c r="N70" i="8" s="1"/>
  <c r="S70" i="7"/>
  <c r="O70" i="8" s="1"/>
  <c r="N71" i="7"/>
  <c r="J71" i="8" s="1"/>
  <c r="O71" i="7"/>
  <c r="K71" i="8" s="1"/>
  <c r="Q71" i="7"/>
  <c r="M71" i="8" s="1"/>
  <c r="O72" i="7"/>
  <c r="K72" i="8" s="1"/>
  <c r="P72" i="7"/>
  <c r="L72" i="8" s="1"/>
  <c r="Q72" i="7"/>
  <c r="M72" i="8" s="1"/>
  <c r="S72" i="7"/>
  <c r="O72" i="8" s="1"/>
  <c r="O73" i="7"/>
  <c r="K73" i="8" s="1"/>
  <c r="Q73" i="7"/>
  <c r="M73" i="8" s="1"/>
  <c r="N74" i="7"/>
  <c r="J74" i="8" s="1"/>
  <c r="O74" i="7"/>
  <c r="K74" i="8" s="1"/>
  <c r="P74" i="7"/>
  <c r="L74" i="8" s="1"/>
  <c r="Q74" i="7"/>
  <c r="M74" i="8" s="1"/>
  <c r="R74" i="7"/>
  <c r="N74" i="8" s="1"/>
  <c r="S74" i="7"/>
  <c r="O74" i="8" s="1"/>
  <c r="N75" i="7"/>
  <c r="J75" i="8" s="1"/>
  <c r="O75" i="7"/>
  <c r="K75" i="8" s="1"/>
  <c r="Q75" i="7"/>
  <c r="M75" i="8" s="1"/>
  <c r="R75" i="7"/>
  <c r="N75" i="8" s="1"/>
  <c r="O76" i="7"/>
  <c r="K76" i="8" s="1"/>
  <c r="P76" i="7"/>
  <c r="L76" i="8" s="1"/>
  <c r="Q76" i="7"/>
  <c r="M76" i="8" s="1"/>
  <c r="R76" i="7"/>
  <c r="N76" i="8" s="1"/>
  <c r="S76" i="7"/>
  <c r="O76" i="8" s="1"/>
  <c r="O77" i="7"/>
  <c r="K77" i="8" s="1"/>
  <c r="S77" i="7"/>
  <c r="O77" i="8" s="1"/>
  <c r="N78" i="7"/>
  <c r="J78" i="8" s="1"/>
  <c r="O78" i="7"/>
  <c r="K78" i="8" s="1"/>
  <c r="P78" i="7"/>
  <c r="L78" i="8" s="1"/>
  <c r="Q78" i="7"/>
  <c r="M78" i="8" s="1"/>
  <c r="R78" i="7"/>
  <c r="N78" i="8" s="1"/>
  <c r="S78" i="7"/>
  <c r="O78" i="8" s="1"/>
  <c r="N79" i="7"/>
  <c r="J79" i="8" s="1"/>
  <c r="O79" i="7"/>
  <c r="K79" i="8" s="1"/>
  <c r="R79" i="7"/>
  <c r="N79" i="8" s="1"/>
  <c r="S79" i="7"/>
  <c r="O79" i="8" s="1"/>
  <c r="N80" i="7"/>
  <c r="J80" i="8" s="1"/>
  <c r="O80" i="7"/>
  <c r="K80" i="8" s="1"/>
  <c r="P80" i="7"/>
  <c r="L80" i="8" s="1"/>
  <c r="Q80" i="7"/>
  <c r="M80" i="8" s="1"/>
  <c r="R80" i="7"/>
  <c r="N80" i="8" s="1"/>
  <c r="S80" i="7"/>
  <c r="O80" i="8" s="1"/>
  <c r="O81" i="7"/>
  <c r="K81" i="8" s="1"/>
  <c r="S81" i="7"/>
  <c r="O81" i="8" s="1"/>
  <c r="N82" i="7"/>
  <c r="J82" i="8" s="1"/>
  <c r="O82" i="7"/>
  <c r="K82" i="8" s="1"/>
  <c r="P82" i="7"/>
  <c r="L82" i="8" s="1"/>
  <c r="Q82" i="7"/>
  <c r="M82" i="8" s="1"/>
  <c r="R82" i="7"/>
  <c r="N82" i="8" s="1"/>
  <c r="S82" i="7"/>
  <c r="O82" i="8" s="1"/>
  <c r="N83" i="7"/>
  <c r="J83" i="8" s="1"/>
  <c r="O83" i="7"/>
  <c r="K83" i="8" s="1"/>
  <c r="R83" i="7"/>
  <c r="N83" i="8" s="1"/>
  <c r="S83" i="7"/>
  <c r="O83" i="8" s="1"/>
  <c r="N84" i="7"/>
  <c r="J84" i="8" s="1"/>
  <c r="O84" i="7"/>
  <c r="K84" i="8" s="1"/>
  <c r="P84" i="7"/>
  <c r="L84" i="8" s="1"/>
  <c r="Q84" i="7"/>
  <c r="M84" i="8" s="1"/>
  <c r="R84" i="7"/>
  <c r="N84" i="8" s="1"/>
  <c r="S84" i="7"/>
  <c r="O84" i="8" s="1"/>
  <c r="O85" i="7"/>
  <c r="K85" i="8" s="1"/>
  <c r="S85" i="7"/>
  <c r="O85" i="8" s="1"/>
  <c r="N86" i="7"/>
  <c r="J86" i="8" s="1"/>
  <c r="O86" i="7"/>
  <c r="K86" i="8" s="1"/>
  <c r="P86" i="7"/>
  <c r="L86" i="8" s="1"/>
  <c r="Q86" i="7"/>
  <c r="M86" i="8" s="1"/>
  <c r="R86" i="7"/>
  <c r="N86" i="8" s="1"/>
  <c r="S86" i="7"/>
  <c r="O86" i="8" s="1"/>
  <c r="N87" i="7"/>
  <c r="J87" i="8" s="1"/>
  <c r="O87" i="7"/>
  <c r="K87" i="8" s="1"/>
  <c r="R87" i="7"/>
  <c r="N87" i="8" s="1"/>
  <c r="S87" i="7"/>
  <c r="O87" i="8" s="1"/>
  <c r="N88" i="7"/>
  <c r="J88" i="8" s="1"/>
  <c r="O88" i="7"/>
  <c r="K88" i="8" s="1"/>
  <c r="P88" i="7"/>
  <c r="L88" i="8" s="1"/>
  <c r="Q88" i="7"/>
  <c r="M88" i="8" s="1"/>
  <c r="R88" i="7"/>
  <c r="N88" i="8" s="1"/>
  <c r="S88" i="7"/>
  <c r="O88" i="8" s="1"/>
  <c r="O89" i="7"/>
  <c r="K89" i="8" s="1"/>
  <c r="S89" i="7"/>
  <c r="O89" i="8" s="1"/>
  <c r="N90" i="7"/>
  <c r="J90" i="8" s="1"/>
  <c r="O90" i="7"/>
  <c r="K90" i="8" s="1"/>
  <c r="P90" i="7"/>
  <c r="L90" i="8" s="1"/>
  <c r="Q90" i="7"/>
  <c r="M90" i="8" s="1"/>
  <c r="R90" i="7"/>
  <c r="N90" i="8" s="1"/>
  <c r="S90" i="7"/>
  <c r="O90" i="8" s="1"/>
  <c r="N91" i="7"/>
  <c r="J91" i="8" s="1"/>
  <c r="O91" i="7"/>
  <c r="K91" i="8" s="1"/>
  <c r="R91" i="7"/>
  <c r="N91" i="8" s="1"/>
  <c r="S91" i="7"/>
  <c r="O91" i="8" s="1"/>
  <c r="N92" i="7"/>
  <c r="J92" i="8" s="1"/>
  <c r="O92" i="7"/>
  <c r="K92" i="8" s="1"/>
  <c r="P92" i="7"/>
  <c r="L92" i="8" s="1"/>
  <c r="Q92" i="7"/>
  <c r="M92" i="8" s="1"/>
  <c r="R92" i="7"/>
  <c r="N92" i="8" s="1"/>
  <c r="S92" i="7"/>
  <c r="O92" i="8" s="1"/>
  <c r="O93" i="7"/>
  <c r="K93" i="8" s="1"/>
  <c r="S93" i="7"/>
  <c r="O93" i="8" s="1"/>
  <c r="N94" i="7"/>
  <c r="J94" i="8" s="1"/>
  <c r="O94" i="7"/>
  <c r="K94" i="8" s="1"/>
  <c r="P94" i="7"/>
  <c r="L94" i="8" s="1"/>
  <c r="Q94" i="7"/>
  <c r="M94" i="8" s="1"/>
  <c r="R94" i="7"/>
  <c r="N94" i="8" s="1"/>
  <c r="S94" i="7"/>
  <c r="O94" i="8" s="1"/>
  <c r="N95" i="7"/>
  <c r="J95" i="8" s="1"/>
  <c r="O95" i="7"/>
  <c r="K95" i="8" s="1"/>
  <c r="R95" i="7"/>
  <c r="N95" i="8" s="1"/>
  <c r="S95" i="7"/>
  <c r="O95" i="8" s="1"/>
  <c r="N96" i="7"/>
  <c r="J96" i="8" s="1"/>
  <c r="O96" i="7"/>
  <c r="K96" i="8" s="1"/>
  <c r="P96" i="7"/>
  <c r="L96" i="8" s="1"/>
  <c r="Q96" i="7"/>
  <c r="M96" i="8" s="1"/>
  <c r="R96" i="7"/>
  <c r="N96" i="8" s="1"/>
  <c r="S96" i="7"/>
  <c r="O96" i="8" s="1"/>
  <c r="O97" i="7"/>
  <c r="K97" i="8" s="1"/>
  <c r="P97" i="7"/>
  <c r="L97" i="8" s="1"/>
  <c r="S97" i="7"/>
  <c r="O97" i="8" s="1"/>
  <c r="N98" i="7"/>
  <c r="J98" i="8" s="1"/>
  <c r="O98" i="7"/>
  <c r="K98" i="8" s="1"/>
  <c r="P98" i="7"/>
  <c r="L98" i="8" s="1"/>
  <c r="Q98" i="7"/>
  <c r="M98" i="8" s="1"/>
  <c r="R98" i="7"/>
  <c r="N98" i="8" s="1"/>
  <c r="S98" i="7"/>
  <c r="O98" i="8" s="1"/>
  <c r="N99" i="7"/>
  <c r="J99" i="8" s="1"/>
  <c r="O99" i="7"/>
  <c r="K99" i="8" s="1"/>
  <c r="R99" i="7"/>
  <c r="N99" i="8" s="1"/>
  <c r="S99" i="7"/>
  <c r="O99" i="8" s="1"/>
  <c r="N100" i="7"/>
  <c r="J100" i="8" s="1"/>
  <c r="O100" i="7"/>
  <c r="K100" i="8" s="1"/>
  <c r="P100" i="7"/>
  <c r="L100" i="8" s="1"/>
  <c r="Q100" i="7"/>
  <c r="M100" i="8" s="1"/>
  <c r="R100" i="7"/>
  <c r="N100" i="8" s="1"/>
  <c r="S100" i="7"/>
  <c r="O100" i="8" s="1"/>
  <c r="O101" i="7"/>
  <c r="K101" i="8" s="1"/>
  <c r="S101" i="7"/>
  <c r="O101" i="8" s="1"/>
  <c r="N102" i="7"/>
  <c r="J102" i="8" s="1"/>
  <c r="O102" i="7"/>
  <c r="K102" i="8" s="1"/>
  <c r="Q102" i="7"/>
  <c r="M102" i="8" s="1"/>
  <c r="R102" i="7"/>
  <c r="N102" i="8" s="1"/>
  <c r="S102" i="7"/>
  <c r="O102" i="8" s="1"/>
  <c r="N103" i="7"/>
  <c r="J103" i="8" s="1"/>
  <c r="O103" i="7"/>
  <c r="K103" i="8" s="1"/>
  <c r="R103" i="7"/>
  <c r="N103" i="8" s="1"/>
  <c r="S103" i="7"/>
  <c r="O103" i="8" s="1"/>
  <c r="O104" i="7"/>
  <c r="K104" i="8" s="1"/>
  <c r="P104" i="7"/>
  <c r="L104" i="8" s="1"/>
  <c r="Q104" i="7"/>
  <c r="M104" i="8" s="1"/>
  <c r="R104" i="7"/>
  <c r="N104" i="8" s="1"/>
  <c r="S104" i="7"/>
  <c r="O104" i="8" s="1"/>
  <c r="O105" i="7"/>
  <c r="K105" i="8" s="1"/>
  <c r="S105" i="7"/>
  <c r="O105" i="8" s="1"/>
  <c r="N106" i="7"/>
  <c r="J106" i="8" s="1"/>
  <c r="O106" i="7"/>
  <c r="K106" i="8" s="1"/>
  <c r="P106" i="7"/>
  <c r="L106" i="8" s="1"/>
  <c r="Q106" i="7"/>
  <c r="M106" i="8" s="1"/>
  <c r="R106" i="7"/>
  <c r="N106" i="8" s="1"/>
  <c r="S106" i="7"/>
  <c r="O106" i="8" s="1"/>
  <c r="N107" i="7"/>
  <c r="J107" i="8" s="1"/>
  <c r="O107" i="7"/>
  <c r="K107" i="8" s="1"/>
  <c r="R107" i="7"/>
  <c r="N107" i="8" s="1"/>
  <c r="S107" i="7"/>
  <c r="O107" i="8" s="1"/>
  <c r="N108" i="7"/>
  <c r="J108" i="8" s="1"/>
  <c r="O108" i="7"/>
  <c r="K108" i="8" s="1"/>
  <c r="P108" i="7"/>
  <c r="L108" i="8" s="1"/>
  <c r="Q108" i="7"/>
  <c r="M108" i="8" s="1"/>
  <c r="R108" i="7"/>
  <c r="N108" i="8" s="1"/>
  <c r="S108" i="7"/>
  <c r="O108" i="8" s="1"/>
  <c r="O109" i="7"/>
  <c r="K109" i="8" s="1"/>
  <c r="S109" i="7"/>
  <c r="O109" i="8" s="1"/>
  <c r="N110" i="7"/>
  <c r="J110" i="8" s="1"/>
  <c r="O110" i="7"/>
  <c r="K110" i="8" s="1"/>
  <c r="P110" i="7"/>
  <c r="L110" i="8" s="1"/>
  <c r="Q110" i="7"/>
  <c r="M110" i="8" s="1"/>
  <c r="R110" i="7"/>
  <c r="N110" i="8" s="1"/>
  <c r="S110" i="7"/>
  <c r="O110" i="8" s="1"/>
  <c r="N111" i="7"/>
  <c r="J111" i="8" s="1"/>
  <c r="O111" i="7"/>
  <c r="K111" i="8" s="1"/>
  <c r="R111" i="7"/>
  <c r="N111" i="8" s="1"/>
  <c r="S111" i="7"/>
  <c r="O111" i="8" s="1"/>
  <c r="N112" i="7"/>
  <c r="J112" i="8" s="1"/>
  <c r="O112" i="7"/>
  <c r="K112" i="8" s="1"/>
  <c r="P112" i="7"/>
  <c r="L112" i="8" s="1"/>
  <c r="Q112" i="7"/>
  <c r="M112" i="8" s="1"/>
  <c r="R112" i="7"/>
  <c r="N112" i="8" s="1"/>
  <c r="S112" i="7"/>
  <c r="O112" i="8" s="1"/>
  <c r="O113" i="7"/>
  <c r="K113" i="8" s="1"/>
  <c r="P113" i="7"/>
  <c r="L113" i="8" s="1"/>
  <c r="S113" i="7"/>
  <c r="O113" i="8" s="1"/>
  <c r="N114" i="7"/>
  <c r="J114" i="8" s="1"/>
  <c r="O114" i="7"/>
  <c r="K114" i="8" s="1"/>
  <c r="P114" i="7"/>
  <c r="L114" i="8" s="1"/>
  <c r="Q114" i="7"/>
  <c r="M114" i="8" s="1"/>
  <c r="R114" i="7"/>
  <c r="N114" i="8" s="1"/>
  <c r="S114" i="7"/>
  <c r="O114" i="8" s="1"/>
  <c r="N115" i="7"/>
  <c r="J115" i="8" s="1"/>
  <c r="O115" i="7"/>
  <c r="K115" i="8" s="1"/>
  <c r="R115" i="7"/>
  <c r="N115" i="8" s="1"/>
  <c r="S115" i="7"/>
  <c r="O115" i="8" s="1"/>
  <c r="N116" i="7"/>
  <c r="J116" i="8" s="1"/>
  <c r="O116" i="7"/>
  <c r="K116" i="8" s="1"/>
  <c r="P116" i="7"/>
  <c r="L116" i="8" s="1"/>
  <c r="Q116" i="7"/>
  <c r="M116" i="8" s="1"/>
  <c r="R116" i="7"/>
  <c r="N116" i="8" s="1"/>
  <c r="S116" i="7"/>
  <c r="O116" i="8" s="1"/>
  <c r="O117" i="7"/>
  <c r="K117" i="8" s="1"/>
  <c r="S117" i="7"/>
  <c r="O117" i="8" s="1"/>
  <c r="N118" i="7"/>
  <c r="J118" i="8" s="1"/>
  <c r="O118" i="7"/>
  <c r="K118" i="8" s="1"/>
  <c r="P118" i="7"/>
  <c r="L118" i="8" s="1"/>
  <c r="Q118" i="7"/>
  <c r="M118" i="8" s="1"/>
  <c r="R118" i="7"/>
  <c r="N118" i="8" s="1"/>
  <c r="S118" i="7"/>
  <c r="O118" i="8" s="1"/>
  <c r="N119" i="7"/>
  <c r="J119" i="8" s="1"/>
  <c r="O119" i="7"/>
  <c r="K119" i="8" s="1"/>
  <c r="R119" i="7"/>
  <c r="N119" i="8" s="1"/>
  <c r="S119" i="7"/>
  <c r="O119" i="8" s="1"/>
  <c r="N120" i="7"/>
  <c r="J120" i="8" s="1"/>
  <c r="O120" i="7"/>
  <c r="K120" i="8" s="1"/>
  <c r="P120" i="7"/>
  <c r="L120" i="8" s="1"/>
  <c r="Q120" i="7"/>
  <c r="M120" i="8" s="1"/>
  <c r="R120" i="7"/>
  <c r="N120" i="8" s="1"/>
  <c r="S120" i="7"/>
  <c r="O120" i="8" s="1"/>
  <c r="O121" i="7"/>
  <c r="K121" i="8" s="1"/>
  <c r="S121" i="7"/>
  <c r="O121" i="8" s="1"/>
  <c r="N122" i="7"/>
  <c r="J122" i="8" s="1"/>
  <c r="O122" i="7"/>
  <c r="K122" i="8" s="1"/>
  <c r="P122" i="7"/>
  <c r="L122" i="8" s="1"/>
  <c r="Q122" i="7"/>
  <c r="M122" i="8" s="1"/>
  <c r="R122" i="7"/>
  <c r="N122" i="8" s="1"/>
  <c r="S122" i="7"/>
  <c r="O122" i="8" s="1"/>
  <c r="N123" i="7"/>
  <c r="J123" i="8" s="1"/>
  <c r="O123" i="7"/>
  <c r="K123" i="8" s="1"/>
  <c r="R123" i="7"/>
  <c r="N123" i="8" s="1"/>
  <c r="S123" i="7"/>
  <c r="O123" i="8" s="1"/>
  <c r="N124" i="7"/>
  <c r="J124" i="8" s="1"/>
  <c r="O124" i="7"/>
  <c r="K124" i="8" s="1"/>
  <c r="P124" i="7"/>
  <c r="L124" i="8" s="1"/>
  <c r="Q124" i="7"/>
  <c r="M124" i="8" s="1"/>
  <c r="R124" i="7"/>
  <c r="N124" i="8" s="1"/>
  <c r="S124" i="7"/>
  <c r="O124" i="8" s="1"/>
  <c r="O125" i="7"/>
  <c r="K125" i="8" s="1"/>
  <c r="S125" i="7"/>
  <c r="O125" i="8" s="1"/>
  <c r="N126" i="7"/>
  <c r="J126" i="8" s="1"/>
  <c r="O126" i="7"/>
  <c r="K126" i="8" s="1"/>
  <c r="P126" i="7"/>
  <c r="L126" i="8" s="1"/>
  <c r="Q126" i="7"/>
  <c r="M126" i="8" s="1"/>
  <c r="R126" i="7"/>
  <c r="N126" i="8" s="1"/>
  <c r="S126" i="7"/>
  <c r="O126" i="8" s="1"/>
  <c r="N127" i="7"/>
  <c r="J127" i="8" s="1"/>
  <c r="O127" i="7"/>
  <c r="K127" i="8" s="1"/>
  <c r="R127" i="7"/>
  <c r="N127" i="8" s="1"/>
  <c r="S127" i="7"/>
  <c r="O127" i="8" s="1"/>
  <c r="N128" i="7"/>
  <c r="J128" i="8" s="1"/>
  <c r="O128" i="7"/>
  <c r="K128" i="8" s="1"/>
  <c r="P128" i="7"/>
  <c r="L128" i="8" s="1"/>
  <c r="Q128" i="7"/>
  <c r="M128" i="8" s="1"/>
  <c r="R128" i="7"/>
  <c r="N128" i="8" s="1"/>
  <c r="S128" i="7"/>
  <c r="O128" i="8" s="1"/>
  <c r="O129" i="7"/>
  <c r="K129" i="8" s="1"/>
  <c r="P129" i="7"/>
  <c r="L129" i="8" s="1"/>
  <c r="S129" i="7"/>
  <c r="O129" i="8" s="1"/>
  <c r="N130" i="7"/>
  <c r="J130" i="8" s="1"/>
  <c r="O130" i="7"/>
  <c r="K130" i="8" s="1"/>
  <c r="P130" i="7"/>
  <c r="L130" i="8" s="1"/>
  <c r="Q130" i="7"/>
  <c r="M130" i="8" s="1"/>
  <c r="R130" i="7"/>
  <c r="N130" i="8" s="1"/>
  <c r="S130" i="7"/>
  <c r="O130" i="8" s="1"/>
  <c r="N131" i="7"/>
  <c r="J131" i="8" s="1"/>
  <c r="O131" i="7"/>
  <c r="K131" i="8" s="1"/>
  <c r="R131" i="7"/>
  <c r="N131" i="8" s="1"/>
  <c r="S131" i="7"/>
  <c r="O131" i="8" s="1"/>
  <c r="N132" i="7"/>
  <c r="J132" i="8" s="1"/>
  <c r="O132" i="7"/>
  <c r="K132" i="8" s="1"/>
  <c r="P132" i="7"/>
  <c r="L132" i="8" s="1"/>
  <c r="Q132" i="7"/>
  <c r="M132" i="8" s="1"/>
  <c r="R132" i="7"/>
  <c r="N132" i="8" s="1"/>
  <c r="S132" i="7"/>
  <c r="O132" i="8" s="1"/>
  <c r="O133" i="7"/>
  <c r="K133" i="8" s="1"/>
  <c r="S133" i="7"/>
  <c r="O133" i="8" s="1"/>
  <c r="N134" i="7"/>
  <c r="J134" i="8" s="1"/>
  <c r="O134" i="7"/>
  <c r="K134" i="8" s="1"/>
  <c r="P134" i="7"/>
  <c r="L134" i="8" s="1"/>
  <c r="Q134" i="7"/>
  <c r="M134" i="8" s="1"/>
  <c r="R134" i="7"/>
  <c r="N134" i="8" s="1"/>
  <c r="S134" i="7"/>
  <c r="O134" i="8" s="1"/>
  <c r="N135" i="7"/>
  <c r="J135" i="8" s="1"/>
  <c r="O135" i="7"/>
  <c r="K135" i="8" s="1"/>
  <c r="R135" i="7"/>
  <c r="N135" i="8" s="1"/>
  <c r="S135" i="7"/>
  <c r="O135" i="8" s="1"/>
  <c r="N136" i="7"/>
  <c r="J136" i="8" s="1"/>
  <c r="O136" i="7"/>
  <c r="K136" i="8" s="1"/>
  <c r="P136" i="7"/>
  <c r="L136" i="8" s="1"/>
  <c r="Q136" i="7"/>
  <c r="M136" i="8" s="1"/>
  <c r="R136" i="7"/>
  <c r="N136" i="8" s="1"/>
  <c r="S136" i="7"/>
  <c r="O136" i="8" s="1"/>
  <c r="O137" i="7"/>
  <c r="K137" i="8" s="1"/>
  <c r="S137" i="7"/>
  <c r="O137" i="8" s="1"/>
  <c r="N138" i="7"/>
  <c r="J138" i="8" s="1"/>
  <c r="O138" i="7"/>
  <c r="K138" i="8" s="1"/>
  <c r="P138" i="7"/>
  <c r="L138" i="8" s="1"/>
  <c r="Q138" i="7"/>
  <c r="M138" i="8" s="1"/>
  <c r="R138" i="7"/>
  <c r="N138" i="8" s="1"/>
  <c r="S138" i="7"/>
  <c r="O138" i="8" s="1"/>
  <c r="N139" i="7"/>
  <c r="J139" i="8" s="1"/>
  <c r="O139" i="7"/>
  <c r="K139" i="8" s="1"/>
  <c r="R139" i="7"/>
  <c r="N139" i="8" s="1"/>
  <c r="S139" i="7"/>
  <c r="O139" i="8" s="1"/>
  <c r="N140" i="7"/>
  <c r="J140" i="8" s="1"/>
  <c r="O140" i="7"/>
  <c r="K140" i="8" s="1"/>
  <c r="P140" i="7"/>
  <c r="L140" i="8" s="1"/>
  <c r="Q140" i="7"/>
  <c r="M140" i="8" s="1"/>
  <c r="R140" i="7"/>
  <c r="N140" i="8" s="1"/>
  <c r="S140" i="7"/>
  <c r="O140" i="8" s="1"/>
  <c r="O141" i="7"/>
  <c r="K141" i="8" s="1"/>
  <c r="S141" i="7"/>
  <c r="O141" i="8" s="1"/>
  <c r="N142" i="7"/>
  <c r="J142" i="8" s="1"/>
  <c r="O142" i="7"/>
  <c r="K142" i="8" s="1"/>
  <c r="P142" i="7"/>
  <c r="L142" i="8" s="1"/>
  <c r="Q142" i="7"/>
  <c r="M142" i="8" s="1"/>
  <c r="R142" i="7"/>
  <c r="N142" i="8" s="1"/>
  <c r="S142" i="7"/>
  <c r="O142" i="8" s="1"/>
  <c r="N143" i="7"/>
  <c r="J143" i="8" s="1"/>
  <c r="O143" i="7"/>
  <c r="K143" i="8" s="1"/>
  <c r="Q143" i="7"/>
  <c r="M143" i="8" s="1"/>
  <c r="R143" i="7"/>
  <c r="N143" i="8" s="1"/>
  <c r="S143" i="7"/>
  <c r="O143" i="8" s="1"/>
  <c r="N144" i="7"/>
  <c r="J144" i="8" s="1"/>
  <c r="O144" i="7"/>
  <c r="K144" i="8" s="1"/>
  <c r="P144" i="7"/>
  <c r="L144" i="8" s="1"/>
  <c r="Q144" i="7"/>
  <c r="M144" i="8" s="1"/>
  <c r="R144" i="7"/>
  <c r="N144" i="8" s="1"/>
  <c r="S144" i="7"/>
  <c r="O144" i="8" s="1"/>
  <c r="O145" i="7"/>
  <c r="K145" i="8" s="1"/>
  <c r="Q145" i="7"/>
  <c r="M145" i="8" s="1"/>
  <c r="S145" i="7"/>
  <c r="O145" i="8" s="1"/>
  <c r="N146" i="7"/>
  <c r="J146" i="8" s="1"/>
  <c r="O146" i="7"/>
  <c r="K146" i="8" s="1"/>
  <c r="P146" i="7"/>
  <c r="L146" i="8" s="1"/>
  <c r="Q146" i="7"/>
  <c r="M146" i="8" s="1"/>
  <c r="R146" i="7"/>
  <c r="N146" i="8" s="1"/>
  <c r="S146" i="7"/>
  <c r="O146" i="8" s="1"/>
  <c r="N147" i="7"/>
  <c r="J147" i="8" s="1"/>
  <c r="O147" i="7"/>
  <c r="K147" i="8" s="1"/>
  <c r="Q147" i="7"/>
  <c r="M147" i="8" s="1"/>
  <c r="R147" i="7"/>
  <c r="N147" i="8" s="1"/>
  <c r="S147" i="7"/>
  <c r="O147" i="8" s="1"/>
  <c r="N148" i="7"/>
  <c r="J148" i="8" s="1"/>
  <c r="O148" i="7"/>
  <c r="K148" i="8" s="1"/>
  <c r="P148" i="7"/>
  <c r="L148" i="8" s="1"/>
  <c r="Q148" i="7"/>
  <c r="M148" i="8" s="1"/>
  <c r="R148" i="7"/>
  <c r="N148" i="8" s="1"/>
  <c r="S148" i="7"/>
  <c r="O148" i="8" s="1"/>
  <c r="O149" i="7"/>
  <c r="K149" i="8" s="1"/>
  <c r="Q149" i="7"/>
  <c r="M149" i="8" s="1"/>
  <c r="S149" i="7"/>
  <c r="O149" i="8" s="1"/>
  <c r="N150" i="7"/>
  <c r="J150" i="8" s="1"/>
  <c r="O150" i="7"/>
  <c r="K150" i="8" s="1"/>
  <c r="P150" i="7"/>
  <c r="L150" i="8" s="1"/>
  <c r="Q150" i="7"/>
  <c r="M150" i="8" s="1"/>
  <c r="R150" i="7"/>
  <c r="N150" i="8" s="1"/>
  <c r="S150" i="7"/>
  <c r="O150" i="8" s="1"/>
  <c r="N151" i="7"/>
  <c r="J151" i="8" s="1"/>
  <c r="O151" i="7"/>
  <c r="K151" i="8" s="1"/>
  <c r="Q151" i="7"/>
  <c r="M151" i="8" s="1"/>
  <c r="R151" i="7"/>
  <c r="N151" i="8" s="1"/>
  <c r="S151" i="7"/>
  <c r="O151" i="8" s="1"/>
  <c r="N152" i="7"/>
  <c r="J152" i="8" s="1"/>
  <c r="O152" i="7"/>
  <c r="K152" i="8" s="1"/>
  <c r="P152" i="7"/>
  <c r="L152" i="8" s="1"/>
  <c r="Q152" i="7"/>
  <c r="M152" i="8" s="1"/>
  <c r="R152" i="7"/>
  <c r="N152" i="8" s="1"/>
  <c r="S152" i="7"/>
  <c r="O152" i="8" s="1"/>
  <c r="O153" i="7"/>
  <c r="K153" i="8" s="1"/>
  <c r="Q153" i="7"/>
  <c r="M153" i="8" s="1"/>
  <c r="S153" i="7"/>
  <c r="O153" i="8" s="1"/>
  <c r="N154" i="7"/>
  <c r="J154" i="8" s="1"/>
  <c r="O154" i="7"/>
  <c r="K154" i="8" s="1"/>
  <c r="P154" i="7"/>
  <c r="L154" i="8" s="1"/>
  <c r="Q154" i="7"/>
  <c r="M154" i="8" s="1"/>
  <c r="R154" i="7"/>
  <c r="N154" i="8" s="1"/>
  <c r="S154" i="7"/>
  <c r="O154" i="8" s="1"/>
  <c r="N155" i="7"/>
  <c r="J155" i="8" s="1"/>
  <c r="O155" i="7"/>
  <c r="K155" i="8" s="1"/>
  <c r="Q155" i="7"/>
  <c r="M155" i="8" s="1"/>
  <c r="R155" i="7"/>
  <c r="N155" i="8" s="1"/>
  <c r="S155" i="7"/>
  <c r="O155" i="8" s="1"/>
  <c r="N156" i="7"/>
  <c r="J156" i="8" s="1"/>
  <c r="O156" i="7"/>
  <c r="K156" i="8" s="1"/>
  <c r="P156" i="7"/>
  <c r="L156" i="8" s="1"/>
  <c r="Q156" i="7"/>
  <c r="M156" i="8" s="1"/>
  <c r="R156" i="7"/>
  <c r="N156" i="8" s="1"/>
  <c r="S156" i="7"/>
  <c r="O156" i="8" s="1"/>
  <c r="O157" i="7"/>
  <c r="K157" i="8" s="1"/>
  <c r="Q157" i="7"/>
  <c r="M157" i="8" s="1"/>
  <c r="S157" i="7"/>
  <c r="O157" i="8" s="1"/>
  <c r="N158" i="7"/>
  <c r="J158" i="8" s="1"/>
  <c r="O158" i="7"/>
  <c r="K158" i="8" s="1"/>
  <c r="P158" i="7"/>
  <c r="L158" i="8" s="1"/>
  <c r="Q158" i="7"/>
  <c r="M158" i="8" s="1"/>
  <c r="R158" i="7"/>
  <c r="N158" i="8" s="1"/>
  <c r="S158" i="7"/>
  <c r="O158" i="8" s="1"/>
  <c r="N159" i="7"/>
  <c r="J159" i="8" s="1"/>
  <c r="O159" i="7"/>
  <c r="K159" i="8" s="1"/>
  <c r="Q159" i="7"/>
  <c r="M159" i="8" s="1"/>
  <c r="R159" i="7"/>
  <c r="N159" i="8" s="1"/>
  <c r="S159" i="7"/>
  <c r="O159" i="8" s="1"/>
  <c r="N160" i="7"/>
  <c r="J160" i="8" s="1"/>
  <c r="O160" i="7"/>
  <c r="K160" i="8" s="1"/>
  <c r="P160" i="7"/>
  <c r="L160" i="8" s="1"/>
  <c r="Q160" i="7"/>
  <c r="M160" i="8" s="1"/>
  <c r="R160" i="7"/>
  <c r="N160" i="8" s="1"/>
  <c r="S160" i="7"/>
  <c r="O160" i="8" s="1"/>
  <c r="O161" i="7"/>
  <c r="K161" i="8" s="1"/>
  <c r="P161" i="7"/>
  <c r="L161" i="8" s="1"/>
  <c r="Q161" i="7"/>
  <c r="M161" i="8" s="1"/>
  <c r="S161" i="7"/>
  <c r="O161" i="8" s="1"/>
  <c r="N162" i="7"/>
  <c r="J162" i="8" s="1"/>
  <c r="O162" i="7"/>
  <c r="K162" i="8" s="1"/>
  <c r="P162" i="7"/>
  <c r="L162" i="8" s="1"/>
  <c r="Q162" i="7"/>
  <c r="M162" i="8" s="1"/>
  <c r="R162" i="7"/>
  <c r="N162" i="8" s="1"/>
  <c r="S162" i="7"/>
  <c r="O162" i="8" s="1"/>
  <c r="N163" i="7"/>
  <c r="J163" i="8" s="1"/>
  <c r="O163" i="7"/>
  <c r="K163" i="8" s="1"/>
  <c r="Q163" i="7"/>
  <c r="M163" i="8" s="1"/>
  <c r="R163" i="7"/>
  <c r="N163" i="8" s="1"/>
  <c r="S163" i="7"/>
  <c r="O163" i="8" s="1"/>
  <c r="N164" i="7"/>
  <c r="J164" i="8" s="1"/>
  <c r="O164" i="7"/>
  <c r="K164" i="8" s="1"/>
  <c r="P164" i="7"/>
  <c r="L164" i="8" s="1"/>
  <c r="Q164" i="7"/>
  <c r="M164" i="8" s="1"/>
  <c r="R164" i="7"/>
  <c r="N164" i="8" s="1"/>
  <c r="S164" i="7"/>
  <c r="O164" i="8" s="1"/>
  <c r="O165" i="7"/>
  <c r="K165" i="8" s="1"/>
  <c r="P165" i="7"/>
  <c r="L165" i="8" s="1"/>
  <c r="Q165" i="7"/>
  <c r="M165" i="8" s="1"/>
  <c r="S165" i="7"/>
  <c r="O165" i="8" s="1"/>
  <c r="N166" i="7"/>
  <c r="J166" i="8" s="1"/>
  <c r="O166" i="7"/>
  <c r="K166" i="8" s="1"/>
  <c r="P166" i="7"/>
  <c r="L166" i="8" s="1"/>
  <c r="Q166" i="7"/>
  <c r="M166" i="8" s="1"/>
  <c r="R166" i="7"/>
  <c r="N166" i="8" s="1"/>
  <c r="S166" i="7"/>
  <c r="O166" i="8" s="1"/>
  <c r="N167" i="7"/>
  <c r="J167" i="8" s="1"/>
  <c r="O167" i="7"/>
  <c r="K167" i="8" s="1"/>
  <c r="Q167" i="7"/>
  <c r="M167" i="8" s="1"/>
  <c r="R167" i="7"/>
  <c r="N167" i="8" s="1"/>
  <c r="S167" i="7"/>
  <c r="O167" i="8" s="1"/>
  <c r="N168" i="7"/>
  <c r="J168" i="8" s="1"/>
  <c r="O168" i="7"/>
  <c r="K168" i="8" s="1"/>
  <c r="P168" i="7"/>
  <c r="L168" i="8" s="1"/>
  <c r="Q168" i="7"/>
  <c r="M168" i="8" s="1"/>
  <c r="R168" i="7"/>
  <c r="N168" i="8" s="1"/>
  <c r="S168" i="7"/>
  <c r="O168" i="8" s="1"/>
  <c r="O169" i="7"/>
  <c r="K169" i="8" s="1"/>
  <c r="P169" i="7"/>
  <c r="L169" i="8" s="1"/>
  <c r="Q169" i="7"/>
  <c r="M169" i="8" s="1"/>
  <c r="S169" i="7"/>
  <c r="O169" i="8" s="1"/>
  <c r="N170" i="7"/>
  <c r="J170" i="8" s="1"/>
  <c r="O170" i="7"/>
  <c r="K170" i="8" s="1"/>
  <c r="P170" i="7"/>
  <c r="L170" i="8" s="1"/>
  <c r="Q170" i="7"/>
  <c r="M170" i="8" s="1"/>
  <c r="R170" i="7"/>
  <c r="N170" i="8" s="1"/>
  <c r="S170" i="7"/>
  <c r="O170" i="8" s="1"/>
  <c r="N171" i="7"/>
  <c r="J171" i="8" s="1"/>
  <c r="O171" i="7"/>
  <c r="K171" i="8" s="1"/>
  <c r="Q171" i="7"/>
  <c r="M171" i="8" s="1"/>
  <c r="R171" i="7"/>
  <c r="N171" i="8" s="1"/>
  <c r="S171" i="7"/>
  <c r="O171" i="8" s="1"/>
  <c r="N172" i="7"/>
  <c r="J172" i="8" s="1"/>
  <c r="O172" i="7"/>
  <c r="K172" i="8" s="1"/>
  <c r="P172" i="7"/>
  <c r="L172" i="8" s="1"/>
  <c r="Q172" i="7"/>
  <c r="M172" i="8" s="1"/>
  <c r="R172" i="7"/>
  <c r="N172" i="8" s="1"/>
  <c r="S172" i="7"/>
  <c r="O172" i="8" s="1"/>
  <c r="O173" i="7"/>
  <c r="K173" i="8" s="1"/>
  <c r="P173" i="7"/>
  <c r="L173" i="8" s="1"/>
  <c r="Q173" i="7"/>
  <c r="M173" i="8" s="1"/>
  <c r="S173" i="7"/>
  <c r="O173" i="8" s="1"/>
  <c r="N174" i="7"/>
  <c r="J174" i="8" s="1"/>
  <c r="O174" i="7"/>
  <c r="K174" i="8" s="1"/>
  <c r="P174" i="7"/>
  <c r="L174" i="8" s="1"/>
  <c r="Q174" i="7"/>
  <c r="M174" i="8" s="1"/>
  <c r="R174" i="7"/>
  <c r="N174" i="8" s="1"/>
  <c r="S174" i="7"/>
  <c r="O174" i="8" s="1"/>
  <c r="N175" i="7"/>
  <c r="J175" i="8" s="1"/>
  <c r="O175" i="7"/>
  <c r="K175" i="8" s="1"/>
  <c r="Q175" i="7"/>
  <c r="M175" i="8" s="1"/>
  <c r="R175" i="7"/>
  <c r="N175" i="8" s="1"/>
  <c r="S175" i="7"/>
  <c r="O175" i="8" s="1"/>
  <c r="N176" i="7"/>
  <c r="J176" i="8" s="1"/>
  <c r="O176" i="7"/>
  <c r="K176" i="8" s="1"/>
  <c r="P176" i="7"/>
  <c r="L176" i="8" s="1"/>
  <c r="Q176" i="7"/>
  <c r="M176" i="8" s="1"/>
  <c r="R176" i="7"/>
  <c r="N176" i="8" s="1"/>
  <c r="S176" i="7"/>
  <c r="O176" i="8" s="1"/>
  <c r="O177" i="7"/>
  <c r="K177" i="8" s="1"/>
  <c r="S177" i="7"/>
  <c r="O177" i="8" s="1"/>
  <c r="N178" i="7"/>
  <c r="J178" i="8" s="1"/>
  <c r="O178" i="7"/>
  <c r="K178" i="8" s="1"/>
  <c r="P178" i="7"/>
  <c r="L178" i="8" s="1"/>
  <c r="Q178" i="7"/>
  <c r="M178" i="8" s="1"/>
  <c r="R178" i="7"/>
  <c r="N178" i="8" s="1"/>
  <c r="S178" i="7"/>
  <c r="O178" i="8" s="1"/>
  <c r="N179" i="7"/>
  <c r="J179" i="8" s="1"/>
  <c r="O179" i="7"/>
  <c r="K179" i="8" s="1"/>
  <c r="R179" i="7"/>
  <c r="N179" i="8" s="1"/>
  <c r="S179" i="7"/>
  <c r="O179" i="8" s="1"/>
  <c r="N180" i="7"/>
  <c r="J180" i="8" s="1"/>
  <c r="O180" i="7"/>
  <c r="K180" i="8" s="1"/>
  <c r="P180" i="7"/>
  <c r="L180" i="8" s="1"/>
  <c r="Q180" i="7"/>
  <c r="M180" i="8" s="1"/>
  <c r="R180" i="7"/>
  <c r="N180" i="8" s="1"/>
  <c r="S180" i="7"/>
  <c r="O180" i="8" s="1"/>
  <c r="O181" i="7"/>
  <c r="K181" i="8" s="1"/>
  <c r="P181" i="7"/>
  <c r="L181" i="8" s="1"/>
  <c r="R181" i="7"/>
  <c r="N181" i="8" s="1"/>
  <c r="S181" i="7"/>
  <c r="O181" i="8" s="1"/>
  <c r="N182" i="7"/>
  <c r="J182" i="8" s="1"/>
  <c r="O182" i="7"/>
  <c r="K182" i="8" s="1"/>
  <c r="P182" i="7"/>
  <c r="L182" i="8" s="1"/>
  <c r="Q182" i="7"/>
  <c r="M182" i="8" s="1"/>
  <c r="R182" i="7"/>
  <c r="N182" i="8" s="1"/>
  <c r="S182" i="7"/>
  <c r="O182" i="8" s="1"/>
  <c r="N183" i="7"/>
  <c r="J183" i="8" s="1"/>
  <c r="O183" i="7"/>
  <c r="K183" i="8" s="1"/>
  <c r="R183" i="7"/>
  <c r="N183" i="8" s="1"/>
  <c r="S183" i="7"/>
  <c r="O183" i="8" s="1"/>
  <c r="N184" i="7"/>
  <c r="J184" i="8" s="1"/>
  <c r="O184" i="7"/>
  <c r="K184" i="8" s="1"/>
  <c r="P184" i="7"/>
  <c r="L184" i="8" s="1"/>
  <c r="Q184" i="7"/>
  <c r="M184" i="8" s="1"/>
  <c r="R184" i="7"/>
  <c r="N184" i="8" s="1"/>
  <c r="S184" i="7"/>
  <c r="O184" i="8" s="1"/>
  <c r="O185" i="7"/>
  <c r="K185" i="8" s="1"/>
  <c r="R185" i="7"/>
  <c r="N185" i="8" s="1"/>
  <c r="S185" i="7"/>
  <c r="O185" i="8" s="1"/>
  <c r="N186" i="7"/>
  <c r="J186" i="8" s="1"/>
  <c r="O186" i="7"/>
  <c r="K186" i="8" s="1"/>
  <c r="P186" i="7"/>
  <c r="L186" i="8" s="1"/>
  <c r="Q186" i="7"/>
  <c r="M186" i="8" s="1"/>
  <c r="R186" i="7"/>
  <c r="N186" i="8" s="1"/>
  <c r="S186" i="7"/>
  <c r="O186" i="8" s="1"/>
  <c r="N187" i="7"/>
  <c r="J187" i="8" s="1"/>
  <c r="O187" i="7"/>
  <c r="K187" i="8" s="1"/>
  <c r="R187" i="7"/>
  <c r="N187" i="8" s="1"/>
  <c r="S187" i="7"/>
  <c r="O187" i="8" s="1"/>
  <c r="N188" i="7"/>
  <c r="J188" i="8" s="1"/>
  <c r="O188" i="7"/>
  <c r="K188" i="8" s="1"/>
  <c r="P188" i="7"/>
  <c r="L188" i="8" s="1"/>
  <c r="Q188" i="7"/>
  <c r="M188" i="8" s="1"/>
  <c r="R188" i="7"/>
  <c r="N188" i="8" s="1"/>
  <c r="S188" i="7"/>
  <c r="O188" i="8" s="1"/>
  <c r="O189" i="7"/>
  <c r="K189" i="8" s="1"/>
  <c r="P189" i="7"/>
  <c r="L189" i="8" s="1"/>
  <c r="S189" i="7"/>
  <c r="O189" i="8" s="1"/>
  <c r="N190" i="7"/>
  <c r="J190" i="8" s="1"/>
  <c r="O190" i="7"/>
  <c r="K190" i="8" s="1"/>
  <c r="P190" i="7"/>
  <c r="L190" i="8" s="1"/>
  <c r="Q190" i="7"/>
  <c r="M190" i="8" s="1"/>
  <c r="R190" i="7"/>
  <c r="N190" i="8" s="1"/>
  <c r="S190" i="7"/>
  <c r="O190" i="8" s="1"/>
  <c r="N191" i="7"/>
  <c r="J191" i="8" s="1"/>
  <c r="O191" i="7"/>
  <c r="K191" i="8" s="1"/>
  <c r="R191" i="7"/>
  <c r="N191" i="8" s="1"/>
  <c r="S191" i="7"/>
  <c r="O191" i="8" s="1"/>
  <c r="N192" i="7"/>
  <c r="J192" i="8" s="1"/>
  <c r="O192" i="7"/>
  <c r="K192" i="8" s="1"/>
  <c r="P192" i="7"/>
  <c r="L192" i="8" s="1"/>
  <c r="Q192" i="7"/>
  <c r="M192" i="8" s="1"/>
  <c r="R192" i="7"/>
  <c r="N192" i="8" s="1"/>
  <c r="S192" i="7"/>
  <c r="O192" i="8" s="1"/>
  <c r="O193" i="7"/>
  <c r="K193" i="8" s="1"/>
  <c r="P193" i="7"/>
  <c r="L193" i="8" s="1"/>
  <c r="R193" i="7"/>
  <c r="N193" i="8" s="1"/>
  <c r="S193" i="7"/>
  <c r="O193" i="8" s="1"/>
  <c r="N194" i="7"/>
  <c r="J194" i="8" s="1"/>
  <c r="O194" i="7"/>
  <c r="K194" i="8" s="1"/>
  <c r="P194" i="7"/>
  <c r="L194" i="8" s="1"/>
  <c r="Q194" i="7"/>
  <c r="M194" i="8" s="1"/>
  <c r="R194" i="7"/>
  <c r="N194" i="8" s="1"/>
  <c r="S194" i="7"/>
  <c r="O194" i="8" s="1"/>
  <c r="N195" i="7"/>
  <c r="J195" i="8" s="1"/>
  <c r="O195" i="7"/>
  <c r="K195" i="8" s="1"/>
  <c r="R195" i="7"/>
  <c r="N195" i="8" s="1"/>
  <c r="S195" i="7"/>
  <c r="O195" i="8" s="1"/>
  <c r="S5" i="7"/>
  <c r="O5" i="8" s="1"/>
  <c r="R5" i="7"/>
  <c r="N5" i="8" s="1"/>
  <c r="Q5" i="7"/>
  <c r="M5" i="8" s="1"/>
  <c r="P5" i="7"/>
  <c r="L5" i="8" s="1"/>
  <c r="O5" i="7"/>
  <c r="K5" i="8" s="1"/>
  <c r="N5" i="7"/>
  <c r="J5" i="8" s="1"/>
  <c r="R69" i="7" l="1"/>
  <c r="N69" i="8" s="1"/>
  <c r="R65" i="7"/>
  <c r="N65" i="8" s="1"/>
  <c r="R53" i="7"/>
  <c r="N53" i="8" s="1"/>
  <c r="R49" i="7"/>
  <c r="N49" i="8" s="1"/>
  <c r="O48" i="9" s="1"/>
  <c r="R37" i="7"/>
  <c r="N37" i="8" s="1"/>
  <c r="R33" i="7"/>
  <c r="N33" i="8" s="1"/>
  <c r="R21" i="7"/>
  <c r="N21" i="8" s="1"/>
  <c r="R17" i="7"/>
  <c r="N17" i="8" s="1"/>
  <c r="R17" i="8" s="1"/>
  <c r="P16" i="9" s="1"/>
  <c r="P177" i="7"/>
  <c r="L177" i="8" s="1"/>
  <c r="P93" i="7"/>
  <c r="L93" i="8" s="1"/>
  <c r="P89" i="7"/>
  <c r="L89" i="8" s="1"/>
  <c r="P85" i="7"/>
  <c r="L85" i="8" s="1"/>
  <c r="P81" i="7"/>
  <c r="L81" i="8" s="1"/>
  <c r="P77" i="7"/>
  <c r="L77" i="8" s="1"/>
  <c r="P73" i="7"/>
  <c r="L73" i="8" s="1"/>
  <c r="P61" i="7"/>
  <c r="L61" i="8" s="1"/>
  <c r="P57" i="7"/>
  <c r="L57" i="8" s="1"/>
  <c r="P45" i="7"/>
  <c r="L45" i="8" s="1"/>
  <c r="P41" i="7"/>
  <c r="L41" i="8" s="1"/>
  <c r="P29" i="7"/>
  <c r="L29" i="8" s="1"/>
  <c r="P25" i="7"/>
  <c r="L25" i="8" s="1"/>
  <c r="P13" i="7"/>
  <c r="L13" i="8" s="1"/>
  <c r="P9" i="7"/>
  <c r="L9" i="8" s="1"/>
  <c r="N77" i="7"/>
  <c r="J77" i="8" s="1"/>
  <c r="I76" i="9" s="1"/>
  <c r="N73" i="7"/>
  <c r="J73" i="8" s="1"/>
  <c r="N69" i="7"/>
  <c r="J69" i="8" s="1"/>
  <c r="N65" i="7"/>
  <c r="J65" i="8" s="1"/>
  <c r="N61" i="7"/>
  <c r="J61" i="8" s="1"/>
  <c r="P61" i="8" s="1"/>
  <c r="N57" i="7"/>
  <c r="J57" i="8" s="1"/>
  <c r="N53" i="7"/>
  <c r="J53" i="8" s="1"/>
  <c r="N49" i="7"/>
  <c r="J49" i="8" s="1"/>
  <c r="N45" i="7"/>
  <c r="J45" i="8" s="1"/>
  <c r="P45" i="8" s="1"/>
  <c r="N41" i="7"/>
  <c r="J41" i="8" s="1"/>
  <c r="N37" i="7"/>
  <c r="J37" i="8" s="1"/>
  <c r="N33" i="7"/>
  <c r="J33" i="8" s="1"/>
  <c r="N29" i="7"/>
  <c r="J29" i="8" s="1"/>
  <c r="S29" i="8" s="1"/>
  <c r="N25" i="7"/>
  <c r="J25" i="8" s="1"/>
  <c r="N21" i="7"/>
  <c r="J21" i="8" s="1"/>
  <c r="N17" i="7"/>
  <c r="J17" i="8" s="1"/>
  <c r="N13" i="7"/>
  <c r="J13" i="8" s="1"/>
  <c r="I12" i="9" s="1"/>
  <c r="N9" i="7"/>
  <c r="J9" i="8" s="1"/>
  <c r="Q177" i="7"/>
  <c r="M177" i="8" s="1"/>
  <c r="Q93" i="7"/>
  <c r="M93" i="8" s="1"/>
  <c r="T93" i="8" s="1"/>
  <c r="Q91" i="7"/>
  <c r="M91" i="8" s="1"/>
  <c r="T91" i="8" s="1"/>
  <c r="Q89" i="7"/>
  <c r="M89" i="8" s="1"/>
  <c r="L88" i="9" s="1"/>
  <c r="Q87" i="7"/>
  <c r="M87" i="8" s="1"/>
  <c r="Q85" i="7"/>
  <c r="M85" i="8" s="1"/>
  <c r="T85" i="8" s="1"/>
  <c r="Q83" i="7"/>
  <c r="M83" i="8" s="1"/>
  <c r="L82" i="9" s="1"/>
  <c r="Q81" i="7"/>
  <c r="M81" i="8" s="1"/>
  <c r="L80" i="9" s="1"/>
  <c r="Q79" i="7"/>
  <c r="M79" i="8" s="1"/>
  <c r="Q77" i="7"/>
  <c r="M77" i="8" s="1"/>
  <c r="L76" i="9" s="1"/>
  <c r="S71" i="7"/>
  <c r="O71" i="8" s="1"/>
  <c r="T71" i="8" s="1"/>
  <c r="S69" i="7"/>
  <c r="O69" i="8" s="1"/>
  <c r="O68" i="9" s="1"/>
  <c r="Q63" i="7"/>
  <c r="M63" i="8" s="1"/>
  <c r="Q61" i="7"/>
  <c r="M61" i="8" s="1"/>
  <c r="S55" i="7"/>
  <c r="O55" i="8" s="1"/>
  <c r="T55" i="8" s="1"/>
  <c r="S53" i="7"/>
  <c r="O53" i="8" s="1"/>
  <c r="O52" i="9" s="1"/>
  <c r="Q47" i="7"/>
  <c r="M47" i="8" s="1"/>
  <c r="L46" i="9" s="1"/>
  <c r="Q45" i="7"/>
  <c r="M45" i="8" s="1"/>
  <c r="T45" i="8" s="1"/>
  <c r="S39" i="7"/>
  <c r="O39" i="8" s="1"/>
  <c r="O38" i="9" s="1"/>
  <c r="S37" i="7"/>
  <c r="O37" i="8" s="1"/>
  <c r="O36" i="9" s="1"/>
  <c r="Q31" i="7"/>
  <c r="M31" i="8" s="1"/>
  <c r="L30" i="9" s="1"/>
  <c r="Q29" i="7"/>
  <c r="M29" i="8" s="1"/>
  <c r="S23" i="7"/>
  <c r="O23" i="8" s="1"/>
  <c r="T23" i="8" s="1"/>
  <c r="S21" i="7"/>
  <c r="O21" i="8" s="1"/>
  <c r="O20" i="9" s="1"/>
  <c r="Q15" i="7"/>
  <c r="M15" i="8" s="1"/>
  <c r="L14" i="9" s="1"/>
  <c r="Q13" i="7"/>
  <c r="M13" i="8" s="1"/>
  <c r="Q13" i="8" s="1"/>
  <c r="M12" i="9" s="1"/>
  <c r="S7" i="7"/>
  <c r="O7" i="8" s="1"/>
  <c r="T7" i="8" s="1"/>
  <c r="T5" i="8"/>
  <c r="L194" i="9"/>
  <c r="L192" i="9"/>
  <c r="O191" i="9"/>
  <c r="L190" i="9"/>
  <c r="L188" i="9"/>
  <c r="O187" i="9"/>
  <c r="L186" i="9"/>
  <c r="O185" i="9"/>
  <c r="L184" i="9"/>
  <c r="O183" i="9"/>
  <c r="L182" i="9"/>
  <c r="O181" i="9"/>
  <c r="L180" i="9"/>
  <c r="O179" i="9"/>
  <c r="L178" i="9"/>
  <c r="O177" i="9"/>
  <c r="L176" i="9"/>
  <c r="O175" i="9"/>
  <c r="L174" i="9"/>
  <c r="O173" i="9"/>
  <c r="L172" i="9"/>
  <c r="O171" i="9"/>
  <c r="L170" i="9"/>
  <c r="O169" i="9"/>
  <c r="L168" i="9"/>
  <c r="O167" i="9"/>
  <c r="L166" i="9"/>
  <c r="O165" i="9"/>
  <c r="L164" i="9"/>
  <c r="O163" i="9"/>
  <c r="L162" i="9"/>
  <c r="O161" i="9"/>
  <c r="L160" i="9"/>
  <c r="O159" i="9"/>
  <c r="L158" i="9"/>
  <c r="O157" i="9"/>
  <c r="L156" i="9"/>
  <c r="O155" i="9"/>
  <c r="L154" i="9"/>
  <c r="O153" i="9"/>
  <c r="L152" i="9"/>
  <c r="O151" i="9"/>
  <c r="L150" i="9"/>
  <c r="O149" i="9"/>
  <c r="L148" i="9"/>
  <c r="O147" i="9"/>
  <c r="L146" i="9"/>
  <c r="O145" i="9"/>
  <c r="L144" i="9"/>
  <c r="O143" i="9"/>
  <c r="L142" i="9"/>
  <c r="O141" i="9"/>
  <c r="L140" i="9"/>
  <c r="O139" i="9"/>
  <c r="L138" i="9"/>
  <c r="O137" i="9"/>
  <c r="L136" i="9"/>
  <c r="O135" i="9"/>
  <c r="L134" i="9"/>
  <c r="O133" i="9"/>
  <c r="L132" i="9"/>
  <c r="O131" i="9"/>
  <c r="L130" i="9"/>
  <c r="O129" i="9"/>
  <c r="L128" i="9"/>
  <c r="O127" i="9"/>
  <c r="L126" i="9"/>
  <c r="O125" i="9"/>
  <c r="L124" i="9"/>
  <c r="O123" i="9"/>
  <c r="L122" i="9"/>
  <c r="O121" i="9"/>
  <c r="L120" i="9"/>
  <c r="O119" i="9"/>
  <c r="L118" i="9"/>
  <c r="O117" i="9"/>
  <c r="L116" i="9"/>
  <c r="O115" i="9"/>
  <c r="L114" i="9"/>
  <c r="O113" i="9"/>
  <c r="L112" i="9"/>
  <c r="O111" i="9"/>
  <c r="L110" i="9"/>
  <c r="O109" i="9"/>
  <c r="L108" i="9"/>
  <c r="O107" i="9"/>
  <c r="L106" i="9"/>
  <c r="O105" i="9"/>
  <c r="L104" i="9"/>
  <c r="O103" i="9"/>
  <c r="L102" i="9"/>
  <c r="O101" i="9"/>
  <c r="L100" i="9"/>
  <c r="O99" i="9"/>
  <c r="L98" i="9"/>
  <c r="O97" i="9"/>
  <c r="L96" i="9"/>
  <c r="O95" i="9"/>
  <c r="L94" i="9"/>
  <c r="O93" i="9"/>
  <c r="O91" i="9"/>
  <c r="L4" i="9"/>
  <c r="T179" i="8"/>
  <c r="T177" i="8"/>
  <c r="T173" i="8"/>
  <c r="O89" i="9"/>
  <c r="O87" i="9"/>
  <c r="L86" i="9"/>
  <c r="O85" i="9"/>
  <c r="O83" i="9"/>
  <c r="O81" i="9"/>
  <c r="O79" i="9"/>
  <c r="L78" i="9"/>
  <c r="O77" i="9"/>
  <c r="O75" i="9"/>
  <c r="L74" i="9"/>
  <c r="O73" i="9"/>
  <c r="L72" i="9"/>
  <c r="O71" i="9"/>
  <c r="L70" i="9"/>
  <c r="O69" i="9"/>
  <c r="L68" i="9"/>
  <c r="O67" i="9"/>
  <c r="L66" i="9"/>
  <c r="O65" i="9"/>
  <c r="L64" i="9"/>
  <c r="O63" i="9"/>
  <c r="L62" i="9"/>
  <c r="O61" i="9"/>
  <c r="O59" i="9"/>
  <c r="L58" i="9"/>
  <c r="O57" i="9"/>
  <c r="L56" i="9"/>
  <c r="O55" i="9"/>
  <c r="L54" i="9"/>
  <c r="O53" i="9"/>
  <c r="L52" i="9"/>
  <c r="O51" i="9"/>
  <c r="L50" i="9"/>
  <c r="O49" i="9"/>
  <c r="L48" i="9"/>
  <c r="O47" i="9"/>
  <c r="O45" i="9"/>
  <c r="L44" i="9"/>
  <c r="O43" i="9"/>
  <c r="L42" i="9"/>
  <c r="O41" i="9"/>
  <c r="L40" i="9"/>
  <c r="O39" i="9"/>
  <c r="L38" i="9"/>
  <c r="O37" i="9"/>
  <c r="L36" i="9"/>
  <c r="O35" i="9"/>
  <c r="L34" i="9"/>
  <c r="O33" i="9"/>
  <c r="L32" i="9"/>
  <c r="O31" i="9"/>
  <c r="O29" i="9"/>
  <c r="O27" i="9"/>
  <c r="L26" i="9"/>
  <c r="O25" i="9"/>
  <c r="L24" i="9"/>
  <c r="O23" i="9"/>
  <c r="L22" i="9"/>
  <c r="O21" i="9"/>
  <c r="L20" i="9"/>
  <c r="O19" i="9"/>
  <c r="L18" i="9"/>
  <c r="O17" i="9"/>
  <c r="L16" i="9"/>
  <c r="O15" i="9"/>
  <c r="O13" i="9"/>
  <c r="O11" i="9"/>
  <c r="L10" i="9"/>
  <c r="O9" i="9"/>
  <c r="L8" i="9"/>
  <c r="O7" i="9"/>
  <c r="L6" i="9"/>
  <c r="O5" i="9"/>
  <c r="T185" i="8"/>
  <c r="T181" i="8"/>
  <c r="S5" i="8"/>
  <c r="I4" i="9"/>
  <c r="O4" i="9"/>
  <c r="T194" i="8"/>
  <c r="T192" i="8"/>
  <c r="T190" i="8"/>
  <c r="T188" i="8"/>
  <c r="T186" i="8"/>
  <c r="T184" i="8"/>
  <c r="T182" i="8"/>
  <c r="T180" i="8"/>
  <c r="T178" i="8"/>
  <c r="T176" i="8"/>
  <c r="T174" i="8"/>
  <c r="T172" i="8"/>
  <c r="T170" i="8"/>
  <c r="T168" i="8"/>
  <c r="T166" i="8"/>
  <c r="T164" i="8"/>
  <c r="T162" i="8"/>
  <c r="T160" i="8"/>
  <c r="T158" i="8"/>
  <c r="T156" i="8"/>
  <c r="T154" i="8"/>
  <c r="T152" i="8"/>
  <c r="T150" i="8"/>
  <c r="T148" i="8"/>
  <c r="T146" i="8"/>
  <c r="T144" i="8"/>
  <c r="T142" i="8"/>
  <c r="T140" i="8"/>
  <c r="T195" i="8"/>
  <c r="S194" i="8"/>
  <c r="I193" i="9"/>
  <c r="S192" i="8"/>
  <c r="I191" i="9"/>
  <c r="S190" i="8"/>
  <c r="I189" i="9"/>
  <c r="S188" i="8"/>
  <c r="I187" i="9"/>
  <c r="S186" i="8"/>
  <c r="I185" i="9"/>
  <c r="S184" i="8"/>
  <c r="I183" i="9"/>
  <c r="S182" i="8"/>
  <c r="I181" i="9"/>
  <c r="S180" i="8"/>
  <c r="I179" i="9"/>
  <c r="S178" i="8"/>
  <c r="I177" i="9"/>
  <c r="S176" i="8"/>
  <c r="I175" i="9"/>
  <c r="S174" i="8"/>
  <c r="I173" i="9"/>
  <c r="S172" i="8"/>
  <c r="I171" i="9"/>
  <c r="S170" i="8"/>
  <c r="I169" i="9"/>
  <c r="S168" i="8"/>
  <c r="I167" i="9"/>
  <c r="S166" i="8"/>
  <c r="I165" i="9"/>
  <c r="S164" i="8"/>
  <c r="I163" i="9"/>
  <c r="S162" i="8"/>
  <c r="I161" i="9"/>
  <c r="S160" i="8"/>
  <c r="I159" i="9"/>
  <c r="S158" i="8"/>
  <c r="I157" i="9"/>
  <c r="S156" i="8"/>
  <c r="I155" i="9"/>
  <c r="S154" i="8"/>
  <c r="I153" i="9"/>
  <c r="S152" i="8"/>
  <c r="I151" i="9"/>
  <c r="S150" i="8"/>
  <c r="I149" i="9"/>
  <c r="S148" i="8"/>
  <c r="I147" i="9"/>
  <c r="S146" i="8"/>
  <c r="I145" i="9"/>
  <c r="S144" i="8"/>
  <c r="I143" i="9"/>
  <c r="S142" i="8"/>
  <c r="I141" i="9"/>
  <c r="S140" i="8"/>
  <c r="I139" i="9"/>
  <c r="T171" i="8"/>
  <c r="T169" i="8"/>
  <c r="T167" i="8"/>
  <c r="T165" i="8"/>
  <c r="T163" i="8"/>
  <c r="T161" i="8"/>
  <c r="T159" i="8"/>
  <c r="T157" i="8"/>
  <c r="T155" i="8"/>
  <c r="T153" i="8"/>
  <c r="T151" i="8"/>
  <c r="T149" i="8"/>
  <c r="T147" i="8"/>
  <c r="T145" i="8"/>
  <c r="T143" i="8"/>
  <c r="T141" i="8"/>
  <c r="T193" i="8"/>
  <c r="T191" i="8"/>
  <c r="T189" i="8"/>
  <c r="T187" i="8"/>
  <c r="T183" i="8"/>
  <c r="T175" i="8"/>
  <c r="S195" i="8"/>
  <c r="I194" i="9"/>
  <c r="L193" i="9"/>
  <c r="S193" i="8"/>
  <c r="I192" i="9"/>
  <c r="L191" i="9"/>
  <c r="O190" i="9"/>
  <c r="S191" i="8"/>
  <c r="I190" i="9"/>
  <c r="L189" i="9"/>
  <c r="S189" i="8"/>
  <c r="I188" i="9"/>
  <c r="L187" i="9"/>
  <c r="S187" i="8"/>
  <c r="I186" i="9"/>
  <c r="L185" i="9"/>
  <c r="S185" i="8"/>
  <c r="I184" i="9"/>
  <c r="L183" i="9"/>
  <c r="O182" i="9"/>
  <c r="S183" i="8"/>
  <c r="I182" i="9"/>
  <c r="L181" i="9"/>
  <c r="S181" i="8"/>
  <c r="I180" i="9"/>
  <c r="L179" i="9"/>
  <c r="O178" i="9"/>
  <c r="S179" i="8"/>
  <c r="I178" i="9"/>
  <c r="L177" i="9"/>
  <c r="S177" i="8"/>
  <c r="I176" i="9"/>
  <c r="L175" i="9"/>
  <c r="S175" i="8"/>
  <c r="I174" i="9"/>
  <c r="L173" i="9"/>
  <c r="S173" i="8"/>
  <c r="I172" i="9"/>
  <c r="L171" i="9"/>
  <c r="S171" i="8"/>
  <c r="I170" i="9"/>
  <c r="L169" i="9"/>
  <c r="S169" i="8"/>
  <c r="I168" i="9"/>
  <c r="L167" i="9"/>
  <c r="O166" i="9"/>
  <c r="S167" i="8"/>
  <c r="I166" i="9"/>
  <c r="L165" i="9"/>
  <c r="S165" i="8"/>
  <c r="I164" i="9"/>
  <c r="L163" i="9"/>
  <c r="O162" i="9"/>
  <c r="S163" i="8"/>
  <c r="I162" i="9"/>
  <c r="L161" i="9"/>
  <c r="S161" i="8"/>
  <c r="I160" i="9"/>
  <c r="L159" i="9"/>
  <c r="S159" i="8"/>
  <c r="I158" i="9"/>
  <c r="L157" i="9"/>
  <c r="S157" i="8"/>
  <c r="I156" i="9"/>
  <c r="L155" i="9"/>
  <c r="S155" i="8"/>
  <c r="I154" i="9"/>
  <c r="L153" i="9"/>
  <c r="S153" i="8"/>
  <c r="I152" i="9"/>
  <c r="L151" i="9"/>
  <c r="O150" i="9"/>
  <c r="S151" i="8"/>
  <c r="I150" i="9"/>
  <c r="L149" i="9"/>
  <c r="S149" i="8"/>
  <c r="I148" i="9"/>
  <c r="L147" i="9"/>
  <c r="O146" i="9"/>
  <c r="S147" i="8"/>
  <c r="I146" i="9"/>
  <c r="L145" i="9"/>
  <c r="S145" i="8"/>
  <c r="I144" i="9"/>
  <c r="L143" i="9"/>
  <c r="S143" i="8"/>
  <c r="I142" i="9"/>
  <c r="L141" i="9"/>
  <c r="S141" i="8"/>
  <c r="I140" i="9"/>
  <c r="L139" i="9"/>
  <c r="T138" i="8"/>
  <c r="T136" i="8"/>
  <c r="T134" i="8"/>
  <c r="T132" i="8"/>
  <c r="T130" i="8"/>
  <c r="T128" i="8"/>
  <c r="T126" i="8"/>
  <c r="T124" i="8"/>
  <c r="T122" i="8"/>
  <c r="T120" i="8"/>
  <c r="T118" i="8"/>
  <c r="T116" i="8"/>
  <c r="T114" i="8"/>
  <c r="T112" i="8"/>
  <c r="T110" i="8"/>
  <c r="T108" i="8"/>
  <c r="T106" i="8"/>
  <c r="T104" i="8"/>
  <c r="T102" i="8"/>
  <c r="T100" i="8"/>
  <c r="T98" i="8"/>
  <c r="T96" i="8"/>
  <c r="T94" i="8"/>
  <c r="T92" i="8"/>
  <c r="T90" i="8"/>
  <c r="T88" i="8"/>
  <c r="T86" i="8"/>
  <c r="T84" i="8"/>
  <c r="T82" i="8"/>
  <c r="T80" i="8"/>
  <c r="T78" i="8"/>
  <c r="T76" i="8"/>
  <c r="T74" i="8"/>
  <c r="T72" i="8"/>
  <c r="T70" i="8"/>
  <c r="T68" i="8"/>
  <c r="T66" i="8"/>
  <c r="T64" i="8"/>
  <c r="T62" i="8"/>
  <c r="T60" i="8"/>
  <c r="T58" i="8"/>
  <c r="T56" i="8"/>
  <c r="T54" i="8"/>
  <c r="T52" i="8"/>
  <c r="T50" i="8"/>
  <c r="T48" i="8"/>
  <c r="T46" i="8"/>
  <c r="T44" i="8"/>
  <c r="T42" i="8"/>
  <c r="T40" i="8"/>
  <c r="T38" i="8"/>
  <c r="T36" i="8"/>
  <c r="T34" i="8"/>
  <c r="T32" i="8"/>
  <c r="T30" i="8"/>
  <c r="T28" i="8"/>
  <c r="T26" i="8"/>
  <c r="T24" i="8"/>
  <c r="T22" i="8"/>
  <c r="T20" i="8"/>
  <c r="T18" i="8"/>
  <c r="T16" i="8"/>
  <c r="T14" i="8"/>
  <c r="T12" i="8"/>
  <c r="T10" i="8"/>
  <c r="T8" i="8"/>
  <c r="T6" i="8"/>
  <c r="S138" i="8"/>
  <c r="I137" i="9"/>
  <c r="S136" i="8"/>
  <c r="I135" i="9"/>
  <c r="S134" i="8"/>
  <c r="I133" i="9"/>
  <c r="S132" i="8"/>
  <c r="I131" i="9"/>
  <c r="S130" i="8"/>
  <c r="I129" i="9"/>
  <c r="S128" i="8"/>
  <c r="I127" i="9"/>
  <c r="S126" i="8"/>
  <c r="I125" i="9"/>
  <c r="S124" i="8"/>
  <c r="I123" i="9"/>
  <c r="S122" i="8"/>
  <c r="I121" i="9"/>
  <c r="S120" i="8"/>
  <c r="I119" i="9"/>
  <c r="S118" i="8"/>
  <c r="I117" i="9"/>
  <c r="S116" i="8"/>
  <c r="I115" i="9"/>
  <c r="S114" i="8"/>
  <c r="I113" i="9"/>
  <c r="S112" i="8"/>
  <c r="I111" i="9"/>
  <c r="S110" i="8"/>
  <c r="I109" i="9"/>
  <c r="S108" i="8"/>
  <c r="I107" i="9"/>
  <c r="S106" i="8"/>
  <c r="I105" i="9"/>
  <c r="S104" i="8"/>
  <c r="I103" i="9"/>
  <c r="S102" i="8"/>
  <c r="I101" i="9"/>
  <c r="S100" i="8"/>
  <c r="I99" i="9"/>
  <c r="S98" i="8"/>
  <c r="I97" i="9"/>
  <c r="S96" i="8"/>
  <c r="I95" i="9"/>
  <c r="S94" i="8"/>
  <c r="I93" i="9"/>
  <c r="S92" i="8"/>
  <c r="I91" i="9"/>
  <c r="S90" i="8"/>
  <c r="I89" i="9"/>
  <c r="S88" i="8"/>
  <c r="I87" i="9"/>
  <c r="S86" i="8"/>
  <c r="I85" i="9"/>
  <c r="S84" i="8"/>
  <c r="I83" i="9"/>
  <c r="S82" i="8"/>
  <c r="I81" i="9"/>
  <c r="S80" i="8"/>
  <c r="I79" i="9"/>
  <c r="S78" i="8"/>
  <c r="I77" i="9"/>
  <c r="S76" i="8"/>
  <c r="I75" i="9"/>
  <c r="S74" i="8"/>
  <c r="I73" i="9"/>
  <c r="S72" i="8"/>
  <c r="I71" i="9"/>
  <c r="S70" i="8"/>
  <c r="I69" i="9"/>
  <c r="S68" i="8"/>
  <c r="I67" i="9"/>
  <c r="S66" i="8"/>
  <c r="I65" i="9"/>
  <c r="S64" i="8"/>
  <c r="I63" i="9"/>
  <c r="S62" i="8"/>
  <c r="I61" i="9"/>
  <c r="S60" i="8"/>
  <c r="I59" i="9"/>
  <c r="S58" i="8"/>
  <c r="I57" i="9"/>
  <c r="S56" i="8"/>
  <c r="I55" i="9"/>
  <c r="S54" i="8"/>
  <c r="I53" i="9"/>
  <c r="S52" i="8"/>
  <c r="I51" i="9"/>
  <c r="S50" i="8"/>
  <c r="I49" i="9"/>
  <c r="S48" i="8"/>
  <c r="I47" i="9"/>
  <c r="S46" i="8"/>
  <c r="I45" i="9"/>
  <c r="S44" i="8"/>
  <c r="I43" i="9"/>
  <c r="S42" i="8"/>
  <c r="I41" i="9"/>
  <c r="S40" i="8"/>
  <c r="I39" i="9"/>
  <c r="S38" i="8"/>
  <c r="I37" i="9"/>
  <c r="S36" i="8"/>
  <c r="I35" i="9"/>
  <c r="S34" i="8"/>
  <c r="I33" i="9"/>
  <c r="S32" i="8"/>
  <c r="I31" i="9"/>
  <c r="S30" i="8"/>
  <c r="I29" i="9"/>
  <c r="S28" i="8"/>
  <c r="I27" i="9"/>
  <c r="S26" i="8"/>
  <c r="I25" i="9"/>
  <c r="S24" i="8"/>
  <c r="I23" i="9"/>
  <c r="S22" i="8"/>
  <c r="I21" i="9"/>
  <c r="S20" i="8"/>
  <c r="I19" i="9"/>
  <c r="S18" i="8"/>
  <c r="I17" i="9"/>
  <c r="S16" i="8"/>
  <c r="I15" i="9"/>
  <c r="S14" i="8"/>
  <c r="I13" i="9"/>
  <c r="S12" i="8"/>
  <c r="I11" i="9"/>
  <c r="S10" i="8"/>
  <c r="I9" i="9"/>
  <c r="S8" i="8"/>
  <c r="I7" i="9"/>
  <c r="S6" i="8"/>
  <c r="I5" i="9"/>
  <c r="T139" i="8"/>
  <c r="T137" i="8"/>
  <c r="T135" i="8"/>
  <c r="T133" i="8"/>
  <c r="T131" i="8"/>
  <c r="T129" i="8"/>
  <c r="T127" i="8"/>
  <c r="T125" i="8"/>
  <c r="T123" i="8"/>
  <c r="T121" i="8"/>
  <c r="T119" i="8"/>
  <c r="T117" i="8"/>
  <c r="T115" i="8"/>
  <c r="T113" i="8"/>
  <c r="T111" i="8"/>
  <c r="T109" i="8"/>
  <c r="T107" i="8"/>
  <c r="T105" i="8"/>
  <c r="T103" i="8"/>
  <c r="T101" i="8"/>
  <c r="T99" i="8"/>
  <c r="T97" i="8"/>
  <c r="T95" i="8"/>
  <c r="T89" i="8"/>
  <c r="T87" i="8"/>
  <c r="T81" i="8"/>
  <c r="T79" i="8"/>
  <c r="T75" i="8"/>
  <c r="T73" i="8"/>
  <c r="T67" i="8"/>
  <c r="T65" i="8"/>
  <c r="T63" i="8"/>
  <c r="T61" i="8"/>
  <c r="T59" i="8"/>
  <c r="T57" i="8"/>
  <c r="T51" i="8"/>
  <c r="T49" i="8"/>
  <c r="T47" i="8"/>
  <c r="P43" i="8"/>
  <c r="J42" i="9" s="1"/>
  <c r="T43" i="8"/>
  <c r="T41" i="8"/>
  <c r="T35" i="8"/>
  <c r="T33" i="8"/>
  <c r="T31" i="8"/>
  <c r="T27" i="8"/>
  <c r="T25" i="8"/>
  <c r="P19" i="8"/>
  <c r="J18" i="9" s="1"/>
  <c r="T19" i="8"/>
  <c r="T17" i="8"/>
  <c r="T11" i="8"/>
  <c r="T9" i="8"/>
  <c r="S139" i="8"/>
  <c r="I138" i="9"/>
  <c r="L137" i="9"/>
  <c r="S137" i="8"/>
  <c r="I136" i="9"/>
  <c r="L135" i="9"/>
  <c r="O134" i="9"/>
  <c r="S135" i="8"/>
  <c r="I134" i="9"/>
  <c r="L133" i="9"/>
  <c r="S133" i="8"/>
  <c r="I132" i="9"/>
  <c r="L131" i="9"/>
  <c r="O130" i="9"/>
  <c r="S131" i="8"/>
  <c r="I130" i="9"/>
  <c r="L129" i="9"/>
  <c r="S129" i="8"/>
  <c r="I128" i="9"/>
  <c r="L127" i="9"/>
  <c r="S127" i="8"/>
  <c r="I126" i="9"/>
  <c r="L125" i="9"/>
  <c r="S125" i="8"/>
  <c r="I124" i="9"/>
  <c r="L123" i="9"/>
  <c r="S123" i="8"/>
  <c r="I122" i="9"/>
  <c r="L121" i="9"/>
  <c r="S121" i="8"/>
  <c r="I120" i="9"/>
  <c r="L119" i="9"/>
  <c r="O118" i="9"/>
  <c r="S119" i="8"/>
  <c r="I118" i="9"/>
  <c r="L117" i="9"/>
  <c r="S117" i="8"/>
  <c r="I116" i="9"/>
  <c r="L115" i="9"/>
  <c r="R115" i="9" s="1"/>
  <c r="O114" i="9"/>
  <c r="S115" i="8"/>
  <c r="I114" i="9"/>
  <c r="L113" i="9"/>
  <c r="S113" i="8"/>
  <c r="I112" i="9"/>
  <c r="L111" i="9"/>
  <c r="S111" i="8"/>
  <c r="I110" i="9"/>
  <c r="L109" i="9"/>
  <c r="S109" i="8"/>
  <c r="I108" i="9"/>
  <c r="L107" i="9"/>
  <c r="S107" i="8"/>
  <c r="I106" i="9"/>
  <c r="L105" i="9"/>
  <c r="S105" i="8"/>
  <c r="I104" i="9"/>
  <c r="L103" i="9"/>
  <c r="O102" i="9"/>
  <c r="S103" i="8"/>
  <c r="I102" i="9"/>
  <c r="L101" i="9"/>
  <c r="S101" i="8"/>
  <c r="I100" i="9"/>
  <c r="L99" i="9"/>
  <c r="O98" i="9"/>
  <c r="S99" i="8"/>
  <c r="I98" i="9"/>
  <c r="L97" i="9"/>
  <c r="O96" i="9"/>
  <c r="S97" i="8"/>
  <c r="I96" i="9"/>
  <c r="L95" i="9"/>
  <c r="O94" i="9"/>
  <c r="S95" i="8"/>
  <c r="I94" i="9"/>
  <c r="L93" i="9"/>
  <c r="O92" i="9"/>
  <c r="S93" i="8"/>
  <c r="I92" i="9"/>
  <c r="L91" i="9"/>
  <c r="O90" i="9"/>
  <c r="S91" i="8"/>
  <c r="I90" i="9"/>
  <c r="L89" i="9"/>
  <c r="O88" i="9"/>
  <c r="S89" i="8"/>
  <c r="I88" i="9"/>
  <c r="L87" i="9"/>
  <c r="O86" i="9"/>
  <c r="S87" i="8"/>
  <c r="I86" i="9"/>
  <c r="L85" i="9"/>
  <c r="O84" i="9"/>
  <c r="S85" i="8"/>
  <c r="I84" i="9"/>
  <c r="L83" i="9"/>
  <c r="O82" i="9"/>
  <c r="S83" i="8"/>
  <c r="I82" i="9"/>
  <c r="L81" i="9"/>
  <c r="O80" i="9"/>
  <c r="S81" i="8"/>
  <c r="I80" i="9"/>
  <c r="L79" i="9"/>
  <c r="O78" i="9"/>
  <c r="S79" i="8"/>
  <c r="I78" i="9"/>
  <c r="L77" i="9"/>
  <c r="O76" i="9"/>
  <c r="S77" i="8"/>
  <c r="L75" i="9"/>
  <c r="O74" i="9"/>
  <c r="S75" i="8"/>
  <c r="I74" i="9"/>
  <c r="L73" i="9"/>
  <c r="O72" i="9"/>
  <c r="S73" i="8"/>
  <c r="I72" i="9"/>
  <c r="L71" i="9"/>
  <c r="S71" i="8"/>
  <c r="I70" i="9"/>
  <c r="L69" i="9"/>
  <c r="S69" i="8"/>
  <c r="I68" i="9"/>
  <c r="L67" i="9"/>
  <c r="O66" i="9"/>
  <c r="S67" i="8"/>
  <c r="I66" i="9"/>
  <c r="L65" i="9"/>
  <c r="O64" i="9"/>
  <c r="S65" i="8"/>
  <c r="I64" i="9"/>
  <c r="L63" i="9"/>
  <c r="O62" i="9"/>
  <c r="S63" i="8"/>
  <c r="I62" i="9"/>
  <c r="L61" i="9"/>
  <c r="O60" i="9"/>
  <c r="L59" i="9"/>
  <c r="O58" i="9"/>
  <c r="S59" i="8"/>
  <c r="I58" i="9"/>
  <c r="L57" i="9"/>
  <c r="O56" i="9"/>
  <c r="S57" i="8"/>
  <c r="I56" i="9"/>
  <c r="L55" i="9"/>
  <c r="S55" i="8"/>
  <c r="I54" i="9"/>
  <c r="L53" i="9"/>
  <c r="S53" i="8"/>
  <c r="I52" i="9"/>
  <c r="L51" i="9"/>
  <c r="O50" i="9"/>
  <c r="S51" i="8"/>
  <c r="I50" i="9"/>
  <c r="L49" i="9"/>
  <c r="I48" i="9"/>
  <c r="L47" i="9"/>
  <c r="O46" i="9"/>
  <c r="S47" i="8"/>
  <c r="I46" i="9"/>
  <c r="L45" i="9"/>
  <c r="O44" i="9"/>
  <c r="L43" i="9"/>
  <c r="O42" i="9"/>
  <c r="S43" i="8"/>
  <c r="I42" i="9"/>
  <c r="L41" i="9"/>
  <c r="O40" i="9"/>
  <c r="S41" i="8"/>
  <c r="I40" i="9"/>
  <c r="L39" i="9"/>
  <c r="S39" i="8"/>
  <c r="I38" i="9"/>
  <c r="L37" i="9"/>
  <c r="S37" i="8"/>
  <c r="I36" i="9"/>
  <c r="L35" i="9"/>
  <c r="O34" i="9"/>
  <c r="S35" i="8"/>
  <c r="I34" i="9"/>
  <c r="L33" i="9"/>
  <c r="O32" i="9"/>
  <c r="S33" i="8"/>
  <c r="I32" i="9"/>
  <c r="L31" i="9"/>
  <c r="O30" i="9"/>
  <c r="S31" i="8"/>
  <c r="I30" i="9"/>
  <c r="L29" i="9"/>
  <c r="O28" i="9"/>
  <c r="L27" i="9"/>
  <c r="O26" i="9"/>
  <c r="S27" i="8"/>
  <c r="I26" i="9"/>
  <c r="L25" i="9"/>
  <c r="O24" i="9"/>
  <c r="S25" i="8"/>
  <c r="I24" i="9"/>
  <c r="L23" i="9"/>
  <c r="S23" i="8"/>
  <c r="I22" i="9"/>
  <c r="L21" i="9"/>
  <c r="S21" i="8"/>
  <c r="I20" i="9"/>
  <c r="L19" i="9"/>
  <c r="O18" i="9"/>
  <c r="S19" i="8"/>
  <c r="I18" i="9"/>
  <c r="L17" i="9"/>
  <c r="S17" i="8"/>
  <c r="I16" i="9"/>
  <c r="L15" i="9"/>
  <c r="O14" i="9"/>
  <c r="S15" i="8"/>
  <c r="I14" i="9"/>
  <c r="L13" i="9"/>
  <c r="O12" i="9"/>
  <c r="S13" i="8"/>
  <c r="L11" i="9"/>
  <c r="O10" i="9"/>
  <c r="S11" i="8"/>
  <c r="I10" i="9"/>
  <c r="L9" i="9"/>
  <c r="O8" i="9"/>
  <c r="S9" i="8"/>
  <c r="I8" i="9"/>
  <c r="L7" i="9"/>
  <c r="S7" i="8"/>
  <c r="I6" i="9"/>
  <c r="L5" i="9"/>
  <c r="R5" i="9" s="1"/>
  <c r="O194" i="9"/>
  <c r="O192" i="9"/>
  <c r="O188" i="9"/>
  <c r="O186" i="9"/>
  <c r="O184" i="9"/>
  <c r="O180" i="9"/>
  <c r="R180" i="9" s="1"/>
  <c r="O176" i="9"/>
  <c r="O174" i="9"/>
  <c r="O172" i="9"/>
  <c r="O170" i="9"/>
  <c r="O168" i="9"/>
  <c r="O164" i="9"/>
  <c r="O160" i="9"/>
  <c r="O158" i="9"/>
  <c r="O156" i="9"/>
  <c r="O154" i="9"/>
  <c r="O152" i="9"/>
  <c r="O148" i="9"/>
  <c r="O144" i="9"/>
  <c r="O142" i="9"/>
  <c r="O140" i="9"/>
  <c r="O138" i="9"/>
  <c r="O136" i="9"/>
  <c r="O132" i="9"/>
  <c r="O128" i="9"/>
  <c r="O126" i="9"/>
  <c r="O124" i="9"/>
  <c r="O122" i="9"/>
  <c r="O120" i="9"/>
  <c r="O116" i="9"/>
  <c r="O112" i="9"/>
  <c r="O110" i="9"/>
  <c r="O108" i="9"/>
  <c r="O106" i="9"/>
  <c r="O104" i="9"/>
  <c r="O100" i="9"/>
  <c r="O193" i="9"/>
  <c r="O189" i="9"/>
  <c r="R105" i="9"/>
  <c r="Q23" i="8"/>
  <c r="M22" i="9" s="1"/>
  <c r="P18" i="8"/>
  <c r="R12" i="8"/>
  <c r="P11" i="9" s="1"/>
  <c r="R190" i="8"/>
  <c r="P189" i="9" s="1"/>
  <c r="Q152" i="8"/>
  <c r="M151" i="9" s="1"/>
  <c r="R158" i="8"/>
  <c r="P157" i="9" s="1"/>
  <c r="Q157" i="9" s="1"/>
  <c r="R154" i="8"/>
  <c r="P153" i="9" s="1"/>
  <c r="Q149" i="8"/>
  <c r="M148" i="9" s="1"/>
  <c r="P148" i="8"/>
  <c r="P80" i="8"/>
  <c r="P72" i="8"/>
  <c r="Q69" i="8"/>
  <c r="M68" i="9" s="1"/>
  <c r="N68" i="9" s="1"/>
  <c r="Q148" i="8"/>
  <c r="M147" i="9" s="1"/>
  <c r="P143" i="8"/>
  <c r="P87" i="8"/>
  <c r="J86" i="9" s="1"/>
  <c r="Q86" i="8"/>
  <c r="M85" i="9" s="1"/>
  <c r="Q84" i="8"/>
  <c r="M83" i="9" s="1"/>
  <c r="R83" i="8"/>
  <c r="P82" i="9" s="1"/>
  <c r="P83" i="8"/>
  <c r="J82" i="9" s="1"/>
  <c r="P67" i="8"/>
  <c r="P63" i="8"/>
  <c r="P59" i="8"/>
  <c r="J58" i="9" s="1"/>
  <c r="Q58" i="8"/>
  <c r="M57" i="9" s="1"/>
  <c r="R57" i="8"/>
  <c r="P56" i="9" s="1"/>
  <c r="P57" i="8"/>
  <c r="Q56" i="8"/>
  <c r="M55" i="9" s="1"/>
  <c r="P55" i="8"/>
  <c r="Q54" i="8"/>
  <c r="M53" i="9" s="1"/>
  <c r="P51" i="8"/>
  <c r="P180" i="8"/>
  <c r="R138" i="8"/>
  <c r="P137" i="9" s="1"/>
  <c r="Q174" i="8"/>
  <c r="M173" i="9" s="1"/>
  <c r="P173" i="8"/>
  <c r="P169" i="8"/>
  <c r="J168" i="9" s="1"/>
  <c r="R167" i="8"/>
  <c r="P166" i="9" s="1"/>
  <c r="R163" i="8"/>
  <c r="P162" i="9" s="1"/>
  <c r="Q162" i="8"/>
  <c r="M161" i="9" s="1"/>
  <c r="N161" i="9" s="1"/>
  <c r="P161" i="8"/>
  <c r="J160" i="9" s="1"/>
  <c r="Q53" i="8"/>
  <c r="M52" i="9" s="1"/>
  <c r="P52" i="8"/>
  <c r="Q51" i="8"/>
  <c r="M50" i="9" s="1"/>
  <c r="P6" i="8"/>
  <c r="Q179" i="8"/>
  <c r="M178" i="9" s="1"/>
  <c r="R178" i="8"/>
  <c r="P177" i="9" s="1"/>
  <c r="Q177" i="9" s="1"/>
  <c r="P178" i="8"/>
  <c r="Q177" i="8"/>
  <c r="M176" i="9" s="1"/>
  <c r="R170" i="8"/>
  <c r="P169" i="9" s="1"/>
  <c r="Q165" i="8"/>
  <c r="M164" i="9" s="1"/>
  <c r="N164" i="9" s="1"/>
  <c r="P164" i="8"/>
  <c r="P160" i="8"/>
  <c r="P50" i="8"/>
  <c r="R48" i="8"/>
  <c r="P47" i="9" s="1"/>
  <c r="Q47" i="9" s="1"/>
  <c r="P46" i="8"/>
  <c r="R44" i="8"/>
  <c r="P43" i="9" s="1"/>
  <c r="Q43" i="9" s="1"/>
  <c r="P41" i="8"/>
  <c r="Q40" i="8"/>
  <c r="M39" i="9" s="1"/>
  <c r="P37" i="8"/>
  <c r="J36" i="9" s="1"/>
  <c r="Q36" i="8"/>
  <c r="M35" i="9" s="1"/>
  <c r="R35" i="8"/>
  <c r="P34" i="9" s="1"/>
  <c r="Q32" i="8"/>
  <c r="M31" i="9" s="1"/>
  <c r="R31" i="8"/>
  <c r="P30" i="9" s="1"/>
  <c r="P31" i="8"/>
  <c r="Q30" i="8"/>
  <c r="M29" i="9" s="1"/>
  <c r="P27" i="8"/>
  <c r="Q16" i="8"/>
  <c r="M15" i="9" s="1"/>
  <c r="R15" i="8"/>
  <c r="P14" i="9" s="1"/>
  <c r="P15" i="8"/>
  <c r="Q14" i="8"/>
  <c r="M13" i="9" s="1"/>
  <c r="R13" i="8"/>
  <c r="P12" i="9" s="1"/>
  <c r="P11" i="8"/>
  <c r="J10" i="9" s="1"/>
  <c r="Q10" i="8"/>
  <c r="M9" i="9" s="1"/>
  <c r="R9" i="8"/>
  <c r="P8" i="9" s="1"/>
  <c r="P9" i="8"/>
  <c r="J8" i="9" s="1"/>
  <c r="P187" i="8"/>
  <c r="R181" i="8"/>
  <c r="P180" i="9" s="1"/>
  <c r="Q137" i="8"/>
  <c r="M136" i="9" s="1"/>
  <c r="N136" i="9" s="1"/>
  <c r="R136" i="8"/>
  <c r="P135" i="9" s="1"/>
  <c r="P136" i="8"/>
  <c r="Q135" i="8"/>
  <c r="M134" i="9" s="1"/>
  <c r="R134" i="8"/>
  <c r="P133" i="9" s="1"/>
  <c r="P134" i="8"/>
  <c r="R126" i="8"/>
  <c r="P125" i="9" s="1"/>
  <c r="P126" i="8"/>
  <c r="Q125" i="8"/>
  <c r="M124" i="9" s="1"/>
  <c r="N124" i="9" s="1"/>
  <c r="R124" i="8"/>
  <c r="P123" i="9" s="1"/>
  <c r="P124" i="8"/>
  <c r="Q123" i="8"/>
  <c r="M122" i="9" s="1"/>
  <c r="Q121" i="8"/>
  <c r="M120" i="9" s="1"/>
  <c r="N120" i="9" s="1"/>
  <c r="Q111" i="8"/>
  <c r="M110" i="9" s="1"/>
  <c r="R110" i="8"/>
  <c r="P109" i="9" s="1"/>
  <c r="P110" i="8"/>
  <c r="Q109" i="8"/>
  <c r="M108" i="9" s="1"/>
  <c r="N108" i="9" s="1"/>
  <c r="P108" i="8"/>
  <c r="Q107" i="8"/>
  <c r="M106" i="9" s="1"/>
  <c r="P106" i="8"/>
  <c r="Q105" i="8"/>
  <c r="M104" i="9" s="1"/>
  <c r="N104" i="9" s="1"/>
  <c r="R104" i="8"/>
  <c r="P103" i="9" s="1"/>
  <c r="R102" i="8"/>
  <c r="P101" i="9" s="1"/>
  <c r="P102" i="8"/>
  <c r="R100" i="8"/>
  <c r="P99" i="9" s="1"/>
  <c r="Q99" i="9" s="1"/>
  <c r="P94" i="8"/>
  <c r="P60" i="8"/>
  <c r="R186" i="8"/>
  <c r="P185" i="9" s="1"/>
  <c r="Q185" i="9" s="1"/>
  <c r="P159" i="8"/>
  <c r="Q130" i="8"/>
  <c r="M129" i="9" s="1"/>
  <c r="P125" i="8"/>
  <c r="R119" i="8"/>
  <c r="P118" i="9" s="1"/>
  <c r="Q118" i="9" s="1"/>
  <c r="R109" i="8"/>
  <c r="P108" i="9" s="1"/>
  <c r="Q108" i="8"/>
  <c r="M107" i="9" s="1"/>
  <c r="Q104" i="8"/>
  <c r="M103" i="9" s="1"/>
  <c r="P103" i="8"/>
  <c r="P99" i="8"/>
  <c r="P91" i="8"/>
  <c r="J90" i="9" s="1"/>
  <c r="R81" i="8"/>
  <c r="P80" i="9" s="1"/>
  <c r="Q80" i="8"/>
  <c r="M79" i="9" s="1"/>
  <c r="N79" i="9" s="1"/>
  <c r="Q41" i="8"/>
  <c r="M40" i="9" s="1"/>
  <c r="N40" i="9" s="1"/>
  <c r="Q37" i="8"/>
  <c r="M36" i="9" s="1"/>
  <c r="P36" i="8"/>
  <c r="Q35" i="8"/>
  <c r="M34" i="9" s="1"/>
  <c r="N34" i="9" s="1"/>
  <c r="P32" i="8"/>
  <c r="R30" i="8"/>
  <c r="P29" i="9" s="1"/>
  <c r="Q29" i="9" s="1"/>
  <c r="P30" i="8"/>
  <c r="P14" i="8"/>
  <c r="Q169" i="8"/>
  <c r="M168" i="9" s="1"/>
  <c r="N168" i="9" s="1"/>
  <c r="R147" i="8"/>
  <c r="P146" i="9" s="1"/>
  <c r="Q146" i="8"/>
  <c r="M145" i="9" s="1"/>
  <c r="Q142" i="8"/>
  <c r="M141" i="9" s="1"/>
  <c r="P141" i="8"/>
  <c r="R98" i="8"/>
  <c r="P97" i="9" s="1"/>
  <c r="P96" i="8"/>
  <c r="R90" i="8"/>
  <c r="P89" i="9" s="1"/>
  <c r="P88" i="8"/>
  <c r="Q76" i="8"/>
  <c r="M75" i="9" s="1"/>
  <c r="R75" i="8"/>
  <c r="P74" i="9" s="1"/>
  <c r="R73" i="8"/>
  <c r="P72" i="9" s="1"/>
  <c r="Q68" i="8"/>
  <c r="M67" i="9" s="1"/>
  <c r="R67" i="8"/>
  <c r="P66" i="9" s="1"/>
  <c r="P44" i="8"/>
  <c r="P34" i="8"/>
  <c r="R28" i="8"/>
  <c r="P27" i="9" s="1"/>
  <c r="Q26" i="8"/>
  <c r="M25" i="9" s="1"/>
  <c r="R25" i="8"/>
  <c r="P24" i="9" s="1"/>
  <c r="Q24" i="9" s="1"/>
  <c r="P25" i="8"/>
  <c r="Q24" i="8"/>
  <c r="M23" i="9" s="1"/>
  <c r="P21" i="8"/>
  <c r="Q20" i="8"/>
  <c r="M19" i="9" s="1"/>
  <c r="R19" i="8"/>
  <c r="P18" i="9" s="1"/>
  <c r="Q8" i="8"/>
  <c r="M7" i="9" s="1"/>
  <c r="Q195" i="8"/>
  <c r="M194" i="9" s="1"/>
  <c r="N194" i="9" s="1"/>
  <c r="P194" i="8"/>
  <c r="Q176" i="8"/>
  <c r="M175" i="9" s="1"/>
  <c r="N175" i="9" s="1"/>
  <c r="Q153" i="8"/>
  <c r="M152" i="9" s="1"/>
  <c r="N152" i="9" s="1"/>
  <c r="R152" i="8"/>
  <c r="P151" i="9" s="1"/>
  <c r="R150" i="8"/>
  <c r="P149" i="9" s="1"/>
  <c r="Q136" i="8"/>
  <c r="M135" i="9" s="1"/>
  <c r="R133" i="8"/>
  <c r="P132" i="9" s="1"/>
  <c r="Q132" i="8"/>
  <c r="M131" i="9" s="1"/>
  <c r="Q118" i="8"/>
  <c r="M117" i="9" s="1"/>
  <c r="N117" i="9" s="1"/>
  <c r="R117" i="8"/>
  <c r="P116" i="9" s="1"/>
  <c r="P117" i="8"/>
  <c r="J116" i="9" s="1"/>
  <c r="R115" i="8"/>
  <c r="P114" i="9" s="1"/>
  <c r="P113" i="8"/>
  <c r="Q112" i="8"/>
  <c r="M111" i="9" s="1"/>
  <c r="R111" i="8"/>
  <c r="P110" i="9" s="1"/>
  <c r="P86" i="8"/>
  <c r="Q75" i="8"/>
  <c r="M74" i="9" s="1"/>
  <c r="Q67" i="8"/>
  <c r="M66" i="9" s="1"/>
  <c r="R64" i="8"/>
  <c r="P63" i="9" s="1"/>
  <c r="Q63" i="9" s="1"/>
  <c r="R56" i="8"/>
  <c r="P55" i="9" s="1"/>
  <c r="Q55" i="9" s="1"/>
  <c r="Q50" i="8"/>
  <c r="M49" i="9" s="1"/>
  <c r="P49" i="8"/>
  <c r="Q48" i="8"/>
  <c r="M47" i="9" s="1"/>
  <c r="R47" i="8"/>
  <c r="P46" i="9" s="1"/>
  <c r="P47" i="8"/>
  <c r="J46" i="9" s="1"/>
  <c r="K46" i="9" s="1"/>
  <c r="Q46" i="8"/>
  <c r="M45" i="9" s="1"/>
  <c r="R45" i="8"/>
  <c r="P44" i="9" s="1"/>
  <c r="P35" i="8"/>
  <c r="R29" i="8"/>
  <c r="P28" i="9" s="1"/>
  <c r="R26" i="8"/>
  <c r="P25" i="9" s="1"/>
  <c r="Q25" i="8"/>
  <c r="M24" i="9" s="1"/>
  <c r="R24" i="8"/>
  <c r="P23" i="9" s="1"/>
  <c r="Q21" i="8"/>
  <c r="M20" i="9" s="1"/>
  <c r="Q19" i="8"/>
  <c r="M18" i="9" s="1"/>
  <c r="N18" i="9" s="1"/>
  <c r="P10" i="8"/>
  <c r="Q7" i="8"/>
  <c r="M6" i="9" s="1"/>
  <c r="R194" i="8"/>
  <c r="P193" i="9" s="1"/>
  <c r="Q193" i="8"/>
  <c r="M192" i="9" s="1"/>
  <c r="P192" i="8"/>
  <c r="Q5" i="8"/>
  <c r="M4" i="9" s="1"/>
  <c r="R195" i="8"/>
  <c r="P194" i="9" s="1"/>
  <c r="Q194" i="8"/>
  <c r="M193" i="9" s="1"/>
  <c r="P190" i="8"/>
  <c r="Q189" i="8"/>
  <c r="M188" i="9" s="1"/>
  <c r="N188" i="9" s="1"/>
  <c r="R188" i="8"/>
  <c r="P187" i="9" s="1"/>
  <c r="Q187" i="9" s="1"/>
  <c r="P188" i="8"/>
  <c r="Q185" i="8"/>
  <c r="M184" i="9" s="1"/>
  <c r="N184" i="9" s="1"/>
  <c r="R184" i="8"/>
  <c r="P183" i="9" s="1"/>
  <c r="Q183" i="9" s="1"/>
  <c r="P184" i="8"/>
  <c r="Q183" i="8"/>
  <c r="M182" i="9" s="1"/>
  <c r="R182" i="8"/>
  <c r="P181" i="9" s="1"/>
  <c r="Q181" i="8"/>
  <c r="M180" i="9" s="1"/>
  <c r="N180" i="9" s="1"/>
  <c r="P176" i="8"/>
  <c r="R169" i="8"/>
  <c r="P168" i="9" s="1"/>
  <c r="Q164" i="8"/>
  <c r="M163" i="9" s="1"/>
  <c r="N163" i="9" s="1"/>
  <c r="Q158" i="8"/>
  <c r="M157" i="9" s="1"/>
  <c r="P157" i="8"/>
  <c r="Q154" i="8"/>
  <c r="M153" i="9" s="1"/>
  <c r="P144" i="8"/>
  <c r="R142" i="8"/>
  <c r="P141" i="9" s="1"/>
  <c r="P132" i="8"/>
  <c r="P128" i="8"/>
  <c r="R116" i="8"/>
  <c r="P115" i="9" s="1"/>
  <c r="P112" i="8"/>
  <c r="R97" i="8"/>
  <c r="P96" i="9" s="1"/>
  <c r="P97" i="8"/>
  <c r="P95" i="8"/>
  <c r="Q94" i="8"/>
  <c r="M93" i="9" s="1"/>
  <c r="Q92" i="8"/>
  <c r="M91" i="9" s="1"/>
  <c r="Q64" i="8"/>
  <c r="M63" i="9" s="1"/>
  <c r="P16" i="8"/>
  <c r="R8" i="8"/>
  <c r="P7" i="9" s="1"/>
  <c r="Q192" i="8"/>
  <c r="M191" i="9" s="1"/>
  <c r="P191" i="8"/>
  <c r="Q190" i="8"/>
  <c r="M189" i="9" s="1"/>
  <c r="P189" i="8"/>
  <c r="Q180" i="8"/>
  <c r="M179" i="9" s="1"/>
  <c r="R179" i="8"/>
  <c r="P178" i="9" s="1"/>
  <c r="Q178" i="8"/>
  <c r="M177" i="9" s="1"/>
  <c r="R174" i="8"/>
  <c r="P173" i="9" s="1"/>
  <c r="P174" i="8"/>
  <c r="R185" i="8"/>
  <c r="P184" i="9" s="1"/>
  <c r="P185" i="8"/>
  <c r="R183" i="8"/>
  <c r="P182" i="9" s="1"/>
  <c r="P175" i="8"/>
  <c r="R125" i="8"/>
  <c r="P124" i="9" s="1"/>
  <c r="P123" i="8"/>
  <c r="R121" i="8"/>
  <c r="P120" i="9" s="1"/>
  <c r="P116" i="8"/>
  <c r="Q115" i="8"/>
  <c r="M114" i="9" s="1"/>
  <c r="R114" i="8"/>
  <c r="P113" i="9" s="1"/>
  <c r="P114" i="8"/>
  <c r="Q113" i="8"/>
  <c r="M112" i="9" s="1"/>
  <c r="R112" i="8"/>
  <c r="P111" i="9" s="1"/>
  <c r="R106" i="8"/>
  <c r="P105" i="9" s="1"/>
  <c r="P105" i="8"/>
  <c r="Q102" i="8"/>
  <c r="M101" i="9" s="1"/>
  <c r="R101" i="8"/>
  <c r="P100" i="9" s="1"/>
  <c r="R96" i="8"/>
  <c r="P95" i="9" s="1"/>
  <c r="R65" i="8"/>
  <c r="P64" i="9" s="1"/>
  <c r="P65" i="8"/>
  <c r="R58" i="8"/>
  <c r="P57" i="9" s="1"/>
  <c r="P58" i="8"/>
  <c r="Q57" i="8"/>
  <c r="M56" i="9" s="1"/>
  <c r="P53" i="8"/>
  <c r="Q52" i="8"/>
  <c r="M51" i="9" s="1"/>
  <c r="R51" i="8"/>
  <c r="P50" i="9" s="1"/>
  <c r="P48" i="8"/>
  <c r="Q47" i="8"/>
  <c r="M46" i="9" s="1"/>
  <c r="R46" i="8"/>
  <c r="P45" i="9" s="1"/>
  <c r="Q43" i="8"/>
  <c r="M42" i="9" s="1"/>
  <c r="Q42" i="8"/>
  <c r="M41" i="9" s="1"/>
  <c r="R41" i="8"/>
  <c r="P40" i="9" s="1"/>
  <c r="P171" i="8"/>
  <c r="R168" i="8"/>
  <c r="P167" i="9" s="1"/>
  <c r="P168" i="8"/>
  <c r="Q167" i="8"/>
  <c r="M166" i="9" s="1"/>
  <c r="R166" i="8"/>
  <c r="P165" i="9" s="1"/>
  <c r="Q165" i="9" s="1"/>
  <c r="Q160" i="8"/>
  <c r="M159" i="9" s="1"/>
  <c r="Q157" i="8"/>
  <c r="M156" i="9" s="1"/>
  <c r="N156" i="9" s="1"/>
  <c r="P156" i="8"/>
  <c r="Q155" i="8"/>
  <c r="M154" i="9" s="1"/>
  <c r="R149" i="8"/>
  <c r="P148" i="9" s="1"/>
  <c r="Q147" i="8"/>
  <c r="M146" i="9" s="1"/>
  <c r="R146" i="8"/>
  <c r="P145" i="9" s="1"/>
  <c r="P146" i="8"/>
  <c r="P139" i="8"/>
  <c r="R137" i="8"/>
  <c r="P136" i="9" s="1"/>
  <c r="Q136" i="9" s="1"/>
  <c r="R135" i="8"/>
  <c r="P134" i="9" s="1"/>
  <c r="Q131" i="8"/>
  <c r="M130" i="9" s="1"/>
  <c r="R130" i="8"/>
  <c r="P129" i="9" s="1"/>
  <c r="P130" i="8"/>
  <c r="Q129" i="8"/>
  <c r="M128" i="9" s="1"/>
  <c r="R128" i="8"/>
  <c r="P127" i="9" s="1"/>
  <c r="R122" i="8"/>
  <c r="P121" i="9" s="1"/>
  <c r="Q120" i="8"/>
  <c r="M119" i="9" s="1"/>
  <c r="N119" i="9" s="1"/>
  <c r="P115" i="8"/>
  <c r="R113" i="8"/>
  <c r="P112" i="9" s="1"/>
  <c r="Q101" i="8"/>
  <c r="M100" i="9" s="1"/>
  <c r="N100" i="9" s="1"/>
  <c r="R99" i="8"/>
  <c r="P98" i="9" s="1"/>
  <c r="Q96" i="8"/>
  <c r="M95" i="9" s="1"/>
  <c r="R88" i="8"/>
  <c r="P87" i="9" s="1"/>
  <c r="R82" i="8"/>
  <c r="P81" i="9" s="1"/>
  <c r="P81" i="8"/>
  <c r="P79" i="8"/>
  <c r="Q78" i="8"/>
  <c r="M77" i="9" s="1"/>
  <c r="R77" i="8"/>
  <c r="P76" i="9" s="1"/>
  <c r="P75" i="8"/>
  <c r="R72" i="8"/>
  <c r="P71" i="9" s="1"/>
  <c r="P70" i="8"/>
  <c r="R66" i="8"/>
  <c r="P65" i="9" s="1"/>
  <c r="P64" i="8"/>
  <c r="Q62" i="8"/>
  <c r="M61" i="9" s="1"/>
  <c r="R61" i="8"/>
  <c r="P60" i="9" s="1"/>
  <c r="Q60" i="8"/>
  <c r="M59" i="9" s="1"/>
  <c r="R59" i="8"/>
  <c r="P58" i="9" s="1"/>
  <c r="Q58" i="9" s="1"/>
  <c r="P56" i="8"/>
  <c r="Q55" i="8"/>
  <c r="M54" i="9" s="1"/>
  <c r="R54" i="8"/>
  <c r="P53" i="9" s="1"/>
  <c r="P54" i="8"/>
  <c r="R52" i="8"/>
  <c r="P51" i="9" s="1"/>
  <c r="Q51" i="9" s="1"/>
  <c r="Q45" i="8"/>
  <c r="M44" i="9" s="1"/>
  <c r="N44" i="9" s="1"/>
  <c r="R40" i="8"/>
  <c r="P39" i="9" s="1"/>
  <c r="P39" i="8"/>
  <c r="Q38" i="8"/>
  <c r="M37" i="9" s="1"/>
  <c r="R34" i="8"/>
  <c r="P33" i="9" s="1"/>
  <c r="Q33" i="8"/>
  <c r="M32" i="9" s="1"/>
  <c r="R32" i="8"/>
  <c r="P31" i="9" s="1"/>
  <c r="Q31" i="9" s="1"/>
  <c r="Q31" i="8"/>
  <c r="M30" i="9" s="1"/>
  <c r="Q28" i="8"/>
  <c r="M27" i="9" s="1"/>
  <c r="R27" i="8"/>
  <c r="P26" i="9" s="1"/>
  <c r="P24" i="8"/>
  <c r="P22" i="8"/>
  <c r="R20" i="8"/>
  <c r="P19" i="9" s="1"/>
  <c r="Q18" i="8"/>
  <c r="M17" i="9" s="1"/>
  <c r="P17" i="8"/>
  <c r="Q11" i="8"/>
  <c r="M10" i="9" s="1"/>
  <c r="P7" i="8"/>
  <c r="Q117" i="8"/>
  <c r="M116" i="9" s="1"/>
  <c r="Q59" i="8"/>
  <c r="M58" i="9" s="1"/>
  <c r="R42" i="8"/>
  <c r="P41" i="9" s="1"/>
  <c r="P42" i="8"/>
  <c r="R10" i="8"/>
  <c r="P9" i="9" s="1"/>
  <c r="Q173" i="8"/>
  <c r="M172" i="9" s="1"/>
  <c r="N172" i="9" s="1"/>
  <c r="R172" i="8"/>
  <c r="P171" i="9" s="1"/>
  <c r="Q171" i="9" s="1"/>
  <c r="P172" i="8"/>
  <c r="R165" i="8"/>
  <c r="P164" i="9" s="1"/>
  <c r="R162" i="8"/>
  <c r="P161" i="9" s="1"/>
  <c r="P162" i="8"/>
  <c r="Q161" i="8"/>
  <c r="M160" i="9" s="1"/>
  <c r="N160" i="9" s="1"/>
  <c r="P155" i="8"/>
  <c r="R151" i="8"/>
  <c r="P150" i="9" s="1"/>
  <c r="P150" i="8"/>
  <c r="Q144" i="8"/>
  <c r="M143" i="9" s="1"/>
  <c r="N143" i="9" s="1"/>
  <c r="P142" i="8"/>
  <c r="Q141" i="8"/>
  <c r="M140" i="9" s="1"/>
  <c r="N140" i="9" s="1"/>
  <c r="R140" i="8"/>
  <c r="P139" i="9" s="1"/>
  <c r="Q139" i="9" s="1"/>
  <c r="P140" i="8"/>
  <c r="Q139" i="8"/>
  <c r="M138" i="9" s="1"/>
  <c r="Q133" i="8"/>
  <c r="M132" i="9" s="1"/>
  <c r="P131" i="8"/>
  <c r="Q128" i="8"/>
  <c r="M127" i="9" s="1"/>
  <c r="N127" i="9" s="1"/>
  <c r="P127" i="8"/>
  <c r="R120" i="8"/>
  <c r="P119" i="9" s="1"/>
  <c r="Q119" i="9" s="1"/>
  <c r="P120" i="8"/>
  <c r="Q119" i="8"/>
  <c r="M118" i="9" s="1"/>
  <c r="R118" i="8"/>
  <c r="P117" i="9" s="1"/>
  <c r="P118" i="8"/>
  <c r="R107" i="8"/>
  <c r="P106" i="9" s="1"/>
  <c r="P107" i="8"/>
  <c r="J106" i="9" s="1"/>
  <c r="P100" i="8"/>
  <c r="Q99" i="8"/>
  <c r="M98" i="9" s="1"/>
  <c r="Q93" i="8"/>
  <c r="M92" i="9" s="1"/>
  <c r="R91" i="8"/>
  <c r="P90" i="9" s="1"/>
  <c r="R89" i="8"/>
  <c r="P88" i="9" s="1"/>
  <c r="P89" i="8"/>
  <c r="Q88" i="8"/>
  <c r="M87" i="9" s="1"/>
  <c r="N87" i="9" s="1"/>
  <c r="R85" i="8"/>
  <c r="P84" i="9" s="1"/>
  <c r="R80" i="8"/>
  <c r="P79" i="9" s="1"/>
  <c r="Q79" i="9" s="1"/>
  <c r="P78" i="8"/>
  <c r="R74" i="8"/>
  <c r="P73" i="9" s="1"/>
  <c r="P73" i="8"/>
  <c r="Q72" i="8"/>
  <c r="M71" i="9" s="1"/>
  <c r="P71" i="8"/>
  <c r="Q70" i="8"/>
  <c r="M69" i="9" s="1"/>
  <c r="P62" i="8"/>
  <c r="R50" i="8"/>
  <c r="P49" i="9" s="1"/>
  <c r="Q49" i="8"/>
  <c r="M48" i="9" s="1"/>
  <c r="Q44" i="8"/>
  <c r="M43" i="9" s="1"/>
  <c r="R43" i="8"/>
  <c r="P42" i="9" s="1"/>
  <c r="P40" i="8"/>
  <c r="Q39" i="8"/>
  <c r="M38" i="9" s="1"/>
  <c r="N38" i="9" s="1"/>
  <c r="R38" i="8"/>
  <c r="P37" i="9" s="1"/>
  <c r="P38" i="8"/>
  <c r="R36" i="8"/>
  <c r="P35" i="9" s="1"/>
  <c r="Q35" i="9" s="1"/>
  <c r="Q34" i="8"/>
  <c r="M33" i="9" s="1"/>
  <c r="N33" i="9" s="1"/>
  <c r="R33" i="8"/>
  <c r="P32" i="9" s="1"/>
  <c r="P33" i="8"/>
  <c r="P28" i="8"/>
  <c r="Q27" i="8"/>
  <c r="M26" i="9" s="1"/>
  <c r="P26" i="8"/>
  <c r="P23" i="8"/>
  <c r="Q22" i="8"/>
  <c r="M21" i="9" s="1"/>
  <c r="R18" i="8"/>
  <c r="P17" i="9" s="1"/>
  <c r="Q17" i="8"/>
  <c r="M16" i="9" s="1"/>
  <c r="R16" i="8"/>
  <c r="P15" i="9" s="1"/>
  <c r="Q15" i="8"/>
  <c r="M14" i="9" s="1"/>
  <c r="Q12" i="8"/>
  <c r="M11" i="9" s="1"/>
  <c r="R11" i="8"/>
  <c r="P10" i="9" s="1"/>
  <c r="Q10" i="9" s="1"/>
  <c r="P8" i="8"/>
  <c r="R189" i="8"/>
  <c r="P188" i="9" s="1"/>
  <c r="Q188" i="9" s="1"/>
  <c r="Q187" i="8"/>
  <c r="M186" i="9" s="1"/>
  <c r="Q184" i="8"/>
  <c r="M183" i="9" s="1"/>
  <c r="N183" i="9" s="1"/>
  <c r="P182" i="8"/>
  <c r="P179" i="8"/>
  <c r="R176" i="8"/>
  <c r="P175" i="9" s="1"/>
  <c r="Q175" i="9" s="1"/>
  <c r="R173" i="8"/>
  <c r="P172" i="9" s="1"/>
  <c r="Q172" i="9" s="1"/>
  <c r="Q171" i="8"/>
  <c r="M170" i="9" s="1"/>
  <c r="Q168" i="8"/>
  <c r="M167" i="9" s="1"/>
  <c r="N167" i="9" s="1"/>
  <c r="P166" i="8"/>
  <c r="P163" i="8"/>
  <c r="R160" i="8"/>
  <c r="P159" i="9" s="1"/>
  <c r="Q159" i="9" s="1"/>
  <c r="R157" i="8"/>
  <c r="P156" i="9" s="1"/>
  <c r="Q156" i="9" s="1"/>
  <c r="Q145" i="8"/>
  <c r="M144" i="9" s="1"/>
  <c r="R144" i="8"/>
  <c r="P143" i="9" s="1"/>
  <c r="Q143" i="9" s="1"/>
  <c r="R141" i="8"/>
  <c r="P140" i="9" s="1"/>
  <c r="P195" i="8"/>
  <c r="R192" i="8"/>
  <c r="P191" i="9" s="1"/>
  <c r="R193" i="8"/>
  <c r="P192" i="9" s="1"/>
  <c r="P193" i="8"/>
  <c r="Q191" i="8"/>
  <c r="M190" i="9" s="1"/>
  <c r="Q188" i="8"/>
  <c r="M187" i="9" s="1"/>
  <c r="N187" i="9" s="1"/>
  <c r="R187" i="8"/>
  <c r="P186" i="9" s="1"/>
  <c r="P186" i="8"/>
  <c r="P183" i="8"/>
  <c r="Q182" i="8"/>
  <c r="M181" i="9" s="1"/>
  <c r="R180" i="8"/>
  <c r="P179" i="9" s="1"/>
  <c r="Q179" i="9" s="1"/>
  <c r="R177" i="8"/>
  <c r="P176" i="9" s="1"/>
  <c r="Q176" i="9" s="1"/>
  <c r="P177" i="8"/>
  <c r="Q175" i="8"/>
  <c r="M174" i="9" s="1"/>
  <c r="Q172" i="8"/>
  <c r="M171" i="9" s="1"/>
  <c r="N171" i="9" s="1"/>
  <c r="R171" i="8"/>
  <c r="P170" i="9" s="1"/>
  <c r="P170" i="8"/>
  <c r="P167" i="8"/>
  <c r="Q166" i="8"/>
  <c r="M165" i="9" s="1"/>
  <c r="N165" i="9" s="1"/>
  <c r="R164" i="8"/>
  <c r="P163" i="9" s="1"/>
  <c r="Q163" i="9" s="1"/>
  <c r="R161" i="8"/>
  <c r="P160" i="9" s="1"/>
  <c r="Q159" i="8"/>
  <c r="M158" i="9" s="1"/>
  <c r="P152" i="8"/>
  <c r="Q151" i="8"/>
  <c r="M150" i="9" s="1"/>
  <c r="R93" i="8"/>
  <c r="P92" i="9" s="1"/>
  <c r="R191" i="8"/>
  <c r="P190" i="9" s="1"/>
  <c r="Q186" i="8"/>
  <c r="M185" i="9" s="1"/>
  <c r="P181" i="8"/>
  <c r="R175" i="8"/>
  <c r="P174" i="9" s="1"/>
  <c r="Q170" i="8"/>
  <c r="M169" i="9" s="1"/>
  <c r="P165" i="8"/>
  <c r="Q163" i="8"/>
  <c r="M162" i="9" s="1"/>
  <c r="R159" i="8"/>
  <c r="P158" i="9" s="1"/>
  <c r="P158" i="8"/>
  <c r="R156" i="8"/>
  <c r="P155" i="9" s="1"/>
  <c r="Q155" i="9" s="1"/>
  <c r="R153" i="8"/>
  <c r="P152" i="9" s="1"/>
  <c r="P153" i="8"/>
  <c r="P147" i="8"/>
  <c r="P149" i="8"/>
  <c r="R143" i="8"/>
  <c r="P142" i="9" s="1"/>
  <c r="Q138" i="8"/>
  <c r="M137" i="9" s="1"/>
  <c r="P133" i="8"/>
  <c r="R127" i="8"/>
  <c r="P126" i="9" s="1"/>
  <c r="Q122" i="8"/>
  <c r="M121" i="9" s="1"/>
  <c r="Q6" i="8"/>
  <c r="M5" i="9" s="1"/>
  <c r="P137" i="8"/>
  <c r="R131" i="8"/>
  <c r="P130" i="9" s="1"/>
  <c r="Q130" i="9" s="1"/>
  <c r="Q126" i="8"/>
  <c r="M125" i="9" s="1"/>
  <c r="P121" i="8"/>
  <c r="Q116" i="8"/>
  <c r="M115" i="9" s="1"/>
  <c r="N115" i="9" s="1"/>
  <c r="P111" i="8"/>
  <c r="R108" i="8"/>
  <c r="P107" i="9" s="1"/>
  <c r="Q107" i="9" s="1"/>
  <c r="Q106" i="8"/>
  <c r="M105" i="9" s="1"/>
  <c r="R105" i="8"/>
  <c r="P104" i="9" s="1"/>
  <c r="Q104" i="9" s="1"/>
  <c r="P104" i="8"/>
  <c r="Q103" i="8"/>
  <c r="M102" i="9" s="1"/>
  <c r="P101" i="8"/>
  <c r="Q100" i="8"/>
  <c r="M99" i="9" s="1"/>
  <c r="P98" i="8"/>
  <c r="Q97" i="8"/>
  <c r="M96" i="9" s="1"/>
  <c r="N96" i="9" s="1"/>
  <c r="R92" i="8"/>
  <c r="P91" i="9" s="1"/>
  <c r="P92" i="8"/>
  <c r="Q90" i="8"/>
  <c r="M89" i="9" s="1"/>
  <c r="N89" i="9" s="1"/>
  <c r="Q87" i="8"/>
  <c r="M86" i="9" s="1"/>
  <c r="R86" i="8"/>
  <c r="P85" i="9" s="1"/>
  <c r="P85" i="8"/>
  <c r="P82" i="8"/>
  <c r="R79" i="8"/>
  <c r="P78" i="9" s="1"/>
  <c r="R76" i="8"/>
  <c r="P75" i="9" s="1"/>
  <c r="P76" i="8"/>
  <c r="Q74" i="8"/>
  <c r="M73" i="9" s="1"/>
  <c r="Q71" i="8"/>
  <c r="M70" i="9" s="1"/>
  <c r="R70" i="8"/>
  <c r="P69" i="9" s="1"/>
  <c r="P69" i="8"/>
  <c r="P66" i="8"/>
  <c r="Q65" i="8"/>
  <c r="M64" i="9" s="1"/>
  <c r="N64" i="9" s="1"/>
  <c r="R63" i="8"/>
  <c r="P62" i="9" s="1"/>
  <c r="R60" i="8"/>
  <c r="P59" i="9" s="1"/>
  <c r="Q59" i="9" s="1"/>
  <c r="Q156" i="8"/>
  <c r="M155" i="9" s="1"/>
  <c r="N155" i="9" s="1"/>
  <c r="R155" i="8"/>
  <c r="P154" i="9" s="1"/>
  <c r="P154" i="8"/>
  <c r="P151" i="8"/>
  <c r="Q150" i="8"/>
  <c r="M149" i="9" s="1"/>
  <c r="R148" i="8"/>
  <c r="P147" i="9" s="1"/>
  <c r="Q147" i="9" s="1"/>
  <c r="R145" i="8"/>
  <c r="P144" i="9" s="1"/>
  <c r="Q144" i="9" s="1"/>
  <c r="P145" i="8"/>
  <c r="Q143" i="8"/>
  <c r="M142" i="9" s="1"/>
  <c r="Q140" i="8"/>
  <c r="M139" i="9" s="1"/>
  <c r="R139" i="8"/>
  <c r="P138" i="9" s="1"/>
  <c r="P138" i="8"/>
  <c r="P135" i="8"/>
  <c r="Q134" i="8"/>
  <c r="M133" i="9" s="1"/>
  <c r="R132" i="8"/>
  <c r="P131" i="9" s="1"/>
  <c r="Q131" i="9" s="1"/>
  <c r="R129" i="8"/>
  <c r="P128" i="9" s="1"/>
  <c r="P129" i="8"/>
  <c r="Q127" i="8"/>
  <c r="M126" i="9" s="1"/>
  <c r="Q124" i="8"/>
  <c r="M123" i="9" s="1"/>
  <c r="R123" i="8"/>
  <c r="P122" i="9" s="1"/>
  <c r="Q122" i="9" s="1"/>
  <c r="P122" i="8"/>
  <c r="P119" i="8"/>
  <c r="Q95" i="8"/>
  <c r="M94" i="9" s="1"/>
  <c r="R94" i="8"/>
  <c r="P93" i="9" s="1"/>
  <c r="Q93" i="9" s="1"/>
  <c r="P90" i="8"/>
  <c r="R87" i="8"/>
  <c r="P86" i="9" s="1"/>
  <c r="R84" i="8"/>
  <c r="P83" i="9" s="1"/>
  <c r="P84" i="8"/>
  <c r="Q82" i="8"/>
  <c r="M81" i="9" s="1"/>
  <c r="Q79" i="8"/>
  <c r="M78" i="9" s="1"/>
  <c r="R78" i="8"/>
  <c r="P77" i="9" s="1"/>
  <c r="Q77" i="9" s="1"/>
  <c r="P77" i="8"/>
  <c r="P74" i="8"/>
  <c r="Q73" i="8"/>
  <c r="M72" i="9" s="1"/>
  <c r="N72" i="9" s="1"/>
  <c r="R68" i="8"/>
  <c r="P67" i="9" s="1"/>
  <c r="P68" i="8"/>
  <c r="Q66" i="8"/>
  <c r="M65" i="9" s="1"/>
  <c r="Q63" i="8"/>
  <c r="M62" i="9" s="1"/>
  <c r="N62" i="9" s="1"/>
  <c r="R62" i="8"/>
  <c r="P61" i="9" s="1"/>
  <c r="Q114" i="8"/>
  <c r="M113" i="9" s="1"/>
  <c r="P109" i="8"/>
  <c r="R103" i="8"/>
  <c r="P102" i="9" s="1"/>
  <c r="Q98" i="8"/>
  <c r="M97" i="9" s="1"/>
  <c r="R95" i="8"/>
  <c r="P94" i="9" s="1"/>
  <c r="P93" i="8"/>
  <c r="Q110" i="8"/>
  <c r="M109" i="9" s="1"/>
  <c r="R22" i="8"/>
  <c r="P21" i="9" s="1"/>
  <c r="P20" i="8"/>
  <c r="R14" i="8"/>
  <c r="P13" i="9" s="1"/>
  <c r="Q13" i="9" s="1"/>
  <c r="P12" i="8"/>
  <c r="Q9" i="8"/>
  <c r="M8" i="9" s="1"/>
  <c r="N8" i="9" s="1"/>
  <c r="R6" i="8"/>
  <c r="P5" i="9" s="1"/>
  <c r="Q5" i="9" s="1"/>
  <c r="R5" i="8"/>
  <c r="P4" i="9" s="1"/>
  <c r="Q4" i="9" s="1"/>
  <c r="P5" i="8"/>
  <c r="R176" i="9" l="1"/>
  <c r="R185" i="9"/>
  <c r="Q29" i="8"/>
  <c r="M28" i="9" s="1"/>
  <c r="Q67" i="9"/>
  <c r="Q75" i="9"/>
  <c r="N69" i="9"/>
  <c r="Q41" i="9"/>
  <c r="R7" i="8"/>
  <c r="P6" i="9" s="1"/>
  <c r="Q87" i="9"/>
  <c r="Q45" i="9"/>
  <c r="N153" i="9"/>
  <c r="Q27" i="9"/>
  <c r="Q162" i="9"/>
  <c r="N173" i="9"/>
  <c r="R144" i="9"/>
  <c r="R156" i="9"/>
  <c r="R168" i="9"/>
  <c r="R188" i="9"/>
  <c r="T15" i="8"/>
  <c r="Q102" i="9"/>
  <c r="Q15" i="9"/>
  <c r="Q150" i="9"/>
  <c r="Q71" i="9"/>
  <c r="N141" i="9"/>
  <c r="R13" i="9"/>
  <c r="R81" i="9"/>
  <c r="R85" i="9"/>
  <c r="R93" i="9"/>
  <c r="R97" i="9"/>
  <c r="R109" i="9"/>
  <c r="R121" i="9"/>
  <c r="R129" i="9"/>
  <c r="T39" i="8"/>
  <c r="R150" i="9"/>
  <c r="R157" i="9"/>
  <c r="R177" i="9"/>
  <c r="N185" i="9"/>
  <c r="Q186" i="9"/>
  <c r="R23" i="8"/>
  <c r="P22" i="9" s="1"/>
  <c r="Q9" i="9"/>
  <c r="Q182" i="9"/>
  <c r="Q83" i="8"/>
  <c r="M82" i="9" s="1"/>
  <c r="K168" i="9"/>
  <c r="R55" i="8"/>
  <c r="P54" i="9" s="1"/>
  <c r="R9" i="9"/>
  <c r="O22" i="9"/>
  <c r="I60" i="9"/>
  <c r="Q148" i="9"/>
  <c r="N131" i="9"/>
  <c r="R137" i="9"/>
  <c r="Q61" i="8"/>
  <c r="M60" i="9" s="1"/>
  <c r="Q85" i="8"/>
  <c r="M84" i="9" s="1"/>
  <c r="N53" i="9"/>
  <c r="N83" i="9"/>
  <c r="R59" i="9"/>
  <c r="R71" i="8"/>
  <c r="P70" i="9" s="1"/>
  <c r="Q83" i="9"/>
  <c r="Q138" i="9"/>
  <c r="N105" i="9"/>
  <c r="N137" i="9"/>
  <c r="Q158" i="9"/>
  <c r="P13" i="8"/>
  <c r="Q17" i="9"/>
  <c r="R39" i="8"/>
  <c r="P38" i="9" s="1"/>
  <c r="Q38" i="9" s="1"/>
  <c r="Q91" i="8"/>
  <c r="M90" i="9" s="1"/>
  <c r="Q112" i="9"/>
  <c r="N154" i="9"/>
  <c r="N51" i="9"/>
  <c r="Q100" i="9"/>
  <c r="Q124" i="9"/>
  <c r="N63" i="9"/>
  <c r="Q168" i="9"/>
  <c r="N182" i="9"/>
  <c r="Q25" i="9"/>
  <c r="N45" i="9"/>
  <c r="Q114" i="9"/>
  <c r="K90" i="9"/>
  <c r="N107" i="9"/>
  <c r="R108" i="9"/>
  <c r="R120" i="9"/>
  <c r="R128" i="9"/>
  <c r="R160" i="9"/>
  <c r="O6" i="9"/>
  <c r="Q6" i="9" s="1"/>
  <c r="O16" i="9"/>
  <c r="R27" i="9"/>
  <c r="R31" i="9"/>
  <c r="R35" i="9"/>
  <c r="I44" i="9"/>
  <c r="S61" i="8"/>
  <c r="O70" i="9"/>
  <c r="L90" i="9"/>
  <c r="R90" i="9" s="1"/>
  <c r="L28" i="9"/>
  <c r="L60" i="9"/>
  <c r="N113" i="9"/>
  <c r="N125" i="9"/>
  <c r="Q170" i="9"/>
  <c r="P29" i="8"/>
  <c r="Q39" i="9"/>
  <c r="Q134" i="9"/>
  <c r="R49" i="8"/>
  <c r="P48" i="9" s="1"/>
  <c r="N39" i="9"/>
  <c r="N147" i="9"/>
  <c r="R7" i="9"/>
  <c r="R11" i="9"/>
  <c r="R17" i="9"/>
  <c r="I28" i="9"/>
  <c r="S45" i="8"/>
  <c r="S49" i="8"/>
  <c r="O54" i="9"/>
  <c r="R71" i="9"/>
  <c r="R75" i="9"/>
  <c r="R79" i="9"/>
  <c r="R83" i="9"/>
  <c r="R89" i="9"/>
  <c r="R102" i="9"/>
  <c r="R118" i="9"/>
  <c r="R134" i="9"/>
  <c r="Q21" i="9"/>
  <c r="Q126" i="9"/>
  <c r="Q192" i="9"/>
  <c r="Q73" i="9"/>
  <c r="Q106" i="9"/>
  <c r="N56" i="9"/>
  <c r="Q116" i="9"/>
  <c r="Q89" i="9"/>
  <c r="N122" i="9"/>
  <c r="N134" i="9"/>
  <c r="Q180" i="9"/>
  <c r="N52" i="9"/>
  <c r="Q189" i="9"/>
  <c r="T83" i="8"/>
  <c r="R162" i="9"/>
  <c r="K86" i="9"/>
  <c r="R37" i="9"/>
  <c r="R41" i="9"/>
  <c r="R45" i="9"/>
  <c r="R145" i="9"/>
  <c r="R166" i="9"/>
  <c r="R169" i="9"/>
  <c r="R182" i="9"/>
  <c r="R21" i="9"/>
  <c r="R25" i="9"/>
  <c r="R29" i="9"/>
  <c r="R33" i="9"/>
  <c r="R114" i="9"/>
  <c r="R179" i="9"/>
  <c r="Q128" i="9"/>
  <c r="Q23" i="9"/>
  <c r="Q72" i="9"/>
  <c r="N29" i="9"/>
  <c r="R15" i="9"/>
  <c r="R19" i="9"/>
  <c r="R69" i="9"/>
  <c r="R73" i="9"/>
  <c r="R77" i="9"/>
  <c r="R95" i="9"/>
  <c r="R99" i="9"/>
  <c r="R131" i="9"/>
  <c r="T13" i="8"/>
  <c r="T29" i="8"/>
  <c r="R143" i="9"/>
  <c r="R155" i="9"/>
  <c r="R163" i="9"/>
  <c r="R167" i="9"/>
  <c r="R175" i="9"/>
  <c r="R187" i="9"/>
  <c r="L92" i="9"/>
  <c r="N92" i="9" s="1"/>
  <c r="Q70" i="9"/>
  <c r="Q91" i="9"/>
  <c r="Q167" i="9"/>
  <c r="Q95" i="9"/>
  <c r="Q115" i="9"/>
  <c r="R53" i="9"/>
  <c r="R55" i="9"/>
  <c r="R57" i="9"/>
  <c r="R61" i="9"/>
  <c r="R63" i="9"/>
  <c r="R65" i="9"/>
  <c r="R67" i="9"/>
  <c r="L12" i="9"/>
  <c r="N12" i="9" s="1"/>
  <c r="L84" i="9"/>
  <c r="N84" i="9" s="1"/>
  <c r="Q19" i="9"/>
  <c r="N27" i="9"/>
  <c r="N32" i="9"/>
  <c r="Q127" i="9"/>
  <c r="Q57" i="9"/>
  <c r="Q111" i="9"/>
  <c r="Q184" i="9"/>
  <c r="Q178" i="9"/>
  <c r="N193" i="9"/>
  <c r="N192" i="9"/>
  <c r="Q151" i="9"/>
  <c r="N36" i="9"/>
  <c r="Q103" i="9"/>
  <c r="Q123" i="9"/>
  <c r="Q135" i="9"/>
  <c r="Q77" i="8"/>
  <c r="M76" i="9" s="1"/>
  <c r="N76" i="9" s="1"/>
  <c r="R192" i="9"/>
  <c r="R47" i="9"/>
  <c r="R49" i="9"/>
  <c r="R51" i="9"/>
  <c r="T77" i="8"/>
  <c r="N9" i="9"/>
  <c r="R4" i="9"/>
  <c r="R113" i="9"/>
  <c r="R125" i="9"/>
  <c r="R141" i="9"/>
  <c r="R153" i="9"/>
  <c r="R161" i="9"/>
  <c r="R165" i="9"/>
  <c r="R173" i="9"/>
  <c r="R181" i="9"/>
  <c r="R23" i="9"/>
  <c r="R39" i="9"/>
  <c r="R43" i="9"/>
  <c r="R87" i="9"/>
  <c r="R91" i="9"/>
  <c r="R107" i="9"/>
  <c r="R189" i="9"/>
  <c r="R147" i="9"/>
  <c r="N65" i="9"/>
  <c r="Q69" i="9"/>
  <c r="N99" i="9"/>
  <c r="N169" i="9"/>
  <c r="N11" i="9"/>
  <c r="N16" i="9"/>
  <c r="N28" i="9"/>
  <c r="Q161" i="9"/>
  <c r="Q33" i="9"/>
  <c r="Q53" i="9"/>
  <c r="N59" i="9"/>
  <c r="Q65" i="9"/>
  <c r="Q81" i="9"/>
  <c r="N95" i="9"/>
  <c r="Q145" i="9"/>
  <c r="N179" i="9"/>
  <c r="N191" i="9"/>
  <c r="N91" i="9"/>
  <c r="N20" i="9"/>
  <c r="Q110" i="9"/>
  <c r="Q132" i="9"/>
  <c r="N7" i="9"/>
  <c r="R21" i="8"/>
  <c r="P20" i="9" s="1"/>
  <c r="N25" i="9"/>
  <c r="R53" i="8"/>
  <c r="P52" i="9" s="1"/>
  <c r="N145" i="9"/>
  <c r="Q101" i="9"/>
  <c r="Q109" i="9"/>
  <c r="Q125" i="9"/>
  <c r="Q169" i="9"/>
  <c r="Q166" i="9"/>
  <c r="Q137" i="9"/>
  <c r="N85" i="9"/>
  <c r="R136" i="9"/>
  <c r="R18" i="9"/>
  <c r="R22" i="9"/>
  <c r="R24" i="9"/>
  <c r="R34" i="9"/>
  <c r="R38" i="9"/>
  <c r="R50" i="9"/>
  <c r="R54" i="9"/>
  <c r="R56" i="9"/>
  <c r="R66" i="9"/>
  <c r="R70" i="9"/>
  <c r="R82" i="9"/>
  <c r="R86" i="9"/>
  <c r="R98" i="9"/>
  <c r="R117" i="9"/>
  <c r="R119" i="9"/>
  <c r="R127" i="9"/>
  <c r="R130" i="9"/>
  <c r="T21" i="8"/>
  <c r="T37" i="8"/>
  <c r="N97" i="9"/>
  <c r="N81" i="9"/>
  <c r="Q89" i="8"/>
  <c r="M88" i="9" s="1"/>
  <c r="N88" i="9" s="1"/>
  <c r="Q154" i="9"/>
  <c r="Q85" i="9"/>
  <c r="U121" i="8"/>
  <c r="D118" i="4" s="1"/>
  <c r="N5" i="9"/>
  <c r="Q174" i="9"/>
  <c r="N190" i="9"/>
  <c r="Q49" i="9"/>
  <c r="N71" i="9"/>
  <c r="Q117" i="9"/>
  <c r="Q164" i="9"/>
  <c r="N37" i="9"/>
  <c r="N77" i="9"/>
  <c r="N41" i="9"/>
  <c r="Q173" i="9"/>
  <c r="Q7" i="9"/>
  <c r="N93" i="9"/>
  <c r="Q141" i="9"/>
  <c r="N157" i="9"/>
  <c r="N4" i="9"/>
  <c r="N49" i="9"/>
  <c r="N23" i="9"/>
  <c r="N75" i="9"/>
  <c r="Q97" i="9"/>
  <c r="N129" i="9"/>
  <c r="K160" i="9"/>
  <c r="T53" i="8"/>
  <c r="T69" i="8"/>
  <c r="N109" i="9"/>
  <c r="Q61" i="9"/>
  <c r="N73" i="9"/>
  <c r="Q81" i="8"/>
  <c r="M80" i="9" s="1"/>
  <c r="N80" i="9" s="1"/>
  <c r="N121" i="9"/>
  <c r="Q142" i="9"/>
  <c r="N21" i="9"/>
  <c r="Q37" i="9"/>
  <c r="N43" i="9"/>
  <c r="R69" i="8"/>
  <c r="P68" i="9" s="1"/>
  <c r="N17" i="9"/>
  <c r="N61" i="9"/>
  <c r="Q121" i="9"/>
  <c r="Q129" i="9"/>
  <c r="Q105" i="9"/>
  <c r="Q113" i="9"/>
  <c r="N177" i="9"/>
  <c r="N189" i="9"/>
  <c r="Q181" i="9"/>
  <c r="N24" i="9"/>
  <c r="N47" i="9"/>
  <c r="Q149" i="9"/>
  <c r="N19" i="9"/>
  <c r="N67" i="9"/>
  <c r="Q133" i="9"/>
  <c r="R37" i="8"/>
  <c r="P36" i="9" s="1"/>
  <c r="Q153" i="9"/>
  <c r="Q11" i="9"/>
  <c r="R140" i="9"/>
  <c r="R152" i="9"/>
  <c r="R172" i="9"/>
  <c r="R184" i="9"/>
  <c r="R194" i="9"/>
  <c r="R101" i="9"/>
  <c r="R103" i="9"/>
  <c r="R111" i="9"/>
  <c r="R123" i="9"/>
  <c r="R133" i="9"/>
  <c r="R135" i="9"/>
  <c r="R149" i="9"/>
  <c r="N35" i="9"/>
  <c r="K36" i="9"/>
  <c r="R8" i="9"/>
  <c r="R12" i="9"/>
  <c r="R16" i="9"/>
  <c r="R28" i="9"/>
  <c r="R32" i="9"/>
  <c r="R36" i="9"/>
  <c r="R40" i="9"/>
  <c r="R48" i="9"/>
  <c r="R60" i="9"/>
  <c r="R64" i="9"/>
  <c r="R72" i="9"/>
  <c r="R80" i="9"/>
  <c r="R88" i="9"/>
  <c r="R96" i="9"/>
  <c r="R139" i="9"/>
  <c r="R146" i="9"/>
  <c r="R151" i="9"/>
  <c r="R159" i="9"/>
  <c r="R171" i="9"/>
  <c r="R178" i="9"/>
  <c r="R183" i="9"/>
  <c r="R190" i="9"/>
  <c r="K42" i="9"/>
  <c r="R148" i="9"/>
  <c r="K58" i="9"/>
  <c r="R100" i="9"/>
  <c r="R132" i="9"/>
  <c r="U75" i="8"/>
  <c r="D72" i="4" s="1"/>
  <c r="Q34" i="9"/>
  <c r="K10" i="9"/>
  <c r="R106" i="9"/>
  <c r="R116" i="9"/>
  <c r="R126" i="9"/>
  <c r="R138" i="9"/>
  <c r="R142" i="9"/>
  <c r="R154" i="9"/>
  <c r="R164" i="9"/>
  <c r="R174" i="9"/>
  <c r="R186" i="9"/>
  <c r="R193" i="9"/>
  <c r="R6" i="9"/>
  <c r="R10" i="9"/>
  <c r="R14" i="9"/>
  <c r="R26" i="9"/>
  <c r="R30" i="9"/>
  <c r="R42" i="9"/>
  <c r="R46" i="9"/>
  <c r="R58" i="9"/>
  <c r="R62" i="9"/>
  <c r="R74" i="9"/>
  <c r="R78" i="9"/>
  <c r="R94" i="9"/>
  <c r="R110" i="9"/>
  <c r="R122" i="9"/>
  <c r="R158" i="9"/>
  <c r="R170" i="9"/>
  <c r="R191" i="9"/>
  <c r="R104" i="9"/>
  <c r="R112" i="9"/>
  <c r="R124" i="9"/>
  <c r="Q94" i="9"/>
  <c r="N78" i="9"/>
  <c r="Q86" i="9"/>
  <c r="N94" i="9"/>
  <c r="N123" i="9"/>
  <c r="Q62" i="9"/>
  <c r="Q190" i="9"/>
  <c r="N158" i="9"/>
  <c r="N181" i="9"/>
  <c r="Q191" i="9"/>
  <c r="N186" i="9"/>
  <c r="N98" i="9"/>
  <c r="N58" i="9"/>
  <c r="Q76" i="9"/>
  <c r="N166" i="9"/>
  <c r="Q40" i="9"/>
  <c r="N101" i="9"/>
  <c r="Q96" i="9"/>
  <c r="Q194" i="9"/>
  <c r="Q193" i="9"/>
  <c r="Q28" i="9"/>
  <c r="Q48" i="9"/>
  <c r="N66" i="9"/>
  <c r="K116" i="9"/>
  <c r="Q20" i="9"/>
  <c r="Q52" i="9"/>
  <c r="Q74" i="9"/>
  <c r="Q80" i="9"/>
  <c r="N103" i="9"/>
  <c r="N106" i="9"/>
  <c r="Q14" i="9"/>
  <c r="Q56" i="9"/>
  <c r="N151" i="9"/>
  <c r="N22" i="9"/>
  <c r="N133" i="9"/>
  <c r="N139" i="9"/>
  <c r="N70" i="9"/>
  <c r="Q78" i="9"/>
  <c r="Q92" i="9"/>
  <c r="Q160" i="9"/>
  <c r="T160" i="9" s="1"/>
  <c r="U183" i="8"/>
  <c r="D180" i="4" s="1"/>
  <c r="Q42" i="9"/>
  <c r="Q88" i="9"/>
  <c r="N138" i="9"/>
  <c r="Q16" i="9"/>
  <c r="N30" i="9"/>
  <c r="N54" i="9"/>
  <c r="Q60" i="9"/>
  <c r="Q98" i="9"/>
  <c r="N146" i="9"/>
  <c r="Q64" i="9"/>
  <c r="Q120" i="9"/>
  <c r="N6" i="9"/>
  <c r="Q46" i="9"/>
  <c r="N74" i="9"/>
  <c r="N111" i="9"/>
  <c r="N135" i="9"/>
  <c r="Q18" i="9"/>
  <c r="Q66" i="9"/>
  <c r="Q146" i="9"/>
  <c r="N110" i="9"/>
  <c r="Q12" i="9"/>
  <c r="N15" i="9"/>
  <c r="Q30" i="9"/>
  <c r="Q54" i="9"/>
  <c r="N57" i="9"/>
  <c r="U135" i="8"/>
  <c r="D132" i="4" s="1"/>
  <c r="N149" i="9"/>
  <c r="N86" i="9"/>
  <c r="N102" i="9"/>
  <c r="Q152" i="9"/>
  <c r="N162" i="9"/>
  <c r="N150" i="9"/>
  <c r="Q140" i="9"/>
  <c r="N170" i="9"/>
  <c r="N26" i="9"/>
  <c r="Q32" i="9"/>
  <c r="Q84" i="9"/>
  <c r="Q90" i="9"/>
  <c r="N118" i="9"/>
  <c r="Q68" i="9"/>
  <c r="Q26" i="9"/>
  <c r="N159" i="9"/>
  <c r="N42" i="9"/>
  <c r="Q50" i="9"/>
  <c r="Q44" i="9"/>
  <c r="N82" i="9"/>
  <c r="Q108" i="9"/>
  <c r="Q8" i="9"/>
  <c r="N13" i="9"/>
  <c r="N31" i="9"/>
  <c r="Q36" i="9"/>
  <c r="N50" i="9"/>
  <c r="N55" i="9"/>
  <c r="Q82" i="9"/>
  <c r="U21" i="8"/>
  <c r="D18" i="4" s="1"/>
  <c r="U93" i="8"/>
  <c r="D90" i="4" s="1"/>
  <c r="J92" i="9"/>
  <c r="K92" i="9" s="1"/>
  <c r="U109" i="8"/>
  <c r="D106" i="4" s="1"/>
  <c r="J108" i="9"/>
  <c r="U138" i="8"/>
  <c r="D135" i="4" s="1"/>
  <c r="J137" i="9"/>
  <c r="U145" i="8"/>
  <c r="D142" i="4" s="1"/>
  <c r="J144" i="9"/>
  <c r="K144" i="9" s="1"/>
  <c r="U151" i="8"/>
  <c r="D148" i="4" s="1"/>
  <c r="J150" i="9"/>
  <c r="S150" i="9" s="1"/>
  <c r="U69" i="8"/>
  <c r="D66" i="4" s="1"/>
  <c r="J68" i="9"/>
  <c r="U76" i="8"/>
  <c r="D73" i="4" s="1"/>
  <c r="J75" i="9"/>
  <c r="U82" i="8"/>
  <c r="D79" i="4" s="1"/>
  <c r="J81" i="9"/>
  <c r="U98" i="8"/>
  <c r="D95" i="4" s="1"/>
  <c r="J97" i="9"/>
  <c r="U104" i="8"/>
  <c r="D101" i="4" s="1"/>
  <c r="J103" i="9"/>
  <c r="U111" i="8"/>
  <c r="D108" i="4" s="1"/>
  <c r="J110" i="9"/>
  <c r="K110" i="9" s="1"/>
  <c r="U149" i="8"/>
  <c r="D146" i="4" s="1"/>
  <c r="J148" i="9"/>
  <c r="K148" i="9" s="1"/>
  <c r="U165" i="8"/>
  <c r="D162" i="4" s="1"/>
  <c r="J164" i="9"/>
  <c r="K164" i="9" s="1"/>
  <c r="U152" i="8"/>
  <c r="D149" i="4" s="1"/>
  <c r="J151" i="9"/>
  <c r="U163" i="8"/>
  <c r="D160" i="4" s="1"/>
  <c r="J162" i="9"/>
  <c r="K162" i="9" s="1"/>
  <c r="J22" i="9"/>
  <c r="K22" i="9" s="1"/>
  <c r="U28" i="8"/>
  <c r="D25" i="4" s="1"/>
  <c r="J27" i="9"/>
  <c r="U45" i="8"/>
  <c r="D42" i="4" s="1"/>
  <c r="J44" i="9"/>
  <c r="U120" i="8"/>
  <c r="D117" i="4" s="1"/>
  <c r="J119" i="9"/>
  <c r="U131" i="8"/>
  <c r="D128" i="4" s="1"/>
  <c r="J130" i="9"/>
  <c r="K130" i="9" s="1"/>
  <c r="U150" i="8"/>
  <c r="D147" i="4" s="1"/>
  <c r="J149" i="9"/>
  <c r="U162" i="8"/>
  <c r="D159" i="4" s="1"/>
  <c r="J161" i="9"/>
  <c r="U54" i="8"/>
  <c r="D51" i="4" s="1"/>
  <c r="J53" i="9"/>
  <c r="U64" i="8"/>
  <c r="D61" i="4" s="1"/>
  <c r="J63" i="9"/>
  <c r="U81" i="8"/>
  <c r="D78" i="4" s="1"/>
  <c r="J80" i="9"/>
  <c r="K80" i="9" s="1"/>
  <c r="U146" i="8"/>
  <c r="D143" i="4" s="1"/>
  <c r="J145" i="9"/>
  <c r="U171" i="8"/>
  <c r="D168" i="4" s="1"/>
  <c r="J170" i="9"/>
  <c r="S170" i="9" s="1"/>
  <c r="U191" i="8"/>
  <c r="D188" i="4" s="1"/>
  <c r="J190" i="9"/>
  <c r="U97" i="8"/>
  <c r="D94" i="4" s="1"/>
  <c r="U128" i="8"/>
  <c r="D125" i="4" s="1"/>
  <c r="J127" i="9"/>
  <c r="U188" i="8"/>
  <c r="D185" i="4" s="1"/>
  <c r="J187" i="9"/>
  <c r="U49" i="8"/>
  <c r="D46" i="4" s="1"/>
  <c r="J48" i="9"/>
  <c r="K48" i="9" s="1"/>
  <c r="U86" i="8"/>
  <c r="D83" i="4" s="1"/>
  <c r="J85" i="9"/>
  <c r="U44" i="8"/>
  <c r="D41" i="4" s="1"/>
  <c r="J43" i="9"/>
  <c r="U14" i="8"/>
  <c r="D11" i="4" s="1"/>
  <c r="J13" i="9"/>
  <c r="U103" i="8"/>
  <c r="D100" i="4" s="1"/>
  <c r="J102" i="9"/>
  <c r="K102" i="9" s="1"/>
  <c r="U102" i="8"/>
  <c r="D99" i="4" s="1"/>
  <c r="J101" i="9"/>
  <c r="U106" i="8"/>
  <c r="D103" i="4" s="1"/>
  <c r="J105" i="9"/>
  <c r="U110" i="8"/>
  <c r="D107" i="4" s="1"/>
  <c r="J109" i="9"/>
  <c r="U126" i="8"/>
  <c r="D123" i="4" s="1"/>
  <c r="J125" i="9"/>
  <c r="U15" i="8"/>
  <c r="D12" i="4" s="1"/>
  <c r="J14" i="9"/>
  <c r="K14" i="9" s="1"/>
  <c r="U52" i="8"/>
  <c r="D49" i="4" s="1"/>
  <c r="J51" i="9"/>
  <c r="U57" i="8"/>
  <c r="D54" i="4" s="1"/>
  <c r="J56" i="9"/>
  <c r="K56" i="9" s="1"/>
  <c r="U63" i="8"/>
  <c r="D60" i="4" s="1"/>
  <c r="J62" i="9"/>
  <c r="K62" i="9" s="1"/>
  <c r="U80" i="8"/>
  <c r="D77" i="4" s="1"/>
  <c r="J79" i="9"/>
  <c r="U18" i="8"/>
  <c r="D15" i="4" s="1"/>
  <c r="J17" i="9"/>
  <c r="J134" i="9"/>
  <c r="K134" i="9" s="1"/>
  <c r="J182" i="9"/>
  <c r="K182" i="9" s="1"/>
  <c r="T182" i="9" s="1"/>
  <c r="U20" i="8"/>
  <c r="D17" i="4" s="1"/>
  <c r="J19" i="9"/>
  <c r="U154" i="8"/>
  <c r="D151" i="4" s="1"/>
  <c r="J153" i="9"/>
  <c r="U85" i="8"/>
  <c r="D82" i="4" s="1"/>
  <c r="J84" i="9"/>
  <c r="U92" i="8"/>
  <c r="D89" i="4" s="1"/>
  <c r="J91" i="9"/>
  <c r="U137" i="8"/>
  <c r="D134" i="4" s="1"/>
  <c r="J136" i="9"/>
  <c r="K136" i="9" s="1"/>
  <c r="U133" i="8"/>
  <c r="D130" i="4" s="1"/>
  <c r="J132" i="9"/>
  <c r="K132" i="9" s="1"/>
  <c r="U147" i="8"/>
  <c r="D144" i="4" s="1"/>
  <c r="J146" i="9"/>
  <c r="K146" i="9" s="1"/>
  <c r="U158" i="8"/>
  <c r="D155" i="4" s="1"/>
  <c r="J157" i="9"/>
  <c r="U167" i="8"/>
  <c r="D164" i="4" s="1"/>
  <c r="J166" i="9"/>
  <c r="K166" i="9" s="1"/>
  <c r="U166" i="8"/>
  <c r="D163" i="4" s="1"/>
  <c r="J165" i="9"/>
  <c r="U40" i="8"/>
  <c r="D37" i="4" s="1"/>
  <c r="J39" i="9"/>
  <c r="U71" i="8"/>
  <c r="D68" i="4" s="1"/>
  <c r="J70" i="9"/>
  <c r="K70" i="9" s="1"/>
  <c r="T70" i="9" s="1"/>
  <c r="U78" i="8"/>
  <c r="D75" i="4" s="1"/>
  <c r="J77" i="9"/>
  <c r="U89" i="8"/>
  <c r="D86" i="4" s="1"/>
  <c r="J88" i="9"/>
  <c r="K88" i="9" s="1"/>
  <c r="T88" i="9" s="1"/>
  <c r="U118" i="8"/>
  <c r="D115" i="4" s="1"/>
  <c r="J117" i="9"/>
  <c r="U7" i="8"/>
  <c r="D4" i="4" s="1"/>
  <c r="J6" i="9"/>
  <c r="K6" i="9" s="1"/>
  <c r="U17" i="8"/>
  <c r="D14" i="4" s="1"/>
  <c r="J16" i="9"/>
  <c r="U22" i="8"/>
  <c r="D19" i="4" s="1"/>
  <c r="J21" i="9"/>
  <c r="U29" i="8"/>
  <c r="D26" i="4" s="1"/>
  <c r="J28" i="9"/>
  <c r="U115" i="8"/>
  <c r="D112" i="4" s="1"/>
  <c r="J114" i="9"/>
  <c r="K114" i="9" s="1"/>
  <c r="U156" i="8"/>
  <c r="D153" i="4" s="1"/>
  <c r="J155" i="9"/>
  <c r="U53" i="8"/>
  <c r="D50" i="4" s="1"/>
  <c r="J52" i="9"/>
  <c r="K52" i="9" s="1"/>
  <c r="T52" i="9" s="1"/>
  <c r="U65" i="8"/>
  <c r="D62" i="4" s="1"/>
  <c r="J64" i="9"/>
  <c r="U116" i="8"/>
  <c r="D113" i="4" s="1"/>
  <c r="J115" i="9"/>
  <c r="U175" i="8"/>
  <c r="D172" i="4" s="1"/>
  <c r="J174" i="9"/>
  <c r="K174" i="9" s="1"/>
  <c r="U174" i="8"/>
  <c r="D171" i="4" s="1"/>
  <c r="J173" i="9"/>
  <c r="U132" i="8"/>
  <c r="D129" i="4" s="1"/>
  <c r="J131" i="9"/>
  <c r="U157" i="8"/>
  <c r="D154" i="4" s="1"/>
  <c r="U176" i="8"/>
  <c r="D173" i="4" s="1"/>
  <c r="J175" i="9"/>
  <c r="J96" i="9"/>
  <c r="K96" i="9" s="1"/>
  <c r="J74" i="9"/>
  <c r="K74" i="9" s="1"/>
  <c r="J60" i="9"/>
  <c r="U68" i="8"/>
  <c r="D65" i="4" s="1"/>
  <c r="J67" i="9"/>
  <c r="U74" i="8"/>
  <c r="D71" i="4" s="1"/>
  <c r="J73" i="9"/>
  <c r="U119" i="8"/>
  <c r="D116" i="4" s="1"/>
  <c r="J118" i="9"/>
  <c r="K118" i="9" s="1"/>
  <c r="T118" i="9" s="1"/>
  <c r="U101" i="8"/>
  <c r="D98" i="4" s="1"/>
  <c r="J100" i="9"/>
  <c r="S100" i="9" s="1"/>
  <c r="U153" i="8"/>
  <c r="D150" i="4" s="1"/>
  <c r="J152" i="9"/>
  <c r="K152" i="9" s="1"/>
  <c r="U170" i="8"/>
  <c r="D167" i="4" s="1"/>
  <c r="J169" i="9"/>
  <c r="U177" i="8"/>
  <c r="D174" i="4" s="1"/>
  <c r="J176" i="9"/>
  <c r="K176" i="9" s="1"/>
  <c r="U195" i="8"/>
  <c r="D192" i="4" s="1"/>
  <c r="J194" i="9"/>
  <c r="K194" i="9" s="1"/>
  <c r="U179" i="8"/>
  <c r="D176" i="4" s="1"/>
  <c r="J178" i="9"/>
  <c r="K178" i="9" s="1"/>
  <c r="U13" i="8"/>
  <c r="D10" i="4" s="1"/>
  <c r="J12" i="9"/>
  <c r="K12" i="9" s="1"/>
  <c r="U26" i="8"/>
  <c r="D23" i="4" s="1"/>
  <c r="J25" i="9"/>
  <c r="U33" i="8"/>
  <c r="D30" i="4" s="1"/>
  <c r="J32" i="9"/>
  <c r="K32" i="9" s="1"/>
  <c r="T32" i="9" s="1"/>
  <c r="U38" i="8"/>
  <c r="D35" i="4" s="1"/>
  <c r="J37" i="9"/>
  <c r="U100" i="8"/>
  <c r="D97" i="4" s="1"/>
  <c r="J99" i="9"/>
  <c r="U127" i="8"/>
  <c r="D124" i="4" s="1"/>
  <c r="J126" i="9"/>
  <c r="K126" i="9" s="1"/>
  <c r="U142" i="8"/>
  <c r="D139" i="4" s="1"/>
  <c r="J141" i="9"/>
  <c r="U155" i="8"/>
  <c r="D152" i="4" s="1"/>
  <c r="J154" i="9"/>
  <c r="K154" i="9" s="1"/>
  <c r="U24" i="8"/>
  <c r="D21" i="4" s="1"/>
  <c r="J23" i="9"/>
  <c r="U70" i="8"/>
  <c r="D67" i="4" s="1"/>
  <c r="J69" i="9"/>
  <c r="U130" i="8"/>
  <c r="D127" i="4" s="1"/>
  <c r="J129" i="9"/>
  <c r="U168" i="8"/>
  <c r="D165" i="4" s="1"/>
  <c r="J167" i="9"/>
  <c r="U48" i="8"/>
  <c r="D45" i="4" s="1"/>
  <c r="J47" i="9"/>
  <c r="U105" i="8"/>
  <c r="D102" i="4" s="1"/>
  <c r="J104" i="9"/>
  <c r="K104" i="9" s="1"/>
  <c r="U114" i="8"/>
  <c r="D111" i="4" s="1"/>
  <c r="J113" i="9"/>
  <c r="U189" i="8"/>
  <c r="D186" i="4" s="1"/>
  <c r="J188" i="9"/>
  <c r="K188" i="9" s="1"/>
  <c r="T188" i="9" s="1"/>
  <c r="U112" i="8"/>
  <c r="D109" i="4" s="1"/>
  <c r="J111" i="9"/>
  <c r="U35" i="8"/>
  <c r="D32" i="4" s="1"/>
  <c r="J34" i="9"/>
  <c r="S34" i="9" s="1"/>
  <c r="J156" i="9"/>
  <c r="K156" i="9" s="1"/>
  <c r="T156" i="9" s="1"/>
  <c r="U5" i="8"/>
  <c r="D2" i="4" s="1"/>
  <c r="J4" i="9"/>
  <c r="U12" i="8"/>
  <c r="D9" i="4" s="1"/>
  <c r="J11" i="9"/>
  <c r="U77" i="8"/>
  <c r="D74" i="4" s="1"/>
  <c r="J76" i="9"/>
  <c r="S76" i="9" s="1"/>
  <c r="U84" i="8"/>
  <c r="D81" i="4" s="1"/>
  <c r="J83" i="9"/>
  <c r="U90" i="8"/>
  <c r="D87" i="4" s="1"/>
  <c r="J89" i="9"/>
  <c r="U122" i="8"/>
  <c r="D119" i="4" s="1"/>
  <c r="J121" i="9"/>
  <c r="U129" i="8"/>
  <c r="D126" i="4" s="1"/>
  <c r="J128" i="9"/>
  <c r="K128" i="9" s="1"/>
  <c r="U66" i="8"/>
  <c r="D63" i="4" s="1"/>
  <c r="J65" i="9"/>
  <c r="S162" i="9"/>
  <c r="U181" i="8"/>
  <c r="D178" i="4" s="1"/>
  <c r="J180" i="9"/>
  <c r="K180" i="9" s="1"/>
  <c r="T180" i="9" s="1"/>
  <c r="U186" i="8"/>
  <c r="D183" i="4" s="1"/>
  <c r="J185" i="9"/>
  <c r="U193" i="8"/>
  <c r="D190" i="4" s="1"/>
  <c r="J192" i="9"/>
  <c r="K192" i="9" s="1"/>
  <c r="T192" i="9" s="1"/>
  <c r="U182" i="8"/>
  <c r="D179" i="4" s="1"/>
  <c r="J181" i="9"/>
  <c r="U8" i="8"/>
  <c r="D5" i="4" s="1"/>
  <c r="J7" i="9"/>
  <c r="U62" i="8"/>
  <c r="D59" i="4" s="1"/>
  <c r="J61" i="9"/>
  <c r="U73" i="8"/>
  <c r="D70" i="4" s="1"/>
  <c r="J72" i="9"/>
  <c r="K72" i="9" s="1"/>
  <c r="T72" i="9" s="1"/>
  <c r="U107" i="8"/>
  <c r="D104" i="4" s="1"/>
  <c r="U140" i="8"/>
  <c r="D137" i="4" s="1"/>
  <c r="J139" i="9"/>
  <c r="U172" i="8"/>
  <c r="D169" i="4" s="1"/>
  <c r="J171" i="9"/>
  <c r="U42" i="8"/>
  <c r="D39" i="4" s="1"/>
  <c r="J41" i="9"/>
  <c r="U39" i="8"/>
  <c r="D36" i="4" s="1"/>
  <c r="J38" i="9"/>
  <c r="K38" i="9" s="1"/>
  <c r="T38" i="9" s="1"/>
  <c r="U56" i="8"/>
  <c r="D53" i="4" s="1"/>
  <c r="J55" i="9"/>
  <c r="U79" i="8"/>
  <c r="D76" i="4" s="1"/>
  <c r="J78" i="9"/>
  <c r="S78" i="9" s="1"/>
  <c r="U139" i="8"/>
  <c r="D136" i="4" s="1"/>
  <c r="J138" i="9"/>
  <c r="K138" i="9" s="1"/>
  <c r="U58" i="8"/>
  <c r="D55" i="4" s="1"/>
  <c r="J57" i="9"/>
  <c r="U123" i="8"/>
  <c r="D120" i="4" s="1"/>
  <c r="J122" i="9"/>
  <c r="S122" i="9" s="1"/>
  <c r="U185" i="8"/>
  <c r="D182" i="4" s="1"/>
  <c r="J184" i="9"/>
  <c r="S184" i="9" s="1"/>
  <c r="U16" i="8"/>
  <c r="D13" i="4" s="1"/>
  <c r="J15" i="9"/>
  <c r="U95" i="8"/>
  <c r="D92" i="4" s="1"/>
  <c r="J94" i="9"/>
  <c r="K94" i="9" s="1"/>
  <c r="U144" i="8"/>
  <c r="D141" i="4" s="1"/>
  <c r="J143" i="9"/>
  <c r="U190" i="8"/>
  <c r="D187" i="4" s="1"/>
  <c r="J189" i="9"/>
  <c r="U192" i="8"/>
  <c r="D189" i="4" s="1"/>
  <c r="J191" i="9"/>
  <c r="U10" i="8"/>
  <c r="D7" i="4" s="1"/>
  <c r="J9" i="9"/>
  <c r="U113" i="8"/>
  <c r="D110" i="4" s="1"/>
  <c r="J112" i="9"/>
  <c r="K112" i="9" s="1"/>
  <c r="U194" i="8"/>
  <c r="D191" i="4" s="1"/>
  <c r="J193" i="9"/>
  <c r="U25" i="8"/>
  <c r="D22" i="4" s="1"/>
  <c r="J24" i="9"/>
  <c r="K24" i="9" s="1"/>
  <c r="T24" i="9" s="1"/>
  <c r="U34" i="8"/>
  <c r="D31" i="4" s="1"/>
  <c r="J33" i="9"/>
  <c r="U88" i="8"/>
  <c r="D85" i="4" s="1"/>
  <c r="J87" i="9"/>
  <c r="U141" i="8"/>
  <c r="D138" i="4" s="1"/>
  <c r="J140" i="9"/>
  <c r="K140" i="9" s="1"/>
  <c r="T140" i="9" s="1"/>
  <c r="U32" i="8"/>
  <c r="D29" i="4" s="1"/>
  <c r="J31" i="9"/>
  <c r="U99" i="8"/>
  <c r="D96" i="4" s="1"/>
  <c r="J98" i="9"/>
  <c r="K98" i="9" s="1"/>
  <c r="U159" i="8"/>
  <c r="D156" i="4" s="1"/>
  <c r="J158" i="9"/>
  <c r="K158" i="9" s="1"/>
  <c r="U27" i="8"/>
  <c r="D24" i="4" s="1"/>
  <c r="J26" i="9"/>
  <c r="K26" i="9" s="1"/>
  <c r="U46" i="8"/>
  <c r="D43" i="4" s="1"/>
  <c r="J45" i="9"/>
  <c r="U164" i="8"/>
  <c r="D161" i="4" s="1"/>
  <c r="J163" i="9"/>
  <c r="U178" i="8"/>
  <c r="D175" i="4" s="1"/>
  <c r="J177" i="9"/>
  <c r="U173" i="8"/>
  <c r="D170" i="4" s="1"/>
  <c r="J172" i="9"/>
  <c r="S172" i="9" s="1"/>
  <c r="U51" i="8"/>
  <c r="D48" i="4" s="1"/>
  <c r="J50" i="9"/>
  <c r="K50" i="9" s="1"/>
  <c r="T50" i="9" s="1"/>
  <c r="U59" i="8"/>
  <c r="D56" i="4" s="1"/>
  <c r="U143" i="8"/>
  <c r="D140" i="4" s="1"/>
  <c r="J142" i="9"/>
  <c r="K142" i="9" s="1"/>
  <c r="J20" i="9"/>
  <c r="K20" i="9" s="1"/>
  <c r="T20" i="9" s="1"/>
  <c r="J120" i="9"/>
  <c r="K120" i="9" s="1"/>
  <c r="T120" i="9" s="1"/>
  <c r="U184" i="8"/>
  <c r="D181" i="4" s="1"/>
  <c r="J183" i="9"/>
  <c r="U47" i="8"/>
  <c r="D44" i="4" s="1"/>
  <c r="U117" i="8"/>
  <c r="D114" i="4" s="1"/>
  <c r="U96" i="8"/>
  <c r="D93" i="4" s="1"/>
  <c r="J95" i="9"/>
  <c r="U30" i="8"/>
  <c r="D27" i="4" s="1"/>
  <c r="J29" i="9"/>
  <c r="U36" i="8"/>
  <c r="D33" i="4" s="1"/>
  <c r="J35" i="9"/>
  <c r="U125" i="8"/>
  <c r="D122" i="4" s="1"/>
  <c r="U60" i="8"/>
  <c r="D57" i="4" s="1"/>
  <c r="J59" i="9"/>
  <c r="U124" i="8"/>
  <c r="D121" i="4" s="1"/>
  <c r="J123" i="9"/>
  <c r="U136" i="8"/>
  <c r="D133" i="4" s="1"/>
  <c r="J135" i="9"/>
  <c r="U187" i="8"/>
  <c r="D184" i="4" s="1"/>
  <c r="U11" i="8"/>
  <c r="D8" i="4" s="1"/>
  <c r="U31" i="8"/>
  <c r="D28" i="4" s="1"/>
  <c r="U41" i="8"/>
  <c r="D38" i="4" s="1"/>
  <c r="U50" i="8"/>
  <c r="D47" i="4" s="1"/>
  <c r="J49" i="9"/>
  <c r="U55" i="8"/>
  <c r="D52" i="4" s="1"/>
  <c r="U67" i="8"/>
  <c r="D64" i="4" s="1"/>
  <c r="U148" i="8"/>
  <c r="D145" i="4" s="1"/>
  <c r="J147" i="9"/>
  <c r="J54" i="9"/>
  <c r="K54" i="9" s="1"/>
  <c r="J124" i="9"/>
  <c r="K124" i="9" s="1"/>
  <c r="T124" i="9" s="1"/>
  <c r="J186" i="9"/>
  <c r="K186" i="9" s="1"/>
  <c r="T186" i="9" s="1"/>
  <c r="J40" i="9"/>
  <c r="K40" i="9" s="1"/>
  <c r="U19" i="8"/>
  <c r="D16" i="4" s="1"/>
  <c r="U91" i="8"/>
  <c r="D88" i="4" s="1"/>
  <c r="U94" i="8"/>
  <c r="D91" i="4" s="1"/>
  <c r="J93" i="9"/>
  <c r="U108" i="8"/>
  <c r="D105" i="4" s="1"/>
  <c r="J107" i="9"/>
  <c r="U134" i="8"/>
  <c r="D131" i="4" s="1"/>
  <c r="J133" i="9"/>
  <c r="U9" i="8"/>
  <c r="D6" i="4" s="1"/>
  <c r="U37" i="8"/>
  <c r="D34" i="4" s="1"/>
  <c r="U160" i="8"/>
  <c r="D157" i="4" s="1"/>
  <c r="J159" i="9"/>
  <c r="U6" i="8"/>
  <c r="D3" i="4" s="1"/>
  <c r="J5" i="9"/>
  <c r="U161" i="8"/>
  <c r="D158" i="4" s="1"/>
  <c r="U169" i="8"/>
  <c r="D166" i="4" s="1"/>
  <c r="U180" i="8"/>
  <c r="D177" i="4" s="1"/>
  <c r="J179" i="9"/>
  <c r="U83" i="8"/>
  <c r="D80" i="4" s="1"/>
  <c r="U87" i="8"/>
  <c r="D84" i="4" s="1"/>
  <c r="U72" i="8"/>
  <c r="D69" i="4" s="1"/>
  <c r="J71" i="9"/>
  <c r="J30" i="9"/>
  <c r="S30" i="9" s="1"/>
  <c r="J66" i="9"/>
  <c r="K66" i="9" s="1"/>
  <c r="R20" i="9"/>
  <c r="R44" i="9"/>
  <c r="R52" i="9"/>
  <c r="R68" i="9"/>
  <c r="R76" i="9"/>
  <c r="R84" i="9"/>
  <c r="U43" i="8"/>
  <c r="D40" i="4" s="1"/>
  <c r="S174" i="9"/>
  <c r="S48" i="9"/>
  <c r="N132" i="9"/>
  <c r="N142" i="9"/>
  <c r="T86" i="9"/>
  <c r="T62" i="9"/>
  <c r="N130" i="9"/>
  <c r="T130" i="9" s="1"/>
  <c r="N148" i="9"/>
  <c r="T148" i="9" s="1"/>
  <c r="S146" i="9"/>
  <c r="N174" i="9"/>
  <c r="T174" i="9" s="1"/>
  <c r="S16" i="9"/>
  <c r="N114" i="9"/>
  <c r="N112" i="9"/>
  <c r="N48" i="9"/>
  <c r="T48" i="9" s="1"/>
  <c r="S166" i="9"/>
  <c r="S90" i="9"/>
  <c r="S86" i="9"/>
  <c r="T102" i="9"/>
  <c r="T36" i="9"/>
  <c r="S190" i="9"/>
  <c r="S106" i="9"/>
  <c r="K106" i="9"/>
  <c r="T106" i="9" s="1"/>
  <c r="S134" i="9"/>
  <c r="S168" i="9"/>
  <c r="S182" i="9"/>
  <c r="S8" i="9"/>
  <c r="K8" i="9"/>
  <c r="T8" i="9" s="1"/>
  <c r="N128" i="9"/>
  <c r="N14" i="9"/>
  <c r="T14" i="9" s="1"/>
  <c r="S28" i="9"/>
  <c r="K28" i="9"/>
  <c r="T28" i="9" s="1"/>
  <c r="S82" i="9"/>
  <c r="K82" i="9"/>
  <c r="S108" i="9"/>
  <c r="K108" i="9"/>
  <c r="T108" i="9" s="1"/>
  <c r="S136" i="9"/>
  <c r="N116" i="9"/>
  <c r="S116" i="9"/>
  <c r="N144" i="9"/>
  <c r="S144" i="9"/>
  <c r="S46" i="9"/>
  <c r="N46" i="9"/>
  <c r="S22" i="9"/>
  <c r="S84" i="9"/>
  <c r="K84" i="9"/>
  <c r="S36" i="9"/>
  <c r="S64" i="9"/>
  <c r="K64" i="9"/>
  <c r="S68" i="9"/>
  <c r="K68" i="9"/>
  <c r="T68" i="9" s="1"/>
  <c r="N176" i="9"/>
  <c r="S56" i="9"/>
  <c r="S10" i="9"/>
  <c r="N10" i="9"/>
  <c r="S70" i="9"/>
  <c r="S102" i="9"/>
  <c r="K16" i="9"/>
  <c r="K190" i="9"/>
  <c r="S18" i="9"/>
  <c r="K18" i="9"/>
  <c r="S58" i="9"/>
  <c r="S96" i="9"/>
  <c r="N178" i="9"/>
  <c r="S72" i="9"/>
  <c r="S138" i="9"/>
  <c r="S44" i="9"/>
  <c r="K44" i="9"/>
  <c r="T44" i="9" s="1"/>
  <c r="S62" i="9"/>
  <c r="S66" i="9"/>
  <c r="N126" i="9"/>
  <c r="S118" i="9"/>
  <c r="S42" i="9"/>
  <c r="S160" i="9"/>
  <c r="T162" i="9"/>
  <c r="T96" i="9"/>
  <c r="T104" i="9"/>
  <c r="T136" i="9"/>
  <c r="T168" i="9"/>
  <c r="S140" i="9" l="1"/>
  <c r="S20" i="9"/>
  <c r="K122" i="9"/>
  <c r="T122" i="9" s="1"/>
  <c r="Q22" i="9"/>
  <c r="S40" i="9"/>
  <c r="S50" i="9"/>
  <c r="N60" i="9"/>
  <c r="K76" i="9"/>
  <c r="T76" i="9" s="1"/>
  <c r="S158" i="9"/>
  <c r="T42" i="9"/>
  <c r="T40" i="9"/>
  <c r="S74" i="9"/>
  <c r="S192" i="9"/>
  <c r="S176" i="9"/>
  <c r="T116" i="9"/>
  <c r="S120" i="9"/>
  <c r="S154" i="9"/>
  <c r="S180" i="9"/>
  <c r="S178" i="9"/>
  <c r="U23" i="8"/>
  <c r="D20" i="4" s="1"/>
  <c r="S152" i="9"/>
  <c r="S104" i="9"/>
  <c r="K34" i="9"/>
  <c r="T34" i="9" s="1"/>
  <c r="S60" i="9"/>
  <c r="S188" i="9"/>
  <c r="T178" i="9"/>
  <c r="S126" i="9"/>
  <c r="S148" i="9"/>
  <c r="T26" i="9"/>
  <c r="U61" i="8"/>
  <c r="D58" i="4" s="1"/>
  <c r="T6" i="9"/>
  <c r="W34" i="9"/>
  <c r="T58" i="9"/>
  <c r="T154" i="9"/>
  <c r="T80" i="9"/>
  <c r="T110" i="9"/>
  <c r="W123" i="9"/>
  <c r="W182" i="9"/>
  <c r="W51" i="9"/>
  <c r="W171" i="9"/>
  <c r="W7" i="9"/>
  <c r="W70" i="9"/>
  <c r="W147" i="9"/>
  <c r="W47" i="9"/>
  <c r="W32" i="9"/>
  <c r="W155" i="9"/>
  <c r="W18" i="9"/>
  <c r="W43" i="9"/>
  <c r="W161" i="9"/>
  <c r="W67" i="9"/>
  <c r="W176" i="9"/>
  <c r="W44" i="9"/>
  <c r="W140" i="9"/>
  <c r="T16" i="9"/>
  <c r="T134" i="9"/>
  <c r="S88" i="9"/>
  <c r="S98" i="9"/>
  <c r="N90" i="9"/>
  <c r="T90" i="9" s="1"/>
  <c r="T190" i="9"/>
  <c r="S14" i="9"/>
  <c r="S24" i="9"/>
  <c r="T18" i="9"/>
  <c r="T46" i="9"/>
  <c r="S128" i="9"/>
  <c r="T112" i="9"/>
  <c r="R92" i="9"/>
  <c r="T164" i="9"/>
  <c r="W120" i="9"/>
  <c r="T12" i="9"/>
  <c r="T84" i="9"/>
  <c r="S12" i="9"/>
  <c r="W141" i="9"/>
  <c r="W172" i="9"/>
  <c r="W39" i="9"/>
  <c r="W85" i="9"/>
  <c r="T152" i="9"/>
  <c r="T66" i="9"/>
  <c r="T138" i="9"/>
  <c r="W56" i="9"/>
  <c r="W193" i="9"/>
  <c r="W65" i="9"/>
  <c r="W94" i="9"/>
  <c r="W101" i="9"/>
  <c r="W165" i="9"/>
  <c r="W164" i="9"/>
  <c r="W17" i="9"/>
  <c r="W192" i="9"/>
  <c r="W130" i="9"/>
  <c r="K150" i="9"/>
  <c r="T150" i="9" s="1"/>
  <c r="W30" i="9"/>
  <c r="W186" i="9"/>
  <c r="W75" i="9"/>
  <c r="K170" i="9"/>
  <c r="T170" i="9" s="1"/>
  <c r="W93" i="9"/>
  <c r="W29" i="9"/>
  <c r="W36" i="9"/>
  <c r="W178" i="9"/>
  <c r="W73" i="9"/>
  <c r="W61" i="9"/>
  <c r="S92" i="9"/>
  <c r="S110" i="9"/>
  <c r="S164" i="9"/>
  <c r="W59" i="9"/>
  <c r="W183" i="9"/>
  <c r="W146" i="9"/>
  <c r="W124" i="9"/>
  <c r="K100" i="9"/>
  <c r="T100" i="9" s="1"/>
  <c r="W132" i="9"/>
  <c r="W27" i="9"/>
  <c r="W125" i="9"/>
  <c r="W41" i="9"/>
  <c r="W33" i="9"/>
  <c r="W57" i="9"/>
  <c r="W104" i="9"/>
  <c r="W138" i="9"/>
  <c r="T82" i="9"/>
  <c r="W106" i="9"/>
  <c r="W181" i="9"/>
  <c r="W102" i="9"/>
  <c r="W191" i="9"/>
  <c r="W48" i="9"/>
  <c r="W31" i="9"/>
  <c r="W13" i="9"/>
  <c r="T54" i="9"/>
  <c r="S32" i="9"/>
  <c r="W151" i="9"/>
  <c r="W58" i="9"/>
  <c r="T56" i="9"/>
  <c r="W153" i="9"/>
  <c r="W25" i="9"/>
  <c r="W40" i="9"/>
  <c r="W37" i="9"/>
  <c r="W157" i="9"/>
  <c r="W97" i="9"/>
  <c r="T98" i="9"/>
  <c r="T94" i="9"/>
  <c r="S194" i="9"/>
  <c r="W96" i="9"/>
  <c r="W114" i="9"/>
  <c r="W10" i="9"/>
  <c r="S80" i="9"/>
  <c r="W98" i="9"/>
  <c r="W112" i="9"/>
  <c r="W144" i="9"/>
  <c r="W126" i="9"/>
  <c r="W158" i="9"/>
  <c r="W5" i="9"/>
  <c r="W83" i="9"/>
  <c r="W74" i="9"/>
  <c r="T64" i="9"/>
  <c r="W185" i="9"/>
  <c r="W116" i="9"/>
  <c r="W77" i="9"/>
  <c r="W11" i="9"/>
  <c r="W117" i="9"/>
  <c r="W23" i="9"/>
  <c r="W20" i="9"/>
  <c r="W12" i="9"/>
  <c r="W118" i="9"/>
  <c r="W150" i="9"/>
  <c r="W168" i="9"/>
  <c r="K60" i="9"/>
  <c r="T60" i="9" s="1"/>
  <c r="W179" i="9"/>
  <c r="W162" i="9"/>
  <c r="W174" i="9"/>
  <c r="W95" i="9"/>
  <c r="U12" i="9"/>
  <c r="U148" i="9"/>
  <c r="W26" i="9"/>
  <c r="W84" i="9"/>
  <c r="W99" i="9"/>
  <c r="W46" i="9"/>
  <c r="T146" i="9"/>
  <c r="W88" i="9"/>
  <c r="W92" i="9"/>
  <c r="W14" i="9"/>
  <c r="W194" i="9"/>
  <c r="T166" i="9"/>
  <c r="T22" i="9"/>
  <c r="T158" i="9"/>
  <c r="U120" i="9"/>
  <c r="U11" i="9"/>
  <c r="K172" i="9"/>
  <c r="T172" i="9" s="1"/>
  <c r="T194" i="9"/>
  <c r="W71" i="9"/>
  <c r="W122" i="9"/>
  <c r="W154" i="9"/>
  <c r="W80" i="9"/>
  <c r="W175" i="9"/>
  <c r="W55" i="9"/>
  <c r="W19" i="9"/>
  <c r="U194" i="9"/>
  <c r="T92" i="9"/>
  <c r="W156" i="9"/>
  <c r="W177" i="9"/>
  <c r="W145" i="9"/>
  <c r="W127" i="9"/>
  <c r="W16" i="9"/>
  <c r="W90" i="9"/>
  <c r="W81" i="9"/>
  <c r="W105" i="9"/>
  <c r="W107" i="9"/>
  <c r="W6" i="9"/>
  <c r="W103" i="9"/>
  <c r="W9" i="9"/>
  <c r="W4" i="9"/>
  <c r="W82" i="9"/>
  <c r="W45" i="9"/>
  <c r="W64" i="9"/>
  <c r="W128" i="9"/>
  <c r="W167" i="9"/>
  <c r="W160" i="9"/>
  <c r="W50" i="9"/>
  <c r="W136" i="9"/>
  <c r="W42" i="9"/>
  <c r="W79" i="9"/>
  <c r="W115" i="9"/>
  <c r="W121" i="9"/>
  <c r="T74" i="9"/>
  <c r="W110" i="9"/>
  <c r="W184" i="9"/>
  <c r="W68" i="9"/>
  <c r="W24" i="9"/>
  <c r="T114" i="9"/>
  <c r="T132" i="9"/>
  <c r="U53" i="9"/>
  <c r="U80" i="9"/>
  <c r="U147" i="9"/>
  <c r="W22" i="9"/>
  <c r="W35" i="9"/>
  <c r="W38" i="9"/>
  <c r="W52" i="9"/>
  <c r="W163" i="9"/>
  <c r="W133" i="9"/>
  <c r="W113" i="9"/>
  <c r="S124" i="9"/>
  <c r="W119" i="9"/>
  <c r="W15" i="9"/>
  <c r="W72" i="9"/>
  <c r="W131" i="9"/>
  <c r="W173" i="9"/>
  <c r="W166" i="9"/>
  <c r="W100" i="9"/>
  <c r="W143" i="9"/>
  <c r="W187" i="9"/>
  <c r="W76" i="9"/>
  <c r="W109" i="9"/>
  <c r="W54" i="9"/>
  <c r="W129" i="9"/>
  <c r="W108" i="9"/>
  <c r="W28" i="9"/>
  <c r="S6" i="9"/>
  <c r="W180" i="9"/>
  <c r="W148" i="9"/>
  <c r="W169" i="9"/>
  <c r="W137" i="9"/>
  <c r="W60" i="9"/>
  <c r="W111" i="9"/>
  <c r="W8" i="9"/>
  <c r="W69" i="9"/>
  <c r="W62" i="9"/>
  <c r="W89" i="9"/>
  <c r="W91" i="9"/>
  <c r="W63" i="9"/>
  <c r="W87" i="9"/>
  <c r="W78" i="9"/>
  <c r="W49" i="9"/>
  <c r="W21" i="9"/>
  <c r="W86" i="9"/>
  <c r="W135" i="9"/>
  <c r="W189" i="9"/>
  <c r="W170" i="9"/>
  <c r="W66" i="9"/>
  <c r="W188" i="9"/>
  <c r="W190" i="9"/>
  <c r="W134" i="9"/>
  <c r="W139" i="9"/>
  <c r="W53" i="9"/>
  <c r="W149" i="9"/>
  <c r="W142" i="9"/>
  <c r="W159" i="9"/>
  <c r="W152" i="9"/>
  <c r="S186" i="9"/>
  <c r="S52" i="9"/>
  <c r="U174" i="9"/>
  <c r="U126" i="9"/>
  <c r="U54" i="9"/>
  <c r="U176" i="9"/>
  <c r="U47" i="9"/>
  <c r="U129" i="9"/>
  <c r="U145" i="9"/>
  <c r="U117" i="9"/>
  <c r="K184" i="9"/>
  <c r="T184" i="9" s="1"/>
  <c r="U28" i="9"/>
  <c r="U173" i="9"/>
  <c r="S26" i="9"/>
  <c r="S38" i="9"/>
  <c r="S94" i="9"/>
  <c r="U98" i="9"/>
  <c r="U181" i="9"/>
  <c r="U185" i="9"/>
  <c r="U40" i="9"/>
  <c r="U77" i="9"/>
  <c r="U63" i="9"/>
  <c r="U71" i="9"/>
  <c r="U100" i="9"/>
  <c r="U132" i="9"/>
  <c r="U139" i="9"/>
  <c r="U19" i="9"/>
  <c r="U26" i="9"/>
  <c r="U44" i="9"/>
  <c r="U42" i="9"/>
  <c r="U62" i="9"/>
  <c r="U75" i="9"/>
  <c r="U16" i="9"/>
  <c r="U58" i="9"/>
  <c r="U136" i="9"/>
  <c r="U109" i="9"/>
  <c r="U175" i="9"/>
  <c r="U89" i="9"/>
  <c r="U5" i="9"/>
  <c r="K30" i="9"/>
  <c r="T30" i="9" s="1"/>
  <c r="U156" i="9"/>
  <c r="U29" i="9"/>
  <c r="U74" i="9"/>
  <c r="U94" i="9"/>
  <c r="U81" i="9"/>
  <c r="U13" i="9"/>
  <c r="U6" i="9"/>
  <c r="U144" i="9"/>
  <c r="U21" i="9"/>
  <c r="U83" i="9"/>
  <c r="U121" i="9"/>
  <c r="U138" i="9"/>
  <c r="U25" i="9"/>
  <c r="U110" i="9"/>
  <c r="U191" i="9"/>
  <c r="U20" i="9"/>
  <c r="U23" i="9"/>
  <c r="S132" i="9"/>
  <c r="T142" i="9"/>
  <c r="S35" i="9"/>
  <c r="K35" i="9"/>
  <c r="T35" i="9" s="1"/>
  <c r="S95" i="9"/>
  <c r="K95" i="9"/>
  <c r="T95" i="9" s="1"/>
  <c r="S183" i="9"/>
  <c r="K183" i="9"/>
  <c r="T183" i="9" s="1"/>
  <c r="K21" i="9"/>
  <c r="T21" i="9" s="1"/>
  <c r="S21" i="9"/>
  <c r="S51" i="9"/>
  <c r="K51" i="9"/>
  <c r="T51" i="9" s="1"/>
  <c r="K53" i="9"/>
  <c r="T53" i="9" s="1"/>
  <c r="S53" i="9"/>
  <c r="K149" i="9"/>
  <c r="T149" i="9" s="1"/>
  <c r="S149" i="9"/>
  <c r="S119" i="9"/>
  <c r="K119" i="9"/>
  <c r="T119" i="9" s="1"/>
  <c r="S27" i="9"/>
  <c r="K27" i="9"/>
  <c r="T27" i="9" s="1"/>
  <c r="S61" i="9"/>
  <c r="K61" i="9"/>
  <c r="T61" i="9" s="1"/>
  <c r="K181" i="9"/>
  <c r="T181" i="9" s="1"/>
  <c r="S181" i="9"/>
  <c r="K185" i="9"/>
  <c r="T185" i="9" s="1"/>
  <c r="S185" i="9"/>
  <c r="K89" i="9"/>
  <c r="T89" i="9" s="1"/>
  <c r="S89" i="9"/>
  <c r="S4" i="9"/>
  <c r="K4" i="9"/>
  <c r="T4" i="9" s="1"/>
  <c r="U56" i="9"/>
  <c r="U70" i="9"/>
  <c r="U113" i="9"/>
  <c r="U130" i="9"/>
  <c r="U149" i="9"/>
  <c r="U38" i="9"/>
  <c r="U22" i="9"/>
  <c r="S54" i="9"/>
  <c r="U27" i="9"/>
  <c r="U91" i="9"/>
  <c r="U155" i="9"/>
  <c r="U128" i="9"/>
  <c r="U64" i="9"/>
  <c r="U57" i="9"/>
  <c r="U114" i="9"/>
  <c r="U45" i="9"/>
  <c r="U146" i="9"/>
  <c r="U118" i="9"/>
  <c r="U35" i="9"/>
  <c r="U99" i="9"/>
  <c r="U163" i="9"/>
  <c r="U104" i="9"/>
  <c r="U24" i="9"/>
  <c r="U161" i="9"/>
  <c r="U9" i="9"/>
  <c r="U157" i="9"/>
  <c r="U46" i="9"/>
  <c r="U168" i="9"/>
  <c r="S156" i="9"/>
  <c r="U18" i="9"/>
  <c r="U186" i="9"/>
  <c r="U76" i="9"/>
  <c r="U143" i="9"/>
  <c r="U15" i="9"/>
  <c r="U50" i="9"/>
  <c r="U17" i="9"/>
  <c r="U52" i="9"/>
  <c r="U167" i="9"/>
  <c r="U39" i="9"/>
  <c r="U178" i="9"/>
  <c r="U122" i="9"/>
  <c r="U60" i="9"/>
  <c r="U159" i="9"/>
  <c r="U31" i="9"/>
  <c r="U182" i="9"/>
  <c r="U183" i="9"/>
  <c r="U190" i="9"/>
  <c r="U119" i="9"/>
  <c r="U36" i="9"/>
  <c r="U37" i="9"/>
  <c r="S71" i="9"/>
  <c r="K71" i="9"/>
  <c r="T71" i="9" s="1"/>
  <c r="S179" i="9"/>
  <c r="K179" i="9"/>
  <c r="T179" i="9" s="1"/>
  <c r="S5" i="9"/>
  <c r="K5" i="9"/>
  <c r="T5" i="9" s="1"/>
  <c r="S107" i="9"/>
  <c r="K107" i="9"/>
  <c r="T107" i="9" s="1"/>
  <c r="S135" i="9"/>
  <c r="K135" i="9"/>
  <c r="T135" i="9" s="1"/>
  <c r="K59" i="9"/>
  <c r="T59" i="9" s="1"/>
  <c r="S59" i="9"/>
  <c r="S163" i="9"/>
  <c r="K163" i="9"/>
  <c r="T163" i="9" s="1"/>
  <c r="S33" i="9"/>
  <c r="K33" i="9"/>
  <c r="T33" i="9" s="1"/>
  <c r="S193" i="9"/>
  <c r="K193" i="9"/>
  <c r="T193" i="9" s="1"/>
  <c r="K9" i="9"/>
  <c r="T9" i="9" s="1"/>
  <c r="S9" i="9"/>
  <c r="S189" i="9"/>
  <c r="K189" i="9"/>
  <c r="T189" i="9" s="1"/>
  <c r="K57" i="9"/>
  <c r="T57" i="9" s="1"/>
  <c r="S57" i="9"/>
  <c r="K78" i="9"/>
  <c r="T78" i="9" s="1"/>
  <c r="U78" i="9"/>
  <c r="S171" i="9"/>
  <c r="K171" i="9"/>
  <c r="T171" i="9" s="1"/>
  <c r="S65" i="9"/>
  <c r="K65" i="9"/>
  <c r="T65" i="9" s="1"/>
  <c r="K111" i="9"/>
  <c r="T111" i="9" s="1"/>
  <c r="S111" i="9"/>
  <c r="S113" i="9"/>
  <c r="K113" i="9"/>
  <c r="T113" i="9" s="1"/>
  <c r="S47" i="9"/>
  <c r="K47" i="9"/>
  <c r="T47" i="9" s="1"/>
  <c r="S129" i="9"/>
  <c r="K129" i="9"/>
  <c r="T129" i="9" s="1"/>
  <c r="S23" i="9"/>
  <c r="K23" i="9"/>
  <c r="T23" i="9" s="1"/>
  <c r="S141" i="9"/>
  <c r="K141" i="9"/>
  <c r="T141" i="9" s="1"/>
  <c r="K99" i="9"/>
  <c r="T99" i="9" s="1"/>
  <c r="S99" i="9"/>
  <c r="S169" i="9"/>
  <c r="K169" i="9"/>
  <c r="T169" i="9" s="1"/>
  <c r="S73" i="9"/>
  <c r="K73" i="9"/>
  <c r="T73" i="9" s="1"/>
  <c r="S131" i="9"/>
  <c r="K131" i="9"/>
  <c r="T131" i="9" s="1"/>
  <c r="S112" i="9"/>
  <c r="S165" i="9"/>
  <c r="K165" i="9"/>
  <c r="T165" i="9" s="1"/>
  <c r="S157" i="9"/>
  <c r="K157" i="9"/>
  <c r="T157" i="9" s="1"/>
  <c r="K91" i="9"/>
  <c r="T91" i="9" s="1"/>
  <c r="S91" i="9"/>
  <c r="K153" i="9"/>
  <c r="T153" i="9" s="1"/>
  <c r="S153" i="9"/>
  <c r="K79" i="9"/>
  <c r="T79" i="9" s="1"/>
  <c r="S79" i="9"/>
  <c r="K125" i="9"/>
  <c r="T125" i="9" s="1"/>
  <c r="S125" i="9"/>
  <c r="S105" i="9"/>
  <c r="K105" i="9"/>
  <c r="T105" i="9" s="1"/>
  <c r="K43" i="9"/>
  <c r="T43" i="9" s="1"/>
  <c r="S43" i="9"/>
  <c r="K127" i="9"/>
  <c r="T127" i="9" s="1"/>
  <c r="S127" i="9"/>
  <c r="S145" i="9"/>
  <c r="K145" i="9"/>
  <c r="T145" i="9" s="1"/>
  <c r="S97" i="9"/>
  <c r="K97" i="9"/>
  <c r="T97" i="9" s="1"/>
  <c r="S75" i="9"/>
  <c r="K75" i="9"/>
  <c r="T75" i="9" s="1"/>
  <c r="S137" i="9"/>
  <c r="K137" i="9"/>
  <c r="T137" i="9" s="1"/>
  <c r="U107" i="9"/>
  <c r="U112" i="9"/>
  <c r="U166" i="9"/>
  <c r="U14" i="9"/>
  <c r="U51" i="9"/>
  <c r="U179" i="9"/>
  <c r="U88" i="9"/>
  <c r="U90" i="9"/>
  <c r="U150" i="9"/>
  <c r="U66" i="9"/>
  <c r="U193" i="9"/>
  <c r="U105" i="9"/>
  <c r="U108" i="9"/>
  <c r="U111" i="9"/>
  <c r="U10" i="9"/>
  <c r="U84" i="9"/>
  <c r="U7" i="9"/>
  <c r="U141" i="9"/>
  <c r="U92" i="9"/>
  <c r="U134" i="9"/>
  <c r="U68" i="9"/>
  <c r="U154" i="9"/>
  <c r="U30" i="9"/>
  <c r="K7" i="9"/>
  <c r="T7" i="9" s="1"/>
  <c r="S7" i="9"/>
  <c r="S175" i="9"/>
  <c r="K175" i="9"/>
  <c r="T175" i="9" s="1"/>
  <c r="S155" i="9"/>
  <c r="K155" i="9"/>
  <c r="T155" i="9" s="1"/>
  <c r="S114" i="9"/>
  <c r="S63" i="9"/>
  <c r="K63" i="9"/>
  <c r="T63" i="9" s="1"/>
  <c r="S161" i="9"/>
  <c r="K161" i="9"/>
  <c r="T161" i="9" s="1"/>
  <c r="U82" i="9"/>
  <c r="U43" i="9"/>
  <c r="U171" i="9"/>
  <c r="U48" i="9"/>
  <c r="U97" i="9"/>
  <c r="U93" i="9"/>
  <c r="U170" i="9"/>
  <c r="U115" i="9"/>
  <c r="U4" i="9"/>
  <c r="U33" i="9"/>
  <c r="U158" i="9"/>
  <c r="U135" i="9"/>
  <c r="U153" i="9"/>
  <c r="U127" i="9"/>
  <c r="U172" i="9"/>
  <c r="U55" i="9"/>
  <c r="U106" i="9"/>
  <c r="S29" i="9"/>
  <c r="K29" i="9"/>
  <c r="T29" i="9" s="1"/>
  <c r="K121" i="9"/>
  <c r="T121" i="9" s="1"/>
  <c r="S121" i="9"/>
  <c r="K83" i="9"/>
  <c r="T83" i="9" s="1"/>
  <c r="S83" i="9"/>
  <c r="S11" i="9"/>
  <c r="K11" i="9"/>
  <c r="T11" i="9" s="1"/>
  <c r="U49" i="9"/>
  <c r="U177" i="9"/>
  <c r="U164" i="9"/>
  <c r="U85" i="9"/>
  <c r="U189" i="9"/>
  <c r="U162" i="9"/>
  <c r="T128" i="9"/>
  <c r="U59" i="9"/>
  <c r="U123" i="9"/>
  <c r="U187" i="9"/>
  <c r="U96" i="9"/>
  <c r="U32" i="9"/>
  <c r="U137" i="9"/>
  <c r="U180" i="9"/>
  <c r="U133" i="9"/>
  <c r="U34" i="9"/>
  <c r="U188" i="9"/>
  <c r="U67" i="9"/>
  <c r="U131" i="9"/>
  <c r="U152" i="9"/>
  <c r="U72" i="9"/>
  <c r="U73" i="9"/>
  <c r="U142" i="9"/>
  <c r="U69" i="9"/>
  <c r="U184" i="9"/>
  <c r="U102" i="9"/>
  <c r="U101" i="9"/>
  <c r="U8" i="9"/>
  <c r="U140" i="9"/>
  <c r="U79" i="9"/>
  <c r="U160" i="9"/>
  <c r="U165" i="9"/>
  <c r="U169" i="9"/>
  <c r="U116" i="9"/>
  <c r="U103" i="9"/>
  <c r="U86" i="9"/>
  <c r="U61" i="9"/>
  <c r="U65" i="9"/>
  <c r="U124" i="9"/>
  <c r="U95" i="9"/>
  <c r="U151" i="9"/>
  <c r="U125" i="9"/>
  <c r="U192" i="9"/>
  <c r="U41" i="9"/>
  <c r="S159" i="9"/>
  <c r="K159" i="9"/>
  <c r="T159" i="9" s="1"/>
  <c r="K133" i="9"/>
  <c r="T133" i="9" s="1"/>
  <c r="S133" i="9"/>
  <c r="S93" i="9"/>
  <c r="K93" i="9"/>
  <c r="T93" i="9" s="1"/>
  <c r="K147" i="9"/>
  <c r="T147" i="9" s="1"/>
  <c r="S147" i="9"/>
  <c r="S49" i="9"/>
  <c r="K49" i="9"/>
  <c r="T49" i="9" s="1"/>
  <c r="S123" i="9"/>
  <c r="K123" i="9"/>
  <c r="T123" i="9" s="1"/>
  <c r="K177" i="9"/>
  <c r="T177" i="9" s="1"/>
  <c r="S177" i="9"/>
  <c r="K45" i="9"/>
  <c r="T45" i="9" s="1"/>
  <c r="S45" i="9"/>
  <c r="S31" i="9"/>
  <c r="K31" i="9"/>
  <c r="T31" i="9" s="1"/>
  <c r="K87" i="9"/>
  <c r="T87" i="9" s="1"/>
  <c r="S87" i="9"/>
  <c r="S191" i="9"/>
  <c r="K191" i="9"/>
  <c r="T191" i="9" s="1"/>
  <c r="K143" i="9"/>
  <c r="T143" i="9" s="1"/>
  <c r="S143" i="9"/>
  <c r="S15" i="9"/>
  <c r="K15" i="9"/>
  <c r="T15" i="9" s="1"/>
  <c r="S55" i="9"/>
  <c r="K55" i="9"/>
  <c r="T55" i="9" s="1"/>
  <c r="S41" i="9"/>
  <c r="K41" i="9"/>
  <c r="T41" i="9" s="1"/>
  <c r="S139" i="9"/>
  <c r="K139" i="9"/>
  <c r="T139" i="9" s="1"/>
  <c r="S142" i="9"/>
  <c r="S167" i="9"/>
  <c r="K167" i="9"/>
  <c r="T167" i="9" s="1"/>
  <c r="S69" i="9"/>
  <c r="K69" i="9"/>
  <c r="T69" i="9" s="1"/>
  <c r="S37" i="9"/>
  <c r="K37" i="9"/>
  <c r="T37" i="9" s="1"/>
  <c r="K25" i="9"/>
  <c r="T25" i="9" s="1"/>
  <c r="S25" i="9"/>
  <c r="S67" i="9"/>
  <c r="K67" i="9"/>
  <c r="T67" i="9" s="1"/>
  <c r="U87" i="9"/>
  <c r="S173" i="9"/>
  <c r="K173" i="9"/>
  <c r="T173" i="9" s="1"/>
  <c r="S115" i="9"/>
  <c r="K115" i="9"/>
  <c r="T115" i="9" s="1"/>
  <c r="S117" i="9"/>
  <c r="K117" i="9"/>
  <c r="T117" i="9" s="1"/>
  <c r="K77" i="9"/>
  <c r="T77" i="9" s="1"/>
  <c r="S77" i="9"/>
  <c r="S39" i="9"/>
  <c r="K39" i="9"/>
  <c r="T39" i="9" s="1"/>
  <c r="K19" i="9"/>
  <c r="T19" i="9" s="1"/>
  <c r="S19" i="9"/>
  <c r="S17" i="9"/>
  <c r="K17" i="9"/>
  <c r="T17" i="9" s="1"/>
  <c r="K109" i="9"/>
  <c r="T109" i="9" s="1"/>
  <c r="S109" i="9"/>
  <c r="S101" i="9"/>
  <c r="K101" i="9"/>
  <c r="T101" i="9" s="1"/>
  <c r="K13" i="9"/>
  <c r="T13" i="9" s="1"/>
  <c r="S13" i="9"/>
  <c r="S85" i="9"/>
  <c r="K85" i="9"/>
  <c r="T85" i="9" s="1"/>
  <c r="K187" i="9"/>
  <c r="T187" i="9" s="1"/>
  <c r="S187" i="9"/>
  <c r="S130" i="9"/>
  <c r="S151" i="9"/>
  <c r="K151" i="9"/>
  <c r="T151" i="9" s="1"/>
  <c r="S103" i="9"/>
  <c r="K103" i="9"/>
  <c r="T103" i="9" s="1"/>
  <c r="K81" i="9"/>
  <c r="T81" i="9" s="1"/>
  <c r="S81" i="9"/>
  <c r="V42" i="9"/>
  <c r="V191" i="9"/>
  <c r="V88" i="9"/>
  <c r="V77" i="9"/>
  <c r="V167" i="9"/>
  <c r="V121" i="9"/>
  <c r="V109" i="9"/>
  <c r="V27" i="9"/>
  <c r="V83" i="9"/>
  <c r="V37" i="9"/>
  <c r="V170" i="9"/>
  <c r="V139" i="9"/>
  <c r="V54" i="9"/>
  <c r="V49" i="9"/>
  <c r="V113" i="9"/>
  <c r="V115" i="9"/>
  <c r="V152" i="9"/>
  <c r="V52" i="9"/>
  <c r="V144" i="9"/>
  <c r="V102" i="9"/>
  <c r="V184" i="9"/>
  <c r="V189" i="9"/>
  <c r="V142" i="9"/>
  <c r="V74" i="9"/>
  <c r="V135" i="9"/>
  <c r="V183" i="9"/>
  <c r="V133" i="9"/>
  <c r="V15" i="9"/>
  <c r="V45" i="9"/>
  <c r="V177" i="9"/>
  <c r="V155" i="9"/>
  <c r="V70" i="9"/>
  <c r="T144" i="9"/>
  <c r="V126" i="9"/>
  <c r="V178" i="9"/>
  <c r="V186" i="9"/>
  <c r="V157" i="9"/>
  <c r="V13" i="9"/>
  <c r="V64" i="9"/>
  <c r="V127" i="9"/>
  <c r="V39" i="9"/>
  <c r="V106" i="9"/>
  <c r="V165" i="9"/>
  <c r="V81" i="9"/>
  <c r="V36" i="9"/>
  <c r="V29" i="9"/>
  <c r="V6" i="9"/>
  <c r="V75" i="9"/>
  <c r="V148" i="9"/>
  <c r="V91" i="9"/>
  <c r="V176" i="9"/>
  <c r="V171" i="9"/>
  <c r="V132" i="9"/>
  <c r="V160" i="9"/>
  <c r="V22" i="9"/>
  <c r="V17" i="9"/>
  <c r="V71" i="9"/>
  <c r="V95" i="9"/>
  <c r="V114" i="9"/>
  <c r="V187" i="9"/>
  <c r="V182" i="9"/>
  <c r="V124" i="9"/>
  <c r="V104" i="9"/>
  <c r="V80" i="9"/>
  <c r="V60" i="9"/>
  <c r="V40" i="9"/>
  <c r="V16" i="9"/>
  <c r="V163" i="9"/>
  <c r="V143" i="9"/>
  <c r="V119" i="9"/>
  <c r="V99" i="9"/>
  <c r="V79" i="9"/>
  <c r="V55" i="9"/>
  <c r="V35" i="9"/>
  <c r="V162" i="9"/>
  <c r="V122" i="9"/>
  <c r="V98" i="9"/>
  <c r="V78" i="9"/>
  <c r="V58" i="9"/>
  <c r="V34" i="9"/>
  <c r="V161" i="9"/>
  <c r="V181" i="9"/>
  <c r="V140" i="9"/>
  <c r="V120" i="9"/>
  <c r="V76" i="9"/>
  <c r="V56" i="9"/>
  <c r="V12" i="9"/>
  <c r="V51" i="9"/>
  <c r="V31" i="9"/>
  <c r="V7" i="9"/>
  <c r="V158" i="9"/>
  <c r="V94" i="9"/>
  <c r="V50" i="9"/>
  <c r="V30" i="9"/>
  <c r="V10" i="9"/>
  <c r="V153" i="9"/>
  <c r="V89" i="9"/>
  <c r="V69" i="9"/>
  <c r="V25" i="9"/>
  <c r="V5" i="9"/>
  <c r="V194" i="9"/>
  <c r="V136" i="9"/>
  <c r="V48" i="9"/>
  <c r="V131" i="9"/>
  <c r="V47" i="9"/>
  <c r="V130" i="9"/>
  <c r="V137" i="9"/>
  <c r="V97" i="9"/>
  <c r="V53" i="9"/>
  <c r="V9" i="9"/>
  <c r="V174" i="9"/>
  <c r="V112" i="9"/>
  <c r="V28" i="9"/>
  <c r="V111" i="9"/>
  <c r="V23" i="9"/>
  <c r="V110" i="9"/>
  <c r="V26" i="9"/>
  <c r="V129" i="9"/>
  <c r="V85" i="9"/>
  <c r="V41" i="9"/>
  <c r="V105" i="9"/>
  <c r="V21" i="9"/>
  <c r="V4" i="9"/>
  <c r="V92" i="9"/>
  <c r="V8" i="9"/>
  <c r="V87" i="9"/>
  <c r="V173" i="9"/>
  <c r="V90" i="9"/>
  <c r="V169" i="9"/>
  <c r="V117" i="9"/>
  <c r="V33" i="9"/>
  <c r="V172" i="9"/>
  <c r="V156" i="9"/>
  <c r="V72" i="9"/>
  <c r="V151" i="9"/>
  <c r="V67" i="9"/>
  <c r="V154" i="9"/>
  <c r="V66" i="9"/>
  <c r="V149" i="9"/>
  <c r="V65" i="9"/>
  <c r="V68" i="9"/>
  <c r="T10" i="9"/>
  <c r="V11" i="9"/>
  <c r="V118" i="9"/>
  <c r="V128" i="9"/>
  <c r="V44" i="9"/>
  <c r="V108" i="9"/>
  <c r="V147" i="9"/>
  <c r="V63" i="9"/>
  <c r="V146" i="9"/>
  <c r="V18" i="9"/>
  <c r="V101" i="9"/>
  <c r="V38" i="9"/>
  <c r="V125" i="9"/>
  <c r="V59" i="9"/>
  <c r="V84" i="9"/>
  <c r="V46" i="9"/>
  <c r="V93" i="9"/>
  <c r="V164" i="9"/>
  <c r="V168" i="9"/>
  <c r="V96" i="9"/>
  <c r="V134" i="9"/>
  <c r="V175" i="9"/>
  <c r="V188" i="9"/>
  <c r="V24" i="9"/>
  <c r="V103" i="9"/>
  <c r="V19" i="9"/>
  <c r="V82" i="9"/>
  <c r="V145" i="9"/>
  <c r="V57" i="9"/>
  <c r="V192" i="9"/>
  <c r="V61" i="9"/>
  <c r="V86" i="9"/>
  <c r="V123" i="9"/>
  <c r="V193" i="9"/>
  <c r="V100" i="9"/>
  <c r="T126" i="9"/>
  <c r="V43" i="9"/>
  <c r="V150" i="9"/>
  <c r="V20" i="9"/>
  <c r="V116" i="9"/>
  <c r="V166" i="9"/>
  <c r="V141" i="9"/>
  <c r="V107" i="9"/>
  <c r="V14" i="9"/>
  <c r="V32" i="9"/>
  <c r="V138" i="9"/>
  <c r="V190" i="9"/>
  <c r="T176" i="9"/>
  <c r="V179" i="9"/>
  <c r="V62" i="9"/>
  <c r="V185" i="9"/>
  <c r="V180" i="9"/>
  <c r="V159" i="9"/>
  <c r="V73" i="9"/>
  <c r="X59" i="9" l="1"/>
  <c r="E57" i="4" s="1"/>
  <c r="X188" i="9"/>
  <c r="E186" i="4" s="1"/>
  <c r="X76" i="9"/>
  <c r="E74" i="4" s="1"/>
  <c r="X128" i="9"/>
  <c r="E126" i="4" s="1"/>
  <c r="X139" i="9"/>
  <c r="E137" i="4" s="1"/>
  <c r="X62" i="9"/>
  <c r="E60" i="4" s="1"/>
  <c r="X168" i="9"/>
  <c r="E166" i="4" s="1"/>
  <c r="X173" i="9"/>
  <c r="E171" i="4" s="1"/>
  <c r="X123" i="9"/>
  <c r="E121" i="4" s="1"/>
  <c r="X138" i="9"/>
  <c r="E136" i="4" s="1"/>
  <c r="X125" i="9"/>
  <c r="E123" i="4" s="1"/>
  <c r="X86" i="9"/>
  <c r="E84" i="4" s="1"/>
  <c r="X67" i="9"/>
  <c r="E65" i="4" s="1"/>
  <c r="X88" i="9"/>
  <c r="E86" i="4" s="1"/>
  <c r="X193" i="9"/>
  <c r="E191" i="4" s="1"/>
  <c r="X110" i="9"/>
  <c r="E108" i="4" s="1"/>
  <c r="X44" i="9"/>
  <c r="E42" i="4" s="1"/>
  <c r="X144" i="9"/>
  <c r="E142" i="4" s="1"/>
  <c r="X9" i="9"/>
  <c r="E7" i="4" s="1"/>
  <c r="X148" i="9"/>
  <c r="E146" i="4" s="1"/>
  <c r="X41" i="9"/>
  <c r="E39" i="4" s="1"/>
  <c r="X117" i="9"/>
  <c r="E115" i="4" s="1"/>
  <c r="X70" i="9"/>
  <c r="E68" i="4" s="1"/>
  <c r="X192" i="9"/>
  <c r="E190" i="4" s="1"/>
  <c r="X21" i="9"/>
  <c r="E19" i="4" s="1"/>
  <c r="X163" i="9"/>
  <c r="E161" i="4" s="1"/>
  <c r="X103" i="9"/>
  <c r="E101" i="4" s="1"/>
  <c r="X175" i="9"/>
  <c r="E173" i="4" s="1"/>
  <c r="X152" i="9"/>
  <c r="E150" i="4" s="1"/>
  <c r="X189" i="9"/>
  <c r="E187" i="4" s="1"/>
  <c r="X184" i="9"/>
  <c r="E182" i="4" s="1"/>
  <c r="X80" i="9"/>
  <c r="E78" i="4" s="1"/>
  <c r="X106" i="9"/>
  <c r="E104" i="4" s="1"/>
  <c r="X121" i="9"/>
  <c r="E119" i="4" s="1"/>
  <c r="X66" i="9"/>
  <c r="E64" i="4" s="1"/>
  <c r="X171" i="9"/>
  <c r="E169" i="4" s="1"/>
  <c r="X46" i="9"/>
  <c r="E44" i="4" s="1"/>
  <c r="X45" i="9"/>
  <c r="E43" i="4" s="1"/>
  <c r="X104" i="9"/>
  <c r="E102" i="4" s="1"/>
  <c r="X162" i="9"/>
  <c r="E160" i="4" s="1"/>
  <c r="X49" i="9"/>
  <c r="E47" i="4" s="1"/>
  <c r="X142" i="9"/>
  <c r="E140" i="4" s="1"/>
  <c r="X100" i="9"/>
  <c r="E98" i="4" s="1"/>
  <c r="X186" i="9"/>
  <c r="E184" i="4" s="1"/>
  <c r="X8" i="9"/>
  <c r="E6" i="4" s="1"/>
  <c r="X69" i="9"/>
  <c r="E67" i="4" s="1"/>
  <c r="X50" i="9"/>
  <c r="E48" i="4" s="1"/>
  <c r="X16" i="9"/>
  <c r="E14" i="4" s="1"/>
  <c r="X105" i="9"/>
  <c r="E103" i="4" s="1"/>
  <c r="X75" i="9"/>
  <c r="E73" i="4" s="1"/>
  <c r="X131" i="9"/>
  <c r="E129" i="4" s="1"/>
  <c r="X19" i="9"/>
  <c r="E17" i="4" s="1"/>
  <c r="X156" i="9"/>
  <c r="E154" i="4" s="1"/>
  <c r="X170" i="9"/>
  <c r="E168" i="4" s="1"/>
  <c r="X31" i="9"/>
  <c r="E29" i="4" s="1"/>
  <c r="X130" i="9"/>
  <c r="E128" i="4" s="1"/>
  <c r="X81" i="9"/>
  <c r="E79" i="4" s="1"/>
  <c r="X43" i="9"/>
  <c r="E41" i="4" s="1"/>
  <c r="X179" i="9"/>
  <c r="E177" i="4" s="1"/>
  <c r="X109" i="9"/>
  <c r="E107" i="4" s="1"/>
  <c r="X57" i="9"/>
  <c r="E55" i="4" s="1"/>
  <c r="X133" i="9"/>
  <c r="E131" i="4" s="1"/>
  <c r="X136" i="9"/>
  <c r="E134" i="4" s="1"/>
  <c r="X95" i="9"/>
  <c r="E93" i="4" s="1"/>
  <c r="X116" i="9"/>
  <c r="E114" i="4" s="1"/>
  <c r="X35" i="9"/>
  <c r="E33" i="4" s="1"/>
  <c r="X89" i="9"/>
  <c r="E87" i="4" s="1"/>
  <c r="X40" i="9"/>
  <c r="E38" i="4" s="1"/>
  <c r="X11" i="9"/>
  <c r="E9" i="4" s="1"/>
  <c r="X190" i="9"/>
  <c r="E188" i="4" s="1"/>
  <c r="X93" i="9"/>
  <c r="E91" i="4" s="1"/>
  <c r="X55" i="9"/>
  <c r="E53" i="4" s="1"/>
  <c r="X7" i="9"/>
  <c r="E5" i="4" s="1"/>
  <c r="X83" i="9"/>
  <c r="E81" i="4" s="1"/>
  <c r="X23" i="9"/>
  <c r="E21" i="4" s="1"/>
  <c r="X79" i="9"/>
  <c r="E77" i="4" s="1"/>
  <c r="X4" i="9"/>
  <c r="E2" i="4" s="1"/>
  <c r="X94" i="9"/>
  <c r="E92" i="4" s="1"/>
  <c r="X161" i="9"/>
  <c r="E159" i="4" s="1"/>
  <c r="X48" i="9"/>
  <c r="E46" i="4" s="1"/>
  <c r="X63" i="9"/>
  <c r="E61" i="4" s="1"/>
  <c r="X54" i="9"/>
  <c r="E52" i="4" s="1"/>
  <c r="X84" i="9"/>
  <c r="E82" i="4" s="1"/>
  <c r="X119" i="9"/>
  <c r="E117" i="4" s="1"/>
  <c r="X99" i="9"/>
  <c r="E97" i="4" s="1"/>
  <c r="X143" i="9"/>
  <c r="E141" i="4" s="1"/>
  <c r="X101" i="9"/>
  <c r="E99" i="4" s="1"/>
  <c r="X177" i="9"/>
  <c r="E175" i="4" s="1"/>
  <c r="X6" i="9"/>
  <c r="E4" i="4" s="1"/>
  <c r="X17" i="9"/>
  <c r="E15" i="4" s="1"/>
  <c r="X29" i="9"/>
  <c r="E27" i="4" s="1"/>
  <c r="X137" i="9"/>
  <c r="E135" i="4" s="1"/>
  <c r="X141" i="9"/>
  <c r="E139" i="4" s="1"/>
  <c r="X187" i="9"/>
  <c r="E185" i="4" s="1"/>
  <c r="X72" i="9"/>
  <c r="E70" i="4" s="1"/>
  <c r="X27" i="9"/>
  <c r="E25" i="4" s="1"/>
  <c r="X61" i="9"/>
  <c r="E59" i="4" s="1"/>
  <c r="X111" i="9"/>
  <c r="E109" i="4" s="1"/>
  <c r="X122" i="9"/>
  <c r="E120" i="4" s="1"/>
  <c r="X185" i="9"/>
  <c r="E183" i="4" s="1"/>
  <c r="X68" i="9"/>
  <c r="E66" i="4" s="1"/>
  <c r="X25" i="9"/>
  <c r="E23" i="4" s="1"/>
  <c r="X58" i="9"/>
  <c r="E56" i="4" s="1"/>
  <c r="X178" i="9"/>
  <c r="E176" i="4" s="1"/>
  <c r="X118" i="9"/>
  <c r="E116" i="4" s="1"/>
  <c r="X167" i="9"/>
  <c r="E165" i="4" s="1"/>
  <c r="X102" i="9"/>
  <c r="E100" i="4" s="1"/>
  <c r="X5" i="9"/>
  <c r="E3" i="4" s="1"/>
  <c r="X32" i="9"/>
  <c r="E30" i="4" s="1"/>
  <c r="X113" i="9"/>
  <c r="E111" i="4" s="1"/>
  <c r="X165" i="9"/>
  <c r="E163" i="4" s="1"/>
  <c r="X97" i="9"/>
  <c r="E95" i="4" s="1"/>
  <c r="X112" i="9"/>
  <c r="E110" i="4" s="1"/>
  <c r="X30" i="9"/>
  <c r="E28" i="4" s="1"/>
  <c r="X174" i="9"/>
  <c r="E172" i="4" s="1"/>
  <c r="X107" i="9"/>
  <c r="E105" i="4" s="1"/>
  <c r="X155" i="9"/>
  <c r="E153" i="4" s="1"/>
  <c r="X78" i="9"/>
  <c r="E76" i="4" s="1"/>
  <c r="X124" i="9"/>
  <c r="E122" i="4" s="1"/>
  <c r="X20" i="9"/>
  <c r="E18" i="4" s="1"/>
  <c r="X164" i="9"/>
  <c r="E162" i="4" s="1"/>
  <c r="X87" i="9"/>
  <c r="E85" i="4" s="1"/>
  <c r="X153" i="9"/>
  <c r="E151" i="4" s="1"/>
  <c r="X73" i="9"/>
  <c r="E71" i="4" s="1"/>
  <c r="X132" i="9"/>
  <c r="E130" i="4" s="1"/>
  <c r="X18" i="9"/>
  <c r="E16" i="4" s="1"/>
  <c r="X146" i="9"/>
  <c r="E144" i="4" s="1"/>
  <c r="X51" i="9"/>
  <c r="E49" i="4" s="1"/>
  <c r="X96" i="9"/>
  <c r="E94" i="4" s="1"/>
  <c r="X39" i="9"/>
  <c r="E37" i="4" s="1"/>
  <c r="X85" i="9"/>
  <c r="E83" i="4" s="1"/>
  <c r="X135" i="9"/>
  <c r="E133" i="4" s="1"/>
  <c r="X47" i="9"/>
  <c r="E45" i="4" s="1"/>
  <c r="X92" i="9"/>
  <c r="E90" i="4" s="1"/>
  <c r="X37" i="9"/>
  <c r="E35" i="4" s="1"/>
  <c r="X82" i="9"/>
  <c r="E80" i="4" s="1"/>
  <c r="X180" i="9"/>
  <c r="E178" i="4" s="1"/>
  <c r="X34" i="9"/>
  <c r="E32" i="4" s="1"/>
  <c r="X64" i="9"/>
  <c r="E62" i="4" s="1"/>
  <c r="X53" i="9"/>
  <c r="E51" i="4" s="1"/>
  <c r="X149" i="9"/>
  <c r="E147" i="4" s="1"/>
  <c r="X182" i="9"/>
  <c r="E180" i="4" s="1"/>
  <c r="X172" i="9"/>
  <c r="E170" i="4" s="1"/>
  <c r="X98" i="9"/>
  <c r="E96" i="4" s="1"/>
  <c r="X134" i="9"/>
  <c r="E132" i="4" s="1"/>
  <c r="X13" i="9"/>
  <c r="E11" i="4" s="1"/>
  <c r="X114" i="9"/>
  <c r="E112" i="4" s="1"/>
  <c r="X159" i="9"/>
  <c r="E157" i="4" s="1"/>
  <c r="X160" i="9"/>
  <c r="E158" i="4" s="1"/>
  <c r="X52" i="9"/>
  <c r="E50" i="4" s="1"/>
  <c r="X91" i="9"/>
  <c r="E89" i="4" s="1"/>
  <c r="X10" i="9"/>
  <c r="E8" i="4" s="1"/>
  <c r="X176" i="9"/>
  <c r="E174" i="4" s="1"/>
  <c r="X126" i="9"/>
  <c r="E124" i="4" s="1"/>
  <c r="X166" i="9"/>
  <c r="E164" i="4" s="1"/>
  <c r="X147" i="9"/>
  <c r="E145" i="4" s="1"/>
  <c r="X12" i="9"/>
  <c r="E10" i="4" s="1"/>
  <c r="X42" i="9"/>
  <c r="E40" i="4" s="1"/>
  <c r="X191" i="9"/>
  <c r="E189" i="4" s="1"/>
  <c r="X24" i="9"/>
  <c r="E22" i="4" s="1"/>
  <c r="X157" i="9"/>
  <c r="E155" i="4" s="1"/>
  <c r="X22" i="9"/>
  <c r="E20" i="4" s="1"/>
  <c r="X150" i="9"/>
  <c r="E148" i="4" s="1"/>
  <c r="X127" i="9"/>
  <c r="E125" i="4" s="1"/>
  <c r="X26" i="9"/>
  <c r="E24" i="4" s="1"/>
  <c r="X129" i="9"/>
  <c r="E127" i="4" s="1"/>
  <c r="X38" i="9"/>
  <c r="E36" i="4" s="1"/>
  <c r="X158" i="9"/>
  <c r="E156" i="4" s="1"/>
  <c r="X36" i="9"/>
  <c r="E34" i="4" s="1"/>
  <c r="X169" i="9"/>
  <c r="E167" i="4" s="1"/>
  <c r="X90" i="9"/>
  <c r="E88" i="4" s="1"/>
  <c r="X183" i="9"/>
  <c r="E181" i="4" s="1"/>
  <c r="X140" i="9"/>
  <c r="E138" i="4" s="1"/>
  <c r="X181" i="9"/>
  <c r="E179" i="4" s="1"/>
  <c r="X14" i="9"/>
  <c r="E12" i="4" s="1"/>
  <c r="X28" i="9"/>
  <c r="E26" i="4" s="1"/>
  <c r="X33" i="9"/>
  <c r="E31" i="4" s="1"/>
  <c r="X15" i="9"/>
  <c r="E13" i="4" s="1"/>
  <c r="X108" i="9"/>
  <c r="E106" i="4" s="1"/>
  <c r="X77" i="9"/>
  <c r="E75" i="4" s="1"/>
  <c r="X60" i="9"/>
  <c r="E58" i="4" s="1"/>
  <c r="X194" i="9"/>
  <c r="E192" i="4" s="1"/>
  <c r="X145" i="9"/>
  <c r="E143" i="4" s="1"/>
  <c r="X65" i="9"/>
  <c r="E63" i="4" s="1"/>
  <c r="X74" i="9"/>
  <c r="E72" i="4" s="1"/>
  <c r="X154" i="9"/>
  <c r="E152" i="4" s="1"/>
  <c r="X151" i="9"/>
  <c r="E149" i="4" s="1"/>
  <c r="X71" i="9"/>
  <c r="E69" i="4" s="1"/>
  <c r="X56" i="9"/>
  <c r="E54" i="4" s="1"/>
  <c r="X120" i="9"/>
  <c r="E118" i="4" s="1"/>
  <c r="X115" i="9"/>
  <c r="E1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 Vernaccini</author>
  </authors>
  <commentList>
    <comment ref="E5" authorId="0" shapeId="0" xr:uid="{AA92DD40-88AB-4861-A218-965C0B0F9BCF}">
      <text>
        <r>
          <rPr>
            <b/>
            <sz val="9"/>
            <color indexed="81"/>
            <rFont val="Tahoma"/>
            <family val="2"/>
          </rPr>
          <t>Luca Vernaccini:</t>
        </r>
        <r>
          <rPr>
            <sz val="9"/>
            <color indexed="81"/>
            <rFont val="Tahoma"/>
            <family val="2"/>
          </rPr>
          <t xml:space="preserve">
Data of 2018 at 26/8/2018</t>
        </r>
      </text>
    </comment>
    <comment ref="J164" authorId="0" shapeId="0" xr:uid="{C923DB39-5BAB-41BF-9531-D581010ACC23}">
      <text>
        <r>
          <rPr>
            <b/>
            <sz val="9"/>
            <color indexed="81"/>
            <rFont val="Tahoma"/>
            <family val="2"/>
          </rPr>
          <t>Luca Vernaccini:</t>
        </r>
        <r>
          <rPr>
            <sz val="9"/>
            <color indexed="81"/>
            <rFont val="Tahoma"/>
            <family val="2"/>
          </rPr>
          <t xml:space="preserve">
EMRO, WHO (2012)</t>
        </r>
      </text>
    </comment>
    <comment ref="AK189" authorId="0" shapeId="0" xr:uid="{070AC596-AA9D-464E-820E-C0E92FFF3425}">
      <text>
        <r>
          <rPr>
            <b/>
            <sz val="9"/>
            <color indexed="81"/>
            <rFont val="Tahoma"/>
            <family val="2"/>
          </rPr>
          <t>Luca Vernaccini:</t>
        </r>
        <r>
          <rPr>
            <sz val="9"/>
            <color indexed="81"/>
            <rFont val="Tahoma"/>
            <family val="2"/>
          </rPr>
          <t xml:space="preserve">
CIA Factbook, 2013</t>
        </r>
      </text>
    </comment>
  </commentList>
</comments>
</file>

<file path=xl/sharedStrings.xml><?xml version="1.0" encoding="utf-8"?>
<sst xmlns="http://schemas.openxmlformats.org/spreadsheetml/2006/main" count="4201" uniqueCount="600">
  <si>
    <t>Country</t>
  </si>
  <si>
    <t>Region</t>
  </si>
  <si>
    <t>Tropical cyclone</t>
  </si>
  <si>
    <t>Flood</t>
  </si>
  <si>
    <t>Earthquake</t>
  </si>
  <si>
    <t>ISO3</t>
  </si>
  <si>
    <t>Afghanistan</t>
  </si>
  <si>
    <t>AFG</t>
  </si>
  <si>
    <t>Albania</t>
  </si>
  <si>
    <t>ALB</t>
  </si>
  <si>
    <t>Algeria</t>
  </si>
  <si>
    <t>DZA</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</si>
  <si>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</si>
  <si>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</si>
  <si>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</si>
  <si>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</si>
  <si>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</si>
  <si>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</si>
  <si>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</si>
  <si>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</si>
  <si>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</si>
  <si>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</si>
  <si>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</si>
  <si>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</si>
  <si>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</si>
  <si>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</si>
  <si>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</si>
  <si>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</si>
  <si>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</si>
  <si>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</si>
  <si>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</si>
  <si>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</si>
  <si>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</si>
  <si>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</si>
  <si>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</si>
  <si>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</si>
  <si>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</si>
  <si>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</si>
  <si>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</si>
  <si>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</si>
  <si>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</si>
  <si>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</si>
  <si>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</si>
  <si>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</si>
  <si>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</si>
  <si>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</si>
  <si>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</si>
  <si>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</si>
  <si>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</si>
  <si>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</si>
  <si>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</si>
  <si>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</si>
  <si>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</si>
  <si>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</si>
  <si>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</si>
  <si>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</si>
  <si>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</si>
  <si>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</si>
  <si>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</si>
  <si>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</si>
  <si>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Cabo Verde</t>
  </si>
  <si>
    <t>CPV</t>
  </si>
  <si>
    <t>Cambodia</t>
  </si>
  <si>
    <t>KHM</t>
  </si>
  <si>
    <t>Cameroon</t>
  </si>
  <si>
    <t>CMR</t>
  </si>
  <si>
    <t>Canada</t>
  </si>
  <si>
    <t>CAN</t>
  </si>
  <si>
    <t>Central African Republic</t>
  </si>
  <si>
    <t>CAF</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</si>
  <si>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</si>
  <si>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</si>
  <si>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</si>
  <si>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</si>
  <si>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</si>
  <si>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</si>
  <si>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</si>
  <si>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</si>
  <si>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</si>
  <si>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</si>
  <si>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</si>
  <si>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</si>
  <si>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</si>
  <si>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</si>
  <si>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</si>
  <si>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</si>
  <si>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</si>
  <si>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</si>
  <si>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</si>
  <si>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</si>
  <si>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</si>
  <si>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</si>
  <si>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</si>
  <si>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</si>
  <si>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</si>
  <si>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</si>
  <si>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</si>
  <si>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</si>
  <si>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</si>
  <si>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</si>
  <si>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</si>
  <si>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</si>
  <si>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</si>
  <si>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</si>
  <si>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</si>
  <si>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</si>
  <si>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</si>
  <si>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</si>
  <si>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</si>
  <si>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</si>
  <si>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</si>
  <si>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</si>
  <si>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</si>
  <si>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</si>
  <si>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</si>
  <si>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</si>
  <si>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</si>
  <si>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</si>
  <si>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</si>
  <si>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</si>
  <si>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</si>
  <si>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</si>
  <si>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</si>
  <si>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</si>
  <si>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</si>
  <si>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</si>
  <si>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</si>
  <si>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</si>
  <si>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</si>
  <si>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</si>
  <si>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</si>
  <si>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</si>
  <si>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</si>
  <si>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</si>
  <si>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</si>
  <si>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</si>
  <si>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</si>
  <si>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</si>
  <si>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</si>
  <si>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</si>
  <si>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</si>
  <si>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</si>
  <si>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</si>
  <si>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</si>
  <si>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</si>
  <si>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</si>
  <si>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</si>
  <si>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</si>
  <si>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</si>
  <si>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</si>
  <si>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</si>
  <si>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</si>
  <si>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</si>
  <si>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</si>
  <si>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</si>
  <si>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</si>
  <si>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</si>
  <si>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</si>
  <si>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</si>
  <si>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</si>
  <si>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</si>
  <si>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</si>
  <si>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</si>
  <si>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</si>
  <si>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</si>
  <si>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</si>
  <si>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</si>
  <si>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</si>
  <si>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</si>
  <si>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</si>
  <si>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</si>
  <si>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</si>
  <si>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</si>
  <si>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</si>
  <si>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</si>
  <si>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</si>
  <si>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</si>
  <si>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</si>
  <si>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</si>
  <si>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</si>
  <si>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</si>
  <si>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</si>
  <si>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</si>
  <si>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</si>
  <si>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</si>
  <si>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</si>
  <si>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</si>
  <si>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</si>
  <si>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</si>
  <si>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</si>
  <si>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</si>
  <si>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</si>
  <si>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</si>
  <si>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</si>
  <si>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</si>
  <si>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</si>
  <si>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</si>
  <si>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</si>
  <si>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</si>
  <si>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</si>
  <si>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</si>
  <si>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</si>
  <si>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</si>
  <si>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</si>
  <si>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</si>
  <si>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</si>
  <si>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</si>
  <si>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</si>
  <si>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</si>
  <si>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</si>
  <si>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</si>
  <si>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</si>
  <si>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</si>
  <si>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</si>
  <si>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</si>
  <si>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</si>
  <si>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</si>
  <si>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</si>
  <si>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</si>
  <si>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</si>
  <si>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</si>
  <si>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</si>
  <si>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</si>
  <si>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</si>
  <si>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</si>
  <si>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</si>
  <si>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</si>
  <si>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</si>
  <si>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</si>
  <si>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</si>
  <si>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</si>
  <si>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</si>
  <si>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</si>
  <si>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</si>
  <si>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</si>
  <si>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</si>
  <si>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</si>
  <si>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</si>
  <si>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</si>
  <si>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</si>
  <si>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</si>
  <si>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</si>
  <si>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</si>
  <si>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</si>
  <si>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</si>
  <si>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</si>
  <si>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</si>
  <si>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</si>
  <si>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</si>
  <si>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</si>
  <si>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</si>
  <si>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</si>
  <si>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</si>
  <si>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</si>
  <si>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</si>
  <si>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</si>
  <si>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</si>
  <si>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</si>
  <si>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</si>
  <si>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</si>
  <si>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</si>
  <si>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</si>
  <si>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</si>
  <si>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</si>
  <si>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</si>
  <si>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</si>
  <si>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</si>
  <si>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</si>
  <si>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</si>
  <si>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</si>
  <si>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</si>
  <si>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</si>
  <si>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</si>
  <si>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</si>
  <si>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</si>
  <si>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</si>
  <si>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</si>
  <si>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</si>
  <si>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</si>
  <si>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</si>
  <si>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</si>
  <si>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</si>
  <si>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</si>
  <si>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</si>
  <si>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</si>
  <si>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</si>
  <si>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</si>
  <si>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</si>
  <si>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</si>
  <si>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</si>
  <si>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</si>
  <si>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</si>
  <si>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</si>
  <si>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</si>
  <si>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</si>
  <si>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</si>
  <si>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</si>
  <si>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</si>
  <si>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</si>
  <si>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</si>
  <si>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</si>
  <si>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</si>
  <si>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</si>
  <si>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</si>
  <si>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</si>
  <si>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</si>
  <si>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</si>
  <si>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</si>
  <si>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</si>
  <si>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</si>
  <si>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</si>
  <si>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</si>
  <si>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</si>
  <si>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</si>
  <si>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</si>
  <si>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</si>
  <si>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</si>
  <si>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</si>
  <si>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</si>
  <si>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</si>
  <si>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</si>
  <si>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</si>
  <si>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</si>
  <si>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</si>
  <si>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</si>
  <si>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</si>
  <si>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</si>
  <si>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</si>
  <si>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</si>
  <si>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</si>
  <si>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</si>
  <si>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</si>
  <si>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</si>
  <si>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</si>
  <si>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</si>
  <si>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</si>
  <si>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t>
  </si>
  <si>
    <t>SYR</t>
  </si>
  <si>
    <t>Tajikistan</t>
  </si>
  <si>
    <t>TJK</t>
  </si>
  <si>
    <t>Tanzania</t>
  </si>
  <si>
    <t>TZA</t>
  </si>
  <si>
    <t>Thailand</t>
  </si>
  <si>
    <t>THA</t>
  </si>
  <si>
    <t>The former Yugoslav Republic of Macedonia</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</si>
  <si>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</si>
  <si>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</si>
  <si>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</si>
  <si>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</si>
  <si>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</si>
  <si>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</si>
  <si>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</si>
  <si>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</si>
  <si>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</si>
  <si>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</si>
  <si>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</si>
  <si>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</si>
  <si>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</si>
  <si>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</si>
  <si>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</si>
  <si>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</si>
  <si>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</si>
  <si>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</si>
  <si>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</si>
  <si>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</si>
  <si>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</si>
  <si>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</si>
  <si>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</si>
  <si>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</si>
  <si>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</si>
  <si>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</si>
  <si>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</si>
  <si>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</si>
  <si>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</si>
  <si>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</si>
  <si>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</si>
  <si>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</si>
  <si>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</si>
  <si>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</si>
  <si>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</si>
  <si>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</si>
  <si>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</si>
  <si>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</si>
  <si>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</si>
  <si>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</si>
  <si>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</si>
  <si>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</si>
  <si>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</si>
  <si>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Vulnerability</t>
  </si>
  <si>
    <t># Affected</t>
  </si>
  <si>
    <t>$ damages</t>
  </si>
  <si>
    <t>Probability-weighted (expected) impact</t>
  </si>
  <si>
    <t>Aid requirement per impact unit</t>
  </si>
  <si>
    <t>Expected impact</t>
  </si>
  <si>
    <t>Expected aid requirement</t>
  </si>
  <si>
    <t>$</t>
  </si>
  <si>
    <t>Disaster</t>
  </si>
  <si>
    <t>Metric</t>
  </si>
  <si>
    <t>Point funding estimates based on FTS</t>
  </si>
  <si>
    <t>Spotlight factor</t>
  </si>
  <si>
    <t>Rank</t>
  </si>
  <si>
    <t>Based on slider</t>
  </si>
  <si>
    <t>Spotlight weight</t>
  </si>
  <si>
    <t>Total</t>
  </si>
  <si>
    <t>Short/long-term tradeoff</t>
  </si>
  <si>
    <t>Short/long weighted aid</t>
  </si>
  <si>
    <t>Spotlight weighted aid</t>
  </si>
  <si>
    <t>Total weighted aid</t>
  </si>
  <si>
    <t>Example weighting method to be refined</t>
  </si>
  <si>
    <t>Total estimated need</t>
  </si>
  <si>
    <t>Priority ranking</t>
  </si>
  <si>
    <t>Short/long term tradeoff</t>
  </si>
  <si>
    <t>The model has 4 main steps, explained in the github</t>
  </si>
  <si>
    <t>Below specific decisions in this model prototype are explained so that you can follow the calculation flow</t>
  </si>
  <si>
    <t>Throughout, the following colour conventions are used:</t>
  </si>
  <si>
    <t>User inputs</t>
  </si>
  <si>
    <t>Model inputs</t>
  </si>
  <si>
    <t>Interim calculations</t>
  </si>
  <si>
    <t>Results for output</t>
  </si>
  <si>
    <t xml:space="preserve">Initial version: </t>
  </si>
  <si>
    <t>Source</t>
  </si>
  <si>
    <t>INFORM_2019_v036.xlsx</t>
  </si>
  <si>
    <t>URL</t>
  </si>
  <si>
    <t>COUNTRY</t>
  </si>
  <si>
    <t>Iso3</t>
  </si>
  <si>
    <t>Physical exposure to earthquake MMI VI (absolute)</t>
  </si>
  <si>
    <t>Physical exposure to earthquake MMI VIII (absolute)</t>
  </si>
  <si>
    <t>Physical exposure to earthquake (absolute)</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</si>
  <si>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</si>
  <si>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</si>
  <si>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</si>
  <si>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</si>
  <si>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</si>
  <si>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Physical exposure to surge from tropical cyclone (absolute)</t>
  </si>
  <si>
    <t>Annual Expected Exposed People to Cyclone (absolute)</t>
  </si>
  <si>
    <t>People affected by droughts (absolute)</t>
  </si>
  <si>
    <t>Physical exposure to earthquake MMI VI (relative)</t>
  </si>
  <si>
    <t>Physical exposure to earthquake MMI VIII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</si>
  <si>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</si>
  <si>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</si>
  <si>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</si>
  <si>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</si>
  <si>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surge from tropical cyclone (relative)</t>
  </si>
  <si>
    <t>People affected by droughts (relative)</t>
  </si>
  <si>
    <t>Physical exposure to earthquake (relative)</t>
  </si>
  <si>
    <t>Physical exposure to tropical cyclone wind (relative)</t>
  </si>
  <si>
    <t>Physical exposure to tropical cyclone (relative)</t>
  </si>
  <si>
    <t>Frequency of Drought events</t>
  </si>
  <si>
    <t>Physical exposure to earthquake MMI VI</t>
  </si>
  <si>
    <t>Physical exposure to earthquake MMI VIII</t>
  </si>
  <si>
    <t>Physical exposure to tropical cyclone of Saffir-Simpson category 1</t>
  </si>
  <si>
    <t>Physical exposure to tropical cyclone of Saffir-Simpson category 3</t>
  </si>
  <si>
    <t>Physical exposure to tropical cyclone wind</t>
  </si>
  <si>
    <t>Physical exposure to surge from tropical cyclone</t>
  </si>
  <si>
    <t>People affected by droughts</t>
  </si>
  <si>
    <t xml:space="preserve">Physical exposure to earthquake </t>
  </si>
  <si>
    <t>Physical exposure to flood</t>
  </si>
  <si>
    <t>Physical exposure to tsunami</t>
  </si>
  <si>
    <t>Physical exposure to tropical cyclone</t>
  </si>
  <si>
    <t>People affected by droughts and Frequency of events</t>
  </si>
  <si>
    <t>Agriculture Droughts probability</t>
  </si>
  <si>
    <t>Droughts probability and historical impact</t>
  </si>
  <si>
    <t>INFORM Natural Hazard</t>
  </si>
  <si>
    <t>GCRI Violent Internal Conflict probability</t>
  </si>
  <si>
    <t>GCRI Highly Violent Internal Conflict probability</t>
  </si>
  <si>
    <t>GCRI Internal Conflict Score</t>
  </si>
  <si>
    <t>Current National Power Conflict Intensity</t>
  </si>
  <si>
    <t>Current Subnational Conflict Intensity</t>
  </si>
  <si>
    <t>Current Highly Violent Conflict Intensity Score</t>
  </si>
  <si>
    <t>INFORM Human Hazard</t>
  </si>
  <si>
    <t>x</t>
  </si>
  <si>
    <t>Point probability estimates based on INFORM physical exposure features</t>
  </si>
  <si>
    <t>Human Development Index</t>
  </si>
  <si>
    <t>Multidimensional Poverty Index</t>
  </si>
  <si>
    <t>Humanitarian Aid (FTS)</t>
  </si>
  <si>
    <t>Development Aid (ODA)</t>
  </si>
  <si>
    <t>Net ODA received (% of GNI)</t>
  </si>
  <si>
    <t>Mortality rate, under-5</t>
  </si>
  <si>
    <t>U5 Under weight</t>
  </si>
  <si>
    <t>Physicians Density</t>
  </si>
  <si>
    <t>One-year-olds fully immunized against measles</t>
  </si>
  <si>
    <t>Incidence of Tuberculosis</t>
  </si>
  <si>
    <t>Estimated number of people living with HIV - Adult (&gt;15) rate</t>
  </si>
  <si>
    <t>Current health expenditure per capita</t>
  </si>
  <si>
    <t>Maternal Mortality Ratio</t>
  </si>
  <si>
    <t>Malaria death rate</t>
  </si>
  <si>
    <t>Gender Inequality Index</t>
  </si>
  <si>
    <t>Income Gini coefficient</t>
  </si>
  <si>
    <t>People affected by Natural Disasters</t>
  </si>
  <si>
    <t>Internally displaced persons (IDPs)</t>
  </si>
  <si>
    <t>Refugees by country of asylum</t>
  </si>
  <si>
    <t>Returned Refugees</t>
  </si>
  <si>
    <t>Average Dietary Energy Supply Adequacy</t>
  </si>
  <si>
    <t>Prevalence of Undernourishment</t>
  </si>
  <si>
    <t>Domestic Food Price Level Index</t>
  </si>
  <si>
    <t>Domestic Food Price Volatility Index</t>
  </si>
  <si>
    <t>HFA Scores Last recent</t>
  </si>
  <si>
    <t>Government Effectiveness</t>
  </si>
  <si>
    <t>Corruption Perception Index</t>
  </si>
  <si>
    <t>Access to electricity</t>
  </si>
  <si>
    <t>Adult literacy rate</t>
  </si>
  <si>
    <t>Internet users</t>
  </si>
  <si>
    <t>Mobile cellular subscriptions</t>
  </si>
  <si>
    <t>Road lenght</t>
  </si>
  <si>
    <t>Improved sanitation facilities (% of population with access)</t>
  </si>
  <si>
    <t>Improved water source (% of population with access)</t>
  </si>
  <si>
    <t>GDP per capita PPP int USD (Estimated)</t>
  </si>
  <si>
    <t>Total Population</t>
  </si>
  <si>
    <t>Total Population (GHS-POP-2018)</t>
  </si>
  <si>
    <t>Land area (sq. km)</t>
  </si>
  <si>
    <t>2005-2015</t>
  </si>
  <si>
    <t>2016-18</t>
  </si>
  <si>
    <t>2006-2016</t>
  </si>
  <si>
    <t>2009-16</t>
  </si>
  <si>
    <t>2004-16</t>
  </si>
  <si>
    <t>2014-16</t>
  </si>
  <si>
    <t>2011-14</t>
  </si>
  <si>
    <t>2012-14</t>
  </si>
  <si>
    <t>2007-15</t>
  </si>
  <si>
    <t>2007-16</t>
  </si>
  <si>
    <t>Index</t>
  </si>
  <si>
    <t>USD</t>
  </si>
  <si>
    <t>USD Million</t>
  </si>
  <si>
    <t>% of GNI</t>
  </si>
  <si>
    <t>per 1,000 live births</t>
  </si>
  <si>
    <t>%</t>
  </si>
  <si>
    <t>per 1,000 people</t>
  </si>
  <si>
    <t>per 100,000 people</t>
  </si>
  <si>
    <t>current int USD PPP</t>
  </si>
  <si>
    <t>per 100,000 live births</t>
  </si>
  <si>
    <t>Number</t>
  </si>
  <si>
    <t>per 100 people</t>
  </si>
  <si>
    <t>km</t>
  </si>
  <si>
    <t>sq. Km</t>
  </si>
  <si>
    <t>No data</t>
  </si>
  <si>
    <t>% people in earthquake zones</t>
  </si>
  <si>
    <t>% people in flood zones</t>
  </si>
  <si>
    <t>% people in tropical zones</t>
  </si>
  <si>
    <t>NOTE: simulated data</t>
  </si>
  <si>
    <t>Population</t>
  </si>
  <si>
    <t>% popn exposed</t>
  </si>
  <si>
    <t>Data to be used to calibrate spending per disaster in very first prototype</t>
  </si>
  <si>
    <t>year</t>
  </si>
  <si>
    <t>iso</t>
  </si>
  <si>
    <t xml:space="preserve"> country_name</t>
  </si>
  <si>
    <t>disaster subtype</t>
  </si>
  <si>
    <t>occurrence</t>
  </si>
  <si>
    <t>Total deaths</t>
  </si>
  <si>
    <t>Injured</t>
  </si>
  <si>
    <t>Affected</t>
  </si>
  <si>
    <t>Homeless</t>
  </si>
  <si>
    <t>Total affected</t>
  </si>
  <si>
    <t>Total damage  ('000 US$)</t>
  </si>
  <si>
    <t>FTS Flash data</t>
  </si>
  <si>
    <t>Possible FTS data</t>
  </si>
  <si>
    <t>Unique</t>
  </si>
  <si>
    <t>--</t>
  </si>
  <si>
    <t>Peru_2017</t>
  </si>
  <si>
    <t>Extra-tropical storm</t>
  </si>
  <si>
    <t>Haiti_2016</t>
  </si>
  <si>
    <t>Flash flood</t>
  </si>
  <si>
    <t>Afghanistan_2016</t>
  </si>
  <si>
    <t>Ground movement</t>
  </si>
  <si>
    <t>Ecuador_2016</t>
  </si>
  <si>
    <t>Kyrgyzstan_2008</t>
  </si>
  <si>
    <t>Nepal_2015</t>
  </si>
  <si>
    <t>Landslide</t>
  </si>
  <si>
    <t>Yemen_2009</t>
  </si>
  <si>
    <t>Kyrgyzstan_2010</t>
  </si>
  <si>
    <t>Riverine flood</t>
  </si>
  <si>
    <t>Honduras_2008</t>
  </si>
  <si>
    <t>Nicaragua_2011</t>
  </si>
  <si>
    <t>Sri Lanka_2011</t>
  </si>
  <si>
    <t>Namibia_2009</t>
  </si>
  <si>
    <t>Burkina Faso_2010</t>
  </si>
  <si>
    <t>Namibia_2011</t>
  </si>
  <si>
    <t>Kenya_2017</t>
  </si>
  <si>
    <t>Severe winter conditions</t>
  </si>
  <si>
    <t>Tajikistan_2008</t>
  </si>
  <si>
    <t>Haiti_2008</t>
  </si>
  <si>
    <t>El Salvador_2010</t>
  </si>
  <si>
    <t>Guatemala_2010</t>
  </si>
  <si>
    <t>Dominica_2017</t>
  </si>
  <si>
    <t>Myanmar_2008</t>
  </si>
  <si>
    <t>Madagascar_2008</t>
  </si>
  <si>
    <t>Madagascar_2009</t>
  </si>
  <si>
    <t>Madagascar_2017</t>
  </si>
  <si>
    <t>Mozambique_2017</t>
  </si>
  <si>
    <t>Dataset created by matching EMDAT disaster data to FTS flash appeal funding data</t>
  </si>
  <si>
    <t>Source:</t>
  </si>
  <si>
    <t>EMDAT</t>
  </si>
  <si>
    <t>FTS</t>
  </si>
  <si>
    <t>https://www.emdat.be/emdat_db/</t>
  </si>
  <si>
    <t>https://fts.unocha.org/appeals/overview/2008/plans</t>
  </si>
  <si>
    <t>Point impact estimates based on INFORM + simulated exposure data</t>
  </si>
  <si>
    <t>As initial dummy input, model uses physical exposure variables from INFORM per disaster type. Built out version could include probability of event per severity bucket, including worst case (~p=95% scenario)</t>
  </si>
  <si>
    <t>As initial dummy input, mode uses population and simulated population exposure data per data disaster type. Built out version could include geo-spatial information overlay, urban / rural split, regression / historic information on actual economic damages per disaster (from EMDAT) to estimate # affected and $ damages.</t>
  </si>
  <si>
    <t>Modules:</t>
  </si>
  <si>
    <t>Initial dummy input used. "Spotlight factor" is used to identify countries where aid has not historically met needs, e.g. through expert overlay or analysis of historical funding coverage data. Weighting method TBD</t>
  </si>
  <si>
    <t>As initial dummy input constant figures are used. Built out version could include top-down estimates based on historical funding data, with a shift towards bottom-up estimates based on standardized data entry in the medium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</si>
</sst>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8" x14ac:knownFonts="1">
    <font>
      <sz val="11"/>
      <color theme="1"/>
      <name val="Arial"/>
      <family val="2"/>
      <scheme val="minor"/>
    </font>
    <font>
      <sz val="10"/>
      <color theme="1"/>
      <name val="Calibri"/>
      <family val="2"/>
    </font>
    <font>
      <b/>
      <sz val="10"/>
      <color theme="1"/>
      <name val="Calibri"/>
      <family val="2"/>
    </font>
    <font>
      <i/>
      <sz val="10"/>
      <color theme="1"/>
      <name val="Calibri"/>
      <family val="2"/>
    </font>
    <font>
      <sz val="10"/>
      <color theme="0" tint="-0.249977111117893"/>
      <name val="Calibri"/>
      <family val="2"/>
    </font>
    <font>
      <b/>
      <sz val="9"/>
      <color indexed="81"/>
      <name val="Tahoma"/>
      <family val="2"/>
    </font>
    <font>
      <sz val="9"/>
      <color indexed="81"/>
      <name val="Tahoma"/>
      <family val="2"/>
    </font>
    <font>
      <sz val="10"/>
      <color theme="0" tint="-0.499984740745262"/>
      <name val="Calibri"/>
      <family val="2"/>
    </font>
  </fonts>
  <fills count="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4"/>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1" fillId="3" borderId="0" xfId="0" applyFont="1" applyFill="1"/>
    <xf numFmtId="0" fontId="2" fillId="3" borderId="0" xfId="0" applyFont="1" applyFill="1"/>
    <xf numFmtId="0" fontId="1" fillId="3" borderId="0" xfId="0" applyNumberFormat="1" applyFont="1" applyFill="1"/>
    <xf numFmtId="9" fontId="1" fillId="3" borderId="0" xfId="0" applyNumberFormat="1" applyFont="1" applyFill="1"/>
    <xf numFmtId="0" fontId="1" fillId="4" borderId="0" xfId="0" applyFont="1" applyFill="1"/>
    <xf numFmtId="0" fontId="2" fillId="4" borderId="0" xfId="0" applyFont="1" applyFill="1"/>
    <xf numFmtId="9" fontId="1" fillId="4" borderId="0" xfId="0" applyNumberFormat="1" applyFont="1" applyFill="1"/>
    <xf numFmtId="0" fontId="1" fillId="5" borderId="0" xfId="0" applyFont="1" applyFill="1"/>
    <xf numFmtId="0" fontId="1" fillId="6" borderId="0" xfId="0" applyFont="1" applyFill="1"/>
    <xf numFmtId="0" fontId="4" fillId="5" borderId="0" xfId="0" applyFont="1" applyFill="1"/>
    <xf numFmtId="0" fontId="2" fillId="5" borderId="0" xfId="0" applyFont="1" applyFill="1"/>
    <xf numFmtId="0" fontId="4" fillId="6" borderId="0" xfId="0" applyFont="1" applyFill="1"/>
    <xf numFmtId="0" fontId="2" fillId="6" borderId="0" xfId="0" applyFont="1" applyFill="1"/>
    <xf numFmtId="0" fontId="1" fillId="6" borderId="0" xfId="0" applyNumberFormat="1" applyFont="1" applyFill="1"/>
    <xf numFmtId="0" fontId="2" fillId="6" borderId="0" xfId="0" applyNumberFormat="1" applyFont="1" applyFill="1"/>
    <xf numFmtId="0" fontId="1" fillId="5" borderId="0" xfId="0" applyNumberFormat="1" applyFont="1" applyFill="1"/>
    <xf numFmtId="0" fontId="2" fillId="5" borderId="0" xfId="0" applyNumberFormat="1" applyFont="1" applyFill="1"/>
    <xf numFmtId="0" fontId="2" fillId="7" borderId="0" xfId="0" applyFont="1" applyFill="1"/>
    <xf numFmtId="0" fontId="0" fillId="7" borderId="0" xfId="0" applyFill="1"/>
    <xf numFmtId="0" fontId="1" fillId="7" borderId="0" xfId="0" applyFont="1" applyFill="1"/>
    <xf numFmtId="0" fontId="1" fillId="0" borderId="0" xfId="0" applyFont="1" applyFill="1"/>
    <xf numFmtId="0" fontId="1" fillId="8" borderId="0" xfId="0" applyFont="1" applyFill="1"/>
    <xf numFmtId="0" fontId="1" fillId="0" borderId="0" xfId="0" applyFont="1" applyFill="1" applyAlignment="1">
      <alignment horizontal="center" textRotation="90" wrapText="1"/>
    </xf>
    <xf numFmtId="0" fontId="3" fillId="0" borderId="0" xfId="0" applyFont="1" applyFill="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left" indent="1"/>
    </xf>
    <xf numFmtId="2" fontId="7" fillId="0" borderId="0" xfId="0" applyNumberFormat="1" applyFont="1" applyAlignment="1">
      <alignment horizontal="right"/>
    </xf>
    <xf numFmtId="1" fontId="7" fillId="0" borderId="0" xfId="0" applyNumberFormat="1" applyFont="1" applyAlignment="1">
      <alignment horizontal="right"/>
    </xf>
    <xf numFmtId="166" fontId="7" fillId="0" borderId="0" xfId="0" applyNumberFormat="1" applyFont="1" applyAlignment="1">
      <alignment horizontal="right"/>
    </xf>
    <xf numFmtId="0" fontId="1" fillId="8" borderId="0" xfId="0" applyFont="1" applyFill="1" applyAlignment="1">
      <alignment wrapText="1"/>
    </xf>
    <xf numFmtId="9" fontId="1" fillId="8" borderId="0" xfId="0" applyNumberFormat="1" applyFont="1" applyFill="1"/>
    <xf numFmtId="1" fontId="1" fillId="5" borderId="0" xfId="0" applyNumberFormat="1" applyFont="1" applyFill="1"/>
    <xf numFmtId="0" fontId="2" fillId="2" borderId="0" xfId="0" applyFont="1" applyFill="1"/>
    <xf numFmtId="1" fontId="1" fillId="2" borderId="0" xfId="0" applyNumberFormat="1" applyFont="1" applyFill="1"/>
    <xf numFmtId="9" fontId="1" fillId="2" borderId="0" xfId="0" applyNumberFormat="1" applyFont="1" applyFill="1"/>
  </cellXfs>
  <cellStyles count="1">
    <cellStyle name="Normal" xfId="0" builtinId="0"/>
  </cellStyles>
  <dxfs count="0"/>
  <tableStyles count="0" defaultTableStyle="TableStyleMedium2" defaultPivotStyle="PivotStyleLight16"/>
  <colors>
    <mruColors>
      <color rgb="FFCCFFCC"/>
      <color rgb="FFFF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liver Wyman">
  <a:themeElements>
    <a:clrScheme name="Oliver Wyman">
      <a:dk1>
        <a:sysClr val="windowText" lastClr="000000"/>
      </a:dk1>
      <a:lt1>
        <a:sysClr val="window" lastClr="FFFFFF"/>
      </a:lt1>
      <a:dk2>
        <a:srgbClr val="002C77"/>
      </a:dk2>
      <a:lt2>
        <a:srgbClr val="FFFFFF"/>
      </a:lt2>
      <a:accent1>
        <a:srgbClr val="008AB3"/>
      </a:accent1>
      <a:accent2>
        <a:srgbClr val="9DE0ED"/>
      </a:accent2>
      <a:accent3>
        <a:srgbClr val="606060"/>
      </a:accent3>
      <a:accent4>
        <a:srgbClr val="BFBFBF"/>
      </a:accent4>
      <a:accent5>
        <a:srgbClr val="E29815"/>
      </a:accent5>
      <a:accent6>
        <a:srgbClr val="FFCF89"/>
      </a:accent6>
      <a:hlink>
        <a:srgbClr val="5B5B5B"/>
      </a:hlink>
      <a:folHlink>
        <a:srgbClr val="BFBFBF"/>
      </a:folHlink>
    </a:clrScheme>
    <a:fontScheme name="Oliver Wyman">
      <a:majorFont>
        <a:latin typeface="Arial"/>
        <a:ea typeface=""/>
        <a:cs typeface=""/>
        <a:font script="Jpan" typeface="Meiryo"/>
        <a:font script="Hang" typeface="맑은 고딕"/>
        <a:font script="Hans" typeface="STKaiti"/>
        <a:font script="Hant" typeface="STKaiti"/>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Meiryo"/>
        <a:font script="Hang" typeface="맑은 고딕"/>
        <a:font script="Hans" typeface="STKaiti"/>
        <a:font script="Hant" typeface="STKaiti"/>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liver Wyman">
      <a:fillStyleLst>
        <a:solidFill>
          <a:schemeClr val="phClr"/>
        </a:solidFill>
        <a:solidFill>
          <a:schemeClr val="phClr">
            <a:tint val="0"/>
          </a:schemeClr>
        </a:solidFill>
        <a:solidFill>
          <a:schemeClr val="phClr"/>
        </a:solidFill>
      </a:fillStyleLst>
      <a:lnStyleLst>
        <a:ln w="9525" cap="flat" cmpd="sng" algn="ctr">
          <a:solidFill>
            <a:schemeClr val="phClr">
              <a:satMod val="105000"/>
            </a:schemeClr>
          </a:solidFill>
          <a:prstDash val="solid"/>
        </a:ln>
        <a:ln w="9525" cap="flat" cmpd="sng" algn="ctr">
          <a:solidFill>
            <a:schemeClr val="phClr"/>
          </a:solidFill>
          <a:prstDash val="solid"/>
        </a:ln>
        <a:ln w="9525" cap="flat" cmpd="sng" algn="ctr">
          <a:solidFill>
            <a:schemeClr val="phClr"/>
          </a:solidFill>
          <a:prstDash val="solid"/>
        </a:ln>
      </a:lnStyleLst>
      <a:effectStyleLst>
        <a:effectStyle>
          <a:effectLst/>
        </a:effectStyle>
        <a:effectStyle>
          <a:effectLst/>
        </a:effectStyle>
        <a:effectStyle>
          <a:effectLst>
            <a:reflection blurRad="12700" stA="26000" endPos="28000" dist="38100" dir="5400000" sy="-100000" rotWithShape="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w="9525">
          <a:solidFill>
            <a:schemeClr val="accent3"/>
          </a:solidFill>
        </a:ln>
      </a:spPr>
      <a:bodyPr lIns="73152" tIns="73152" rIns="73152" bIns="73152" rtlCol="0" anchor="ctr"/>
      <a:lstStyle>
        <a:defPPr algn="ctr">
          <a:defRPr sz="1000" kern="0" dirty="0" err="1"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headEnd type="none" w="med" len="med"/>
          <a:tailEnd type="none" w="med" len="med"/>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defRPr sz="1000" kern="0" dirty="0" err="1" smtClean="0"/>
        </a:defPPr>
      </a:lstStyle>
    </a:txDef>
  </a:objectDefaults>
  <a:extraClrSchemeLst/>
  <a:custClrLst>
    <a:custClr name="OW Emerald">
      <a:srgbClr val="41A441"/>
    </a:custClr>
    <a:custClr name="Light Emerald">
      <a:srgbClr val="BDDDA3"/>
    </a:custClr>
    <a:custClr name="OW Iolite">
      <a:srgbClr val="646EAC"/>
    </a:custClr>
    <a:custClr name="Light Iolite">
      <a:srgbClr val="C5CAE7"/>
    </a:custClr>
    <a:custClr name="OW Citrine">
      <a:srgbClr val="DD712C"/>
    </a:custClr>
    <a:custClr name="Light Citrine">
      <a:srgbClr val="FDCFAC"/>
    </a:custClr>
    <a:custClr name="OW Turquoise">
      <a:srgbClr val="079B84"/>
    </a:custClr>
    <a:custClr name="Light Turquoise">
      <a:srgbClr val="A8DAC9"/>
    </a:custClr>
    <a:custClr name="OW Ruby">
      <a:srgbClr val="CB225B"/>
    </a:custClr>
    <a:custClr name="Light Ruby">
      <a:srgbClr val="F8B8BC"/>
    </a:custClr>
    <a:custClr name="Pure Red">
      <a:srgbClr val="FF0000"/>
    </a:custClr>
    <a:custClr name="Bright Onyx">
      <a:srgbClr val="808080"/>
    </a:custClr>
    <a:custClr name="Table Onyx">
      <a:srgbClr val="E8E8E8"/>
    </a:custClr>
    <a:custClr name="Medium Sapphire">
      <a:srgbClr val="016D9F"/>
    </a:custClr>
    <a:custClr name="Bright Sapphire">
      <a:srgbClr val="00A8C8"/>
    </a:custClr>
    <a:custClr name="Pale Sapphire">
      <a:srgbClr val="E1FAFF"/>
    </a:custClr>
    <a:custClr name="Dark Topaz">
      <a:srgbClr val="8E5501"/>
    </a:custClr>
    <a:custClr name="Pale Topaz">
      <a:srgbClr val="FFEED5"/>
    </a:custClr>
    <a:custClr name="Dark Emerald">
      <a:srgbClr val="00582D"/>
    </a:custClr>
    <a:custClr name="Pale Emerald">
      <a:srgbClr val="E2EDC3"/>
    </a:custClr>
  </a:custClrLst>
  <a:extLst>
    <a:ext uri="{05A4C25C-085E-4340-85A3-A5531E510DB2}">
      <thm15:themeFamily xmlns:thm15="http://schemas.microsoft.com/office/thememl/2012/main" name="Oliver Wyman" id="{5D3F1363-D557-4C85-9815-D383B71379D7}" vid="{8FE2D66B-A8C3-41AB-90F4-4607EF730E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FA1E5-D205-4A98-870F-A2871326DDEC}">
  <dimension ref="B2:C16"/>
  <sheetViews>
    <sheetView showGridLines="0" tabSelected="1" zoomScale="85" zoomScaleNormal="85" workbookViewId="0">
      <selection activeCell="C16" sqref="C16"/>
    </sheetView>
  </sheetViews>
  <sheetFormatPr defaultRowHeight="13.8" x14ac:dyDescent="0.3"/>
  <cols>
    <col min="1" max="16384" width="8.796875" style="1"/>
  </cols>
  <sheetData>
    <row r="2" spans="2:3" x14ac:dyDescent="0.3">
      <c r="B2" s="1" t="s">
        <v>412</v>
      </c>
    </row>
    <row r="4" spans="2:3" x14ac:dyDescent="0.3">
      <c r="B4" s="1" t="s">
        <v>413</v>
      </c>
    </row>
    <row r="6" spans="2:3" x14ac:dyDescent="0.3">
      <c r="B6" s="1" t="s">
        <v>414</v>
      </c>
    </row>
    <row r="7" spans="2:3" x14ac:dyDescent="0.3">
      <c r="B7" s="9" t="s">
        <v>415</v>
      </c>
    </row>
    <row r="8" spans="2:3" x14ac:dyDescent="0.3">
      <c r="B8" s="4" t="s">
        <v>416</v>
      </c>
    </row>
    <row r="9" spans="2:3" x14ac:dyDescent="0.3">
      <c r="B9" s="12" t="s">
        <v>417</v>
      </c>
    </row>
    <row r="10" spans="2:3" x14ac:dyDescent="0.3">
      <c r="B10" s="13" t="s">
        <v>418</v>
      </c>
    </row>
    <row r="12" spans="2:3" x14ac:dyDescent="0.3">
      <c r="B12" s="1" t="s">
        <v>597</v>
      </c>
    </row>
    <row r="13" spans="2:3" x14ac:dyDescent="0.3">
      <c r="B13" s="1">
        <v>1</v>
      </c>
      <c r="C13" s="1" t="s">
        <v>595</v>
      </c>
    </row>
    <row r="14" spans="2:3" x14ac:dyDescent="0.3">
      <c r="B14" s="1">
        <v>2</v>
      </c>
      <c r="C14" s="1" t="s">
        <v>596</v>
      </c>
    </row>
    <row r="15" spans="2:3" x14ac:dyDescent="0.3">
      <c r="B15" s="1">
        <v>3</v>
      </c>
      <c r="C15" s="1" t="s">
        <v>599</v>
      </c>
    </row>
    <row r="16" spans="2:3" x14ac:dyDescent="0.3">
      <c r="B16" s="1">
        <v>4</v>
      </c>
      <c r="C16" s="1" t="s">
        <v>598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C0A3-D1E8-4FCD-B273-3B17D7551E4B}">
  <dimension ref="A1"/>
  <sheetViews>
    <sheetView showGridLines="0" zoomScale="85" zoomScaleNormal="85" workbookViewId="0">
      <selection activeCell="F6" sqref="F6"/>
    </sheetView>
  </sheetViews>
  <sheetFormatPr defaultRowHeight="13.8" x14ac:dyDescent="0.25"/>
  <cols>
    <col min="1" max="16384" width="8.796875" style="23"/>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D6CB-310D-482B-A1B0-6193578383F6}">
  <dimension ref="A1:C192"/>
  <sheetViews>
    <sheetView workbookViewId="0">
      <selection activeCell="C2" sqref="C2"/>
    </sheetView>
  </sheetViews>
  <sheetFormatPr defaultRowHeight="13.8" x14ac:dyDescent="0.25"/>
  <sheetData>
    <row r="1" spans="1:3" ht="14.4" x14ac:dyDescent="0.3">
      <c r="A1" s="2" t="s">
        <v>0</v>
      </c>
      <c r="B1" s="2" t="s">
        <v>5</v>
      </c>
      <c r="C1" s="2" t="s">
        <v>1</v>
      </c>
    </row>
    <row r="2" spans="1:3" ht="14.4" x14ac:dyDescent="0.3">
      <c r="A2" s="1" t="s">
        <v>6</v>
      </c>
      <c r="B2" s="1" t="s">
        <v>7</v>
      </c>
      <c r="C2" s="1"/>
    </row>
    <row r="3" spans="1:3" ht="14.4" x14ac:dyDescent="0.3">
      <c r="A3" s="1" t="s">
        <v>8</v>
      </c>
      <c r="B3" s="1" t="s">
        <v>9</v>
      </c>
      <c r="C3" s="1"/>
    </row>
    <row r="4" spans="1:3" ht="14.4" x14ac:dyDescent="0.3">
      <c r="A4" s="1" t="s">
        <v>10</v>
      </c>
      <c r="B4" s="1" t="s">
        <v>11</v>
      </c>
      <c r="C4" s="1"/>
    </row>
    <row r="5" spans="1:3" ht="14.4" x14ac:dyDescent="0.3">
      <c r="A5" s="1" t="s">
        <v>12</v>
      </c>
      <c r="B5" s="1" t="s">
        <v>13</v>
      </c>
      <c r="C5" s="1"/>
    </row>
    <row r="6" spans="1:3" ht="14.4" x14ac:dyDescent="0.3">
      <c r="A6" s="1" t="s">
        <v>14</v>
      </c>
      <c r="B6" s="1" t="s">
        <v>15</v>
      </c>
      <c r="C6" s="1"/>
    </row>
    <row r="7" spans="1:3" ht="14.4" x14ac:dyDescent="0.3">
      <c r="A7" s="1" t="s">
        <v>16</v>
      </c>
      <c r="B7" s="1" t="s">
        <v>17</v>
      </c>
      <c r="C7" s="1"/>
    </row>
    <row r="8" spans="1:3" ht="14.4" x14ac:dyDescent="0.3">
      <c r="A8" s="1" t="s">
        <v>18</v>
      </c>
      <c r="B8" s="1" t="s">
        <v>19</v>
      </c>
      <c r="C8" s="1"/>
    </row>
    <row r="9" spans="1:3" ht="14.4" x14ac:dyDescent="0.3">
      <c r="A9" s="1" t="s">
        <v>20</v>
      </c>
      <c r="B9" s="1" t="s">
        <v>21</v>
      </c>
      <c r="C9" s="1"/>
    </row>
    <row r="10" spans="1:3" ht="14.4" x14ac:dyDescent="0.3">
      <c r="A10" s="1" t="s">
        <v>22</v>
      </c>
      <c r="B10" s="1" t="s">
        <v>23</v>
      </c>
      <c r="C10" s="1"/>
    </row>
    <row r="11" spans="1:3" ht="14.4" x14ac:dyDescent="0.3">
      <c r="A11" s="1" t="s">
        <v>24</v>
      </c>
      <c r="B11" s="1" t="s">
        <v>25</v>
      </c>
      <c r="C11" s="1"/>
    </row>
    <row r="12" spans="1:3" ht="14.4" x14ac:dyDescent="0.3">
      <c r="A12" s="1" t="s">
        <v>26</v>
      </c>
      <c r="B12" s="1" t="s">
        <v>27</v>
      </c>
      <c r="C12" s="1"/>
    </row>
    <row r="13" spans="1:3" ht="14.4" x14ac:dyDescent="0.3">
      <c r="A13" s="1" t="s">
        <v>28</v>
      </c>
      <c r="B13" s="1" t="s">
        <v>29</v>
      </c>
      <c r="C13" s="1"/>
    </row>
    <row r="14" spans="1:3" ht="14.4" x14ac:dyDescent="0.3">
      <c r="A14" s="1" t="s">
        <v>30</v>
      </c>
      <c r="B14" s="1" t="s">
        <v>31</v>
      </c>
      <c r="C14" s="1"/>
    </row>
    <row r="15" spans="1:3" ht="14.4" x14ac:dyDescent="0.3">
      <c r="A15" s="1" t="s">
        <v>32</v>
      </c>
      <c r="B15" s="1" t="s">
        <v>33</v>
      </c>
      <c r="C15" s="1"/>
    </row>
    <row r="16" spans="1:3" ht="14.4" x14ac:dyDescent="0.3">
      <c r="A16" s="1" t="s">
        <v>34</v>
      </c>
      <c r="B16" s="1" t="s">
        <v>35</v>
      </c>
      <c r="C16" s="1"/>
    </row>
    <row r="17" spans="1:3" ht="14.4" x14ac:dyDescent="0.3">
      <c r="A17" s="1" t="s">
        <v>36</v>
      </c>
      <c r="B17" s="1" t="s">
        <v>37</v>
      </c>
      <c r="C17" s="1"/>
    </row>
    <row r="18" spans="1:3" ht="14.4" x14ac:dyDescent="0.3">
      <c r="A18" s="1" t="s">
        <v>38</v>
      </c>
      <c r="B18" s="1" t="s">
        <v>39</v>
      </c>
      <c r="C18" s="1"/>
    </row>
    <row r="19" spans="1:3" ht="14.4" x14ac:dyDescent="0.3">
      <c r="A19" s="1" t="s">
        <v>40</v>
      </c>
      <c r="B19" s="1" t="s">
        <v>41</v>
      </c>
      <c r="C19" s="1"/>
    </row>
    <row r="20" spans="1:3" ht="14.4" x14ac:dyDescent="0.3">
      <c r="A20" s="1" t="s">
        <v>42</v>
      </c>
      <c r="B20" s="1" t="s">
        <v>43</v>
      </c>
      <c r="C20" s="1"/>
    </row>
    <row r="21" spans="1:3" ht="14.4" x14ac:dyDescent="0.3">
      <c r="A21" s="1" t="s">
        <v>44</v>
      </c>
      <c r="B21" s="1" t="s">
        <v>45</v>
      </c>
      <c r="C21" s="1"/>
    </row>
    <row r="22" spans="1:3" ht="14.4" x14ac:dyDescent="0.3">
      <c r="A22" s="1" t="s">
        <v>46</v>
      </c>
      <c r="B22" s="1" t="s">
        <v>47</v>
      </c>
      <c r="C22" s="1"/>
    </row>
    <row r="23" spans="1:3" ht="14.4" x14ac:dyDescent="0.3">
      <c r="A23" s="1" t="s">
        <v>48</v>
      </c>
      <c r="B23" s="1" t="s">
        <v>49</v>
      </c>
      <c r="C23" s="1"/>
    </row>
    <row r="24" spans="1:3" ht="14.4" x14ac:dyDescent="0.3">
      <c r="A24" s="1" t="s">
        <v>50</v>
      </c>
      <c r="B24" s="1" t="s">
        <v>51</v>
      </c>
      <c r="C24" s="1"/>
    </row>
    <row r="25" spans="1:3" ht="14.4" x14ac:dyDescent="0.3">
      <c r="A25" s="1" t="s">
        <v>52</v>
      </c>
      <c r="B25" s="1" t="s">
        <v>53</v>
      </c>
      <c r="C25" s="1"/>
    </row>
    <row r="26" spans="1:3" ht="14.4" x14ac:dyDescent="0.3">
      <c r="A26" s="1" t="s">
        <v>54</v>
      </c>
      <c r="B26" s="1" t="s">
        <v>55</v>
      </c>
      <c r="C26" s="1"/>
    </row>
    <row r="27" spans="1:3" ht="14.4" x14ac:dyDescent="0.3">
      <c r="A27" s="1" t="s">
        <v>56</v>
      </c>
      <c r="B27" s="1" t="s">
        <v>57</v>
      </c>
      <c r="C27" s="1"/>
    </row>
    <row r="28" spans="1:3" ht="14.4" x14ac:dyDescent="0.3">
      <c r="A28" s="1" t="s">
        <v>58</v>
      </c>
      <c r="B28" s="1" t="s">
        <v>59</v>
      </c>
      <c r="C28" s="1"/>
    </row>
    <row r="29" spans="1:3" ht="14.4" x14ac:dyDescent="0.3">
      <c r="A29" s="1" t="s">
        <v>60</v>
      </c>
      <c r="B29" s="1" t="s">
        <v>61</v>
      </c>
      <c r="C29" s="1"/>
    </row>
    <row r="30" spans="1:3" ht="14.4" x14ac:dyDescent="0.3">
      <c r="A30" s="1" t="s">
        <v>62</v>
      </c>
      <c r="B30" s="1" t="s">
        <v>63</v>
      </c>
      <c r="C30" s="1"/>
    </row>
    <row r="31" spans="1:3" ht="14.4" x14ac:dyDescent="0.3">
      <c r="A31" s="1" t="s">
        <v>64</v>
      </c>
      <c r="B31" s="1" t="s">
        <v>65</v>
      </c>
      <c r="C31" s="1"/>
    </row>
    <row r="32" spans="1:3" ht="14.4" x14ac:dyDescent="0.3">
      <c r="A32" s="1" t="s">
        <v>66</v>
      </c>
      <c r="B32" s="1" t="s">
        <v>67</v>
      </c>
      <c r="C32" s="1"/>
    </row>
    <row r="33" spans="1:3" ht="14.4" x14ac:dyDescent="0.3">
      <c r="A33" s="1" t="s">
        <v>68</v>
      </c>
      <c r="B33" s="1" t="s">
        <v>69</v>
      </c>
      <c r="C33" s="1"/>
    </row>
    <row r="34" spans="1:3" ht="14.4" x14ac:dyDescent="0.3">
      <c r="A34" s="1" t="s">
        <v>70</v>
      </c>
      <c r="B34" s="1" t="s">
        <v>71</v>
      </c>
      <c r="C34" s="1"/>
    </row>
    <row r="35" spans="1:3" ht="14.4" x14ac:dyDescent="0.3">
      <c r="A35" s="1" t="s">
        <v>72</v>
      </c>
      <c r="B35" s="1" t="s">
        <v>73</v>
      </c>
      <c r="C35" s="1"/>
    </row>
    <row r="36" spans="1:3" ht="14.4" x14ac:dyDescent="0.3">
      <c r="A36" s="1" t="s">
        <v>74</v>
      </c>
      <c r="B36" s="1" t="s">
        <v>75</v>
      </c>
      <c r="C36" s="1"/>
    </row>
    <row r="37" spans="1:3" ht="14.4" x14ac:dyDescent="0.3">
      <c r="A37" s="1" t="s">
        <v>76</v>
      </c>
      <c r="B37" s="1" t="s">
        <v>77</v>
      </c>
      <c r="C37" s="1"/>
    </row>
    <row r="38" spans="1:3" ht="14.4" x14ac:dyDescent="0.3">
      <c r="A38" s="1" t="s">
        <v>78</v>
      </c>
      <c r="B38" s="1" t="s">
        <v>79</v>
      </c>
      <c r="C38" s="1"/>
    </row>
    <row r="39" spans="1:3" ht="14.4" x14ac:dyDescent="0.3">
      <c r="A39" s="1" t="s">
        <v>80</v>
      </c>
      <c r="B39" s="1" t="s">
        <v>81</v>
      </c>
      <c r="C39" s="1"/>
    </row>
    <row r="40" spans="1:3" ht="14.4" x14ac:dyDescent="0.3">
      <c r="A40" s="1" t="s">
        <v>82</v>
      </c>
      <c r="B40" s="1" t="s">
        <v>83</v>
      </c>
      <c r="C40" s="1"/>
    </row>
    <row r="41" spans="1:3" ht="14.4" x14ac:dyDescent="0.3">
      <c r="A41" s="1" t="s">
        <v>84</v>
      </c>
      <c r="B41" s="1" t="s">
        <v>85</v>
      </c>
      <c r="C41" s="1"/>
    </row>
    <row r="42" spans="1:3" ht="14.4" x14ac:dyDescent="0.3">
      <c r="A42" s="1" t="s">
        <v>86</v>
      </c>
      <c r="B42" s="1" t="s">
        <v>87</v>
      </c>
      <c r="C42" s="1"/>
    </row>
    <row r="43" spans="1:3" ht="14.4" x14ac:dyDescent="0.3">
      <c r="A43" s="1" t="s">
        <v>88</v>
      </c>
      <c r="B43" s="1" t="s">
        <v>89</v>
      </c>
      <c r="C43" s="1"/>
    </row>
    <row r="44" spans="1:3" ht="14.4" x14ac:dyDescent="0.3">
      <c r="A44" s="1" t="s">
        <v>90</v>
      </c>
      <c r="B44" s="1" t="s">
        <v>91</v>
      </c>
      <c r="C44" s="1"/>
    </row>
    <row r="45" spans="1:3" ht="14.4" x14ac:dyDescent="0.3">
      <c r="A45" s="1" t="s">
        <v>92</v>
      </c>
      <c r="B45" s="1" t="s">
        <v>93</v>
      </c>
      <c r="C45" s="1"/>
    </row>
    <row r="46" spans="1:3" ht="14.4" x14ac:dyDescent="0.3">
      <c r="A46" s="1" t="s">
        <v>94</v>
      </c>
      <c r="B46" s="1" t="s">
        <v>95</v>
      </c>
      <c r="C46" s="1"/>
    </row>
    <row r="47" spans="1:3" ht="14.4" x14ac:dyDescent="0.3">
      <c r="A47" s="1" t="s">
        <v>96</v>
      </c>
      <c r="B47" s="1" t="s">
        <v>97</v>
      </c>
      <c r="C47" s="1"/>
    </row>
    <row r="48" spans="1:3" ht="14.4" x14ac:dyDescent="0.3">
      <c r="A48" s="1" t="s">
        <v>98</v>
      </c>
      <c r="B48" s="1" t="s">
        <v>99</v>
      </c>
      <c r="C48" s="1"/>
    </row>
    <row r="49" spans="1:3" ht="14.4" x14ac:dyDescent="0.3">
      <c r="A49" s="1" t="s">
        <v>100</v>
      </c>
      <c r="B49" s="1" t="s">
        <v>101</v>
      </c>
      <c r="C49" s="1"/>
    </row>
    <row r="50" spans="1:3" ht="14.4" x14ac:dyDescent="0.3">
      <c r="A50" s="1" t="s">
        <v>102</v>
      </c>
      <c r="B50" s="1" t="s">
        <v>103</v>
      </c>
      <c r="C50" s="1"/>
    </row>
    <row r="51" spans="1:3" ht="14.4" x14ac:dyDescent="0.3">
      <c r="A51" s="1" t="s">
        <v>104</v>
      </c>
      <c r="B51" s="1" t="s">
        <v>105</v>
      </c>
      <c r="C51" s="1"/>
    </row>
    <row r="52" spans="1:3" ht="14.4" x14ac:dyDescent="0.3">
      <c r="A52" s="1" t="s">
        <v>106</v>
      </c>
      <c r="B52" s="1" t="s">
        <v>107</v>
      </c>
      <c r="C52" s="1"/>
    </row>
    <row r="53" spans="1:3" ht="14.4" x14ac:dyDescent="0.3">
      <c r="A53" s="1" t="s">
        <v>108</v>
      </c>
      <c r="B53" s="1" t="s">
        <v>109</v>
      </c>
      <c r="C53" s="1"/>
    </row>
    <row r="54" spans="1:3" ht="14.4" x14ac:dyDescent="0.3">
      <c r="A54" s="1" t="s">
        <v>110</v>
      </c>
      <c r="B54" s="1" t="s">
        <v>111</v>
      </c>
      <c r="C54" s="1"/>
    </row>
    <row r="55" spans="1:3" ht="14.4" x14ac:dyDescent="0.3">
      <c r="A55" s="1" t="s">
        <v>112</v>
      </c>
      <c r="B55" s="1" t="s">
        <v>113</v>
      </c>
      <c r="C55" s="1"/>
    </row>
    <row r="56" spans="1:3" ht="14.4" x14ac:dyDescent="0.3">
      <c r="A56" s="1" t="s">
        <v>114</v>
      </c>
      <c r="B56" s="1" t="s">
        <v>115</v>
      </c>
      <c r="C56" s="1"/>
    </row>
    <row r="57" spans="1:3" ht="14.4" x14ac:dyDescent="0.3">
      <c r="A57" s="1" t="s">
        <v>116</v>
      </c>
      <c r="B57" s="1" t="s">
        <v>117</v>
      </c>
      <c r="C57" s="1"/>
    </row>
    <row r="58" spans="1:3" ht="14.4" x14ac:dyDescent="0.3">
      <c r="A58" s="1" t="s">
        <v>118</v>
      </c>
      <c r="B58" s="1" t="s">
        <v>119</v>
      </c>
      <c r="C58" s="1"/>
    </row>
    <row r="59" spans="1:3" ht="14.4" x14ac:dyDescent="0.3">
      <c r="A59" s="1" t="s">
        <v>120</v>
      </c>
      <c r="B59" s="1" t="s">
        <v>121</v>
      </c>
      <c r="C59" s="1"/>
    </row>
    <row r="60" spans="1:3" ht="14.4" x14ac:dyDescent="0.3">
      <c r="A60" s="1" t="s">
        <v>122</v>
      </c>
      <c r="B60" s="1" t="s">
        <v>123</v>
      </c>
      <c r="C60" s="1"/>
    </row>
    <row r="61" spans="1:3" ht="14.4" x14ac:dyDescent="0.3">
      <c r="A61" s="1" t="s">
        <v>124</v>
      </c>
      <c r="B61" s="1" t="s">
        <v>125</v>
      </c>
      <c r="C61" s="1"/>
    </row>
    <row r="62" spans="1:3" ht="14.4" x14ac:dyDescent="0.3">
      <c r="A62" s="1" t="s">
        <v>126</v>
      </c>
      <c r="B62" s="1" t="s">
        <v>127</v>
      </c>
      <c r="C62" s="1"/>
    </row>
    <row r="63" spans="1:3" ht="14.4" x14ac:dyDescent="0.3">
      <c r="A63" s="1" t="s">
        <v>128</v>
      </c>
      <c r="B63" s="1" t="s">
        <v>129</v>
      </c>
      <c r="C63" s="1"/>
    </row>
    <row r="64" spans="1:3" ht="14.4" x14ac:dyDescent="0.3">
      <c r="A64" s="1" t="s">
        <v>130</v>
      </c>
      <c r="B64" s="1" t="s">
        <v>131</v>
      </c>
      <c r="C64" s="1"/>
    </row>
    <row r="65" spans="1:3" ht="14.4" x14ac:dyDescent="0.3">
      <c r="A65" s="1" t="s">
        <v>132</v>
      </c>
      <c r="B65" s="1" t="s">
        <v>133</v>
      </c>
      <c r="C65" s="1"/>
    </row>
    <row r="66" spans="1:3" ht="14.4" x14ac:dyDescent="0.3">
      <c r="A66" s="1" t="s">
        <v>134</v>
      </c>
      <c r="B66" s="1" t="s">
        <v>135</v>
      </c>
      <c r="C66" s="1"/>
    </row>
    <row r="67" spans="1:3" ht="14.4" x14ac:dyDescent="0.3">
      <c r="A67" s="1" t="s">
        <v>136</v>
      </c>
      <c r="B67" s="1" t="s">
        <v>137</v>
      </c>
      <c r="C67" s="1"/>
    </row>
    <row r="68" spans="1:3" ht="14.4" x14ac:dyDescent="0.3">
      <c r="A68" s="1" t="s">
        <v>138</v>
      </c>
      <c r="B68" s="1" t="s">
        <v>139</v>
      </c>
      <c r="C68" s="1"/>
    </row>
    <row r="69" spans="1:3" ht="14.4" x14ac:dyDescent="0.3">
      <c r="A69" s="1" t="s">
        <v>140</v>
      </c>
      <c r="B69" s="1" t="s">
        <v>141</v>
      </c>
      <c r="C69" s="1"/>
    </row>
    <row r="70" spans="1:3" ht="14.4" x14ac:dyDescent="0.3">
      <c r="A70" s="1" t="s">
        <v>142</v>
      </c>
      <c r="B70" s="1" t="s">
        <v>143</v>
      </c>
      <c r="C70" s="1"/>
    </row>
    <row r="71" spans="1:3" ht="14.4" x14ac:dyDescent="0.3">
      <c r="A71" s="1" t="s">
        <v>144</v>
      </c>
      <c r="B71" s="1" t="s">
        <v>145</v>
      </c>
      <c r="C71" s="1"/>
    </row>
    <row r="72" spans="1:3" ht="14.4" x14ac:dyDescent="0.3">
      <c r="A72" s="1" t="s">
        <v>146</v>
      </c>
      <c r="B72" s="1" t="s">
        <v>147</v>
      </c>
      <c r="C72" s="1"/>
    </row>
    <row r="73" spans="1:3" ht="14.4" x14ac:dyDescent="0.3">
      <c r="A73" s="1" t="s">
        <v>148</v>
      </c>
      <c r="B73" s="1" t="s">
        <v>149</v>
      </c>
      <c r="C73" s="1"/>
    </row>
    <row r="74" spans="1:3" ht="14.4" x14ac:dyDescent="0.3">
      <c r="A74" s="1" t="s">
        <v>150</v>
      </c>
      <c r="B74" s="1" t="s">
        <v>151</v>
      </c>
      <c r="C74" s="1"/>
    </row>
    <row r="75" spans="1:3" ht="14.4" x14ac:dyDescent="0.3">
      <c r="A75" s="1" t="s">
        <v>152</v>
      </c>
      <c r="B75" s="1" t="s">
        <v>153</v>
      </c>
      <c r="C75" s="1"/>
    </row>
    <row r="76" spans="1:3" ht="14.4" x14ac:dyDescent="0.3">
      <c r="A76" s="1" t="s">
        <v>154</v>
      </c>
      <c r="B76" s="1" t="s">
        <v>155</v>
      </c>
      <c r="C76" s="1"/>
    </row>
    <row r="77" spans="1:3" ht="14.4" x14ac:dyDescent="0.3">
      <c r="A77" s="1" t="s">
        <v>156</v>
      </c>
      <c r="B77" s="1" t="s">
        <v>157</v>
      </c>
      <c r="C77" s="1"/>
    </row>
    <row r="78" spans="1:3" ht="14.4" x14ac:dyDescent="0.3">
      <c r="A78" s="1" t="s">
        <v>158</v>
      </c>
      <c r="B78" s="1" t="s">
        <v>159</v>
      </c>
      <c r="C78" s="1"/>
    </row>
    <row r="79" spans="1:3" ht="14.4" x14ac:dyDescent="0.3">
      <c r="A79" s="1" t="s">
        <v>160</v>
      </c>
      <c r="B79" s="1" t="s">
        <v>161</v>
      </c>
      <c r="C79" s="1"/>
    </row>
    <row r="80" spans="1:3" ht="14.4" x14ac:dyDescent="0.3">
      <c r="A80" s="1" t="s">
        <v>162</v>
      </c>
      <c r="B80" s="1" t="s">
        <v>163</v>
      </c>
      <c r="C80" s="1"/>
    </row>
    <row r="81" spans="1:3" ht="14.4" x14ac:dyDescent="0.3">
      <c r="A81" s="1" t="s">
        <v>164</v>
      </c>
      <c r="B81" s="1" t="s">
        <v>165</v>
      </c>
      <c r="C81" s="1"/>
    </row>
    <row r="82" spans="1:3" ht="14.4" x14ac:dyDescent="0.3">
      <c r="A82" s="1" t="s">
        <v>166</v>
      </c>
      <c r="B82" s="1" t="s">
        <v>167</v>
      </c>
      <c r="C82" s="1"/>
    </row>
    <row r="83" spans="1:3" ht="14.4" x14ac:dyDescent="0.3">
      <c r="A83" s="1" t="s">
        <v>168</v>
      </c>
      <c r="B83" s="1" t="s">
        <v>169</v>
      </c>
      <c r="C83" s="1"/>
    </row>
    <row r="84" spans="1:3" ht="14.4" x14ac:dyDescent="0.3">
      <c r="A84" s="1" t="s">
        <v>170</v>
      </c>
      <c r="B84" s="1" t="s">
        <v>171</v>
      </c>
      <c r="C84" s="1"/>
    </row>
    <row r="85" spans="1:3" ht="14.4" x14ac:dyDescent="0.3">
      <c r="A85" s="1" t="s">
        <v>172</v>
      </c>
      <c r="B85" s="1" t="s">
        <v>173</v>
      </c>
      <c r="C85" s="1"/>
    </row>
    <row r="86" spans="1:3" ht="14.4" x14ac:dyDescent="0.3">
      <c r="A86" s="1" t="s">
        <v>174</v>
      </c>
      <c r="B86" s="1" t="s">
        <v>175</v>
      </c>
      <c r="C86" s="1"/>
    </row>
    <row r="87" spans="1:3" ht="14.4" x14ac:dyDescent="0.3">
      <c r="A87" s="1" t="s">
        <v>176</v>
      </c>
      <c r="B87" s="1" t="s">
        <v>177</v>
      </c>
      <c r="C87" s="1"/>
    </row>
    <row r="88" spans="1:3" ht="14.4" x14ac:dyDescent="0.3">
      <c r="A88" s="1" t="s">
        <v>178</v>
      </c>
      <c r="B88" s="1" t="s">
        <v>179</v>
      </c>
      <c r="C88" s="1"/>
    </row>
    <row r="89" spans="1:3" ht="14.4" x14ac:dyDescent="0.3">
      <c r="A89" s="1" t="s">
        <v>180</v>
      </c>
      <c r="B89" s="1" t="s">
        <v>181</v>
      </c>
      <c r="C89" s="1"/>
    </row>
    <row r="90" spans="1:3" ht="14.4" x14ac:dyDescent="0.3">
      <c r="A90" s="1" t="s">
        <v>182</v>
      </c>
      <c r="B90" s="1" t="s">
        <v>183</v>
      </c>
      <c r="C90" s="1"/>
    </row>
    <row r="91" spans="1:3" ht="14.4" x14ac:dyDescent="0.3">
      <c r="A91" s="1" t="s">
        <v>184</v>
      </c>
      <c r="B91" s="1" t="s">
        <v>185</v>
      </c>
      <c r="C91" s="1"/>
    </row>
    <row r="92" spans="1:3" ht="14.4" x14ac:dyDescent="0.3">
      <c r="A92" s="1" t="s">
        <v>186</v>
      </c>
      <c r="B92" s="1" t="s">
        <v>187</v>
      </c>
      <c r="C92" s="1"/>
    </row>
    <row r="93" spans="1:3" ht="14.4" x14ac:dyDescent="0.3">
      <c r="A93" s="1" t="s">
        <v>188</v>
      </c>
      <c r="B93" s="1" t="s">
        <v>189</v>
      </c>
      <c r="C93" s="1"/>
    </row>
    <row r="94" spans="1:3" ht="14.4" x14ac:dyDescent="0.3">
      <c r="A94" s="1" t="s">
        <v>190</v>
      </c>
      <c r="B94" s="1" t="s">
        <v>191</v>
      </c>
      <c r="C94" s="1"/>
    </row>
    <row r="95" spans="1:3" ht="14.4" x14ac:dyDescent="0.3">
      <c r="A95" s="1" t="s">
        <v>192</v>
      </c>
      <c r="B95" s="1" t="s">
        <v>193</v>
      </c>
      <c r="C95" s="1"/>
    </row>
    <row r="96" spans="1:3" ht="14.4" x14ac:dyDescent="0.3">
      <c r="A96" s="1" t="s">
        <v>194</v>
      </c>
      <c r="B96" s="1" t="s">
        <v>195</v>
      </c>
      <c r="C96" s="1"/>
    </row>
    <row r="97" spans="1:3" ht="14.4" x14ac:dyDescent="0.3">
      <c r="A97" s="1" t="s">
        <v>196</v>
      </c>
      <c r="B97" s="1" t="s">
        <v>197</v>
      </c>
      <c r="C97" s="1"/>
    </row>
    <row r="98" spans="1:3" ht="14.4" x14ac:dyDescent="0.3">
      <c r="A98" s="1" t="s">
        <v>198</v>
      </c>
      <c r="B98" s="1" t="s">
        <v>199</v>
      </c>
      <c r="C98" s="1"/>
    </row>
    <row r="99" spans="1:3" ht="14.4" x14ac:dyDescent="0.3">
      <c r="A99" s="1" t="s">
        <v>200</v>
      </c>
      <c r="B99" s="1" t="s">
        <v>201</v>
      </c>
      <c r="C99" s="1"/>
    </row>
    <row r="100" spans="1:3" ht="14.4" x14ac:dyDescent="0.3">
      <c r="A100" s="1" t="s">
        <v>202</v>
      </c>
      <c r="B100" s="1" t="s">
        <v>203</v>
      </c>
      <c r="C100" s="1"/>
    </row>
    <row r="101" spans="1:3" ht="14.4" x14ac:dyDescent="0.3">
      <c r="A101" s="1" t="s">
        <v>204</v>
      </c>
      <c r="B101" s="1" t="s">
        <v>205</v>
      </c>
      <c r="C101" s="1"/>
    </row>
    <row r="102" spans="1:3" ht="14.4" x14ac:dyDescent="0.3">
      <c r="A102" s="1" t="s">
        <v>206</v>
      </c>
      <c r="B102" s="1" t="s">
        <v>207</v>
      </c>
      <c r="C102" s="1"/>
    </row>
    <row r="103" spans="1:3" ht="14.4" x14ac:dyDescent="0.3">
      <c r="A103" s="1" t="s">
        <v>208</v>
      </c>
      <c r="B103" s="1" t="s">
        <v>209</v>
      </c>
      <c r="C103" s="1"/>
    </row>
    <row r="104" spans="1:3" ht="14.4" x14ac:dyDescent="0.3">
      <c r="A104" s="1" t="s">
        <v>210</v>
      </c>
      <c r="B104" s="1" t="s">
        <v>211</v>
      </c>
      <c r="C104" s="1"/>
    </row>
    <row r="105" spans="1:3" ht="14.4" x14ac:dyDescent="0.3">
      <c r="A105" s="1" t="s">
        <v>212</v>
      </c>
      <c r="B105" s="1" t="s">
        <v>213</v>
      </c>
      <c r="C105" s="1"/>
    </row>
    <row r="106" spans="1:3" ht="14.4" x14ac:dyDescent="0.3">
      <c r="A106" s="1" t="s">
        <v>214</v>
      </c>
      <c r="B106" s="1" t="s">
        <v>215</v>
      </c>
      <c r="C106" s="1"/>
    </row>
    <row r="107" spans="1:3" ht="14.4" x14ac:dyDescent="0.3">
      <c r="A107" s="1" t="s">
        <v>216</v>
      </c>
      <c r="B107" s="1" t="s">
        <v>217</v>
      </c>
      <c r="C107" s="1"/>
    </row>
    <row r="108" spans="1:3" ht="14.4" x14ac:dyDescent="0.3">
      <c r="A108" s="1" t="s">
        <v>218</v>
      </c>
      <c r="B108" s="1" t="s">
        <v>219</v>
      </c>
      <c r="C108" s="1"/>
    </row>
    <row r="109" spans="1:3" ht="14.4" x14ac:dyDescent="0.3">
      <c r="A109" s="1" t="s">
        <v>220</v>
      </c>
      <c r="B109" s="1" t="s">
        <v>221</v>
      </c>
      <c r="C109" s="1"/>
    </row>
    <row r="110" spans="1:3" ht="14.4" x14ac:dyDescent="0.3">
      <c r="A110" s="1" t="s">
        <v>222</v>
      </c>
      <c r="B110" s="1" t="s">
        <v>223</v>
      </c>
      <c r="C110" s="1"/>
    </row>
    <row r="111" spans="1:3" ht="14.4" x14ac:dyDescent="0.3">
      <c r="A111" s="1" t="s">
        <v>224</v>
      </c>
      <c r="B111" s="1" t="s">
        <v>225</v>
      </c>
      <c r="C111" s="1"/>
    </row>
    <row r="112" spans="1:3" ht="14.4" x14ac:dyDescent="0.3">
      <c r="A112" s="1" t="s">
        <v>226</v>
      </c>
      <c r="B112" s="1" t="s">
        <v>227</v>
      </c>
      <c r="C112" s="1"/>
    </row>
    <row r="113" spans="1:3" ht="14.4" x14ac:dyDescent="0.3">
      <c r="A113" s="1" t="s">
        <v>228</v>
      </c>
      <c r="B113" s="1" t="s">
        <v>229</v>
      </c>
      <c r="C113" s="1"/>
    </row>
    <row r="114" spans="1:3" ht="14.4" x14ac:dyDescent="0.3">
      <c r="A114" s="1" t="s">
        <v>230</v>
      </c>
      <c r="B114" s="1" t="s">
        <v>231</v>
      </c>
      <c r="C114" s="1"/>
    </row>
    <row r="115" spans="1:3" ht="14.4" x14ac:dyDescent="0.3">
      <c r="A115" s="1" t="s">
        <v>232</v>
      </c>
      <c r="B115" s="1" t="s">
        <v>233</v>
      </c>
      <c r="C115" s="1"/>
    </row>
    <row r="116" spans="1:3" ht="14.4" x14ac:dyDescent="0.3">
      <c r="A116" s="1" t="s">
        <v>234</v>
      </c>
      <c r="B116" s="1" t="s">
        <v>235</v>
      </c>
      <c r="C116" s="1"/>
    </row>
    <row r="117" spans="1:3" ht="14.4" x14ac:dyDescent="0.3">
      <c r="A117" s="1" t="s">
        <v>236</v>
      </c>
      <c r="B117" s="1" t="s">
        <v>237</v>
      </c>
      <c r="C117" s="1"/>
    </row>
    <row r="118" spans="1:3" ht="14.4" x14ac:dyDescent="0.3">
      <c r="A118" s="1" t="s">
        <v>238</v>
      </c>
      <c r="B118" s="1" t="s">
        <v>239</v>
      </c>
      <c r="C118" s="1"/>
    </row>
    <row r="119" spans="1:3" ht="14.4" x14ac:dyDescent="0.3">
      <c r="A119" s="1" t="s">
        <v>240</v>
      </c>
      <c r="B119" s="1" t="s">
        <v>241</v>
      </c>
      <c r="C119" s="1"/>
    </row>
    <row r="120" spans="1:3" ht="14.4" x14ac:dyDescent="0.3">
      <c r="A120" s="1" t="s">
        <v>242</v>
      </c>
      <c r="B120" s="1" t="s">
        <v>243</v>
      </c>
      <c r="C120" s="1"/>
    </row>
    <row r="121" spans="1:3" ht="14.4" x14ac:dyDescent="0.3">
      <c r="A121" s="1" t="s">
        <v>244</v>
      </c>
      <c r="B121" s="1" t="s">
        <v>245</v>
      </c>
      <c r="C121" s="1"/>
    </row>
    <row r="122" spans="1:3" ht="14.4" x14ac:dyDescent="0.3">
      <c r="A122" s="1" t="s">
        <v>246</v>
      </c>
      <c r="B122" s="1" t="s">
        <v>247</v>
      </c>
      <c r="C122" s="1"/>
    </row>
    <row r="123" spans="1:3" ht="14.4" x14ac:dyDescent="0.3">
      <c r="A123" s="1" t="s">
        <v>248</v>
      </c>
      <c r="B123" s="1" t="s">
        <v>249</v>
      </c>
      <c r="C123" s="1"/>
    </row>
    <row r="124" spans="1:3" ht="14.4" x14ac:dyDescent="0.3">
      <c r="A124" s="1" t="s">
        <v>250</v>
      </c>
      <c r="B124" s="1" t="s">
        <v>251</v>
      </c>
      <c r="C124" s="1"/>
    </row>
    <row r="125" spans="1:3" ht="14.4" x14ac:dyDescent="0.3">
      <c r="A125" s="1" t="s">
        <v>252</v>
      </c>
      <c r="B125" s="1" t="s">
        <v>253</v>
      </c>
      <c r="C125" s="1"/>
    </row>
    <row r="126" spans="1:3" ht="14.4" x14ac:dyDescent="0.3">
      <c r="A126" s="1" t="s">
        <v>254</v>
      </c>
      <c r="B126" s="1" t="s">
        <v>255</v>
      </c>
      <c r="C126" s="1"/>
    </row>
    <row r="127" spans="1:3" ht="14.4" x14ac:dyDescent="0.3">
      <c r="A127" s="1" t="s">
        <v>256</v>
      </c>
      <c r="B127" s="1" t="s">
        <v>257</v>
      </c>
      <c r="C127" s="1"/>
    </row>
    <row r="128" spans="1:3" ht="14.4" x14ac:dyDescent="0.3">
      <c r="A128" s="1" t="s">
        <v>258</v>
      </c>
      <c r="B128" s="1" t="s">
        <v>259</v>
      </c>
      <c r="C128" s="1"/>
    </row>
    <row r="129" spans="1:3" ht="14.4" x14ac:dyDescent="0.3">
      <c r="A129" s="1" t="s">
        <v>260</v>
      </c>
      <c r="B129" s="1" t="s">
        <v>261</v>
      </c>
      <c r="C129" s="1"/>
    </row>
    <row r="130" spans="1:3" ht="14.4" x14ac:dyDescent="0.3">
      <c r="A130" s="1" t="s">
        <v>262</v>
      </c>
      <c r="B130" s="1" t="s">
        <v>263</v>
      </c>
      <c r="C130" s="1"/>
    </row>
    <row r="131" spans="1:3" ht="14.4" x14ac:dyDescent="0.3">
      <c r="A131" s="1" t="s">
        <v>264</v>
      </c>
      <c r="B131" s="1" t="s">
        <v>265</v>
      </c>
      <c r="C131" s="1"/>
    </row>
    <row r="132" spans="1:3" ht="14.4" x14ac:dyDescent="0.3">
      <c r="A132" s="1" t="s">
        <v>266</v>
      </c>
      <c r="B132" s="1" t="s">
        <v>267</v>
      </c>
      <c r="C132" s="1"/>
    </row>
    <row r="133" spans="1:3" ht="14.4" x14ac:dyDescent="0.3">
      <c r="A133" s="1" t="s">
        <v>268</v>
      </c>
      <c r="B133" s="1" t="s">
        <v>269</v>
      </c>
      <c r="C133" s="1"/>
    </row>
    <row r="134" spans="1:3" ht="14.4" x14ac:dyDescent="0.3">
      <c r="A134" s="1" t="s">
        <v>270</v>
      </c>
      <c r="B134" s="1" t="s">
        <v>271</v>
      </c>
      <c r="C134" s="1"/>
    </row>
    <row r="135" spans="1:3" ht="14.4" x14ac:dyDescent="0.3">
      <c r="A135" s="1" t="s">
        <v>272</v>
      </c>
      <c r="B135" s="1" t="s">
        <v>273</v>
      </c>
      <c r="C135" s="1"/>
    </row>
    <row r="136" spans="1:3" ht="14.4" x14ac:dyDescent="0.3">
      <c r="A136" s="1" t="s">
        <v>274</v>
      </c>
      <c r="B136" s="1" t="s">
        <v>275</v>
      </c>
      <c r="C136" s="1"/>
    </row>
    <row r="137" spans="1:3" ht="14.4" x14ac:dyDescent="0.3">
      <c r="A137" s="1" t="s">
        <v>276</v>
      </c>
      <c r="B137" s="1" t="s">
        <v>277</v>
      </c>
      <c r="C137" s="1"/>
    </row>
    <row r="138" spans="1:3" ht="14.4" x14ac:dyDescent="0.3">
      <c r="A138" s="1" t="s">
        <v>278</v>
      </c>
      <c r="B138" s="1" t="s">
        <v>279</v>
      </c>
      <c r="C138" s="1"/>
    </row>
    <row r="139" spans="1:3" ht="14.4" x14ac:dyDescent="0.3">
      <c r="A139" s="1" t="s">
        <v>280</v>
      </c>
      <c r="B139" s="1" t="s">
        <v>281</v>
      </c>
      <c r="C139" s="1"/>
    </row>
    <row r="140" spans="1:3" ht="14.4" x14ac:dyDescent="0.3">
      <c r="A140" s="1" t="s">
        <v>282</v>
      </c>
      <c r="B140" s="1" t="s">
        <v>283</v>
      </c>
      <c r="C140" s="1"/>
    </row>
    <row r="141" spans="1:3" ht="14.4" x14ac:dyDescent="0.3">
      <c r="A141" s="1" t="s">
        <v>284</v>
      </c>
      <c r="B141" s="1" t="s">
        <v>285</v>
      </c>
      <c r="C141" s="1"/>
    </row>
    <row r="142" spans="1:3" ht="14.4" x14ac:dyDescent="0.3">
      <c r="A142" s="1" t="s">
        <v>286</v>
      </c>
      <c r="B142" s="1" t="s">
        <v>287</v>
      </c>
      <c r="C142" s="1"/>
    </row>
    <row r="143" spans="1:3" ht="14.4" x14ac:dyDescent="0.3">
      <c r="A143" s="1" t="s">
        <v>288</v>
      </c>
      <c r="B143" s="1" t="s">
        <v>289</v>
      </c>
      <c r="C143" s="1"/>
    </row>
    <row r="144" spans="1:3" ht="14.4" x14ac:dyDescent="0.3">
      <c r="A144" s="1" t="s">
        <v>290</v>
      </c>
      <c r="B144" s="1" t="s">
        <v>291</v>
      </c>
      <c r="C144" s="1"/>
    </row>
    <row r="145" spans="1:3" ht="14.4" x14ac:dyDescent="0.3">
      <c r="A145" s="1" t="s">
        <v>292</v>
      </c>
      <c r="B145" s="1" t="s">
        <v>293</v>
      </c>
      <c r="C145" s="1"/>
    </row>
    <row r="146" spans="1:3" ht="14.4" x14ac:dyDescent="0.3">
      <c r="A146" s="1" t="s">
        <v>294</v>
      </c>
      <c r="B146" s="1" t="s">
        <v>295</v>
      </c>
      <c r="C146" s="1"/>
    </row>
    <row r="147" spans="1:3" ht="14.4" x14ac:dyDescent="0.3">
      <c r="A147" s="1" t="s">
        <v>296</v>
      </c>
      <c r="B147" s="1" t="s">
        <v>297</v>
      </c>
      <c r="C147" s="1"/>
    </row>
    <row r="148" spans="1:3" ht="14.4" x14ac:dyDescent="0.3">
      <c r="A148" s="1" t="s">
        <v>298</v>
      </c>
      <c r="B148" s="1" t="s">
        <v>299</v>
      </c>
      <c r="C148" s="1"/>
    </row>
    <row r="149" spans="1:3" ht="14.4" x14ac:dyDescent="0.3">
      <c r="A149" s="1" t="s">
        <v>300</v>
      </c>
      <c r="B149" s="1" t="s">
        <v>301</v>
      </c>
      <c r="C149" s="1"/>
    </row>
    <row r="150" spans="1:3" ht="14.4" x14ac:dyDescent="0.3">
      <c r="A150" s="1" t="s">
        <v>302</v>
      </c>
      <c r="B150" s="1" t="s">
        <v>303</v>
      </c>
      <c r="C150" s="1"/>
    </row>
    <row r="151" spans="1:3" ht="14.4" x14ac:dyDescent="0.3">
      <c r="A151" s="1" t="s">
        <v>304</v>
      </c>
      <c r="B151" s="1" t="s">
        <v>305</v>
      </c>
      <c r="C151" s="1"/>
    </row>
    <row r="152" spans="1:3" ht="14.4" x14ac:dyDescent="0.3">
      <c r="A152" s="1" t="s">
        <v>306</v>
      </c>
      <c r="B152" s="1" t="s">
        <v>307</v>
      </c>
      <c r="C152" s="1"/>
    </row>
    <row r="153" spans="1:3" ht="14.4" x14ac:dyDescent="0.3">
      <c r="A153" s="1" t="s">
        <v>308</v>
      </c>
      <c r="B153" s="1" t="s">
        <v>309</v>
      </c>
      <c r="C153" s="1"/>
    </row>
    <row r="154" spans="1:3" ht="14.4" x14ac:dyDescent="0.3">
      <c r="A154" s="1" t="s">
        <v>310</v>
      </c>
      <c r="B154" s="1" t="s">
        <v>311</v>
      </c>
      <c r="C154" s="1"/>
    </row>
    <row r="155" spans="1:3" ht="14.4" x14ac:dyDescent="0.3">
      <c r="A155" s="1" t="s">
        <v>312</v>
      </c>
      <c r="B155" s="1" t="s">
        <v>313</v>
      </c>
      <c r="C155" s="1"/>
    </row>
    <row r="156" spans="1:3" ht="14.4" x14ac:dyDescent="0.3">
      <c r="A156" s="1" t="s">
        <v>314</v>
      </c>
      <c r="B156" s="1" t="s">
        <v>315</v>
      </c>
      <c r="C156" s="1"/>
    </row>
    <row r="157" spans="1:3" ht="14.4" x14ac:dyDescent="0.3">
      <c r="A157" s="1" t="s">
        <v>316</v>
      </c>
      <c r="B157" s="1" t="s">
        <v>317</v>
      </c>
      <c r="C157" s="1"/>
    </row>
    <row r="158" spans="1:3" ht="14.4" x14ac:dyDescent="0.3">
      <c r="A158" s="1" t="s">
        <v>318</v>
      </c>
      <c r="B158" s="1" t="s">
        <v>319</v>
      </c>
      <c r="C158" s="1"/>
    </row>
    <row r="159" spans="1:3" ht="14.4" x14ac:dyDescent="0.3">
      <c r="A159" s="1" t="s">
        <v>320</v>
      </c>
      <c r="B159" s="1" t="s">
        <v>321</v>
      </c>
      <c r="C159" s="1"/>
    </row>
    <row r="160" spans="1:3" ht="14.4" x14ac:dyDescent="0.3">
      <c r="A160" s="1" t="s">
        <v>322</v>
      </c>
      <c r="B160" s="1" t="s">
        <v>323</v>
      </c>
      <c r="C160" s="1"/>
    </row>
    <row r="161" spans="1:3" ht="14.4" x14ac:dyDescent="0.3">
      <c r="A161" s="1" t="s">
        <v>324</v>
      </c>
      <c r="B161" s="1" t="s">
        <v>325</v>
      </c>
      <c r="C161" s="1"/>
    </row>
    <row r="162" spans="1:3" ht="14.4" x14ac:dyDescent="0.3">
      <c r="A162" s="1" t="s">
        <v>326</v>
      </c>
      <c r="B162" s="1" t="s">
        <v>327</v>
      </c>
      <c r="C162" s="1"/>
    </row>
    <row r="163" spans="1:3" ht="14.4" x14ac:dyDescent="0.3">
      <c r="A163" s="1" t="s">
        <v>328</v>
      </c>
      <c r="B163" s="1" t="s">
        <v>329</v>
      </c>
      <c r="C163" s="1"/>
    </row>
    <row r="164" spans="1:3" ht="14.4" x14ac:dyDescent="0.3">
      <c r="A164" s="1" t="s">
        <v>330</v>
      </c>
      <c r="B164" s="1" t="s">
        <v>331</v>
      </c>
      <c r="C164" s="1"/>
    </row>
    <row r="165" spans="1:3" ht="14.4" x14ac:dyDescent="0.3">
      <c r="A165" s="1" t="s">
        <v>332</v>
      </c>
      <c r="B165" s="1" t="s">
        <v>333</v>
      </c>
      <c r="C165" s="1"/>
    </row>
    <row r="166" spans="1:3" ht="14.4" x14ac:dyDescent="0.3">
      <c r="A166" s="1" t="s">
        <v>334</v>
      </c>
      <c r="B166" s="1" t="s">
        <v>335</v>
      </c>
      <c r="C166" s="1"/>
    </row>
    <row r="167" spans="1:3" ht="14.4" x14ac:dyDescent="0.3">
      <c r="A167" s="1" t="s">
        <v>336</v>
      </c>
      <c r="B167" s="1" t="s">
        <v>337</v>
      </c>
      <c r="C167" s="1"/>
    </row>
    <row r="168" spans="1:3" ht="14.4" x14ac:dyDescent="0.3">
      <c r="A168" s="1" t="s">
        <v>338</v>
      </c>
      <c r="B168" s="1" t="s">
        <v>339</v>
      </c>
      <c r="C168" s="1"/>
    </row>
    <row r="169" spans="1:3" ht="14.4" x14ac:dyDescent="0.3">
      <c r="A169" s="1" t="s">
        <v>340</v>
      </c>
      <c r="B169" s="1" t="s">
        <v>341</v>
      </c>
      <c r="C169" s="1"/>
    </row>
    <row r="170" spans="1:3" ht="14.4" x14ac:dyDescent="0.3">
      <c r="A170" s="1" t="s">
        <v>342</v>
      </c>
      <c r="B170" s="1" t="s">
        <v>343</v>
      </c>
      <c r="C170" s="1"/>
    </row>
    <row r="171" spans="1:3" ht="14.4" x14ac:dyDescent="0.3">
      <c r="A171" s="1" t="s">
        <v>344</v>
      </c>
      <c r="B171" s="1" t="s">
        <v>345</v>
      </c>
      <c r="C171" s="1"/>
    </row>
    <row r="172" spans="1:3" ht="14.4" x14ac:dyDescent="0.3">
      <c r="A172" s="1" t="s">
        <v>346</v>
      </c>
      <c r="B172" s="1" t="s">
        <v>347</v>
      </c>
      <c r="C172" s="1"/>
    </row>
    <row r="173" spans="1:3" ht="14.4" x14ac:dyDescent="0.3">
      <c r="A173" s="1" t="s">
        <v>348</v>
      </c>
      <c r="B173" s="1" t="s">
        <v>349</v>
      </c>
      <c r="C173" s="1"/>
    </row>
    <row r="174" spans="1:3" ht="14.4" x14ac:dyDescent="0.3">
      <c r="A174" s="1" t="s">
        <v>350</v>
      </c>
      <c r="B174" s="1" t="s">
        <v>351</v>
      </c>
      <c r="C174" s="1"/>
    </row>
    <row r="175" spans="1:3" ht="14.4" x14ac:dyDescent="0.3">
      <c r="A175" s="1" t="s">
        <v>352</v>
      </c>
      <c r="B175" s="1" t="s">
        <v>353</v>
      </c>
      <c r="C175" s="1"/>
    </row>
    <row r="176" spans="1:3" ht="14.4" x14ac:dyDescent="0.3">
      <c r="A176" s="1" t="s">
        <v>354</v>
      </c>
      <c r="B176" s="1" t="s">
        <v>355</v>
      </c>
      <c r="C176" s="1"/>
    </row>
    <row r="177" spans="1:3" ht="14.4" x14ac:dyDescent="0.3">
      <c r="A177" s="1" t="s">
        <v>356</v>
      </c>
      <c r="B177" s="1" t="s">
        <v>357</v>
      </c>
      <c r="C177" s="1"/>
    </row>
    <row r="178" spans="1:3" ht="14.4" x14ac:dyDescent="0.3">
      <c r="A178" s="1" t="s">
        <v>358</v>
      </c>
      <c r="B178" s="1" t="s">
        <v>359</v>
      </c>
      <c r="C178" s="1"/>
    </row>
    <row r="179" spans="1:3" ht="14.4" x14ac:dyDescent="0.3">
      <c r="A179" s="1" t="s">
        <v>360</v>
      </c>
      <c r="B179" s="1" t="s">
        <v>361</v>
      </c>
      <c r="C179" s="1"/>
    </row>
    <row r="180" spans="1:3" ht="14.4" x14ac:dyDescent="0.3">
      <c r="A180" s="1" t="s">
        <v>362</v>
      </c>
      <c r="B180" s="1" t="s">
        <v>363</v>
      </c>
      <c r="C180" s="1"/>
    </row>
    <row r="181" spans="1:3" ht="14.4" x14ac:dyDescent="0.3">
      <c r="A181" s="1" t="s">
        <v>364</v>
      </c>
      <c r="B181" s="1" t="s">
        <v>365</v>
      </c>
      <c r="C181" s="1"/>
    </row>
    <row r="182" spans="1:3" ht="14.4" x14ac:dyDescent="0.3">
      <c r="A182" s="1" t="s">
        <v>366</v>
      </c>
      <c r="B182" s="1" t="s">
        <v>367</v>
      </c>
      <c r="C182" s="1"/>
    </row>
    <row r="183" spans="1:3" ht="14.4" x14ac:dyDescent="0.3">
      <c r="A183" s="1" t="s">
        <v>368</v>
      </c>
      <c r="B183" s="1" t="s">
        <v>369</v>
      </c>
      <c r="C183" s="1"/>
    </row>
    <row r="184" spans="1:3" ht="14.4" x14ac:dyDescent="0.3">
      <c r="A184" s="1" t="s">
        <v>370</v>
      </c>
      <c r="B184" s="1" t="s">
        <v>371</v>
      </c>
      <c r="C184" s="1"/>
    </row>
    <row r="185" spans="1:3" ht="14.4" x14ac:dyDescent="0.3">
      <c r="A185" s="1" t="s">
        <v>372</v>
      </c>
      <c r="B185" s="1" t="s">
        <v>373</v>
      </c>
      <c r="C185" s="1"/>
    </row>
    <row r="186" spans="1:3" ht="14.4" x14ac:dyDescent="0.3">
      <c r="A186" s="1" t="s">
        <v>374</v>
      </c>
      <c r="B186" s="1" t="s">
        <v>375</v>
      </c>
      <c r="C186" s="1"/>
    </row>
    <row r="187" spans="1:3" ht="14.4" x14ac:dyDescent="0.3">
      <c r="A187" s="1" t="s">
        <v>376</v>
      </c>
      <c r="B187" s="1" t="s">
        <v>377</v>
      </c>
      <c r="C187" s="1"/>
    </row>
    <row r="188" spans="1:3" ht="14.4" x14ac:dyDescent="0.3">
      <c r="A188" s="1" t="s">
        <v>378</v>
      </c>
      <c r="B188" s="1" t="s">
        <v>379</v>
      </c>
      <c r="C188" s="1"/>
    </row>
    <row r="189" spans="1:3" ht="14.4" x14ac:dyDescent="0.3">
      <c r="A189" s="1" t="s">
        <v>380</v>
      </c>
      <c r="B189" s="1" t="s">
        <v>381</v>
      </c>
      <c r="C189" s="1"/>
    </row>
    <row r="190" spans="1:3" ht="14.4" x14ac:dyDescent="0.3">
      <c r="A190" s="1" t="s">
        <v>382</v>
      </c>
      <c r="B190" s="1" t="s">
        <v>383</v>
      </c>
      <c r="C190" s="1"/>
    </row>
    <row r="191" spans="1:3" ht="14.4" x14ac:dyDescent="0.3">
      <c r="A191" s="1" t="s">
        <v>384</v>
      </c>
      <c r="B191" s="1" t="s">
        <v>385</v>
      </c>
      <c r="C191" s="1"/>
    </row>
    <row r="192" spans="1:3" ht="14.4" x14ac:dyDescent="0.3">
      <c r="A192" s="1" t="s">
        <v>386</v>
      </c>
      <c r="B192" s="1" t="s">
        <v>387</v>
      </c>
      <c r="C19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97"/>
  <sheetViews>
    <sheetView showGridLines="0" topLeftCell="A161" zoomScale="85" zoomScaleNormal="85" workbookViewId="0">
      <selection activeCell="B5" sqref="B5:B195"/>
    </sheetView>
  </sheetViews>
  <sheetFormatPr defaultRowHeight="13.8" x14ac:dyDescent="0.3"/>
  <cols>
    <col min="1" max="4" width="8.796875" style="1"/>
    <col min="5" max="11" width="8.796875" style="25"/>
    <col min="12" max="40" width="8.796875" style="1"/>
    <col min="41" max="42" width="8.796875" style="26"/>
    <col min="43" max="43" width="8.796875" style="1"/>
    <col min="44" max="44" width="8.796875" style="26"/>
    <col min="45" max="16384" width="8.796875" style="1"/>
  </cols>
  <sheetData>
    <row r="1" spans="1:55" x14ac:dyDescent="0.3">
      <c r="A1" s="1" t="s">
        <v>419</v>
      </c>
    </row>
    <row r="2" spans="1:55" x14ac:dyDescent="0.3">
      <c r="A2" s="1" t="s">
        <v>420</v>
      </c>
      <c r="B2" s="1" t="s">
        <v>421</v>
      </c>
    </row>
    <row r="3" spans="1:55" x14ac:dyDescent="0.3">
      <c r="A3" s="1" t="s">
        <v>422</v>
      </c>
    </row>
    <row r="4" spans="1:55" x14ac:dyDescent="0.3">
      <c r="A4" s="1" t="s">
        <v>423</v>
      </c>
      <c r="B4" s="1" t="s">
        <v>424</v>
      </c>
      <c r="C4" s="1" t="s">
        <v>425</v>
      </c>
      <c r="D4" s="1" t="s">
        <v>426</v>
      </c>
      <c r="E4" s="25" t="s">
        <v>427</v>
      </c>
      <c r="F4" s="25" t="s">
        <v>428</v>
      </c>
      <c r="G4" s="25" t="s">
        <v>429</v>
      </c>
      <c r="H4" s="25" t="s">
        <v>430</v>
      </c>
      <c r="I4" s="25" t="s">
        <v>431</v>
      </c>
      <c r="J4" s="25" t="s">
        <v>432</v>
      </c>
      <c r="K4" s="25" t="s">
        <v>433</v>
      </c>
      <c r="L4" s="1" t="s">
        <v>434</v>
      </c>
      <c r="M4" s="1" t="s">
        <v>435</v>
      </c>
      <c r="N4" s="1" t="s">
        <v>436</v>
      </c>
      <c r="O4" s="1" t="s">
        <v>437</v>
      </c>
      <c r="P4" s="1" t="s">
        <v>438</v>
      </c>
      <c r="Q4" s="1" t="s">
        <v>439</v>
      </c>
      <c r="R4" s="1" t="s">
        <v>440</v>
      </c>
      <c r="S4" s="1" t="s">
        <v>441</v>
      </c>
      <c r="T4" s="1" t="s">
        <v>442</v>
      </c>
      <c r="U4" s="1" t="s">
        <v>443</v>
      </c>
      <c r="V4" s="1" t="s">
        <v>436</v>
      </c>
      <c r="W4" s="1" t="s">
        <v>437</v>
      </c>
      <c r="X4" s="1" t="s">
        <v>444</v>
      </c>
      <c r="Y4" s="1" t="s">
        <v>438</v>
      </c>
      <c r="Z4" s="1" t="s">
        <v>439</v>
      </c>
      <c r="AA4" s="1" t="s">
        <v>440</v>
      </c>
      <c r="AB4" s="1" t="s">
        <v>441</v>
      </c>
      <c r="AC4" s="1" t="s">
        <v>445</v>
      </c>
      <c r="AD4" s="1" t="s">
        <v>442</v>
      </c>
      <c r="AE4" s="1" t="s">
        <v>446</v>
      </c>
      <c r="AF4" s="1" t="s">
        <v>443</v>
      </c>
      <c r="AG4" s="1" t="s">
        <v>447</v>
      </c>
      <c r="AH4" s="1" t="s">
        <v>448</v>
      </c>
      <c r="AI4" s="1" t="s">
        <v>449</v>
      </c>
      <c r="AJ4" s="1" t="s">
        <v>450</v>
      </c>
      <c r="AK4" s="1" t="s">
        <v>451</v>
      </c>
      <c r="AL4" s="1" t="s">
        <v>452</v>
      </c>
      <c r="AM4" s="1" t="s">
        <v>453</v>
      </c>
      <c r="AN4" s="1" t="s">
        <v>454</v>
      </c>
      <c r="AO4" s="26" t="s">
        <v>455</v>
      </c>
      <c r="AP4" s="26" t="s">
        <v>456</v>
      </c>
      <c r="AQ4" s="1" t="s">
        <v>457</v>
      </c>
      <c r="AR4" s="26" t="s">
        <v>458</v>
      </c>
      <c r="AS4" s="1" t="s">
        <v>459</v>
      </c>
      <c r="AT4" s="1" t="s">
        <v>460</v>
      </c>
      <c r="AU4" s="1" t="s">
        <v>461</v>
      </c>
      <c r="AV4" s="1" t="s">
        <v>462</v>
      </c>
      <c r="AW4" s="1" t="s">
        <v>463</v>
      </c>
      <c r="AX4" s="1" t="s">
        <v>464</v>
      </c>
      <c r="AY4" s="1" t="s">
        <v>465</v>
      </c>
      <c r="AZ4" s="1" t="s">
        <v>466</v>
      </c>
      <c r="BA4" s="1" t="s">
        <v>467</v>
      </c>
      <c r="BB4" s="1" t="s">
        <v>468</v>
      </c>
      <c r="BC4" s="1" t="s">
        <v>469</v>
      </c>
    </row>
    <row r="5" spans="1:55" x14ac:dyDescent="0.3">
      <c r="A5" s="1" t="s">
        <v>6</v>
      </c>
      <c r="B5" s="1" t="s">
        <v>7</v>
      </c>
      <c r="C5" s="1">
        <v>9.5</v>
      </c>
      <c r="D5" s="1">
        <v>10</v>
      </c>
      <c r="E5" s="25">
        <v>9.8000000000000007</v>
      </c>
      <c r="F5" s="25">
        <v>8.5</v>
      </c>
      <c r="G5" s="25">
        <v>0</v>
      </c>
      <c r="H5" s="25">
        <v>0</v>
      </c>
      <c r="I5" s="25">
        <v>0</v>
      </c>
      <c r="J5" s="25">
        <v>0</v>
      </c>
      <c r="K5" s="25">
        <v>0</v>
      </c>
      <c r="L5" s="1">
        <v>0</v>
      </c>
      <c r="M5" s="1">
        <v>10</v>
      </c>
      <c r="N5" s="1">
        <v>1.9685979943678002E-3</v>
      </c>
      <c r="O5" s="1">
        <v>4.8717832970082182E-4</v>
      </c>
      <c r="P5" s="1">
        <v>7.8682220811897158E-3</v>
      </c>
      <c r="Q5" s="1">
        <v>0</v>
      </c>
      <c r="R5" s="1">
        <v>0</v>
      </c>
      <c r="S5" s="1">
        <v>0</v>
      </c>
      <c r="T5" s="1">
        <v>0</v>
      </c>
      <c r="U5" s="1">
        <v>6.157376733779322E-3</v>
      </c>
      <c r="V5" s="1">
        <v>9.8000000000000007</v>
      </c>
      <c r="W5" s="1">
        <v>4.9000000000000004</v>
      </c>
      <c r="X5" s="1">
        <v>8.3000000000000007</v>
      </c>
      <c r="Y5" s="1">
        <v>5.2</v>
      </c>
      <c r="Z5" s="1">
        <v>0</v>
      </c>
      <c r="AA5" s="1">
        <v>0</v>
      </c>
      <c r="AB5" s="1">
        <v>0</v>
      </c>
      <c r="AC5" s="1">
        <v>0</v>
      </c>
      <c r="AD5" s="1">
        <v>0</v>
      </c>
      <c r="AE5" s="1">
        <v>0</v>
      </c>
      <c r="AF5" s="1">
        <v>2.1</v>
      </c>
      <c r="AG5" s="1">
        <v>4</v>
      </c>
      <c r="AH5" s="1">
        <v>9.6999999999999993</v>
      </c>
      <c r="AI5" s="1">
        <v>7.5</v>
      </c>
      <c r="AJ5" s="1">
        <v>0</v>
      </c>
      <c r="AK5" s="1">
        <v>0</v>
      </c>
      <c r="AL5" s="1">
        <v>0</v>
      </c>
      <c r="AM5" s="1">
        <v>0</v>
      </c>
      <c r="AN5" s="1">
        <v>7.9</v>
      </c>
      <c r="AO5" s="26">
        <v>9.1999999999999993</v>
      </c>
      <c r="AP5" s="26">
        <v>7.2</v>
      </c>
      <c r="AQ5" s="1">
        <v>0</v>
      </c>
      <c r="AR5" s="26">
        <v>0</v>
      </c>
      <c r="AS5" s="1">
        <v>6</v>
      </c>
      <c r="AT5" s="1">
        <v>9.1</v>
      </c>
      <c r="AU5" s="1">
        <v>7.6</v>
      </c>
      <c r="AV5" s="1">
        <v>6.1</v>
      </c>
      <c r="AW5" s="1">
        <v>10</v>
      </c>
      <c r="AX5" s="1">
        <v>10</v>
      </c>
      <c r="AY5" s="1">
        <v>10</v>
      </c>
      <c r="AZ5" s="1">
        <v>5</v>
      </c>
      <c r="BA5" s="1">
        <v>0</v>
      </c>
      <c r="BB5" s="1">
        <v>10</v>
      </c>
      <c r="BC5" s="1">
        <v>10</v>
      </c>
    </row>
    <row r="6" spans="1:55" x14ac:dyDescent="0.3">
      <c r="A6" s="1" t="s">
        <v>8</v>
      </c>
      <c r="B6" s="1" t="s">
        <v>9</v>
      </c>
      <c r="C6" s="1">
        <v>6.9</v>
      </c>
      <c r="D6" s="1">
        <v>0.1</v>
      </c>
      <c r="E6" s="25">
        <v>4.3</v>
      </c>
      <c r="F6" s="25">
        <v>5.5</v>
      </c>
      <c r="G6" s="25">
        <v>6.5</v>
      </c>
      <c r="H6" s="25">
        <v>0</v>
      </c>
      <c r="I6" s="25">
        <v>0</v>
      </c>
      <c r="J6" s="25">
        <v>0</v>
      </c>
      <c r="K6" s="25">
        <v>0</v>
      </c>
      <c r="L6" s="1">
        <v>0</v>
      </c>
      <c r="M6" s="1">
        <v>10</v>
      </c>
      <c r="N6" s="1">
        <v>2.0728643296684898E-3</v>
      </c>
      <c r="O6" s="1">
        <v>0</v>
      </c>
      <c r="P6" s="1">
        <v>5.5391714346518135E-3</v>
      </c>
      <c r="Q6" s="1">
        <v>2.622237996502336E-5</v>
      </c>
      <c r="R6" s="1">
        <v>0</v>
      </c>
      <c r="S6" s="1">
        <v>0</v>
      </c>
      <c r="T6" s="1">
        <v>0</v>
      </c>
      <c r="U6" s="1">
        <v>3.3774645522784447E-2</v>
      </c>
      <c r="V6" s="1">
        <v>10</v>
      </c>
      <c r="W6" s="1">
        <v>0</v>
      </c>
      <c r="X6" s="1">
        <v>7.6</v>
      </c>
      <c r="Y6" s="1">
        <v>3.7</v>
      </c>
      <c r="Z6" s="1">
        <v>8.6999999999999993</v>
      </c>
      <c r="AA6" s="1">
        <v>0</v>
      </c>
      <c r="AB6" s="1">
        <v>0</v>
      </c>
      <c r="AC6" s="1">
        <v>0</v>
      </c>
      <c r="AD6" s="1">
        <v>0</v>
      </c>
      <c r="AE6" s="1">
        <v>0</v>
      </c>
      <c r="AF6" s="1">
        <v>10</v>
      </c>
      <c r="AG6" s="1">
        <v>1</v>
      </c>
      <c r="AH6" s="1">
        <v>8.5</v>
      </c>
      <c r="AI6" s="1">
        <v>0.1</v>
      </c>
      <c r="AJ6" s="1">
        <v>0</v>
      </c>
      <c r="AK6" s="1">
        <v>0</v>
      </c>
      <c r="AL6" s="1">
        <v>0</v>
      </c>
      <c r="AM6" s="1">
        <v>0</v>
      </c>
      <c r="AN6" s="1">
        <v>10</v>
      </c>
      <c r="AO6" s="26">
        <v>6.2</v>
      </c>
      <c r="AP6" s="26">
        <v>4.7</v>
      </c>
      <c r="AQ6" s="1">
        <v>7.8</v>
      </c>
      <c r="AR6" s="26">
        <v>0</v>
      </c>
      <c r="AS6" s="1">
        <v>5.5</v>
      </c>
      <c r="AT6" s="1">
        <v>8.1</v>
      </c>
      <c r="AU6" s="1">
        <v>6.8</v>
      </c>
      <c r="AV6" s="1">
        <v>5.6</v>
      </c>
      <c r="AW6" s="1">
        <v>0.2</v>
      </c>
      <c r="AX6" s="1">
        <v>0</v>
      </c>
      <c r="AY6" s="1">
        <v>0.1</v>
      </c>
      <c r="AZ6" s="1">
        <v>0</v>
      </c>
      <c r="BA6" s="1">
        <v>0</v>
      </c>
      <c r="BB6" s="1">
        <v>0</v>
      </c>
      <c r="BC6" s="1">
        <v>0.1</v>
      </c>
    </row>
    <row r="7" spans="1:55" x14ac:dyDescent="0.3">
      <c r="A7" s="1" t="s">
        <v>10</v>
      </c>
      <c r="B7" s="1" t="s">
        <v>11</v>
      </c>
      <c r="C7" s="1">
        <v>9.3000000000000007</v>
      </c>
      <c r="D7" s="1">
        <v>0.1</v>
      </c>
      <c r="E7" s="25">
        <v>6.6</v>
      </c>
      <c r="F7" s="25">
        <v>7.4</v>
      </c>
      <c r="G7" s="25">
        <v>5</v>
      </c>
      <c r="H7" s="25">
        <v>0</v>
      </c>
      <c r="I7" s="25">
        <v>0</v>
      </c>
      <c r="J7" s="25">
        <v>0</v>
      </c>
      <c r="K7" s="25">
        <v>0</v>
      </c>
      <c r="L7" s="1">
        <v>0</v>
      </c>
      <c r="M7" s="1">
        <v>0</v>
      </c>
      <c r="N7" s="1">
        <v>1.3557366043817321E-3</v>
      </c>
      <c r="O7" s="1">
        <v>0</v>
      </c>
      <c r="P7" s="1">
        <v>2.4006320948516133E-3</v>
      </c>
      <c r="Q7" s="1">
        <v>2.4428102702073228E-7</v>
      </c>
      <c r="R7" s="1">
        <v>0</v>
      </c>
      <c r="S7" s="1">
        <v>0</v>
      </c>
      <c r="T7" s="1">
        <v>0</v>
      </c>
      <c r="U7" s="1">
        <v>0</v>
      </c>
      <c r="V7" s="1">
        <v>6.8</v>
      </c>
      <c r="W7" s="1">
        <v>0</v>
      </c>
      <c r="X7" s="1">
        <v>4.2</v>
      </c>
      <c r="Y7" s="1">
        <v>1.6</v>
      </c>
      <c r="Z7" s="1">
        <v>4.2</v>
      </c>
      <c r="AA7" s="1">
        <v>0</v>
      </c>
      <c r="AB7" s="1">
        <v>0</v>
      </c>
      <c r="AC7" s="1">
        <v>0</v>
      </c>
      <c r="AD7" s="1">
        <v>0</v>
      </c>
      <c r="AE7" s="1">
        <v>0</v>
      </c>
      <c r="AF7" s="1">
        <v>0</v>
      </c>
      <c r="AG7" s="1">
        <v>0</v>
      </c>
      <c r="AH7" s="1">
        <v>8.1</v>
      </c>
      <c r="AI7" s="1">
        <v>0.1</v>
      </c>
      <c r="AJ7" s="1">
        <v>0</v>
      </c>
      <c r="AK7" s="1">
        <v>0</v>
      </c>
      <c r="AL7" s="1">
        <v>0</v>
      </c>
      <c r="AM7" s="1">
        <v>0</v>
      </c>
      <c r="AN7" s="1">
        <v>0</v>
      </c>
      <c r="AO7" s="26">
        <v>5.5</v>
      </c>
      <c r="AP7" s="26">
        <v>5.2</v>
      </c>
      <c r="AQ7" s="1">
        <v>4.5999999999999996</v>
      </c>
      <c r="AR7" s="26">
        <v>0</v>
      </c>
      <c r="AS7" s="1">
        <v>0</v>
      </c>
      <c r="AT7" s="1">
        <v>8.1</v>
      </c>
      <c r="AU7" s="1">
        <v>4.0999999999999996</v>
      </c>
      <c r="AV7" s="1">
        <v>4.0999999999999996</v>
      </c>
      <c r="AW7" s="1">
        <v>9.6999999999999993</v>
      </c>
      <c r="AX7" s="1">
        <v>9.1999999999999993</v>
      </c>
      <c r="AY7" s="1">
        <v>9.5</v>
      </c>
      <c r="AZ7" s="1">
        <v>0</v>
      </c>
      <c r="BA7" s="1">
        <v>0</v>
      </c>
      <c r="BB7" s="1">
        <v>0</v>
      </c>
      <c r="BC7" s="1">
        <v>6.7</v>
      </c>
    </row>
    <row r="8" spans="1:55" x14ac:dyDescent="0.3">
      <c r="A8" s="1" t="s">
        <v>12</v>
      </c>
      <c r="B8" s="1" t="s">
        <v>13</v>
      </c>
      <c r="C8" s="1">
        <v>0.1</v>
      </c>
      <c r="D8" s="1">
        <v>0.1</v>
      </c>
      <c r="E8" s="25">
        <v>0.1</v>
      </c>
      <c r="F8" s="25">
        <v>7.2</v>
      </c>
      <c r="G8" s="25">
        <v>0</v>
      </c>
      <c r="H8" s="25">
        <v>0</v>
      </c>
      <c r="I8" s="25">
        <v>0</v>
      </c>
      <c r="J8" s="25">
        <v>0</v>
      </c>
      <c r="K8" s="25">
        <v>0</v>
      </c>
      <c r="L8" s="1">
        <v>0</v>
      </c>
      <c r="M8" s="1">
        <v>10</v>
      </c>
      <c r="N8" s="1">
        <v>0</v>
      </c>
      <c r="O8" s="1">
        <v>0</v>
      </c>
      <c r="P8" s="1">
        <v>3.0554410219695155E-3</v>
      </c>
      <c r="Q8" s="1">
        <v>0</v>
      </c>
      <c r="R8" s="1">
        <v>0</v>
      </c>
      <c r="S8" s="1">
        <v>0</v>
      </c>
      <c r="T8" s="1">
        <v>0</v>
      </c>
      <c r="U8" s="1">
        <v>5.2962510717540108E-3</v>
      </c>
      <c r="V8" s="1">
        <v>0</v>
      </c>
      <c r="W8" s="1">
        <v>0</v>
      </c>
      <c r="X8" s="1">
        <v>0</v>
      </c>
      <c r="Y8" s="1">
        <v>2</v>
      </c>
      <c r="Z8" s="1">
        <v>0</v>
      </c>
      <c r="AA8" s="1">
        <v>0</v>
      </c>
      <c r="AB8" s="1">
        <v>0</v>
      </c>
      <c r="AC8" s="1">
        <v>0</v>
      </c>
      <c r="AD8" s="1">
        <v>0</v>
      </c>
      <c r="AE8" s="1">
        <v>0</v>
      </c>
      <c r="AF8" s="1">
        <v>1.8</v>
      </c>
      <c r="AG8" s="1">
        <v>6.1</v>
      </c>
      <c r="AH8" s="1">
        <v>0.1</v>
      </c>
      <c r="AI8" s="1">
        <v>0.1</v>
      </c>
      <c r="AJ8" s="1">
        <v>0</v>
      </c>
      <c r="AK8" s="1">
        <v>0</v>
      </c>
      <c r="AL8" s="1">
        <v>0</v>
      </c>
      <c r="AM8" s="1">
        <v>0</v>
      </c>
      <c r="AN8" s="1">
        <v>7.9</v>
      </c>
      <c r="AO8" s="26">
        <v>0.1</v>
      </c>
      <c r="AP8" s="26">
        <v>5.0999999999999996</v>
      </c>
      <c r="AQ8" s="1">
        <v>0</v>
      </c>
      <c r="AR8" s="26">
        <v>0</v>
      </c>
      <c r="AS8" s="1">
        <v>7</v>
      </c>
      <c r="AT8" s="1">
        <v>1</v>
      </c>
      <c r="AU8" s="1">
        <v>4</v>
      </c>
      <c r="AV8" s="1">
        <v>2.1</v>
      </c>
      <c r="AW8" s="1">
        <v>7.4</v>
      </c>
      <c r="AX8" s="1">
        <v>6.6</v>
      </c>
      <c r="AY8" s="1">
        <v>7</v>
      </c>
      <c r="AZ8" s="1">
        <v>0</v>
      </c>
      <c r="BA8" s="1">
        <v>0</v>
      </c>
      <c r="BB8" s="1">
        <v>0</v>
      </c>
      <c r="BC8" s="1">
        <v>4.9000000000000004</v>
      </c>
    </row>
    <row r="9" spans="1:55" x14ac:dyDescent="0.3">
      <c r="A9" s="1" t="s">
        <v>14</v>
      </c>
      <c r="B9" s="1" t="s">
        <v>15</v>
      </c>
      <c r="C9" s="1">
        <v>0.6</v>
      </c>
      <c r="D9" s="1">
        <v>0.7</v>
      </c>
      <c r="E9" s="25">
        <v>0.7</v>
      </c>
      <c r="F9" s="25">
        <v>0.1</v>
      </c>
      <c r="G9" s="25">
        <v>0</v>
      </c>
      <c r="H9" s="25">
        <v>3.1</v>
      </c>
      <c r="I9" s="25">
        <v>6.8</v>
      </c>
      <c r="J9" s="25">
        <v>5.2</v>
      </c>
      <c r="K9" s="25">
        <v>3.9</v>
      </c>
      <c r="L9" s="1">
        <v>4.5999999999999996</v>
      </c>
      <c r="M9" s="1">
        <v>0</v>
      </c>
      <c r="N9" s="1">
        <v>1.8304025569287297E-4</v>
      </c>
      <c r="O9" s="1">
        <v>1.8304025569287297E-4</v>
      </c>
      <c r="P9" s="1">
        <v>0</v>
      </c>
      <c r="Q9" s="1">
        <v>0</v>
      </c>
      <c r="R9" s="1">
        <v>1.9111504793664025E-2</v>
      </c>
      <c r="S9" s="1">
        <v>6.0352120401044301E-3</v>
      </c>
      <c r="T9" s="1">
        <v>1.0002391347271889E-2</v>
      </c>
      <c r="U9" s="1">
        <v>0</v>
      </c>
      <c r="V9" s="1">
        <v>0.9</v>
      </c>
      <c r="W9" s="1">
        <v>1.8</v>
      </c>
      <c r="X9" s="1">
        <v>1.4</v>
      </c>
      <c r="Y9" s="1">
        <v>0.1</v>
      </c>
      <c r="Z9" s="1">
        <v>0</v>
      </c>
      <c r="AA9" s="1">
        <v>10</v>
      </c>
      <c r="AB9" s="1">
        <v>10</v>
      </c>
      <c r="AC9" s="1">
        <v>10</v>
      </c>
      <c r="AD9" s="1">
        <v>10</v>
      </c>
      <c r="AE9" s="1">
        <v>10</v>
      </c>
      <c r="AF9" s="1">
        <v>0</v>
      </c>
      <c r="AG9" s="1">
        <v>0</v>
      </c>
      <c r="AH9" s="1">
        <v>0.8</v>
      </c>
      <c r="AI9" s="1">
        <v>1.3</v>
      </c>
      <c r="AJ9" s="1">
        <v>6.6</v>
      </c>
      <c r="AK9" s="1">
        <v>8.4</v>
      </c>
      <c r="AL9" s="1">
        <v>7.6</v>
      </c>
      <c r="AM9" s="1">
        <v>7</v>
      </c>
      <c r="AN9" s="1">
        <v>0</v>
      </c>
      <c r="AO9" s="26">
        <v>1.1000000000000001</v>
      </c>
      <c r="AP9" s="26">
        <v>0.1</v>
      </c>
      <c r="AQ9" s="1">
        <v>0</v>
      </c>
      <c r="AR9" s="26">
        <v>8.4</v>
      </c>
      <c r="AS9" s="1">
        <v>0</v>
      </c>
      <c r="AT9" s="1" t="s">
        <v>470</v>
      </c>
      <c r="AU9" s="1">
        <v>0</v>
      </c>
      <c r="AV9" s="1">
        <v>2.9</v>
      </c>
      <c r="AW9" s="1">
        <v>0.1</v>
      </c>
      <c r="AX9" s="1">
        <v>0</v>
      </c>
      <c r="AY9" s="1">
        <v>0.1</v>
      </c>
      <c r="AZ9" s="1">
        <v>0</v>
      </c>
      <c r="BA9" s="1">
        <v>0</v>
      </c>
      <c r="BB9" s="1">
        <v>0</v>
      </c>
      <c r="BC9" s="1">
        <v>0.1</v>
      </c>
    </row>
    <row r="10" spans="1:55" x14ac:dyDescent="0.3">
      <c r="A10" s="1" t="s">
        <v>16</v>
      </c>
      <c r="B10" s="1" t="s">
        <v>17</v>
      </c>
      <c r="C10" s="1">
        <v>8.1999999999999993</v>
      </c>
      <c r="D10" s="1">
        <v>6.6</v>
      </c>
      <c r="E10" s="25">
        <v>7.5</v>
      </c>
      <c r="F10" s="25">
        <v>8.4</v>
      </c>
      <c r="G10" s="25">
        <v>0</v>
      </c>
      <c r="H10" s="25">
        <v>0</v>
      </c>
      <c r="I10" s="25">
        <v>0</v>
      </c>
      <c r="J10" s="25">
        <v>0</v>
      </c>
      <c r="K10" s="25">
        <v>0</v>
      </c>
      <c r="L10" s="1">
        <v>0</v>
      </c>
      <c r="M10" s="1">
        <v>0</v>
      </c>
      <c r="N10" s="1">
        <v>4.3914072984726761E-4</v>
      </c>
      <c r="O10" s="1">
        <v>2.215998373398373E-5</v>
      </c>
      <c r="P10" s="1">
        <v>5.0998366294879123E-3</v>
      </c>
      <c r="Q10" s="1">
        <v>0</v>
      </c>
      <c r="R10" s="1">
        <v>0</v>
      </c>
      <c r="S10" s="1">
        <v>0</v>
      </c>
      <c r="T10" s="1">
        <v>0</v>
      </c>
      <c r="U10" s="1">
        <v>0</v>
      </c>
      <c r="V10" s="1">
        <v>2.2000000000000002</v>
      </c>
      <c r="W10" s="1">
        <v>0.2</v>
      </c>
      <c r="X10" s="1">
        <v>1.3</v>
      </c>
      <c r="Y10" s="1">
        <v>3.4</v>
      </c>
      <c r="Z10" s="1">
        <v>0</v>
      </c>
      <c r="AA10" s="1">
        <v>0</v>
      </c>
      <c r="AB10" s="1">
        <v>0</v>
      </c>
      <c r="AC10" s="1">
        <v>0</v>
      </c>
      <c r="AD10" s="1">
        <v>0</v>
      </c>
      <c r="AE10" s="1">
        <v>0</v>
      </c>
      <c r="AF10" s="1">
        <v>0</v>
      </c>
      <c r="AG10" s="1">
        <v>2</v>
      </c>
      <c r="AH10" s="1">
        <v>5.2</v>
      </c>
      <c r="AI10" s="1">
        <v>3.4</v>
      </c>
      <c r="AJ10" s="1">
        <v>0</v>
      </c>
      <c r="AK10" s="1">
        <v>0</v>
      </c>
      <c r="AL10" s="1">
        <v>0</v>
      </c>
      <c r="AM10" s="1">
        <v>0</v>
      </c>
      <c r="AN10" s="1">
        <v>0</v>
      </c>
      <c r="AO10" s="26">
        <v>5.2</v>
      </c>
      <c r="AP10" s="26">
        <v>6.5</v>
      </c>
      <c r="AQ10" s="1">
        <v>0</v>
      </c>
      <c r="AR10" s="26">
        <v>0</v>
      </c>
      <c r="AS10" s="1">
        <v>1</v>
      </c>
      <c r="AT10" s="1">
        <v>5.0999999999999996</v>
      </c>
      <c r="AU10" s="1">
        <v>3.1</v>
      </c>
      <c r="AV10" s="1">
        <v>3.4</v>
      </c>
      <c r="AW10" s="1">
        <v>1</v>
      </c>
      <c r="AX10" s="1">
        <v>2.4</v>
      </c>
      <c r="AY10" s="1">
        <v>1.7</v>
      </c>
      <c r="AZ10" s="1">
        <v>0</v>
      </c>
      <c r="BA10" s="1">
        <v>0</v>
      </c>
      <c r="BB10" s="1">
        <v>0</v>
      </c>
      <c r="BC10" s="1">
        <v>1.2</v>
      </c>
    </row>
    <row r="11" spans="1:55" x14ac:dyDescent="0.3">
      <c r="A11" s="1" t="s">
        <v>18</v>
      </c>
      <c r="B11" s="1" t="s">
        <v>19</v>
      </c>
      <c r="C11" s="1">
        <v>7</v>
      </c>
      <c r="D11" s="1">
        <v>7.6</v>
      </c>
      <c r="E11" s="25">
        <v>7.3</v>
      </c>
      <c r="F11" s="25">
        <v>5.4</v>
      </c>
      <c r="G11" s="25">
        <v>0</v>
      </c>
      <c r="H11" s="25">
        <v>0</v>
      </c>
      <c r="I11" s="25">
        <v>0</v>
      </c>
      <c r="J11" s="25">
        <v>0</v>
      </c>
      <c r="K11" s="25">
        <v>0</v>
      </c>
      <c r="L11" s="1">
        <v>0</v>
      </c>
      <c r="M11" s="1">
        <v>7.4</v>
      </c>
      <c r="N11" s="1">
        <v>2.107312542703188E-3</v>
      </c>
      <c r="O11" s="1">
        <v>6.4155844142181227E-4</v>
      </c>
      <c r="P11" s="1">
        <v>4.7415276357735403E-3</v>
      </c>
      <c r="Q11" s="1">
        <v>0</v>
      </c>
      <c r="R11" s="1">
        <v>0</v>
      </c>
      <c r="S11" s="1">
        <v>0</v>
      </c>
      <c r="T11" s="1">
        <v>0</v>
      </c>
      <c r="U11" s="1">
        <v>2.9983299302288624E-3</v>
      </c>
      <c r="V11" s="1">
        <v>10</v>
      </c>
      <c r="W11" s="1">
        <v>6.4</v>
      </c>
      <c r="X11" s="1">
        <v>8.8000000000000007</v>
      </c>
      <c r="Y11" s="1">
        <v>3.2</v>
      </c>
      <c r="Z11" s="1">
        <v>0</v>
      </c>
      <c r="AA11" s="1">
        <v>0</v>
      </c>
      <c r="AB11" s="1">
        <v>0</v>
      </c>
      <c r="AC11" s="1">
        <v>0</v>
      </c>
      <c r="AD11" s="1">
        <v>0</v>
      </c>
      <c r="AE11" s="1">
        <v>0</v>
      </c>
      <c r="AF11" s="1">
        <v>1</v>
      </c>
      <c r="AG11" s="1">
        <v>1</v>
      </c>
      <c r="AH11" s="1">
        <v>8.5</v>
      </c>
      <c r="AI11" s="1">
        <v>7</v>
      </c>
      <c r="AJ11" s="1">
        <v>0</v>
      </c>
      <c r="AK11" s="1">
        <v>0</v>
      </c>
      <c r="AL11" s="1">
        <v>0</v>
      </c>
      <c r="AM11" s="1">
        <v>0</v>
      </c>
      <c r="AN11" s="1">
        <v>5</v>
      </c>
      <c r="AO11" s="26">
        <v>8.1</v>
      </c>
      <c r="AP11" s="26">
        <v>4.4000000000000004</v>
      </c>
      <c r="AQ11" s="1">
        <v>0</v>
      </c>
      <c r="AR11" s="26">
        <v>0</v>
      </c>
      <c r="AS11" s="1">
        <v>3</v>
      </c>
      <c r="AT11" s="1">
        <v>6.1</v>
      </c>
      <c r="AU11" s="1">
        <v>4.5999999999999996</v>
      </c>
      <c r="AV11" s="1">
        <v>4.2</v>
      </c>
      <c r="AW11" s="1">
        <v>1</v>
      </c>
      <c r="AX11" s="1">
        <v>4.5</v>
      </c>
      <c r="AY11" s="1">
        <v>2.9</v>
      </c>
      <c r="AZ11" s="1">
        <v>0</v>
      </c>
      <c r="BA11" s="1">
        <v>0</v>
      </c>
      <c r="BB11" s="1">
        <v>0</v>
      </c>
      <c r="BC11" s="1">
        <v>2</v>
      </c>
    </row>
    <row r="12" spans="1:55" x14ac:dyDescent="0.3">
      <c r="A12" s="1" t="s">
        <v>20</v>
      </c>
      <c r="B12" s="1" t="s">
        <v>21</v>
      </c>
      <c r="C12" s="1">
        <v>8.1999999999999993</v>
      </c>
      <c r="D12" s="1">
        <v>0.1</v>
      </c>
      <c r="E12" s="25">
        <v>5.4</v>
      </c>
      <c r="F12" s="25">
        <v>7.3</v>
      </c>
      <c r="G12" s="25">
        <v>7</v>
      </c>
      <c r="H12" s="25">
        <v>6.4</v>
      </c>
      <c r="I12" s="25">
        <v>7.6</v>
      </c>
      <c r="J12" s="25">
        <v>7</v>
      </c>
      <c r="K12" s="25">
        <v>7.1</v>
      </c>
      <c r="L12" s="1">
        <v>7.1</v>
      </c>
      <c r="M12" s="1">
        <v>10</v>
      </c>
      <c r="N12" s="1">
        <v>7.9474401498144513E-4</v>
      </c>
      <c r="O12" s="1">
        <v>0</v>
      </c>
      <c r="P12" s="1">
        <v>3.5343144308047215E-3</v>
      </c>
      <c r="Q12" s="1">
        <v>7.0447510145353412E-6</v>
      </c>
      <c r="R12" s="1">
        <v>1.5120159108526149E-3</v>
      </c>
      <c r="S12" s="1">
        <v>9.3864362155763042E-5</v>
      </c>
      <c r="T12" s="1">
        <v>1.5770424120524942E-3</v>
      </c>
      <c r="U12" s="1">
        <v>8.955649226622623E-3</v>
      </c>
      <c r="V12" s="1">
        <v>4</v>
      </c>
      <c r="W12" s="1">
        <v>0</v>
      </c>
      <c r="X12" s="1">
        <v>2.2000000000000002</v>
      </c>
      <c r="Y12" s="1">
        <v>2.4</v>
      </c>
      <c r="Z12" s="1">
        <v>7.4</v>
      </c>
      <c r="AA12" s="1">
        <v>0.8</v>
      </c>
      <c r="AB12" s="1">
        <v>0.2</v>
      </c>
      <c r="AC12" s="1">
        <v>0.5</v>
      </c>
      <c r="AD12" s="1">
        <v>1.6</v>
      </c>
      <c r="AE12" s="1">
        <v>1.1000000000000001</v>
      </c>
      <c r="AF12" s="1">
        <v>3</v>
      </c>
      <c r="AG12" s="1">
        <v>4</v>
      </c>
      <c r="AH12" s="1">
        <v>6.1</v>
      </c>
      <c r="AI12" s="1">
        <v>0.1</v>
      </c>
      <c r="AJ12" s="1">
        <v>3.6</v>
      </c>
      <c r="AK12" s="1">
        <v>3.9</v>
      </c>
      <c r="AL12" s="1">
        <v>3.8</v>
      </c>
      <c r="AM12" s="1">
        <v>4.4000000000000004</v>
      </c>
      <c r="AN12" s="1">
        <v>8.1</v>
      </c>
      <c r="AO12" s="26">
        <v>4</v>
      </c>
      <c r="AP12" s="26">
        <v>5.3</v>
      </c>
      <c r="AQ12" s="1">
        <v>7.2</v>
      </c>
      <c r="AR12" s="26">
        <v>4.8</v>
      </c>
      <c r="AS12" s="1">
        <v>6.1</v>
      </c>
      <c r="AT12" s="1">
        <v>7.1</v>
      </c>
      <c r="AU12" s="1">
        <v>6.6</v>
      </c>
      <c r="AV12" s="1">
        <v>5.7</v>
      </c>
      <c r="AW12" s="1">
        <v>0.1</v>
      </c>
      <c r="AX12" s="1">
        <v>0</v>
      </c>
      <c r="AY12" s="1">
        <v>0.1</v>
      </c>
      <c r="AZ12" s="1">
        <v>0</v>
      </c>
      <c r="BA12" s="1">
        <v>0</v>
      </c>
      <c r="BB12" s="1">
        <v>0</v>
      </c>
      <c r="BC12" s="1">
        <v>0.1</v>
      </c>
    </row>
    <row r="13" spans="1:55" x14ac:dyDescent="0.3">
      <c r="A13" s="1" t="s">
        <v>22</v>
      </c>
      <c r="B13" s="1" t="s">
        <v>23</v>
      </c>
      <c r="C13" s="1">
        <v>7.4</v>
      </c>
      <c r="D13" s="1">
        <v>0.1</v>
      </c>
      <c r="E13" s="25">
        <v>4.7</v>
      </c>
      <c r="F13" s="25">
        <v>6.7</v>
      </c>
      <c r="G13" s="25">
        <v>0</v>
      </c>
      <c r="H13" s="25">
        <v>0</v>
      </c>
      <c r="I13" s="25">
        <v>0</v>
      </c>
      <c r="J13" s="25">
        <v>0</v>
      </c>
      <c r="K13" s="25">
        <v>0</v>
      </c>
      <c r="L13" s="1">
        <v>0</v>
      </c>
      <c r="M13" s="1">
        <v>0</v>
      </c>
      <c r="N13" s="1">
        <v>1.100088259094432E-3</v>
      </c>
      <c r="O13" s="1">
        <v>0</v>
      </c>
      <c r="P13" s="1">
        <v>5.9408498961741225E-3</v>
      </c>
      <c r="Q13" s="1">
        <v>0</v>
      </c>
      <c r="R13" s="1">
        <v>0</v>
      </c>
      <c r="S13" s="1">
        <v>0</v>
      </c>
      <c r="T13" s="1">
        <v>0</v>
      </c>
      <c r="U13" s="1">
        <v>0</v>
      </c>
      <c r="V13" s="1">
        <v>5.5</v>
      </c>
      <c r="W13" s="1">
        <v>0</v>
      </c>
      <c r="X13" s="1">
        <v>3.2</v>
      </c>
      <c r="Y13" s="1">
        <v>4</v>
      </c>
      <c r="Z13" s="1">
        <v>0</v>
      </c>
      <c r="AA13" s="1">
        <v>0</v>
      </c>
      <c r="AB13" s="1">
        <v>0</v>
      </c>
      <c r="AC13" s="1">
        <v>0</v>
      </c>
      <c r="AD13" s="1">
        <v>0</v>
      </c>
      <c r="AE13" s="1">
        <v>0</v>
      </c>
      <c r="AF13" s="1">
        <v>0</v>
      </c>
      <c r="AG13" s="1">
        <v>0</v>
      </c>
      <c r="AH13" s="1">
        <v>6.5</v>
      </c>
      <c r="AI13" s="1">
        <v>0.1</v>
      </c>
      <c r="AJ13" s="1">
        <v>0</v>
      </c>
      <c r="AK13" s="1">
        <v>0</v>
      </c>
      <c r="AL13" s="1">
        <v>0</v>
      </c>
      <c r="AM13" s="1">
        <v>0</v>
      </c>
      <c r="AN13" s="1">
        <v>0</v>
      </c>
      <c r="AO13" s="26">
        <v>4</v>
      </c>
      <c r="AP13" s="26">
        <v>5.5</v>
      </c>
      <c r="AQ13" s="1">
        <v>0</v>
      </c>
      <c r="AR13" s="26">
        <v>0</v>
      </c>
      <c r="AS13" s="1">
        <v>0</v>
      </c>
      <c r="AT13" s="1">
        <v>1</v>
      </c>
      <c r="AU13" s="1">
        <v>0.5</v>
      </c>
      <c r="AV13" s="1">
        <v>2.2999999999999998</v>
      </c>
      <c r="AW13" s="1">
        <v>0</v>
      </c>
      <c r="AX13" s="1">
        <v>0</v>
      </c>
      <c r="AY13" s="1">
        <v>0</v>
      </c>
      <c r="AZ13" s="1">
        <v>0</v>
      </c>
      <c r="BA13" s="1">
        <v>0</v>
      </c>
      <c r="BB13" s="1">
        <v>0</v>
      </c>
      <c r="BC13" s="1">
        <v>0</v>
      </c>
    </row>
    <row r="14" spans="1:55" x14ac:dyDescent="0.3">
      <c r="A14" s="1" t="s">
        <v>24</v>
      </c>
      <c r="B14" s="1" t="s">
        <v>25</v>
      </c>
      <c r="C14" s="1">
        <v>8.1</v>
      </c>
      <c r="D14" s="1">
        <v>8.9</v>
      </c>
      <c r="E14" s="25">
        <v>8.5</v>
      </c>
      <c r="F14" s="25">
        <v>6.5</v>
      </c>
      <c r="G14" s="25">
        <v>0</v>
      </c>
      <c r="H14" s="25">
        <v>0</v>
      </c>
      <c r="I14" s="25">
        <v>0</v>
      </c>
      <c r="J14" s="25">
        <v>0</v>
      </c>
      <c r="K14" s="25">
        <v>0</v>
      </c>
      <c r="L14" s="1">
        <v>0</v>
      </c>
      <c r="M14" s="1">
        <v>0</v>
      </c>
      <c r="N14" s="1">
        <v>1.8518183915228257E-3</v>
      </c>
      <c r="O14" s="1">
        <v>4.9894947967551399E-4</v>
      </c>
      <c r="P14" s="1">
        <v>4.0863273223020634E-3</v>
      </c>
      <c r="Q14" s="1">
        <v>0</v>
      </c>
      <c r="R14" s="1">
        <v>0</v>
      </c>
      <c r="S14" s="1">
        <v>0</v>
      </c>
      <c r="T14" s="1">
        <v>0</v>
      </c>
      <c r="U14" s="1">
        <v>0</v>
      </c>
      <c r="V14" s="1">
        <v>9.3000000000000007</v>
      </c>
      <c r="W14" s="1">
        <v>5</v>
      </c>
      <c r="X14" s="1">
        <v>7.8</v>
      </c>
      <c r="Y14" s="1">
        <v>2.7</v>
      </c>
      <c r="Z14" s="1">
        <v>0</v>
      </c>
      <c r="AA14" s="1">
        <v>0</v>
      </c>
      <c r="AB14" s="1">
        <v>0</v>
      </c>
      <c r="AC14" s="1">
        <v>0</v>
      </c>
      <c r="AD14" s="1">
        <v>0</v>
      </c>
      <c r="AE14" s="1">
        <v>0</v>
      </c>
      <c r="AF14" s="1">
        <v>0</v>
      </c>
      <c r="AG14" s="1">
        <v>1</v>
      </c>
      <c r="AH14" s="1">
        <v>8.6999999999999993</v>
      </c>
      <c r="AI14" s="1">
        <v>7</v>
      </c>
      <c r="AJ14" s="1">
        <v>0</v>
      </c>
      <c r="AK14" s="1">
        <v>0</v>
      </c>
      <c r="AL14" s="1">
        <v>0</v>
      </c>
      <c r="AM14" s="1">
        <v>0</v>
      </c>
      <c r="AN14" s="1">
        <v>0</v>
      </c>
      <c r="AO14" s="26">
        <v>8.1999999999999993</v>
      </c>
      <c r="AP14" s="26">
        <v>4.9000000000000004</v>
      </c>
      <c r="AQ14" s="1">
        <v>0</v>
      </c>
      <c r="AR14" s="26">
        <v>0</v>
      </c>
      <c r="AS14" s="1">
        <v>0.5</v>
      </c>
      <c r="AT14" s="1">
        <v>10</v>
      </c>
      <c r="AU14" s="1">
        <v>5.3</v>
      </c>
      <c r="AV14" s="1">
        <v>4.5</v>
      </c>
      <c r="AW14" s="1">
        <v>9.3000000000000007</v>
      </c>
      <c r="AX14" s="1">
        <v>6.9</v>
      </c>
      <c r="AY14" s="1">
        <v>8.3000000000000007</v>
      </c>
      <c r="AZ14" s="1">
        <v>0</v>
      </c>
      <c r="BA14" s="1">
        <v>0</v>
      </c>
      <c r="BB14" s="1">
        <v>0</v>
      </c>
      <c r="BC14" s="1">
        <v>5.8</v>
      </c>
    </row>
    <row r="15" spans="1:55" x14ac:dyDescent="0.3">
      <c r="A15" s="1" t="s">
        <v>26</v>
      </c>
      <c r="B15" s="1" t="s">
        <v>27</v>
      </c>
      <c r="C15" s="1">
        <v>0.1</v>
      </c>
      <c r="D15" s="1">
        <v>0.1</v>
      </c>
      <c r="E15" s="25">
        <v>0.1</v>
      </c>
      <c r="F15" s="25">
        <v>0.1</v>
      </c>
      <c r="G15" s="25">
        <v>0</v>
      </c>
      <c r="H15" s="25">
        <v>4.7</v>
      </c>
      <c r="I15" s="25">
        <v>7.7</v>
      </c>
      <c r="J15" s="25">
        <v>6.4</v>
      </c>
      <c r="K15" s="25">
        <v>6.5</v>
      </c>
      <c r="L15" s="1">
        <v>6.5</v>
      </c>
      <c r="M15" s="1">
        <v>0</v>
      </c>
      <c r="N15" s="1">
        <v>0</v>
      </c>
      <c r="O15" s="1">
        <v>0</v>
      </c>
      <c r="P15" s="1">
        <v>0</v>
      </c>
      <c r="Q15" s="1">
        <v>0</v>
      </c>
      <c r="R15" s="1">
        <v>1.9133631018905983E-2</v>
      </c>
      <c r="S15" s="1">
        <v>6.0421992691282039E-3</v>
      </c>
      <c r="T15" s="1">
        <v>4.82780925597667E-2</v>
      </c>
      <c r="U15" s="1">
        <v>0</v>
      </c>
      <c r="V15" s="1">
        <v>0</v>
      </c>
      <c r="W15" s="1">
        <v>0</v>
      </c>
      <c r="X15" s="1">
        <v>0</v>
      </c>
      <c r="Y15" s="1">
        <v>0.1</v>
      </c>
      <c r="Z15" s="1">
        <v>0</v>
      </c>
      <c r="AA15" s="1">
        <v>10</v>
      </c>
      <c r="AB15" s="1">
        <v>10</v>
      </c>
      <c r="AC15" s="1">
        <v>10</v>
      </c>
      <c r="AD15" s="1">
        <v>10</v>
      </c>
      <c r="AE15" s="1">
        <v>10</v>
      </c>
      <c r="AF15" s="1">
        <v>0</v>
      </c>
      <c r="AG15" s="1">
        <v>0</v>
      </c>
      <c r="AH15" s="1">
        <v>0.1</v>
      </c>
      <c r="AI15" s="1">
        <v>0.1</v>
      </c>
      <c r="AJ15" s="1">
        <v>7.4</v>
      </c>
      <c r="AK15" s="1">
        <v>8.9</v>
      </c>
      <c r="AL15" s="1">
        <v>8.1999999999999993</v>
      </c>
      <c r="AM15" s="1">
        <v>8.3000000000000007</v>
      </c>
      <c r="AN15" s="1">
        <v>0</v>
      </c>
      <c r="AO15" s="26">
        <v>0.1</v>
      </c>
      <c r="AP15" s="26">
        <v>0.1</v>
      </c>
      <c r="AQ15" s="1">
        <v>0</v>
      </c>
      <c r="AR15" s="26">
        <v>8.8000000000000007</v>
      </c>
      <c r="AS15" s="1">
        <v>0</v>
      </c>
      <c r="AT15" s="1">
        <v>5.0999999999999996</v>
      </c>
      <c r="AU15" s="1">
        <v>2.6</v>
      </c>
      <c r="AV15" s="1">
        <v>3.4</v>
      </c>
      <c r="AW15" s="1">
        <v>0</v>
      </c>
      <c r="AX15" s="1">
        <v>0.7</v>
      </c>
      <c r="AY15" s="1">
        <v>0.4</v>
      </c>
      <c r="AZ15" s="1">
        <v>0</v>
      </c>
      <c r="BA15" s="1">
        <v>0</v>
      </c>
      <c r="BB15" s="1">
        <v>0</v>
      </c>
      <c r="BC15" s="1">
        <v>0.3</v>
      </c>
    </row>
    <row r="16" spans="1:55" x14ac:dyDescent="0.3">
      <c r="A16" s="1" t="s">
        <v>28</v>
      </c>
      <c r="B16" s="1" t="s">
        <v>29</v>
      </c>
      <c r="C16" s="1">
        <v>0.1</v>
      </c>
      <c r="D16" s="1">
        <v>0.1</v>
      </c>
      <c r="E16" s="25">
        <v>0.1</v>
      </c>
      <c r="F16" s="25">
        <v>0.1</v>
      </c>
      <c r="G16" s="25">
        <v>0</v>
      </c>
      <c r="H16" s="25">
        <v>0</v>
      </c>
      <c r="I16" s="25">
        <v>0</v>
      </c>
      <c r="J16" s="25">
        <v>0</v>
      </c>
      <c r="K16" s="25">
        <v>0</v>
      </c>
      <c r="L16" s="1">
        <v>0</v>
      </c>
      <c r="M16" s="1">
        <v>0</v>
      </c>
      <c r="N16" s="1">
        <v>0</v>
      </c>
      <c r="O16" s="1">
        <v>0</v>
      </c>
      <c r="P16" s="1">
        <v>0</v>
      </c>
      <c r="Q16" s="1">
        <v>0</v>
      </c>
      <c r="R16" s="1">
        <v>0</v>
      </c>
      <c r="S16" s="1">
        <v>0</v>
      </c>
      <c r="T16" s="1">
        <v>0</v>
      </c>
      <c r="U16" s="1">
        <v>0</v>
      </c>
      <c r="V16" s="1">
        <v>0</v>
      </c>
      <c r="W16" s="1">
        <v>0</v>
      </c>
      <c r="X16" s="1">
        <v>0</v>
      </c>
      <c r="Y16" s="1">
        <v>0.1</v>
      </c>
      <c r="Z16" s="1">
        <v>0</v>
      </c>
      <c r="AA16" s="1">
        <v>0</v>
      </c>
      <c r="AB16" s="1">
        <v>0</v>
      </c>
      <c r="AC16" s="1">
        <v>0</v>
      </c>
      <c r="AD16" s="1">
        <v>0</v>
      </c>
      <c r="AE16" s="1">
        <v>0</v>
      </c>
      <c r="AF16" s="1">
        <v>0</v>
      </c>
      <c r="AG16" s="1">
        <v>0</v>
      </c>
      <c r="AH16" s="1">
        <v>0.1</v>
      </c>
      <c r="AI16" s="1">
        <v>0.1</v>
      </c>
      <c r="AJ16" s="1">
        <v>0</v>
      </c>
      <c r="AK16" s="1">
        <v>0</v>
      </c>
      <c r="AL16" s="1">
        <v>0</v>
      </c>
      <c r="AM16" s="1">
        <v>0</v>
      </c>
      <c r="AN16" s="1">
        <v>0</v>
      </c>
      <c r="AO16" s="26">
        <v>0.1</v>
      </c>
      <c r="AP16" s="26">
        <v>0.1</v>
      </c>
      <c r="AQ16" s="1">
        <v>0</v>
      </c>
      <c r="AR16" s="26">
        <v>0</v>
      </c>
      <c r="AS16" s="1">
        <v>0</v>
      </c>
      <c r="AT16" s="1" t="s">
        <v>470</v>
      </c>
      <c r="AU16" s="1">
        <v>0</v>
      </c>
      <c r="AV16" s="1">
        <v>0.1</v>
      </c>
      <c r="AW16" s="1">
        <v>0.5</v>
      </c>
      <c r="AX16" s="1">
        <v>0</v>
      </c>
      <c r="AY16" s="1">
        <v>0.3</v>
      </c>
      <c r="AZ16" s="1">
        <v>0</v>
      </c>
      <c r="BA16" s="1">
        <v>0</v>
      </c>
      <c r="BB16" s="1">
        <v>0</v>
      </c>
      <c r="BC16" s="1">
        <v>0.2</v>
      </c>
    </row>
    <row r="17" spans="1:55" x14ac:dyDescent="0.3">
      <c r="A17" s="1" t="s">
        <v>30</v>
      </c>
      <c r="B17" s="1" t="s">
        <v>31</v>
      </c>
      <c r="C17" s="1">
        <v>10</v>
      </c>
      <c r="D17" s="1">
        <v>10</v>
      </c>
      <c r="E17" s="25">
        <v>10</v>
      </c>
      <c r="F17" s="25">
        <v>10</v>
      </c>
      <c r="G17" s="25">
        <v>8.6</v>
      </c>
      <c r="H17" s="25">
        <v>9.6</v>
      </c>
      <c r="I17" s="25">
        <v>9.1</v>
      </c>
      <c r="J17" s="25">
        <v>9.4</v>
      </c>
      <c r="K17" s="25">
        <v>9</v>
      </c>
      <c r="L17" s="1">
        <v>9.1999999999999993</v>
      </c>
      <c r="M17" s="1">
        <v>10</v>
      </c>
      <c r="N17" s="1">
        <v>1.6673592146175923E-3</v>
      </c>
      <c r="O17" s="1">
        <v>1.6621738949701046E-4</v>
      </c>
      <c r="P17" s="1">
        <v>2.2053785188394133E-2</v>
      </c>
      <c r="Q17" s="1">
        <v>9.1131893255174105E-6</v>
      </c>
      <c r="R17" s="1">
        <v>4.2069638140911376E-3</v>
      </c>
      <c r="S17" s="1">
        <v>1.3741774705939883E-4</v>
      </c>
      <c r="T17" s="1">
        <v>1.9383528713689047E-3</v>
      </c>
      <c r="U17" s="1">
        <v>9.4270188682795254E-4</v>
      </c>
      <c r="V17" s="1">
        <v>8.3000000000000007</v>
      </c>
      <c r="W17" s="1">
        <v>1.7</v>
      </c>
      <c r="X17" s="1">
        <v>6</v>
      </c>
      <c r="Y17" s="1">
        <v>10</v>
      </c>
      <c r="Z17" s="1">
        <v>7.7</v>
      </c>
      <c r="AA17" s="1">
        <v>2.2999999999999998</v>
      </c>
      <c r="AB17" s="1">
        <v>0.3</v>
      </c>
      <c r="AC17" s="1">
        <v>1.4</v>
      </c>
      <c r="AD17" s="1">
        <v>1.9</v>
      </c>
      <c r="AE17" s="1">
        <v>1.7</v>
      </c>
      <c r="AF17" s="1">
        <v>0.3</v>
      </c>
      <c r="AG17" s="1">
        <v>2</v>
      </c>
      <c r="AH17" s="1">
        <v>9.1999999999999993</v>
      </c>
      <c r="AI17" s="1">
        <v>5.9</v>
      </c>
      <c r="AJ17" s="1">
        <v>6</v>
      </c>
      <c r="AK17" s="1">
        <v>4.7</v>
      </c>
      <c r="AL17" s="1">
        <v>5.4</v>
      </c>
      <c r="AM17" s="1">
        <v>5.5</v>
      </c>
      <c r="AN17" s="1">
        <v>7.6</v>
      </c>
      <c r="AO17" s="26">
        <v>8.6999999999999993</v>
      </c>
      <c r="AP17" s="26">
        <v>10</v>
      </c>
      <c r="AQ17" s="1">
        <v>8.1999999999999993</v>
      </c>
      <c r="AR17" s="26">
        <v>6.9</v>
      </c>
      <c r="AS17" s="1">
        <v>4.8</v>
      </c>
      <c r="AT17" s="1">
        <v>5.0999999999999996</v>
      </c>
      <c r="AU17" s="1">
        <v>5</v>
      </c>
      <c r="AV17" s="1">
        <v>8.1999999999999993</v>
      </c>
      <c r="AW17" s="1">
        <v>9.6999999999999993</v>
      </c>
      <c r="AX17" s="1">
        <v>9</v>
      </c>
      <c r="AY17" s="1">
        <v>9.4</v>
      </c>
      <c r="AZ17" s="1">
        <v>0</v>
      </c>
      <c r="BA17" s="1">
        <v>0</v>
      </c>
      <c r="BB17" s="1">
        <v>0</v>
      </c>
      <c r="BC17" s="1">
        <v>6.6</v>
      </c>
    </row>
    <row r="18" spans="1:55" x14ac:dyDescent="0.3">
      <c r="A18" s="1" t="s">
        <v>32</v>
      </c>
      <c r="B18" s="1" t="s">
        <v>33</v>
      </c>
      <c r="C18" s="1">
        <v>0.1</v>
      </c>
      <c r="D18" s="1">
        <v>0.1</v>
      </c>
      <c r="E18" s="25">
        <v>0.1</v>
      </c>
      <c r="F18" s="25">
        <v>0.1</v>
      </c>
      <c r="G18" s="25">
        <v>3.6</v>
      </c>
      <c r="H18" s="25">
        <v>4</v>
      </c>
      <c r="I18" s="25">
        <v>6.8</v>
      </c>
      <c r="J18" s="25">
        <v>5.6</v>
      </c>
      <c r="K18" s="25">
        <v>3.5</v>
      </c>
      <c r="L18" s="1">
        <v>4.5999999999999996</v>
      </c>
      <c r="M18" s="1">
        <v>0</v>
      </c>
      <c r="N18" s="1">
        <v>0</v>
      </c>
      <c r="O18" s="1">
        <v>0</v>
      </c>
      <c r="P18" s="1">
        <v>0</v>
      </c>
      <c r="Q18" s="1">
        <v>5.45674518277258E-6</v>
      </c>
      <c r="R18" s="1">
        <v>1.4106147530805068E-2</v>
      </c>
      <c r="S18" s="1">
        <v>2.0151639329721522E-3</v>
      </c>
      <c r="T18" s="1">
        <v>1.9301976562250537E-3</v>
      </c>
      <c r="U18" s="1">
        <v>0</v>
      </c>
      <c r="V18" s="1">
        <v>0</v>
      </c>
      <c r="W18" s="1">
        <v>0</v>
      </c>
      <c r="X18" s="1">
        <v>0</v>
      </c>
      <c r="Y18" s="1">
        <v>0.1</v>
      </c>
      <c r="Z18" s="1">
        <v>7.2</v>
      </c>
      <c r="AA18" s="1">
        <v>7.8</v>
      </c>
      <c r="AB18" s="1">
        <v>4</v>
      </c>
      <c r="AC18" s="1">
        <v>6.3</v>
      </c>
      <c r="AD18" s="1">
        <v>1.9</v>
      </c>
      <c r="AE18" s="1">
        <v>4.5</v>
      </c>
      <c r="AF18" s="1">
        <v>0</v>
      </c>
      <c r="AG18" s="1">
        <v>1</v>
      </c>
      <c r="AH18" s="1">
        <v>0.1</v>
      </c>
      <c r="AI18" s="1">
        <v>0.1</v>
      </c>
      <c r="AJ18" s="1">
        <v>5.9</v>
      </c>
      <c r="AK18" s="1">
        <v>5.4</v>
      </c>
      <c r="AL18" s="1">
        <v>5.7</v>
      </c>
      <c r="AM18" s="1">
        <v>2.7</v>
      </c>
      <c r="AN18" s="1">
        <v>0</v>
      </c>
      <c r="AO18" s="26">
        <v>0.1</v>
      </c>
      <c r="AP18" s="26">
        <v>0.1</v>
      </c>
      <c r="AQ18" s="1">
        <v>5.7</v>
      </c>
      <c r="AR18" s="26">
        <v>4.5999999999999996</v>
      </c>
      <c r="AS18" s="1">
        <v>0.5</v>
      </c>
      <c r="AT18" s="1" t="s">
        <v>470</v>
      </c>
      <c r="AU18" s="1">
        <v>0.5</v>
      </c>
      <c r="AV18" s="1">
        <v>2.6</v>
      </c>
      <c r="AW18" s="1">
        <v>0</v>
      </c>
      <c r="AX18" s="1">
        <v>0</v>
      </c>
      <c r="AY18" s="1">
        <v>0</v>
      </c>
      <c r="AZ18" s="1">
        <v>0</v>
      </c>
      <c r="BA18" s="1">
        <v>0</v>
      </c>
      <c r="BB18" s="1">
        <v>0</v>
      </c>
      <c r="BC18" s="1">
        <v>0</v>
      </c>
    </row>
    <row r="19" spans="1:55" x14ac:dyDescent="0.3">
      <c r="A19" s="1" t="s">
        <v>34</v>
      </c>
      <c r="B19" s="1" t="s">
        <v>35</v>
      </c>
      <c r="C19" s="1">
        <v>0.1</v>
      </c>
      <c r="D19" s="1">
        <v>0.1</v>
      </c>
      <c r="E19" s="25">
        <v>0.1</v>
      </c>
      <c r="F19" s="25">
        <v>7.1</v>
      </c>
      <c r="G19" s="25">
        <v>0</v>
      </c>
      <c r="H19" s="25">
        <v>0</v>
      </c>
      <c r="I19" s="25">
        <v>0</v>
      </c>
      <c r="J19" s="25">
        <v>0</v>
      </c>
      <c r="K19" s="25">
        <v>0</v>
      </c>
      <c r="L19" s="1">
        <v>0</v>
      </c>
      <c r="M19" s="1">
        <v>0</v>
      </c>
      <c r="N19" s="1">
        <v>0</v>
      </c>
      <c r="O19" s="1">
        <v>0</v>
      </c>
      <c r="P19" s="1">
        <v>7.6769173637872669E-3</v>
      </c>
      <c r="Q19" s="1">
        <v>0</v>
      </c>
      <c r="R19" s="1">
        <v>0</v>
      </c>
      <c r="S19" s="1">
        <v>0</v>
      </c>
      <c r="T19" s="1">
        <v>0</v>
      </c>
      <c r="U19" s="1">
        <v>0</v>
      </c>
      <c r="V19" s="1">
        <v>0</v>
      </c>
      <c r="W19" s="1">
        <v>0</v>
      </c>
      <c r="X19" s="1">
        <v>0</v>
      </c>
      <c r="Y19" s="1">
        <v>5.0999999999999996</v>
      </c>
      <c r="Z19" s="1">
        <v>0</v>
      </c>
      <c r="AA19" s="1">
        <v>0</v>
      </c>
      <c r="AB19" s="1">
        <v>0</v>
      </c>
      <c r="AC19" s="1">
        <v>0</v>
      </c>
      <c r="AD19" s="1">
        <v>0</v>
      </c>
      <c r="AE19" s="1">
        <v>0</v>
      </c>
      <c r="AF19" s="1">
        <v>0</v>
      </c>
      <c r="AG19" s="1">
        <v>0</v>
      </c>
      <c r="AH19" s="1">
        <v>0.1</v>
      </c>
      <c r="AI19" s="1">
        <v>0.1</v>
      </c>
      <c r="AJ19" s="1">
        <v>0</v>
      </c>
      <c r="AK19" s="1">
        <v>0</v>
      </c>
      <c r="AL19" s="1">
        <v>0</v>
      </c>
      <c r="AM19" s="1">
        <v>0</v>
      </c>
      <c r="AN19" s="1">
        <v>0</v>
      </c>
      <c r="AO19" s="26">
        <v>0.1</v>
      </c>
      <c r="AP19" s="26">
        <v>6.2</v>
      </c>
      <c r="AQ19" s="1">
        <v>0</v>
      </c>
      <c r="AR19" s="26">
        <v>0</v>
      </c>
      <c r="AS19" s="1">
        <v>0</v>
      </c>
      <c r="AT19" s="1">
        <v>6.1</v>
      </c>
      <c r="AU19" s="1">
        <v>3.1</v>
      </c>
      <c r="AV19" s="1">
        <v>2.2999999999999998</v>
      </c>
      <c r="AW19" s="1">
        <v>3</v>
      </c>
      <c r="AX19" s="1">
        <v>5.0999999999999996</v>
      </c>
      <c r="AY19" s="1">
        <v>4.0999999999999996</v>
      </c>
      <c r="AZ19" s="1">
        <v>0</v>
      </c>
      <c r="BA19" s="1">
        <v>0</v>
      </c>
      <c r="BB19" s="1">
        <v>0</v>
      </c>
      <c r="BC19" s="1">
        <v>2.9</v>
      </c>
    </row>
    <row r="20" spans="1:55" x14ac:dyDescent="0.3">
      <c r="A20" s="1" t="s">
        <v>36</v>
      </c>
      <c r="B20" s="1" t="s">
        <v>37</v>
      </c>
      <c r="C20" s="1">
        <v>6.7</v>
      </c>
      <c r="D20" s="1">
        <v>0.1</v>
      </c>
      <c r="E20" s="25">
        <v>4.0999999999999996</v>
      </c>
      <c r="F20" s="25">
        <v>5.9</v>
      </c>
      <c r="G20" s="25">
        <v>0</v>
      </c>
      <c r="H20" s="25">
        <v>0</v>
      </c>
      <c r="I20" s="25">
        <v>0</v>
      </c>
      <c r="J20" s="25">
        <v>0</v>
      </c>
      <c r="K20" s="25">
        <v>0</v>
      </c>
      <c r="L20" s="1">
        <v>0</v>
      </c>
      <c r="M20" s="1">
        <v>0</v>
      </c>
      <c r="N20" s="1">
        <v>4.1696441680444364E-4</v>
      </c>
      <c r="O20" s="1">
        <v>0</v>
      </c>
      <c r="P20" s="1">
        <v>1.9616753857092644E-3</v>
      </c>
      <c r="Q20" s="1">
        <v>0</v>
      </c>
      <c r="R20" s="1">
        <v>0</v>
      </c>
      <c r="S20" s="1">
        <v>0</v>
      </c>
      <c r="T20" s="1">
        <v>0</v>
      </c>
      <c r="U20" s="1">
        <v>0</v>
      </c>
      <c r="V20" s="1">
        <v>2.1</v>
      </c>
      <c r="W20" s="1">
        <v>0</v>
      </c>
      <c r="X20" s="1">
        <v>1.1000000000000001</v>
      </c>
      <c r="Y20" s="1">
        <v>1.3</v>
      </c>
      <c r="Z20" s="1">
        <v>0</v>
      </c>
      <c r="AA20" s="1">
        <v>0</v>
      </c>
      <c r="AB20" s="1">
        <v>0</v>
      </c>
      <c r="AC20" s="1">
        <v>0</v>
      </c>
      <c r="AD20" s="1">
        <v>0</v>
      </c>
      <c r="AE20" s="1">
        <v>0</v>
      </c>
      <c r="AF20" s="1">
        <v>0</v>
      </c>
      <c r="AG20" s="1">
        <v>0</v>
      </c>
      <c r="AH20" s="1">
        <v>4.4000000000000004</v>
      </c>
      <c r="AI20" s="1">
        <v>0.1</v>
      </c>
      <c r="AJ20" s="1">
        <v>0</v>
      </c>
      <c r="AK20" s="1">
        <v>0</v>
      </c>
      <c r="AL20" s="1">
        <v>0</v>
      </c>
      <c r="AM20" s="1">
        <v>0</v>
      </c>
      <c r="AN20" s="1">
        <v>0</v>
      </c>
      <c r="AO20" s="26">
        <v>2.7</v>
      </c>
      <c r="AP20" s="26">
        <v>4</v>
      </c>
      <c r="AQ20" s="1">
        <v>0</v>
      </c>
      <c r="AR20" s="26">
        <v>0</v>
      </c>
      <c r="AS20" s="1">
        <v>0</v>
      </c>
      <c r="AT20" s="1">
        <v>1</v>
      </c>
      <c r="AU20" s="1">
        <v>0.5</v>
      </c>
      <c r="AV20" s="1">
        <v>1.6</v>
      </c>
      <c r="AW20" s="1">
        <v>7.4</v>
      </c>
      <c r="AX20" s="1">
        <v>8.1</v>
      </c>
      <c r="AY20" s="1">
        <v>7.8</v>
      </c>
      <c r="AZ20" s="1">
        <v>0</v>
      </c>
      <c r="BA20" s="1">
        <v>0</v>
      </c>
      <c r="BB20" s="1">
        <v>0</v>
      </c>
      <c r="BC20" s="1">
        <v>5.5</v>
      </c>
    </row>
    <row r="21" spans="1:55" x14ac:dyDescent="0.3">
      <c r="A21" s="1" t="s">
        <v>38</v>
      </c>
      <c r="B21" s="1" t="s">
        <v>39</v>
      </c>
      <c r="C21" s="1">
        <v>3.6</v>
      </c>
      <c r="D21" s="1">
        <v>0.1</v>
      </c>
      <c r="E21" s="25">
        <v>2</v>
      </c>
      <c r="F21" s="25">
        <v>4.5</v>
      </c>
      <c r="G21" s="25">
        <v>3.5</v>
      </c>
      <c r="H21" s="25">
        <v>4.0999999999999996</v>
      </c>
      <c r="I21" s="25">
        <v>6.7</v>
      </c>
      <c r="J21" s="25">
        <v>5.5</v>
      </c>
      <c r="K21" s="25">
        <v>5.2</v>
      </c>
      <c r="L21" s="1">
        <v>5.4</v>
      </c>
      <c r="M21" s="1">
        <v>0</v>
      </c>
      <c r="N21" s="1">
        <v>7.3851062584157849E-4</v>
      </c>
      <c r="O21" s="1">
        <v>0</v>
      </c>
      <c r="P21" s="1">
        <v>1.7631194382647389E-2</v>
      </c>
      <c r="Q21" s="1">
        <v>3.3314794215795327E-6</v>
      </c>
      <c r="R21" s="1">
        <v>1.171047274749722E-2</v>
      </c>
      <c r="S21" s="1">
        <v>1.4310289210233591E-3</v>
      </c>
      <c r="T21" s="1">
        <v>1.1426804783092324E-2</v>
      </c>
      <c r="U21" s="1">
        <v>0</v>
      </c>
      <c r="V21" s="1">
        <v>3.7</v>
      </c>
      <c r="W21" s="1">
        <v>0</v>
      </c>
      <c r="X21" s="1">
        <v>2</v>
      </c>
      <c r="Y21" s="1">
        <v>10</v>
      </c>
      <c r="Z21" s="1">
        <v>6.7</v>
      </c>
      <c r="AA21" s="1">
        <v>6.5</v>
      </c>
      <c r="AB21" s="1">
        <v>2.9</v>
      </c>
      <c r="AC21" s="1">
        <v>5</v>
      </c>
      <c r="AD21" s="1">
        <v>10</v>
      </c>
      <c r="AE21" s="1">
        <v>8.5</v>
      </c>
      <c r="AF21" s="1">
        <v>0</v>
      </c>
      <c r="AG21" s="1">
        <v>0</v>
      </c>
      <c r="AH21" s="1">
        <v>3.7</v>
      </c>
      <c r="AI21" s="1">
        <v>0.1</v>
      </c>
      <c r="AJ21" s="1">
        <v>5.3</v>
      </c>
      <c r="AK21" s="1">
        <v>4.8</v>
      </c>
      <c r="AL21" s="1">
        <v>5.0999999999999996</v>
      </c>
      <c r="AM21" s="1">
        <v>7.6</v>
      </c>
      <c r="AN21" s="1">
        <v>0</v>
      </c>
      <c r="AO21" s="26">
        <v>2</v>
      </c>
      <c r="AP21" s="26">
        <v>8.4</v>
      </c>
      <c r="AQ21" s="1">
        <v>5.3</v>
      </c>
      <c r="AR21" s="26">
        <v>7.2</v>
      </c>
      <c r="AS21" s="1">
        <v>0</v>
      </c>
      <c r="AT21" s="1">
        <v>2</v>
      </c>
      <c r="AU21" s="1">
        <v>1</v>
      </c>
      <c r="AV21" s="1">
        <v>5.5</v>
      </c>
      <c r="AW21" s="1">
        <v>0.4</v>
      </c>
      <c r="AX21" s="1">
        <v>0.2</v>
      </c>
      <c r="AY21" s="1">
        <v>0.3</v>
      </c>
      <c r="AZ21" s="1">
        <v>0</v>
      </c>
      <c r="BA21" s="1">
        <v>0</v>
      </c>
      <c r="BB21" s="1">
        <v>0</v>
      </c>
      <c r="BC21" s="1">
        <v>0.2</v>
      </c>
    </row>
    <row r="22" spans="1:55" x14ac:dyDescent="0.3">
      <c r="A22" s="1" t="s">
        <v>40</v>
      </c>
      <c r="B22" s="1" t="s">
        <v>41</v>
      </c>
      <c r="C22" s="1">
        <v>0.1</v>
      </c>
      <c r="D22" s="1">
        <v>0.1</v>
      </c>
      <c r="E22" s="25">
        <v>0.1</v>
      </c>
      <c r="F22" s="25">
        <v>6.7</v>
      </c>
      <c r="G22" s="25">
        <v>0</v>
      </c>
      <c r="H22" s="25">
        <v>0</v>
      </c>
      <c r="I22" s="25">
        <v>0</v>
      </c>
      <c r="J22" s="25">
        <v>0</v>
      </c>
      <c r="K22" s="25">
        <v>0</v>
      </c>
      <c r="L22" s="1">
        <v>0</v>
      </c>
      <c r="M22" s="1">
        <v>0</v>
      </c>
      <c r="N22" s="1">
        <v>0</v>
      </c>
      <c r="O22" s="1">
        <v>0</v>
      </c>
      <c r="P22" s="1">
        <v>4.4396336911201586E-3</v>
      </c>
      <c r="Q22" s="1">
        <v>0</v>
      </c>
      <c r="R22" s="1">
        <v>0</v>
      </c>
      <c r="S22" s="1">
        <v>0</v>
      </c>
      <c r="T22" s="1">
        <v>0</v>
      </c>
      <c r="U22" s="1">
        <v>0</v>
      </c>
      <c r="V22" s="1">
        <v>0</v>
      </c>
      <c r="W22" s="1">
        <v>0</v>
      </c>
      <c r="X22" s="1">
        <v>0</v>
      </c>
      <c r="Y22" s="1">
        <v>3</v>
      </c>
      <c r="Z22" s="1">
        <v>0</v>
      </c>
      <c r="AA22" s="1">
        <v>0</v>
      </c>
      <c r="AB22" s="1">
        <v>0</v>
      </c>
      <c r="AC22" s="1">
        <v>0</v>
      </c>
      <c r="AD22" s="1">
        <v>0</v>
      </c>
      <c r="AE22" s="1">
        <v>0</v>
      </c>
      <c r="AF22" s="1">
        <v>0</v>
      </c>
      <c r="AG22" s="1">
        <v>0</v>
      </c>
      <c r="AH22" s="1">
        <v>0.1</v>
      </c>
      <c r="AI22" s="1">
        <v>0.1</v>
      </c>
      <c r="AJ22" s="1">
        <v>0</v>
      </c>
      <c r="AK22" s="1">
        <v>0</v>
      </c>
      <c r="AL22" s="1">
        <v>0</v>
      </c>
      <c r="AM22" s="1">
        <v>0</v>
      </c>
      <c r="AN22" s="1">
        <v>0</v>
      </c>
      <c r="AO22" s="26">
        <v>0.1</v>
      </c>
      <c r="AP22" s="26">
        <v>5.0999999999999996</v>
      </c>
      <c r="AQ22" s="1">
        <v>0</v>
      </c>
      <c r="AR22" s="26">
        <v>0</v>
      </c>
      <c r="AS22" s="1">
        <v>0</v>
      </c>
      <c r="AT22" s="1">
        <v>1</v>
      </c>
      <c r="AU22" s="1">
        <v>0.5</v>
      </c>
      <c r="AV22" s="1">
        <v>1.4</v>
      </c>
      <c r="AW22" s="1">
        <v>2.9</v>
      </c>
      <c r="AX22" s="1">
        <v>4.5999999999999996</v>
      </c>
      <c r="AY22" s="1">
        <v>3.8</v>
      </c>
      <c r="AZ22" s="1">
        <v>0</v>
      </c>
      <c r="BA22" s="1">
        <v>0</v>
      </c>
      <c r="BB22" s="1">
        <v>0</v>
      </c>
      <c r="BC22" s="1">
        <v>2.7</v>
      </c>
    </row>
    <row r="23" spans="1:55" x14ac:dyDescent="0.3">
      <c r="A23" s="1" t="s">
        <v>42</v>
      </c>
      <c r="B23" s="1" t="s">
        <v>43</v>
      </c>
      <c r="C23" s="1">
        <v>5.6</v>
      </c>
      <c r="D23" s="1">
        <v>5.2</v>
      </c>
      <c r="E23" s="25">
        <v>5.4</v>
      </c>
      <c r="F23" s="25">
        <v>4.5999999999999996</v>
      </c>
      <c r="G23" s="25">
        <v>0</v>
      </c>
      <c r="H23" s="25">
        <v>0</v>
      </c>
      <c r="I23" s="25">
        <v>0</v>
      </c>
      <c r="J23" s="25">
        <v>0</v>
      </c>
      <c r="K23" s="25">
        <v>0</v>
      </c>
      <c r="L23" s="1">
        <v>0</v>
      </c>
      <c r="M23" s="1">
        <v>0</v>
      </c>
      <c r="N23" s="1">
        <v>2.2902581955937741E-3</v>
      </c>
      <c r="O23" s="1">
        <v>5.0907184727930427E-4</v>
      </c>
      <c r="P23" s="1">
        <v>9.2016349125663612E-3</v>
      </c>
      <c r="Q23" s="1">
        <v>0</v>
      </c>
      <c r="R23" s="1">
        <v>0</v>
      </c>
      <c r="S23" s="1">
        <v>0</v>
      </c>
      <c r="T23" s="1">
        <v>0</v>
      </c>
      <c r="U23" s="1">
        <v>0</v>
      </c>
      <c r="V23" s="1">
        <v>10</v>
      </c>
      <c r="W23" s="1">
        <v>5.0999999999999996</v>
      </c>
      <c r="X23" s="1">
        <v>8.5</v>
      </c>
      <c r="Y23" s="1">
        <v>6.1</v>
      </c>
      <c r="Z23" s="1">
        <v>0</v>
      </c>
      <c r="AA23" s="1">
        <v>0</v>
      </c>
      <c r="AB23" s="1">
        <v>0</v>
      </c>
      <c r="AC23" s="1">
        <v>0</v>
      </c>
      <c r="AD23" s="1">
        <v>0</v>
      </c>
      <c r="AE23" s="1">
        <v>0</v>
      </c>
      <c r="AF23" s="1">
        <v>0</v>
      </c>
      <c r="AG23" s="1">
        <v>0</v>
      </c>
      <c r="AH23" s="1">
        <v>7.8</v>
      </c>
      <c r="AI23" s="1">
        <v>5.2</v>
      </c>
      <c r="AJ23" s="1">
        <v>0</v>
      </c>
      <c r="AK23" s="1">
        <v>0</v>
      </c>
      <c r="AL23" s="1">
        <v>0</v>
      </c>
      <c r="AM23" s="1">
        <v>0</v>
      </c>
      <c r="AN23" s="1">
        <v>0</v>
      </c>
      <c r="AO23" s="26">
        <v>7.2</v>
      </c>
      <c r="AP23" s="26">
        <v>5.4</v>
      </c>
      <c r="AQ23" s="1">
        <v>0</v>
      </c>
      <c r="AR23" s="26">
        <v>0</v>
      </c>
      <c r="AS23" s="1">
        <v>0</v>
      </c>
      <c r="AT23" s="1">
        <v>0</v>
      </c>
      <c r="AU23" s="1">
        <v>0</v>
      </c>
      <c r="AV23" s="1">
        <v>3.2</v>
      </c>
      <c r="AW23" s="1">
        <v>0.2</v>
      </c>
      <c r="AX23" s="1">
        <v>0</v>
      </c>
      <c r="AY23" s="1">
        <v>0.1</v>
      </c>
      <c r="AZ23" s="1">
        <v>0</v>
      </c>
      <c r="BA23" s="1">
        <v>0</v>
      </c>
      <c r="BB23" s="1">
        <v>0</v>
      </c>
      <c r="BC23" s="1">
        <v>0.1</v>
      </c>
    </row>
    <row r="24" spans="1:55" x14ac:dyDescent="0.3">
      <c r="A24" s="1" t="s">
        <v>44</v>
      </c>
      <c r="B24" s="1" t="s">
        <v>45</v>
      </c>
      <c r="C24" s="1">
        <v>8.3000000000000007</v>
      </c>
      <c r="D24" s="1">
        <v>0.1</v>
      </c>
      <c r="E24" s="25">
        <v>5.5</v>
      </c>
      <c r="F24" s="25">
        <v>6.9</v>
      </c>
      <c r="G24" s="25">
        <v>0</v>
      </c>
      <c r="H24" s="25">
        <v>0</v>
      </c>
      <c r="I24" s="25">
        <v>0</v>
      </c>
      <c r="J24" s="25">
        <v>0</v>
      </c>
      <c r="K24" s="25">
        <v>0</v>
      </c>
      <c r="L24" s="1">
        <v>0</v>
      </c>
      <c r="M24" s="1">
        <v>9.1999999999999993</v>
      </c>
      <c r="N24" s="1">
        <v>1.9231851299485487E-3</v>
      </c>
      <c r="O24" s="1">
        <v>0</v>
      </c>
      <c r="P24" s="1">
        <v>5.6052390166670242E-3</v>
      </c>
      <c r="Q24" s="1">
        <v>0</v>
      </c>
      <c r="R24" s="1">
        <v>0</v>
      </c>
      <c r="S24" s="1">
        <v>0</v>
      </c>
      <c r="T24" s="1">
        <v>0</v>
      </c>
      <c r="U24" s="1">
        <v>4.460528474771186E-3</v>
      </c>
      <c r="V24" s="1">
        <v>9.6</v>
      </c>
      <c r="W24" s="1">
        <v>0</v>
      </c>
      <c r="X24" s="1">
        <v>7</v>
      </c>
      <c r="Y24" s="1">
        <v>3.7</v>
      </c>
      <c r="Z24" s="1">
        <v>0</v>
      </c>
      <c r="AA24" s="1">
        <v>0</v>
      </c>
      <c r="AB24" s="1">
        <v>0</v>
      </c>
      <c r="AC24" s="1">
        <v>0</v>
      </c>
      <c r="AD24" s="1">
        <v>0</v>
      </c>
      <c r="AE24" s="1">
        <v>0</v>
      </c>
      <c r="AF24" s="1">
        <v>1.5</v>
      </c>
      <c r="AG24" s="1">
        <v>10</v>
      </c>
      <c r="AH24" s="1">
        <v>9</v>
      </c>
      <c r="AI24" s="1">
        <v>0.1</v>
      </c>
      <c r="AJ24" s="1">
        <v>0</v>
      </c>
      <c r="AK24" s="1">
        <v>0</v>
      </c>
      <c r="AL24" s="1">
        <v>0</v>
      </c>
      <c r="AM24" s="1">
        <v>0</v>
      </c>
      <c r="AN24" s="1">
        <v>6.8</v>
      </c>
      <c r="AO24" s="26">
        <v>6.3</v>
      </c>
      <c r="AP24" s="26">
        <v>5.5</v>
      </c>
      <c r="AQ24" s="1">
        <v>0</v>
      </c>
      <c r="AR24" s="26">
        <v>0</v>
      </c>
      <c r="AS24" s="1">
        <v>8.4</v>
      </c>
      <c r="AT24" s="1">
        <v>0</v>
      </c>
      <c r="AU24" s="1">
        <v>4.2</v>
      </c>
      <c r="AV24" s="1">
        <v>3.7</v>
      </c>
      <c r="AW24" s="1">
        <v>8.5</v>
      </c>
      <c r="AX24" s="1">
        <v>4.4000000000000004</v>
      </c>
      <c r="AY24" s="1">
        <v>6.9</v>
      </c>
      <c r="AZ24" s="1">
        <v>0</v>
      </c>
      <c r="BA24" s="1">
        <v>0</v>
      </c>
      <c r="BB24" s="1">
        <v>0</v>
      </c>
      <c r="BC24" s="1">
        <v>4.8</v>
      </c>
    </row>
    <row r="25" spans="1:55" x14ac:dyDescent="0.3">
      <c r="A25" s="1" t="s">
        <v>46</v>
      </c>
      <c r="B25" s="1" t="s">
        <v>47</v>
      </c>
      <c r="C25" s="1">
        <v>7.3</v>
      </c>
      <c r="D25" s="1">
        <v>0.1</v>
      </c>
      <c r="E25" s="25">
        <v>4.5999999999999996</v>
      </c>
      <c r="F25" s="25">
        <v>6.6</v>
      </c>
      <c r="G25" s="25">
        <v>2.7</v>
      </c>
      <c r="H25" s="25">
        <v>0</v>
      </c>
      <c r="I25" s="25">
        <v>0</v>
      </c>
      <c r="J25" s="25">
        <v>0</v>
      </c>
      <c r="K25" s="25">
        <v>0</v>
      </c>
      <c r="L25" s="1">
        <v>0</v>
      </c>
      <c r="M25" s="1">
        <v>5.7</v>
      </c>
      <c r="N25" s="1">
        <v>2.113258807209392E-3</v>
      </c>
      <c r="O25" s="1">
        <v>0</v>
      </c>
      <c r="P25" s="1">
        <v>1.1310799095992318E-2</v>
      </c>
      <c r="Q25" s="1">
        <v>1.1699794909477469E-7</v>
      </c>
      <c r="R25" s="1">
        <v>0</v>
      </c>
      <c r="S25" s="1">
        <v>0</v>
      </c>
      <c r="T25" s="1">
        <v>0</v>
      </c>
      <c r="U25" s="1">
        <v>5.0187355539297012E-4</v>
      </c>
      <c r="V25" s="1">
        <v>10</v>
      </c>
      <c r="W25" s="1">
        <v>0</v>
      </c>
      <c r="X25" s="1">
        <v>7.6</v>
      </c>
      <c r="Y25" s="1">
        <v>7.5</v>
      </c>
      <c r="Z25" s="1">
        <v>3.5</v>
      </c>
      <c r="AA25" s="1">
        <v>0</v>
      </c>
      <c r="AB25" s="1">
        <v>0</v>
      </c>
      <c r="AC25" s="1">
        <v>0</v>
      </c>
      <c r="AD25" s="1">
        <v>0</v>
      </c>
      <c r="AE25" s="1">
        <v>0</v>
      </c>
      <c r="AF25" s="1">
        <v>0.2</v>
      </c>
      <c r="AG25" s="1">
        <v>2</v>
      </c>
      <c r="AH25" s="1">
        <v>8.6999999999999993</v>
      </c>
      <c r="AI25" s="1">
        <v>0.1</v>
      </c>
      <c r="AJ25" s="1">
        <v>0</v>
      </c>
      <c r="AK25" s="1">
        <v>0</v>
      </c>
      <c r="AL25" s="1">
        <v>0</v>
      </c>
      <c r="AM25" s="1">
        <v>0</v>
      </c>
      <c r="AN25" s="1">
        <v>3.4</v>
      </c>
      <c r="AO25" s="26">
        <v>6.3</v>
      </c>
      <c r="AP25" s="26">
        <v>7.1</v>
      </c>
      <c r="AQ25" s="1">
        <v>3.1</v>
      </c>
      <c r="AR25" s="26">
        <v>0</v>
      </c>
      <c r="AS25" s="1">
        <v>2.7</v>
      </c>
      <c r="AT25" s="1">
        <v>4</v>
      </c>
      <c r="AU25" s="1">
        <v>3.4</v>
      </c>
      <c r="AV25" s="1">
        <v>4.4000000000000004</v>
      </c>
      <c r="AW25" s="1">
        <v>0.7</v>
      </c>
      <c r="AX25" s="1">
        <v>2.9</v>
      </c>
      <c r="AY25" s="1">
        <v>1.9</v>
      </c>
      <c r="AZ25" s="1">
        <v>0</v>
      </c>
      <c r="BA25" s="1">
        <v>0</v>
      </c>
      <c r="BB25" s="1">
        <v>0</v>
      </c>
      <c r="BC25" s="1">
        <v>1.3</v>
      </c>
    </row>
    <row r="26" spans="1:55" x14ac:dyDescent="0.3">
      <c r="A26" s="1" t="s">
        <v>48</v>
      </c>
      <c r="B26" s="1" t="s">
        <v>49</v>
      </c>
      <c r="C26" s="1">
        <v>0.1</v>
      </c>
      <c r="D26" s="1">
        <v>0.1</v>
      </c>
      <c r="E26" s="25">
        <v>0.1</v>
      </c>
      <c r="F26" s="25">
        <v>5.4</v>
      </c>
      <c r="G26" s="25">
        <v>0</v>
      </c>
      <c r="H26" s="25">
        <v>0</v>
      </c>
      <c r="I26" s="25">
        <v>0</v>
      </c>
      <c r="J26" s="25">
        <v>0</v>
      </c>
      <c r="K26" s="25">
        <v>0</v>
      </c>
      <c r="L26" s="1">
        <v>0</v>
      </c>
      <c r="M26" s="1">
        <v>6.2</v>
      </c>
      <c r="N26" s="1">
        <v>0</v>
      </c>
      <c r="O26" s="1">
        <v>0</v>
      </c>
      <c r="P26" s="1">
        <v>6.1550159096440777E-3</v>
      </c>
      <c r="Q26" s="1">
        <v>0</v>
      </c>
      <c r="R26" s="1">
        <v>0</v>
      </c>
      <c r="S26" s="1">
        <v>0</v>
      </c>
      <c r="T26" s="1">
        <v>0</v>
      </c>
      <c r="U26" s="1">
        <v>1.3482372132159284E-3</v>
      </c>
      <c r="V26" s="1">
        <v>0</v>
      </c>
      <c r="W26" s="1">
        <v>0</v>
      </c>
      <c r="X26" s="1">
        <v>0</v>
      </c>
      <c r="Y26" s="1">
        <v>4.0999999999999996</v>
      </c>
      <c r="Z26" s="1">
        <v>0</v>
      </c>
      <c r="AA26" s="1">
        <v>0</v>
      </c>
      <c r="AB26" s="1">
        <v>0</v>
      </c>
      <c r="AC26" s="1">
        <v>0</v>
      </c>
      <c r="AD26" s="1">
        <v>0</v>
      </c>
      <c r="AE26" s="1">
        <v>0</v>
      </c>
      <c r="AF26" s="1">
        <v>0.4</v>
      </c>
      <c r="AG26" s="1">
        <v>2</v>
      </c>
      <c r="AH26" s="1">
        <v>0.1</v>
      </c>
      <c r="AI26" s="1">
        <v>0.1</v>
      </c>
      <c r="AJ26" s="1">
        <v>0</v>
      </c>
      <c r="AK26" s="1">
        <v>0</v>
      </c>
      <c r="AL26" s="1">
        <v>0</v>
      </c>
      <c r="AM26" s="1">
        <v>0</v>
      </c>
      <c r="AN26" s="1">
        <v>3.9</v>
      </c>
      <c r="AO26" s="26">
        <v>0.1</v>
      </c>
      <c r="AP26" s="26">
        <v>4.8</v>
      </c>
      <c r="AQ26" s="1">
        <v>0</v>
      </c>
      <c r="AR26" s="26">
        <v>0</v>
      </c>
      <c r="AS26" s="1">
        <v>3</v>
      </c>
      <c r="AT26" s="1">
        <v>10</v>
      </c>
      <c r="AU26" s="1">
        <v>6.5</v>
      </c>
      <c r="AV26" s="1">
        <v>2.8</v>
      </c>
      <c r="AW26" s="1">
        <v>0.2</v>
      </c>
      <c r="AX26" s="1">
        <v>0</v>
      </c>
      <c r="AY26" s="1">
        <v>0.1</v>
      </c>
      <c r="AZ26" s="1">
        <v>0</v>
      </c>
      <c r="BA26" s="1">
        <v>0</v>
      </c>
      <c r="BB26" s="1">
        <v>0</v>
      </c>
      <c r="BC26" s="1">
        <v>0.1</v>
      </c>
    </row>
    <row r="27" spans="1:55" x14ac:dyDescent="0.3">
      <c r="A27" s="1" t="s">
        <v>50</v>
      </c>
      <c r="B27" s="1" t="s">
        <v>51</v>
      </c>
      <c r="C27" s="1">
        <v>6.8</v>
      </c>
      <c r="D27" s="1">
        <v>0.1</v>
      </c>
      <c r="E27" s="25">
        <v>4.2</v>
      </c>
      <c r="F27" s="25">
        <v>10</v>
      </c>
      <c r="G27" s="25">
        <v>0</v>
      </c>
      <c r="H27" s="25">
        <v>0</v>
      </c>
      <c r="I27" s="25">
        <v>0</v>
      </c>
      <c r="J27" s="25">
        <v>0</v>
      </c>
      <c r="K27" s="25">
        <v>0</v>
      </c>
      <c r="L27" s="1">
        <v>0</v>
      </c>
      <c r="M27" s="1">
        <v>10</v>
      </c>
      <c r="N27" s="1">
        <v>2.5343230079965687E-5</v>
      </c>
      <c r="O27" s="1">
        <v>0</v>
      </c>
      <c r="P27" s="1">
        <v>4.8261483743656294E-3</v>
      </c>
      <c r="Q27" s="1">
        <v>0</v>
      </c>
      <c r="R27" s="1">
        <v>0</v>
      </c>
      <c r="S27" s="1">
        <v>0</v>
      </c>
      <c r="T27" s="1">
        <v>0</v>
      </c>
      <c r="U27" s="1">
        <v>6.5515344823753275E-3</v>
      </c>
      <c r="V27" s="1">
        <v>0.1</v>
      </c>
      <c r="W27" s="1">
        <v>0</v>
      </c>
      <c r="X27" s="1">
        <v>0.1</v>
      </c>
      <c r="Y27" s="1">
        <v>3.2</v>
      </c>
      <c r="Z27" s="1">
        <v>0</v>
      </c>
      <c r="AA27" s="1">
        <v>0</v>
      </c>
      <c r="AB27" s="1">
        <v>0</v>
      </c>
      <c r="AC27" s="1">
        <v>0</v>
      </c>
      <c r="AD27" s="1">
        <v>0</v>
      </c>
      <c r="AE27" s="1">
        <v>0</v>
      </c>
      <c r="AF27" s="1">
        <v>2.2000000000000002</v>
      </c>
      <c r="AG27" s="1">
        <v>10</v>
      </c>
      <c r="AH27" s="1">
        <v>3.5</v>
      </c>
      <c r="AI27" s="1">
        <v>0.1</v>
      </c>
      <c r="AJ27" s="1">
        <v>0</v>
      </c>
      <c r="AK27" s="1">
        <v>0</v>
      </c>
      <c r="AL27" s="1">
        <v>0</v>
      </c>
      <c r="AM27" s="1">
        <v>0</v>
      </c>
      <c r="AN27" s="1">
        <v>8</v>
      </c>
      <c r="AO27" s="26">
        <v>2.4</v>
      </c>
      <c r="AP27" s="26">
        <v>8.1</v>
      </c>
      <c r="AQ27" s="1">
        <v>0</v>
      </c>
      <c r="AR27" s="26">
        <v>0</v>
      </c>
      <c r="AS27" s="1">
        <v>9</v>
      </c>
      <c r="AT27" s="1">
        <v>0</v>
      </c>
      <c r="AU27" s="1">
        <v>4.5</v>
      </c>
      <c r="AV27" s="1">
        <v>3.8</v>
      </c>
      <c r="AW27" s="1">
        <v>7.7</v>
      </c>
      <c r="AX27" s="1">
        <v>8.8000000000000007</v>
      </c>
      <c r="AY27" s="1">
        <v>8.3000000000000007</v>
      </c>
      <c r="AZ27" s="1">
        <v>0</v>
      </c>
      <c r="BA27" s="1">
        <v>4</v>
      </c>
      <c r="BB27" s="1">
        <v>7</v>
      </c>
      <c r="BC27" s="1">
        <v>7</v>
      </c>
    </row>
    <row r="28" spans="1:55" x14ac:dyDescent="0.3">
      <c r="A28" s="1" t="s">
        <v>52</v>
      </c>
      <c r="B28" s="1" t="s">
        <v>53</v>
      </c>
      <c r="C28" s="1">
        <v>0.1</v>
      </c>
      <c r="D28" s="1">
        <v>0.1</v>
      </c>
      <c r="E28" s="25">
        <v>0.1</v>
      </c>
      <c r="F28" s="25">
        <v>1.9</v>
      </c>
      <c r="G28" s="25">
        <v>3.3</v>
      </c>
      <c r="H28" s="25">
        <v>0.7</v>
      </c>
      <c r="I28" s="25">
        <v>0</v>
      </c>
      <c r="J28" s="25">
        <v>0.4</v>
      </c>
      <c r="K28" s="25">
        <v>4.0999999999999996</v>
      </c>
      <c r="L28" s="1">
        <v>2.4</v>
      </c>
      <c r="M28" s="1">
        <v>0</v>
      </c>
      <c r="N28" s="1">
        <v>0</v>
      </c>
      <c r="O28" s="1">
        <v>0</v>
      </c>
      <c r="P28" s="1">
        <v>1.3849916807694041E-3</v>
      </c>
      <c r="Q28" s="1">
        <v>2.3355557507126532E-6</v>
      </c>
      <c r="R28" s="1">
        <v>4.6053883929525084E-4</v>
      </c>
      <c r="S28" s="1">
        <v>0</v>
      </c>
      <c r="T28" s="1">
        <v>2.520180958100035E-3</v>
      </c>
      <c r="U28" s="1">
        <v>0</v>
      </c>
      <c r="V28" s="1">
        <v>0</v>
      </c>
      <c r="W28" s="1">
        <v>0</v>
      </c>
      <c r="X28" s="1">
        <v>0</v>
      </c>
      <c r="Y28" s="1">
        <v>0.9</v>
      </c>
      <c r="Z28" s="1">
        <v>6.4</v>
      </c>
      <c r="AA28" s="1">
        <v>0.3</v>
      </c>
      <c r="AB28" s="1">
        <v>0</v>
      </c>
      <c r="AC28" s="1">
        <v>0.2</v>
      </c>
      <c r="AD28" s="1">
        <v>2.5</v>
      </c>
      <c r="AE28" s="1">
        <v>1.4</v>
      </c>
      <c r="AF28" s="1">
        <v>0</v>
      </c>
      <c r="AG28" s="1">
        <v>0</v>
      </c>
      <c r="AH28" s="1">
        <v>0.1</v>
      </c>
      <c r="AI28" s="1">
        <v>0.1</v>
      </c>
      <c r="AJ28" s="1">
        <v>0.5</v>
      </c>
      <c r="AK28" s="1">
        <v>0</v>
      </c>
      <c r="AL28" s="1">
        <v>0.3</v>
      </c>
      <c r="AM28" s="1">
        <v>3.3</v>
      </c>
      <c r="AN28" s="1">
        <v>0</v>
      </c>
      <c r="AO28" s="26">
        <v>0.1</v>
      </c>
      <c r="AP28" s="26">
        <v>1.4</v>
      </c>
      <c r="AQ28" s="1">
        <v>5</v>
      </c>
      <c r="AR28" s="26">
        <v>1.9</v>
      </c>
      <c r="AS28" s="1">
        <v>0</v>
      </c>
      <c r="AT28" s="1">
        <v>4</v>
      </c>
      <c r="AU28" s="1">
        <v>2</v>
      </c>
      <c r="AV28" s="1">
        <v>2.2000000000000002</v>
      </c>
      <c r="AW28" s="1">
        <v>0</v>
      </c>
      <c r="AX28" s="1">
        <v>5.7</v>
      </c>
      <c r="AY28" s="1">
        <v>3.4</v>
      </c>
      <c r="AZ28" s="1">
        <v>0</v>
      </c>
      <c r="BA28" s="1">
        <v>0</v>
      </c>
      <c r="BB28" s="1">
        <v>0</v>
      </c>
      <c r="BC28" s="1">
        <v>2.4</v>
      </c>
    </row>
    <row r="29" spans="1:55" x14ac:dyDescent="0.3">
      <c r="A29" s="1" t="s">
        <v>54</v>
      </c>
      <c r="B29" s="1" t="s">
        <v>55</v>
      </c>
      <c r="C29" s="1">
        <v>7.9</v>
      </c>
      <c r="D29" s="1">
        <v>1.5</v>
      </c>
      <c r="E29" s="25">
        <v>5.6</v>
      </c>
      <c r="F29" s="25">
        <v>6.3</v>
      </c>
      <c r="G29" s="25">
        <v>0</v>
      </c>
      <c r="H29" s="25">
        <v>0</v>
      </c>
      <c r="I29" s="25">
        <v>0</v>
      </c>
      <c r="J29" s="25">
        <v>0</v>
      </c>
      <c r="K29" s="25">
        <v>0</v>
      </c>
      <c r="L29" s="1">
        <v>0</v>
      </c>
      <c r="M29" s="1">
        <v>0</v>
      </c>
      <c r="N29" s="1">
        <v>1.9823529535035649E-3</v>
      </c>
      <c r="O29" s="1">
        <v>3.9179630034843666E-6</v>
      </c>
      <c r="P29" s="1">
        <v>4.7382441030111352E-3</v>
      </c>
      <c r="Q29" s="1">
        <v>0</v>
      </c>
      <c r="R29" s="1">
        <v>0</v>
      </c>
      <c r="S29" s="1">
        <v>0</v>
      </c>
      <c r="T29" s="1">
        <v>0</v>
      </c>
      <c r="U29" s="1">
        <v>0</v>
      </c>
      <c r="V29" s="1">
        <v>9.9</v>
      </c>
      <c r="W29" s="1">
        <v>0</v>
      </c>
      <c r="X29" s="1">
        <v>7.4</v>
      </c>
      <c r="Y29" s="1">
        <v>3.2</v>
      </c>
      <c r="Z29" s="1">
        <v>0</v>
      </c>
      <c r="AA29" s="1">
        <v>0</v>
      </c>
      <c r="AB29" s="1">
        <v>0</v>
      </c>
      <c r="AC29" s="1">
        <v>0</v>
      </c>
      <c r="AD29" s="1">
        <v>0</v>
      </c>
      <c r="AE29" s="1">
        <v>0</v>
      </c>
      <c r="AF29" s="1">
        <v>0</v>
      </c>
      <c r="AG29" s="1">
        <v>1</v>
      </c>
      <c r="AH29" s="1">
        <v>8.9</v>
      </c>
      <c r="AI29" s="1">
        <v>0.8</v>
      </c>
      <c r="AJ29" s="1">
        <v>0</v>
      </c>
      <c r="AK29" s="1">
        <v>0</v>
      </c>
      <c r="AL29" s="1">
        <v>0</v>
      </c>
      <c r="AM29" s="1">
        <v>0</v>
      </c>
      <c r="AN29" s="1">
        <v>0</v>
      </c>
      <c r="AO29" s="26">
        <v>6.6</v>
      </c>
      <c r="AP29" s="26">
        <v>4.9000000000000004</v>
      </c>
      <c r="AQ29" s="1">
        <v>0</v>
      </c>
      <c r="AR29" s="26">
        <v>0</v>
      </c>
      <c r="AS29" s="1">
        <v>0.5</v>
      </c>
      <c r="AT29" s="1">
        <v>5.0999999999999996</v>
      </c>
      <c r="AU29" s="1">
        <v>2.8</v>
      </c>
      <c r="AV29" s="1">
        <v>3.3</v>
      </c>
      <c r="AW29" s="1">
        <v>0.6</v>
      </c>
      <c r="AX29" s="1">
        <v>1.3</v>
      </c>
      <c r="AY29" s="1">
        <v>1</v>
      </c>
      <c r="AZ29" s="1">
        <v>0</v>
      </c>
      <c r="BA29" s="1">
        <v>0</v>
      </c>
      <c r="BB29" s="1">
        <v>0</v>
      </c>
      <c r="BC29" s="1">
        <v>0.7</v>
      </c>
    </row>
    <row r="30" spans="1:55" x14ac:dyDescent="0.3">
      <c r="A30" s="1" t="s">
        <v>56</v>
      </c>
      <c r="B30" s="1" t="s">
        <v>57</v>
      </c>
      <c r="C30" s="1">
        <v>0.1</v>
      </c>
      <c r="D30" s="1">
        <v>0.1</v>
      </c>
      <c r="E30" s="25">
        <v>0.1</v>
      </c>
      <c r="F30" s="25">
        <v>6.6</v>
      </c>
      <c r="G30" s="25">
        <v>0</v>
      </c>
      <c r="H30" s="25">
        <v>0</v>
      </c>
      <c r="I30" s="25">
        <v>0</v>
      </c>
      <c r="J30" s="25">
        <v>0</v>
      </c>
      <c r="K30" s="25">
        <v>0</v>
      </c>
      <c r="L30" s="1">
        <v>0</v>
      </c>
      <c r="M30" s="1">
        <v>10</v>
      </c>
      <c r="N30" s="1">
        <v>0</v>
      </c>
      <c r="O30" s="1">
        <v>0</v>
      </c>
      <c r="P30" s="1">
        <v>2.5310867358909182E-3</v>
      </c>
      <c r="Q30" s="1">
        <v>0</v>
      </c>
      <c r="R30" s="1">
        <v>0</v>
      </c>
      <c r="S30" s="1">
        <v>0</v>
      </c>
      <c r="T30" s="1">
        <v>0</v>
      </c>
      <c r="U30" s="1">
        <v>1.6474833459382564E-2</v>
      </c>
      <c r="V30" s="1">
        <v>0</v>
      </c>
      <c r="W30" s="1">
        <v>0</v>
      </c>
      <c r="X30" s="1">
        <v>0</v>
      </c>
      <c r="Y30" s="1">
        <v>1.7</v>
      </c>
      <c r="Z30" s="1">
        <v>0</v>
      </c>
      <c r="AA30" s="1">
        <v>0</v>
      </c>
      <c r="AB30" s="1">
        <v>0</v>
      </c>
      <c r="AC30" s="1">
        <v>0</v>
      </c>
      <c r="AD30" s="1">
        <v>0</v>
      </c>
      <c r="AE30" s="1">
        <v>0</v>
      </c>
      <c r="AF30" s="1">
        <v>5.5</v>
      </c>
      <c r="AG30" s="1">
        <v>7.1</v>
      </c>
      <c r="AH30" s="1">
        <v>0.1</v>
      </c>
      <c r="AI30" s="1">
        <v>0.1</v>
      </c>
      <c r="AJ30" s="1">
        <v>0</v>
      </c>
      <c r="AK30" s="1">
        <v>0</v>
      </c>
      <c r="AL30" s="1">
        <v>0</v>
      </c>
      <c r="AM30" s="1">
        <v>0</v>
      </c>
      <c r="AN30" s="1">
        <v>8.6</v>
      </c>
      <c r="AO30" s="26">
        <v>0.1</v>
      </c>
      <c r="AP30" s="26">
        <v>4.5999999999999996</v>
      </c>
      <c r="AQ30" s="1">
        <v>0</v>
      </c>
      <c r="AR30" s="26">
        <v>0</v>
      </c>
      <c r="AS30" s="1">
        <v>7.9</v>
      </c>
      <c r="AT30" s="1">
        <v>4</v>
      </c>
      <c r="AU30" s="1">
        <v>6</v>
      </c>
      <c r="AV30" s="1">
        <v>2.6</v>
      </c>
      <c r="AW30" s="1">
        <v>7</v>
      </c>
      <c r="AX30" s="1">
        <v>6.7</v>
      </c>
      <c r="AY30" s="1">
        <v>6.9</v>
      </c>
      <c r="AZ30" s="1">
        <v>0</v>
      </c>
      <c r="BA30" s="1">
        <v>0</v>
      </c>
      <c r="BB30" s="1">
        <v>0</v>
      </c>
      <c r="BC30" s="1">
        <v>4.8</v>
      </c>
    </row>
    <row r="31" spans="1:55" x14ac:dyDescent="0.3">
      <c r="A31" s="1" t="s">
        <v>58</v>
      </c>
      <c r="B31" s="1" t="s">
        <v>59</v>
      </c>
      <c r="C31" s="1">
        <v>7.6</v>
      </c>
      <c r="D31" s="1">
        <v>0.1</v>
      </c>
      <c r="E31" s="25">
        <v>4.9000000000000004</v>
      </c>
      <c r="F31" s="25">
        <v>5.6</v>
      </c>
      <c r="G31" s="25">
        <v>0</v>
      </c>
      <c r="H31" s="25">
        <v>0</v>
      </c>
      <c r="I31" s="25">
        <v>0</v>
      </c>
      <c r="J31" s="25">
        <v>0</v>
      </c>
      <c r="K31" s="25">
        <v>0</v>
      </c>
      <c r="L31" s="1">
        <v>0</v>
      </c>
      <c r="M31" s="1">
        <v>9.9</v>
      </c>
      <c r="N31" s="1">
        <v>1.0105714053595981E-3</v>
      </c>
      <c r="O31" s="1">
        <v>0</v>
      </c>
      <c r="P31" s="1">
        <v>1.6159951429665989E-3</v>
      </c>
      <c r="Q31" s="1">
        <v>0</v>
      </c>
      <c r="R31" s="1">
        <v>0</v>
      </c>
      <c r="S31" s="1">
        <v>0</v>
      </c>
      <c r="T31" s="1">
        <v>0</v>
      </c>
      <c r="U31" s="1">
        <v>8.3163703084709086E-3</v>
      </c>
      <c r="V31" s="1">
        <v>5.0999999999999996</v>
      </c>
      <c r="W31" s="1">
        <v>0</v>
      </c>
      <c r="X31" s="1">
        <v>2.9</v>
      </c>
      <c r="Y31" s="1">
        <v>1.1000000000000001</v>
      </c>
      <c r="Z31" s="1">
        <v>0</v>
      </c>
      <c r="AA31" s="1">
        <v>0</v>
      </c>
      <c r="AB31" s="1">
        <v>0</v>
      </c>
      <c r="AC31" s="1">
        <v>0</v>
      </c>
      <c r="AD31" s="1">
        <v>0</v>
      </c>
      <c r="AE31" s="1">
        <v>0</v>
      </c>
      <c r="AF31" s="1">
        <v>2.8</v>
      </c>
      <c r="AG31" s="1">
        <v>6.1</v>
      </c>
      <c r="AH31" s="1">
        <v>6.4</v>
      </c>
      <c r="AI31" s="1">
        <v>0.1</v>
      </c>
      <c r="AJ31" s="1">
        <v>0</v>
      </c>
      <c r="AK31" s="1">
        <v>0</v>
      </c>
      <c r="AL31" s="1">
        <v>0</v>
      </c>
      <c r="AM31" s="1">
        <v>0</v>
      </c>
      <c r="AN31" s="1">
        <v>7.9</v>
      </c>
      <c r="AO31" s="26">
        <v>4</v>
      </c>
      <c r="AP31" s="26">
        <v>3.7</v>
      </c>
      <c r="AQ31" s="1">
        <v>0</v>
      </c>
      <c r="AR31" s="26">
        <v>0</v>
      </c>
      <c r="AS31" s="1">
        <v>7</v>
      </c>
      <c r="AT31" s="1">
        <v>3</v>
      </c>
      <c r="AU31" s="1">
        <v>5</v>
      </c>
      <c r="AV31" s="1">
        <v>2.8</v>
      </c>
      <c r="AW31" s="1">
        <v>8.8000000000000007</v>
      </c>
      <c r="AX31" s="1">
        <v>9.5</v>
      </c>
      <c r="AY31" s="1">
        <v>9.1999999999999993</v>
      </c>
      <c r="AZ31" s="1">
        <v>0</v>
      </c>
      <c r="BA31" s="1">
        <v>0</v>
      </c>
      <c r="BB31" s="1">
        <v>0</v>
      </c>
      <c r="BC31" s="1">
        <v>6.4</v>
      </c>
    </row>
    <row r="32" spans="1:55" x14ac:dyDescent="0.3">
      <c r="A32" s="1" t="s">
        <v>60</v>
      </c>
      <c r="B32" s="1" t="s">
        <v>61</v>
      </c>
      <c r="C32" s="1">
        <v>0.1</v>
      </c>
      <c r="D32" s="1">
        <v>0.1</v>
      </c>
      <c r="E32" s="25">
        <v>0.1</v>
      </c>
      <c r="F32" s="25">
        <v>0.1</v>
      </c>
      <c r="G32" s="25">
        <v>0</v>
      </c>
      <c r="H32" s="25">
        <v>0</v>
      </c>
      <c r="I32" s="25">
        <v>0</v>
      </c>
      <c r="J32" s="25">
        <v>0</v>
      </c>
      <c r="K32" s="25">
        <v>0</v>
      </c>
      <c r="L32" s="1">
        <v>0</v>
      </c>
      <c r="M32" s="1">
        <v>5.2</v>
      </c>
      <c r="N32" s="1">
        <v>0</v>
      </c>
      <c r="O32" s="1">
        <v>0</v>
      </c>
      <c r="P32" s="1">
        <v>0</v>
      </c>
      <c r="Q32" s="1">
        <v>0</v>
      </c>
      <c r="R32" s="1">
        <v>0</v>
      </c>
      <c r="S32" s="1">
        <v>0</v>
      </c>
      <c r="T32" s="1">
        <v>0</v>
      </c>
      <c r="U32" s="1">
        <v>2.3326308496203702E-3</v>
      </c>
      <c r="V32" s="1">
        <v>0</v>
      </c>
      <c r="W32" s="1">
        <v>0</v>
      </c>
      <c r="X32" s="1">
        <v>0</v>
      </c>
      <c r="Y32" s="1">
        <v>0.1</v>
      </c>
      <c r="Z32" s="1">
        <v>0</v>
      </c>
      <c r="AA32" s="1">
        <v>0</v>
      </c>
      <c r="AB32" s="1">
        <v>0</v>
      </c>
      <c r="AC32" s="1">
        <v>0</v>
      </c>
      <c r="AD32" s="1">
        <v>0</v>
      </c>
      <c r="AE32" s="1">
        <v>0</v>
      </c>
      <c r="AF32" s="1">
        <v>0.8</v>
      </c>
      <c r="AG32" s="1">
        <v>3</v>
      </c>
      <c r="AH32" s="1">
        <v>0.1</v>
      </c>
      <c r="AI32" s="1">
        <v>0.1</v>
      </c>
      <c r="AJ32" s="1">
        <v>0</v>
      </c>
      <c r="AK32" s="1">
        <v>0</v>
      </c>
      <c r="AL32" s="1">
        <v>0</v>
      </c>
      <c r="AM32" s="1">
        <v>0</v>
      </c>
      <c r="AN32" s="1">
        <v>3.3</v>
      </c>
      <c r="AO32" s="26">
        <v>0.1</v>
      </c>
      <c r="AP32" s="26">
        <v>0.1</v>
      </c>
      <c r="AQ32" s="1">
        <v>0</v>
      </c>
      <c r="AR32" s="26">
        <v>0</v>
      </c>
      <c r="AS32" s="1">
        <v>3.2</v>
      </c>
      <c r="AT32" s="1">
        <v>10</v>
      </c>
      <c r="AU32" s="1">
        <v>6.6</v>
      </c>
      <c r="AV32" s="1">
        <v>1.9</v>
      </c>
      <c r="AW32" s="1">
        <v>0.1</v>
      </c>
      <c r="AX32" s="1">
        <v>0</v>
      </c>
      <c r="AY32" s="1">
        <v>0.1</v>
      </c>
      <c r="AZ32" s="1">
        <v>0</v>
      </c>
      <c r="BA32" s="1">
        <v>0</v>
      </c>
      <c r="BB32" s="1">
        <v>0</v>
      </c>
      <c r="BC32" s="1">
        <v>0.1</v>
      </c>
    </row>
    <row r="33" spans="1:55" x14ac:dyDescent="0.3">
      <c r="A33" s="1" t="s">
        <v>62</v>
      </c>
      <c r="B33" s="1" t="s">
        <v>63</v>
      </c>
      <c r="C33" s="1">
        <v>0.1</v>
      </c>
      <c r="D33" s="1">
        <v>0.1</v>
      </c>
      <c r="E33" s="25">
        <v>0.1</v>
      </c>
      <c r="F33" s="25">
        <v>8.6999999999999993</v>
      </c>
      <c r="G33" s="25">
        <v>5.0999999999999996</v>
      </c>
      <c r="H33" s="25">
        <v>6.3</v>
      </c>
      <c r="I33" s="25">
        <v>6.8</v>
      </c>
      <c r="J33" s="25">
        <v>6.6</v>
      </c>
      <c r="K33" s="25">
        <v>5.9</v>
      </c>
      <c r="L33" s="1">
        <v>6.3</v>
      </c>
      <c r="M33" s="1">
        <v>10</v>
      </c>
      <c r="N33" s="1">
        <v>0</v>
      </c>
      <c r="O33" s="1">
        <v>0</v>
      </c>
      <c r="P33" s="1">
        <v>1.974138109521921E-2</v>
      </c>
      <c r="Q33" s="1">
        <v>7.2898336566889327E-7</v>
      </c>
      <c r="R33" s="1">
        <v>2.1198471650927171E-3</v>
      </c>
      <c r="S33" s="1">
        <v>3.6015159132429862E-5</v>
      </c>
      <c r="T33" s="1">
        <v>5.6857380622421809E-4</v>
      </c>
      <c r="U33" s="1">
        <v>1.7968529225936423E-2</v>
      </c>
      <c r="V33" s="1">
        <v>0</v>
      </c>
      <c r="W33" s="1">
        <v>0</v>
      </c>
      <c r="X33" s="1">
        <v>0</v>
      </c>
      <c r="Y33" s="1">
        <v>10</v>
      </c>
      <c r="Z33" s="1">
        <v>5.3</v>
      </c>
      <c r="AA33" s="1">
        <v>1.2</v>
      </c>
      <c r="AB33" s="1">
        <v>0.1</v>
      </c>
      <c r="AC33" s="1">
        <v>0.7</v>
      </c>
      <c r="AD33" s="1">
        <v>0.6</v>
      </c>
      <c r="AE33" s="1">
        <v>0.7</v>
      </c>
      <c r="AF33" s="1">
        <v>6</v>
      </c>
      <c r="AG33" s="1">
        <v>6.1</v>
      </c>
      <c r="AH33" s="1">
        <v>0.1</v>
      </c>
      <c r="AI33" s="1">
        <v>0.1</v>
      </c>
      <c r="AJ33" s="1">
        <v>3.8</v>
      </c>
      <c r="AK33" s="1">
        <v>3.5</v>
      </c>
      <c r="AL33" s="1">
        <v>3.7</v>
      </c>
      <c r="AM33" s="1">
        <v>3.3</v>
      </c>
      <c r="AN33" s="1">
        <v>8.6999999999999993</v>
      </c>
      <c r="AO33" s="26">
        <v>0.1</v>
      </c>
      <c r="AP33" s="26">
        <v>9.5</v>
      </c>
      <c r="AQ33" s="1">
        <v>5.2</v>
      </c>
      <c r="AR33" s="26">
        <v>4</v>
      </c>
      <c r="AS33" s="1">
        <v>7.4</v>
      </c>
      <c r="AT33" s="1">
        <v>2</v>
      </c>
      <c r="AU33" s="1">
        <v>4.7</v>
      </c>
      <c r="AV33" s="1">
        <v>5.7</v>
      </c>
      <c r="AW33" s="1">
        <v>4.3</v>
      </c>
      <c r="AX33" s="1">
        <v>4.3</v>
      </c>
      <c r="AY33" s="1">
        <v>4.3</v>
      </c>
      <c r="AZ33" s="1">
        <v>0</v>
      </c>
      <c r="BA33" s="1">
        <v>0</v>
      </c>
      <c r="BB33" s="1">
        <v>0</v>
      </c>
      <c r="BC33" s="1">
        <v>3</v>
      </c>
    </row>
    <row r="34" spans="1:55" x14ac:dyDescent="0.3">
      <c r="A34" s="1" t="s">
        <v>64</v>
      </c>
      <c r="B34" s="1" t="s">
        <v>65</v>
      </c>
      <c r="C34" s="1">
        <v>2.4</v>
      </c>
      <c r="D34" s="1">
        <v>0.1</v>
      </c>
      <c r="E34" s="25">
        <v>1.3</v>
      </c>
      <c r="F34" s="25">
        <v>7.7</v>
      </c>
      <c r="G34" s="25">
        <v>0</v>
      </c>
      <c r="H34" s="25">
        <v>0</v>
      </c>
      <c r="I34" s="25">
        <v>0</v>
      </c>
      <c r="J34" s="25">
        <v>0</v>
      </c>
      <c r="K34" s="25">
        <v>0</v>
      </c>
      <c r="L34" s="1">
        <v>0</v>
      </c>
      <c r="M34" s="1">
        <v>7</v>
      </c>
      <c r="N34" s="1">
        <v>3.9021641353033527E-6</v>
      </c>
      <c r="O34" s="1">
        <v>0</v>
      </c>
      <c r="P34" s="1">
        <v>5.2267736245426291E-3</v>
      </c>
      <c r="Q34" s="1">
        <v>0</v>
      </c>
      <c r="R34" s="1">
        <v>0</v>
      </c>
      <c r="S34" s="1">
        <v>0</v>
      </c>
      <c r="T34" s="1">
        <v>0</v>
      </c>
      <c r="U34" s="1">
        <v>2.5828797116020027E-4</v>
      </c>
      <c r="V34" s="1">
        <v>0</v>
      </c>
      <c r="W34" s="1">
        <v>0</v>
      </c>
      <c r="X34" s="1">
        <v>0</v>
      </c>
      <c r="Y34" s="1">
        <v>3.5</v>
      </c>
      <c r="Z34" s="1">
        <v>0</v>
      </c>
      <c r="AA34" s="1">
        <v>0</v>
      </c>
      <c r="AB34" s="1">
        <v>0</v>
      </c>
      <c r="AC34" s="1">
        <v>0</v>
      </c>
      <c r="AD34" s="1">
        <v>0</v>
      </c>
      <c r="AE34" s="1">
        <v>0</v>
      </c>
      <c r="AF34" s="1">
        <v>0.1</v>
      </c>
      <c r="AG34" s="1">
        <v>4</v>
      </c>
      <c r="AH34" s="1">
        <v>1.2</v>
      </c>
      <c r="AI34" s="1">
        <v>0.1</v>
      </c>
      <c r="AJ34" s="1">
        <v>0</v>
      </c>
      <c r="AK34" s="1">
        <v>0</v>
      </c>
      <c r="AL34" s="1">
        <v>0</v>
      </c>
      <c r="AM34" s="1">
        <v>0</v>
      </c>
      <c r="AN34" s="1">
        <v>4.4000000000000004</v>
      </c>
      <c r="AO34" s="26">
        <v>0.7</v>
      </c>
      <c r="AP34" s="26">
        <v>6</v>
      </c>
      <c r="AQ34" s="1">
        <v>0</v>
      </c>
      <c r="AR34" s="26">
        <v>0</v>
      </c>
      <c r="AS34" s="1">
        <v>4.2</v>
      </c>
      <c r="AT34" s="1">
        <v>2</v>
      </c>
      <c r="AU34" s="1">
        <v>3.1</v>
      </c>
      <c r="AV34" s="1">
        <v>2.2999999999999998</v>
      </c>
      <c r="AW34" s="1">
        <v>9.9</v>
      </c>
      <c r="AX34" s="1">
        <v>9.4</v>
      </c>
      <c r="AY34" s="1">
        <v>9.6999999999999993</v>
      </c>
      <c r="AZ34" s="1">
        <v>0</v>
      </c>
      <c r="BA34" s="1">
        <v>0</v>
      </c>
      <c r="BB34" s="1">
        <v>0</v>
      </c>
      <c r="BC34" s="1">
        <v>6.8</v>
      </c>
    </row>
    <row r="35" spans="1:55" x14ac:dyDescent="0.3">
      <c r="A35" s="1" t="s">
        <v>66</v>
      </c>
      <c r="B35" s="1" t="s">
        <v>67</v>
      </c>
      <c r="C35" s="1">
        <v>8.6</v>
      </c>
      <c r="D35" s="1">
        <v>3.3</v>
      </c>
      <c r="E35" s="25">
        <v>6.7</v>
      </c>
      <c r="F35" s="25">
        <v>7.4</v>
      </c>
      <c r="G35" s="25">
        <v>6.9</v>
      </c>
      <c r="H35" s="25">
        <v>6</v>
      </c>
      <c r="I35" s="25">
        <v>7</v>
      </c>
      <c r="J35" s="25">
        <v>6.5</v>
      </c>
      <c r="K35" s="25">
        <v>1.5</v>
      </c>
      <c r="L35" s="1">
        <v>4.5</v>
      </c>
      <c r="M35" s="1">
        <v>4.9000000000000004</v>
      </c>
      <c r="N35" s="1">
        <v>7.5541032082914329E-4</v>
      </c>
      <c r="O35" s="1">
        <v>2.8067506463474672E-6</v>
      </c>
      <c r="P35" s="1">
        <v>2.7218670537930549E-3</v>
      </c>
      <c r="Q35" s="1">
        <v>4.1333228250951226E-6</v>
      </c>
      <c r="R35" s="1">
        <v>6.8706731123157022E-4</v>
      </c>
      <c r="S35" s="1">
        <v>2.0946794165735563E-5</v>
      </c>
      <c r="T35" s="1">
        <v>1.5969020602417201E-6</v>
      </c>
      <c r="U35" s="1">
        <v>2.5947089460169518E-5</v>
      </c>
      <c r="V35" s="1">
        <v>3.8</v>
      </c>
      <c r="W35" s="1">
        <v>0</v>
      </c>
      <c r="X35" s="1">
        <v>2.1</v>
      </c>
      <c r="Y35" s="1">
        <v>1.8</v>
      </c>
      <c r="Z35" s="1">
        <v>6.9</v>
      </c>
      <c r="AA35" s="1">
        <v>0.4</v>
      </c>
      <c r="AB35" s="1">
        <v>0</v>
      </c>
      <c r="AC35" s="1">
        <v>0.2</v>
      </c>
      <c r="AD35" s="1">
        <v>0</v>
      </c>
      <c r="AE35" s="1">
        <v>0.1</v>
      </c>
      <c r="AF35" s="1">
        <v>0</v>
      </c>
      <c r="AG35" s="1">
        <v>2</v>
      </c>
      <c r="AH35" s="1">
        <v>6.2</v>
      </c>
      <c r="AI35" s="1">
        <v>1.7</v>
      </c>
      <c r="AJ35" s="1">
        <v>3.2</v>
      </c>
      <c r="AK35" s="1">
        <v>3.5</v>
      </c>
      <c r="AL35" s="1">
        <v>3.4</v>
      </c>
      <c r="AM35" s="1">
        <v>0.8</v>
      </c>
      <c r="AN35" s="1">
        <v>2.8</v>
      </c>
      <c r="AO35" s="26">
        <v>4.8</v>
      </c>
      <c r="AP35" s="26">
        <v>5.2</v>
      </c>
      <c r="AQ35" s="1">
        <v>6.9</v>
      </c>
      <c r="AR35" s="26">
        <v>2.6</v>
      </c>
      <c r="AS35" s="1">
        <v>2.4</v>
      </c>
      <c r="AT35" s="1">
        <v>7.1</v>
      </c>
      <c r="AU35" s="1">
        <v>4.8</v>
      </c>
      <c r="AV35" s="1">
        <v>5</v>
      </c>
      <c r="AW35" s="1">
        <v>0.3</v>
      </c>
      <c r="AX35" s="1">
        <v>0.9</v>
      </c>
      <c r="AY35" s="1">
        <v>0.6</v>
      </c>
      <c r="AZ35" s="1">
        <v>0</v>
      </c>
      <c r="BA35" s="1">
        <v>0</v>
      </c>
      <c r="BB35" s="1">
        <v>0</v>
      </c>
      <c r="BC35" s="1">
        <v>0.4</v>
      </c>
    </row>
    <row r="36" spans="1:55" x14ac:dyDescent="0.3">
      <c r="A36" s="1" t="s">
        <v>68</v>
      </c>
      <c r="B36" s="1" t="s">
        <v>69</v>
      </c>
      <c r="C36" s="1">
        <v>1.8</v>
      </c>
      <c r="D36" s="1">
        <v>0.1</v>
      </c>
      <c r="E36" s="25">
        <v>1</v>
      </c>
      <c r="F36" s="25">
        <v>6.4</v>
      </c>
      <c r="G36" s="25">
        <v>0</v>
      </c>
      <c r="H36" s="25">
        <v>0</v>
      </c>
      <c r="I36" s="25">
        <v>0</v>
      </c>
      <c r="J36" s="25">
        <v>0</v>
      </c>
      <c r="K36" s="25">
        <v>0</v>
      </c>
      <c r="L36" s="1">
        <v>0</v>
      </c>
      <c r="M36" s="1">
        <v>0</v>
      </c>
      <c r="N36" s="1">
        <v>1.1077009679795959E-5</v>
      </c>
      <c r="O36" s="1">
        <v>0</v>
      </c>
      <c r="P36" s="1">
        <v>7.6318635697762349E-3</v>
      </c>
      <c r="Q36" s="1">
        <v>0</v>
      </c>
      <c r="R36" s="1">
        <v>0</v>
      </c>
      <c r="S36" s="1">
        <v>0</v>
      </c>
      <c r="T36" s="1">
        <v>0</v>
      </c>
      <c r="U36" s="1">
        <v>0</v>
      </c>
      <c r="V36" s="1">
        <v>0.1</v>
      </c>
      <c r="W36" s="1">
        <v>0</v>
      </c>
      <c r="X36" s="1">
        <v>0.1</v>
      </c>
      <c r="Y36" s="1">
        <v>5.0999999999999996</v>
      </c>
      <c r="Z36" s="1">
        <v>0</v>
      </c>
      <c r="AA36" s="1">
        <v>0</v>
      </c>
      <c r="AB36" s="1">
        <v>0</v>
      </c>
      <c r="AC36" s="1">
        <v>0</v>
      </c>
      <c r="AD36" s="1">
        <v>0</v>
      </c>
      <c r="AE36" s="1">
        <v>0</v>
      </c>
      <c r="AF36" s="1">
        <v>0</v>
      </c>
      <c r="AG36" s="1">
        <v>0</v>
      </c>
      <c r="AH36" s="1">
        <v>1</v>
      </c>
      <c r="AI36" s="1">
        <v>0.1</v>
      </c>
      <c r="AJ36" s="1">
        <v>0</v>
      </c>
      <c r="AK36" s="1">
        <v>0</v>
      </c>
      <c r="AL36" s="1">
        <v>0</v>
      </c>
      <c r="AM36" s="1">
        <v>0</v>
      </c>
      <c r="AN36" s="1">
        <v>0</v>
      </c>
      <c r="AO36" s="26">
        <v>0.6</v>
      </c>
      <c r="AP36" s="26">
        <v>5.8</v>
      </c>
      <c r="AQ36" s="1">
        <v>0</v>
      </c>
      <c r="AR36" s="26">
        <v>0</v>
      </c>
      <c r="AS36" s="1">
        <v>0</v>
      </c>
      <c r="AT36" s="1">
        <v>1</v>
      </c>
      <c r="AU36" s="1">
        <v>0.5</v>
      </c>
      <c r="AV36" s="1">
        <v>1.7</v>
      </c>
      <c r="AW36" s="1">
        <v>10</v>
      </c>
      <c r="AX36" s="1">
        <v>9.9</v>
      </c>
      <c r="AY36" s="1">
        <v>10</v>
      </c>
      <c r="AZ36" s="1">
        <v>5</v>
      </c>
      <c r="BA36" s="1">
        <v>0</v>
      </c>
      <c r="BB36" s="1">
        <v>10</v>
      </c>
      <c r="BC36" s="1">
        <v>10</v>
      </c>
    </row>
    <row r="37" spans="1:55" x14ac:dyDescent="0.3">
      <c r="A37" s="1" t="s">
        <v>70</v>
      </c>
      <c r="B37" s="1" t="s">
        <v>71</v>
      </c>
      <c r="C37" s="1">
        <v>0.1</v>
      </c>
      <c r="D37" s="1">
        <v>0.1</v>
      </c>
      <c r="E37" s="25">
        <v>0.1</v>
      </c>
      <c r="F37" s="25">
        <v>7.9</v>
      </c>
      <c r="G37" s="25">
        <v>0</v>
      </c>
      <c r="H37" s="25">
        <v>0</v>
      </c>
      <c r="I37" s="25">
        <v>0</v>
      </c>
      <c r="J37" s="25">
        <v>0</v>
      </c>
      <c r="K37" s="25">
        <v>0</v>
      </c>
      <c r="L37" s="1">
        <v>0</v>
      </c>
      <c r="M37" s="1">
        <v>10</v>
      </c>
      <c r="N37" s="1">
        <v>0</v>
      </c>
      <c r="O37" s="1">
        <v>0</v>
      </c>
      <c r="P37" s="1">
        <v>1.0537462256412038E-2</v>
      </c>
      <c r="Q37" s="1">
        <v>0</v>
      </c>
      <c r="R37" s="1">
        <v>0</v>
      </c>
      <c r="S37" s="1">
        <v>0</v>
      </c>
      <c r="T37" s="1">
        <v>0</v>
      </c>
      <c r="U37" s="1">
        <v>1.1823433916871032E-2</v>
      </c>
      <c r="V37" s="1">
        <v>0</v>
      </c>
      <c r="W37" s="1">
        <v>0</v>
      </c>
      <c r="X37" s="1">
        <v>0</v>
      </c>
      <c r="Y37" s="1">
        <v>7</v>
      </c>
      <c r="Z37" s="1">
        <v>0</v>
      </c>
      <c r="AA37" s="1">
        <v>0</v>
      </c>
      <c r="AB37" s="1">
        <v>0</v>
      </c>
      <c r="AC37" s="1">
        <v>0</v>
      </c>
      <c r="AD37" s="1">
        <v>0</v>
      </c>
      <c r="AE37" s="1">
        <v>0</v>
      </c>
      <c r="AF37" s="1">
        <v>3.9</v>
      </c>
      <c r="AG37" s="1">
        <v>5.0999999999999996</v>
      </c>
      <c r="AH37" s="1">
        <v>0.1</v>
      </c>
      <c r="AI37" s="1">
        <v>0.1</v>
      </c>
      <c r="AJ37" s="1">
        <v>0</v>
      </c>
      <c r="AK37" s="1">
        <v>0</v>
      </c>
      <c r="AL37" s="1">
        <v>0</v>
      </c>
      <c r="AM37" s="1">
        <v>0</v>
      </c>
      <c r="AN37" s="1">
        <v>8.3000000000000007</v>
      </c>
      <c r="AO37" s="26">
        <v>0.1</v>
      </c>
      <c r="AP37" s="26">
        <v>7.5</v>
      </c>
      <c r="AQ37" s="1">
        <v>0</v>
      </c>
      <c r="AR37" s="26">
        <v>0</v>
      </c>
      <c r="AS37" s="1">
        <v>6.7</v>
      </c>
      <c r="AT37" s="1">
        <v>4</v>
      </c>
      <c r="AU37" s="1">
        <v>5.4</v>
      </c>
      <c r="AV37" s="1">
        <v>3.4</v>
      </c>
      <c r="AW37" s="1">
        <v>10</v>
      </c>
      <c r="AX37" s="1">
        <v>10</v>
      </c>
      <c r="AY37" s="1">
        <v>10</v>
      </c>
      <c r="AZ37" s="1">
        <v>0</v>
      </c>
      <c r="BA37" s="1">
        <v>0</v>
      </c>
      <c r="BB37" s="1">
        <v>0</v>
      </c>
      <c r="BC37" s="1">
        <v>7</v>
      </c>
    </row>
    <row r="38" spans="1:55" x14ac:dyDescent="0.3">
      <c r="A38" s="1" t="s">
        <v>72</v>
      </c>
      <c r="B38" s="1" t="s">
        <v>73</v>
      </c>
      <c r="C38" s="1">
        <v>8.9</v>
      </c>
      <c r="D38" s="1">
        <v>10</v>
      </c>
      <c r="E38" s="25">
        <v>9.5</v>
      </c>
      <c r="F38" s="25">
        <v>7.3</v>
      </c>
      <c r="G38" s="25">
        <v>8.5</v>
      </c>
      <c r="H38" s="25">
        <v>0</v>
      </c>
      <c r="I38" s="25">
        <v>0</v>
      </c>
      <c r="J38" s="25">
        <v>0</v>
      </c>
      <c r="K38" s="25">
        <v>0</v>
      </c>
      <c r="L38" s="1">
        <v>0</v>
      </c>
      <c r="M38" s="1">
        <v>0</v>
      </c>
      <c r="N38" s="1">
        <v>2.0161945998619715E-3</v>
      </c>
      <c r="O38" s="1">
        <v>1.5959721480591114E-3</v>
      </c>
      <c r="P38" s="1">
        <v>4.6079671687451916E-3</v>
      </c>
      <c r="Q38" s="1">
        <v>6.6466894804925695E-5</v>
      </c>
      <c r="R38" s="1">
        <v>0</v>
      </c>
      <c r="S38" s="1">
        <v>0</v>
      </c>
      <c r="T38" s="1">
        <v>0</v>
      </c>
      <c r="U38" s="1">
        <v>0</v>
      </c>
      <c r="V38" s="1">
        <v>10</v>
      </c>
      <c r="W38" s="1">
        <v>10</v>
      </c>
      <c r="X38" s="1">
        <v>10</v>
      </c>
      <c r="Y38" s="1">
        <v>3.1</v>
      </c>
      <c r="Z38" s="1">
        <v>9.6</v>
      </c>
      <c r="AA38" s="1">
        <v>0</v>
      </c>
      <c r="AB38" s="1">
        <v>0</v>
      </c>
      <c r="AC38" s="1">
        <v>0</v>
      </c>
      <c r="AD38" s="1">
        <v>0</v>
      </c>
      <c r="AE38" s="1">
        <v>0</v>
      </c>
      <c r="AF38" s="1">
        <v>0</v>
      </c>
      <c r="AG38" s="1">
        <v>1</v>
      </c>
      <c r="AH38" s="1">
        <v>9.5</v>
      </c>
      <c r="AI38" s="1">
        <v>10</v>
      </c>
      <c r="AJ38" s="1">
        <v>0</v>
      </c>
      <c r="AK38" s="1">
        <v>0</v>
      </c>
      <c r="AL38" s="1">
        <v>0</v>
      </c>
      <c r="AM38" s="1">
        <v>0</v>
      </c>
      <c r="AN38" s="1">
        <v>0</v>
      </c>
      <c r="AO38" s="26">
        <v>9.8000000000000007</v>
      </c>
      <c r="AP38" s="26">
        <v>5.6</v>
      </c>
      <c r="AQ38" s="1">
        <v>9.1</v>
      </c>
      <c r="AR38" s="26">
        <v>0</v>
      </c>
      <c r="AS38" s="1">
        <v>0.5</v>
      </c>
      <c r="AT38" s="1">
        <v>0</v>
      </c>
      <c r="AU38" s="1">
        <v>0.3</v>
      </c>
      <c r="AV38" s="1">
        <v>6.7</v>
      </c>
      <c r="AW38" s="1">
        <v>1.1000000000000001</v>
      </c>
      <c r="AX38" s="1">
        <v>4.3</v>
      </c>
      <c r="AY38" s="1">
        <v>2.9</v>
      </c>
      <c r="AZ38" s="1">
        <v>0</v>
      </c>
      <c r="BA38" s="1">
        <v>0</v>
      </c>
      <c r="BB38" s="1">
        <v>0</v>
      </c>
      <c r="BC38" s="1">
        <v>2</v>
      </c>
    </row>
    <row r="39" spans="1:55" x14ac:dyDescent="0.3">
      <c r="A39" s="1" t="s">
        <v>74</v>
      </c>
      <c r="B39" s="1" t="s">
        <v>75</v>
      </c>
      <c r="C39" s="1">
        <v>10</v>
      </c>
      <c r="D39" s="1">
        <v>10</v>
      </c>
      <c r="E39" s="25">
        <v>10</v>
      </c>
      <c r="F39" s="25">
        <v>10</v>
      </c>
      <c r="G39" s="25">
        <v>10</v>
      </c>
      <c r="H39" s="25">
        <v>10</v>
      </c>
      <c r="I39" s="25">
        <v>10</v>
      </c>
      <c r="J39" s="25">
        <v>10</v>
      </c>
      <c r="K39" s="25">
        <v>10</v>
      </c>
      <c r="L39" s="1">
        <v>10</v>
      </c>
      <c r="M39" s="1">
        <v>10</v>
      </c>
      <c r="N39" s="1">
        <v>6.2899096122242897E-4</v>
      </c>
      <c r="O39" s="1">
        <v>5.3915931399529715E-5</v>
      </c>
      <c r="P39" s="1">
        <v>6.74868904178805E-3</v>
      </c>
      <c r="Q39" s="1">
        <v>1.1967647331793733E-5</v>
      </c>
      <c r="R39" s="1">
        <v>7.4107619622994928E-3</v>
      </c>
      <c r="S39" s="1">
        <v>2.1759070224582418E-3</v>
      </c>
      <c r="T39" s="1">
        <v>1.5809324605537416E-3</v>
      </c>
      <c r="U39" s="1">
        <v>1.1115935382847943E-2</v>
      </c>
      <c r="V39" s="1">
        <v>3.1</v>
      </c>
      <c r="W39" s="1">
        <v>0.5</v>
      </c>
      <c r="X39" s="1">
        <v>1.9</v>
      </c>
      <c r="Y39" s="1">
        <v>4.5</v>
      </c>
      <c r="Z39" s="1">
        <v>8</v>
      </c>
      <c r="AA39" s="1">
        <v>4.0999999999999996</v>
      </c>
      <c r="AB39" s="1">
        <v>4.4000000000000004</v>
      </c>
      <c r="AC39" s="1">
        <v>4.3</v>
      </c>
      <c r="AD39" s="1">
        <v>1.6</v>
      </c>
      <c r="AE39" s="1">
        <v>3.1</v>
      </c>
      <c r="AF39" s="1">
        <v>3.7</v>
      </c>
      <c r="AG39" s="1">
        <v>10</v>
      </c>
      <c r="AH39" s="1">
        <v>6.6</v>
      </c>
      <c r="AI39" s="1">
        <v>5.3</v>
      </c>
      <c r="AJ39" s="1">
        <v>7.1</v>
      </c>
      <c r="AK39" s="1">
        <v>7.2</v>
      </c>
      <c r="AL39" s="1">
        <v>7.2</v>
      </c>
      <c r="AM39" s="1">
        <v>5.8</v>
      </c>
      <c r="AN39" s="1">
        <v>8.1999999999999993</v>
      </c>
      <c r="AO39" s="26">
        <v>7.9</v>
      </c>
      <c r="AP39" s="26">
        <v>8.4</v>
      </c>
      <c r="AQ39" s="1">
        <v>9.3000000000000007</v>
      </c>
      <c r="AR39" s="26">
        <v>8.1</v>
      </c>
      <c r="AS39" s="1">
        <v>9.1</v>
      </c>
      <c r="AT39" s="1">
        <v>0</v>
      </c>
      <c r="AU39" s="1">
        <v>4.5999999999999996</v>
      </c>
      <c r="AV39" s="1">
        <v>8</v>
      </c>
      <c r="AW39" s="1">
        <v>6.9</v>
      </c>
      <c r="AX39" s="1">
        <v>9</v>
      </c>
      <c r="AY39" s="1">
        <v>8.1</v>
      </c>
      <c r="AZ39" s="1">
        <v>0</v>
      </c>
      <c r="BA39" s="1">
        <v>0</v>
      </c>
      <c r="BB39" s="1">
        <v>0</v>
      </c>
      <c r="BC39" s="1">
        <v>5.7</v>
      </c>
    </row>
    <row r="40" spans="1:55" x14ac:dyDescent="0.3">
      <c r="A40" s="1" t="s">
        <v>76</v>
      </c>
      <c r="B40" s="1" t="s">
        <v>77</v>
      </c>
      <c r="C40" s="1">
        <v>10</v>
      </c>
      <c r="D40" s="1">
        <v>8.4</v>
      </c>
      <c r="E40" s="25">
        <v>9.4</v>
      </c>
      <c r="F40" s="25">
        <v>8.6</v>
      </c>
      <c r="G40" s="25">
        <v>7.9</v>
      </c>
      <c r="H40" s="25">
        <v>5.5</v>
      </c>
      <c r="I40" s="25">
        <v>5.6</v>
      </c>
      <c r="J40" s="25">
        <v>5.6</v>
      </c>
      <c r="K40" s="25">
        <v>7.3</v>
      </c>
      <c r="L40" s="1">
        <v>6.5</v>
      </c>
      <c r="M40" s="1">
        <v>6.2</v>
      </c>
      <c r="N40" s="1">
        <v>2.0774036177441625E-3</v>
      </c>
      <c r="O40" s="1">
        <v>6.664090680762698E-5</v>
      </c>
      <c r="P40" s="1">
        <v>5.6087009457447554E-3</v>
      </c>
      <c r="Q40" s="1">
        <v>1.0671309009857202E-5</v>
      </c>
      <c r="R40" s="1">
        <v>3.4260750806600066E-4</v>
      </c>
      <c r="S40" s="1">
        <v>1.7481775858467923E-6</v>
      </c>
      <c r="T40" s="1">
        <v>8.9186560195209325E-4</v>
      </c>
      <c r="U40" s="1">
        <v>6.3007506751784606E-5</v>
      </c>
      <c r="V40" s="1">
        <v>10</v>
      </c>
      <c r="W40" s="1">
        <v>0.7</v>
      </c>
      <c r="X40" s="1">
        <v>7.7</v>
      </c>
      <c r="Y40" s="1">
        <v>3.7</v>
      </c>
      <c r="Z40" s="1">
        <v>7.8</v>
      </c>
      <c r="AA40" s="1">
        <v>0.2</v>
      </c>
      <c r="AB40" s="1">
        <v>0</v>
      </c>
      <c r="AC40" s="1">
        <v>0.1</v>
      </c>
      <c r="AD40" s="1">
        <v>0.9</v>
      </c>
      <c r="AE40" s="1">
        <v>0.5</v>
      </c>
      <c r="AF40" s="1">
        <v>0</v>
      </c>
      <c r="AG40" s="1">
        <v>2</v>
      </c>
      <c r="AH40" s="1">
        <v>10</v>
      </c>
      <c r="AI40" s="1">
        <v>4.5999999999999996</v>
      </c>
      <c r="AJ40" s="1">
        <v>2.9</v>
      </c>
      <c r="AK40" s="1">
        <v>2.8</v>
      </c>
      <c r="AL40" s="1">
        <v>2.9</v>
      </c>
      <c r="AM40" s="1">
        <v>4.0999999999999996</v>
      </c>
      <c r="AN40" s="1">
        <v>3.7</v>
      </c>
      <c r="AO40" s="26">
        <v>8.6999999999999993</v>
      </c>
      <c r="AP40" s="26">
        <v>6.8</v>
      </c>
      <c r="AQ40" s="1">
        <v>7.9</v>
      </c>
      <c r="AR40" s="26">
        <v>4.0999999999999996</v>
      </c>
      <c r="AS40" s="1">
        <v>2.9</v>
      </c>
      <c r="AT40" s="1">
        <v>1</v>
      </c>
      <c r="AU40" s="1">
        <v>2</v>
      </c>
      <c r="AV40" s="1">
        <v>6.5</v>
      </c>
      <c r="AW40" s="1">
        <v>9.6999999999999993</v>
      </c>
      <c r="AX40" s="1">
        <v>8.5</v>
      </c>
      <c r="AY40" s="1">
        <v>9.1999999999999993</v>
      </c>
      <c r="AZ40" s="1">
        <v>0</v>
      </c>
      <c r="BA40" s="1">
        <v>4</v>
      </c>
      <c r="BB40" s="1">
        <v>7</v>
      </c>
      <c r="BC40" s="1">
        <v>7</v>
      </c>
    </row>
    <row r="41" spans="1:55" x14ac:dyDescent="0.3">
      <c r="A41" s="1" t="s">
        <v>78</v>
      </c>
      <c r="B41" s="1" t="s">
        <v>79</v>
      </c>
      <c r="C41" s="1">
        <v>0.1</v>
      </c>
      <c r="D41" s="1">
        <v>0.1</v>
      </c>
      <c r="E41" s="25">
        <v>0.1</v>
      </c>
      <c r="F41" s="25">
        <v>0.1</v>
      </c>
      <c r="G41" s="25">
        <v>4</v>
      </c>
      <c r="H41" s="25">
        <v>4.7</v>
      </c>
      <c r="I41" s="25">
        <v>7.1</v>
      </c>
      <c r="J41" s="25">
        <v>6</v>
      </c>
      <c r="K41" s="25">
        <v>0</v>
      </c>
      <c r="L41" s="1">
        <v>3.6</v>
      </c>
      <c r="M41" s="1">
        <v>0</v>
      </c>
      <c r="N41" s="1">
        <v>0</v>
      </c>
      <c r="O41" s="1">
        <v>0</v>
      </c>
      <c r="P41" s="1">
        <v>0</v>
      </c>
      <c r="Q41" s="1">
        <v>3.3991829766477656E-6</v>
      </c>
      <c r="R41" s="1">
        <v>9.3924735280369077E-3</v>
      </c>
      <c r="S41" s="1">
        <v>1.1361114921854358E-3</v>
      </c>
      <c r="T41" s="1">
        <v>0</v>
      </c>
      <c r="U41" s="1">
        <v>0</v>
      </c>
      <c r="V41" s="1">
        <v>0</v>
      </c>
      <c r="W41" s="1">
        <v>0</v>
      </c>
      <c r="X41" s="1">
        <v>0</v>
      </c>
      <c r="Y41" s="1">
        <v>0.1</v>
      </c>
      <c r="Z41" s="1">
        <v>6.7</v>
      </c>
      <c r="AA41" s="1">
        <v>5.2</v>
      </c>
      <c r="AB41" s="1">
        <v>2.2999999999999998</v>
      </c>
      <c r="AC41" s="1">
        <v>3.9</v>
      </c>
      <c r="AD41" s="1">
        <v>0</v>
      </c>
      <c r="AE41" s="1">
        <v>2.2000000000000002</v>
      </c>
      <c r="AF41" s="1">
        <v>0</v>
      </c>
      <c r="AG41" s="1">
        <v>0</v>
      </c>
      <c r="AH41" s="1">
        <v>0.1</v>
      </c>
      <c r="AI41" s="1">
        <v>0.1</v>
      </c>
      <c r="AJ41" s="1">
        <v>5</v>
      </c>
      <c r="AK41" s="1">
        <v>4.7</v>
      </c>
      <c r="AL41" s="1">
        <v>4.9000000000000004</v>
      </c>
      <c r="AM41" s="1">
        <v>0</v>
      </c>
      <c r="AN41" s="1">
        <v>0</v>
      </c>
      <c r="AO41" s="26">
        <v>0.1</v>
      </c>
      <c r="AP41" s="26">
        <v>0.1</v>
      </c>
      <c r="AQ41" s="1">
        <v>5.5</v>
      </c>
      <c r="AR41" s="26">
        <v>2.9</v>
      </c>
      <c r="AS41" s="1">
        <v>0</v>
      </c>
      <c r="AT41" s="1">
        <v>2</v>
      </c>
      <c r="AU41" s="1">
        <v>1</v>
      </c>
      <c r="AV41" s="1">
        <v>2.2000000000000002</v>
      </c>
      <c r="AW41" s="1">
        <v>1.5</v>
      </c>
      <c r="AX41" s="1">
        <v>0.6</v>
      </c>
      <c r="AY41" s="1">
        <v>1.1000000000000001</v>
      </c>
      <c r="AZ41" s="1">
        <v>0</v>
      </c>
      <c r="BA41" s="1">
        <v>0</v>
      </c>
      <c r="BB41" s="1">
        <v>0</v>
      </c>
      <c r="BC41" s="1">
        <v>0.8</v>
      </c>
    </row>
    <row r="42" spans="1:55" x14ac:dyDescent="0.3">
      <c r="A42" s="1" t="s">
        <v>80</v>
      </c>
      <c r="B42" s="1" t="s">
        <v>81</v>
      </c>
      <c r="C42" s="1">
        <v>4.5</v>
      </c>
      <c r="D42" s="1">
        <v>0.1</v>
      </c>
      <c r="E42" s="25">
        <v>2.6</v>
      </c>
      <c r="F42" s="25">
        <v>7.1</v>
      </c>
      <c r="G42" s="25">
        <v>0</v>
      </c>
      <c r="H42" s="25">
        <v>0</v>
      </c>
      <c r="I42" s="25">
        <v>0</v>
      </c>
      <c r="J42" s="25">
        <v>0</v>
      </c>
      <c r="K42" s="25">
        <v>0</v>
      </c>
      <c r="L42" s="1">
        <v>0</v>
      </c>
      <c r="M42" s="1">
        <v>0</v>
      </c>
      <c r="N42" s="1">
        <v>1.3214811634898094E-4</v>
      </c>
      <c r="O42" s="1">
        <v>0</v>
      </c>
      <c r="P42" s="1">
        <v>1.4386211552172276E-2</v>
      </c>
      <c r="Q42" s="1">
        <v>0</v>
      </c>
      <c r="R42" s="1">
        <v>0</v>
      </c>
      <c r="S42" s="1">
        <v>0</v>
      </c>
      <c r="T42" s="1">
        <v>0</v>
      </c>
      <c r="U42" s="1">
        <v>0</v>
      </c>
      <c r="V42" s="1">
        <v>0.7</v>
      </c>
      <c r="W42" s="1">
        <v>0</v>
      </c>
      <c r="X42" s="1">
        <v>0.4</v>
      </c>
      <c r="Y42" s="1">
        <v>9.6</v>
      </c>
      <c r="Z42" s="1">
        <v>0</v>
      </c>
      <c r="AA42" s="1">
        <v>0</v>
      </c>
      <c r="AB42" s="1">
        <v>0</v>
      </c>
      <c r="AC42" s="1">
        <v>0</v>
      </c>
      <c r="AD42" s="1">
        <v>0</v>
      </c>
      <c r="AE42" s="1">
        <v>0</v>
      </c>
      <c r="AF42" s="1">
        <v>0</v>
      </c>
      <c r="AG42" s="1">
        <v>0</v>
      </c>
      <c r="AH42" s="1">
        <v>2.6</v>
      </c>
      <c r="AI42" s="1">
        <v>0.1</v>
      </c>
      <c r="AJ42" s="1">
        <v>0</v>
      </c>
      <c r="AK42" s="1">
        <v>0</v>
      </c>
      <c r="AL42" s="1">
        <v>0</v>
      </c>
      <c r="AM42" s="1">
        <v>0</v>
      </c>
      <c r="AN42" s="1">
        <v>0</v>
      </c>
      <c r="AO42" s="26">
        <v>1.6</v>
      </c>
      <c r="AP42" s="26">
        <v>8.6</v>
      </c>
      <c r="AQ42" s="1">
        <v>0</v>
      </c>
      <c r="AR42" s="26">
        <v>0</v>
      </c>
      <c r="AS42" s="1">
        <v>0</v>
      </c>
      <c r="AT42" s="1">
        <v>1</v>
      </c>
      <c r="AU42" s="1">
        <v>0.5</v>
      </c>
      <c r="AV42" s="1">
        <v>3.2</v>
      </c>
      <c r="AW42" s="1">
        <v>5.7</v>
      </c>
      <c r="AX42" s="1">
        <v>6.4</v>
      </c>
      <c r="AY42" s="1">
        <v>6.1</v>
      </c>
      <c r="AZ42" s="1">
        <v>0</v>
      </c>
      <c r="BA42" s="1">
        <v>0</v>
      </c>
      <c r="BB42" s="1">
        <v>0</v>
      </c>
      <c r="BC42" s="1">
        <v>4.3</v>
      </c>
    </row>
    <row r="43" spans="1:55" x14ac:dyDescent="0.3">
      <c r="A43" s="1" t="s">
        <v>82</v>
      </c>
      <c r="B43" s="1" t="s">
        <v>83</v>
      </c>
      <c r="C43" s="1">
        <v>8.8000000000000007</v>
      </c>
      <c r="D43" s="1">
        <v>0.1</v>
      </c>
      <c r="E43" s="25">
        <v>6.1</v>
      </c>
      <c r="F43" s="25">
        <v>9.1999999999999993</v>
      </c>
      <c r="G43" s="25">
        <v>0</v>
      </c>
      <c r="H43" s="25">
        <v>0</v>
      </c>
      <c r="I43" s="25">
        <v>0</v>
      </c>
      <c r="J43" s="25">
        <v>0</v>
      </c>
      <c r="K43" s="25">
        <v>0</v>
      </c>
      <c r="L43" s="1">
        <v>0</v>
      </c>
      <c r="M43" s="1">
        <v>7.4</v>
      </c>
      <c r="N43" s="1">
        <v>4.4648334593082176E-4</v>
      </c>
      <c r="O43" s="1">
        <v>0</v>
      </c>
      <c r="P43" s="1">
        <v>6.3624568504783586E-3</v>
      </c>
      <c r="Q43" s="1">
        <v>0</v>
      </c>
      <c r="R43" s="1">
        <v>0</v>
      </c>
      <c r="S43" s="1">
        <v>0</v>
      </c>
      <c r="T43" s="1">
        <v>0</v>
      </c>
      <c r="U43" s="1">
        <v>1.1785643188446678E-4</v>
      </c>
      <c r="V43" s="1">
        <v>2.2000000000000002</v>
      </c>
      <c r="W43" s="1">
        <v>0</v>
      </c>
      <c r="X43" s="1">
        <v>1.2</v>
      </c>
      <c r="Y43" s="1">
        <v>4.2</v>
      </c>
      <c r="Z43" s="1">
        <v>0</v>
      </c>
      <c r="AA43" s="1">
        <v>0</v>
      </c>
      <c r="AB43" s="1">
        <v>0</v>
      </c>
      <c r="AC43" s="1">
        <v>0</v>
      </c>
      <c r="AD43" s="1">
        <v>0</v>
      </c>
      <c r="AE43" s="1">
        <v>0</v>
      </c>
      <c r="AF43" s="1">
        <v>0</v>
      </c>
      <c r="AG43" s="1">
        <v>1</v>
      </c>
      <c r="AH43" s="1">
        <v>5.5</v>
      </c>
      <c r="AI43" s="1">
        <v>0.1</v>
      </c>
      <c r="AJ43" s="1">
        <v>0</v>
      </c>
      <c r="AK43" s="1">
        <v>0</v>
      </c>
      <c r="AL43" s="1">
        <v>0</v>
      </c>
      <c r="AM43" s="1">
        <v>0</v>
      </c>
      <c r="AN43" s="1">
        <v>4.7</v>
      </c>
      <c r="AO43" s="26">
        <v>4.0999999999999996</v>
      </c>
      <c r="AP43" s="26">
        <v>7.5</v>
      </c>
      <c r="AQ43" s="1">
        <v>0</v>
      </c>
      <c r="AR43" s="26">
        <v>0</v>
      </c>
      <c r="AS43" s="1">
        <v>2.9</v>
      </c>
      <c r="AT43" s="1">
        <v>1</v>
      </c>
      <c r="AU43" s="1">
        <v>2</v>
      </c>
      <c r="AV43" s="1">
        <v>3.3</v>
      </c>
      <c r="AW43" s="1">
        <v>10</v>
      </c>
      <c r="AX43" s="1">
        <v>10</v>
      </c>
      <c r="AY43" s="1">
        <v>10</v>
      </c>
      <c r="AZ43" s="1">
        <v>0</v>
      </c>
      <c r="BA43" s="1">
        <v>5</v>
      </c>
      <c r="BB43" s="1">
        <v>9</v>
      </c>
      <c r="BC43" s="1">
        <v>9</v>
      </c>
    </row>
    <row r="44" spans="1:55" x14ac:dyDescent="0.3">
      <c r="A44" s="1" t="s">
        <v>84</v>
      </c>
      <c r="B44" s="1" t="s">
        <v>85</v>
      </c>
      <c r="C44" s="1">
        <v>7.5</v>
      </c>
      <c r="D44" s="1">
        <v>10</v>
      </c>
      <c r="E44" s="25">
        <v>9.1</v>
      </c>
      <c r="F44" s="25">
        <v>4.9000000000000004</v>
      </c>
      <c r="G44" s="25">
        <v>7.5</v>
      </c>
      <c r="H44" s="25">
        <v>3.4</v>
      </c>
      <c r="I44" s="25">
        <v>0</v>
      </c>
      <c r="J44" s="25">
        <v>1.9</v>
      </c>
      <c r="K44" s="25">
        <v>4.5</v>
      </c>
      <c r="L44" s="1">
        <v>3.3</v>
      </c>
      <c r="M44" s="1">
        <v>0</v>
      </c>
      <c r="N44" s="1">
        <v>2.0454771849854566E-3</v>
      </c>
      <c r="O44" s="1">
        <v>2.036756067440814E-3</v>
      </c>
      <c r="P44" s="1">
        <v>1.8596939362366465E-3</v>
      </c>
      <c r="Q44" s="1">
        <v>6.2452918656404587E-5</v>
      </c>
      <c r="R44" s="1">
        <v>4.7845457332643468E-4</v>
      </c>
      <c r="S44" s="1">
        <v>0</v>
      </c>
      <c r="T44" s="1">
        <v>3.7179590674119099E-4</v>
      </c>
      <c r="U44" s="1">
        <v>0</v>
      </c>
      <c r="V44" s="1">
        <v>10</v>
      </c>
      <c r="W44" s="1">
        <v>10</v>
      </c>
      <c r="X44" s="1">
        <v>10</v>
      </c>
      <c r="Y44" s="1">
        <v>1.2</v>
      </c>
      <c r="Z44" s="1">
        <v>9.5</v>
      </c>
      <c r="AA44" s="1">
        <v>0.3</v>
      </c>
      <c r="AB44" s="1">
        <v>0</v>
      </c>
      <c r="AC44" s="1">
        <v>0.2</v>
      </c>
      <c r="AD44" s="1">
        <v>0.4</v>
      </c>
      <c r="AE44" s="1">
        <v>0.3</v>
      </c>
      <c r="AF44" s="1">
        <v>0</v>
      </c>
      <c r="AG44" s="1">
        <v>3</v>
      </c>
      <c r="AH44" s="1">
        <v>8.8000000000000007</v>
      </c>
      <c r="AI44" s="1">
        <v>10</v>
      </c>
      <c r="AJ44" s="1">
        <v>1.9</v>
      </c>
      <c r="AK44" s="1">
        <v>0</v>
      </c>
      <c r="AL44" s="1">
        <v>1</v>
      </c>
      <c r="AM44" s="1">
        <v>2.5</v>
      </c>
      <c r="AN44" s="1">
        <v>0</v>
      </c>
      <c r="AO44" s="26">
        <v>9.6</v>
      </c>
      <c r="AP44" s="26">
        <v>3.3</v>
      </c>
      <c r="AQ44" s="1">
        <v>8.6999999999999993</v>
      </c>
      <c r="AR44" s="26">
        <v>1.9</v>
      </c>
      <c r="AS44" s="1">
        <v>1.5</v>
      </c>
      <c r="AT44" s="1">
        <v>0</v>
      </c>
      <c r="AU44" s="1">
        <v>0.8</v>
      </c>
      <c r="AV44" s="1">
        <v>6.3</v>
      </c>
      <c r="AW44" s="1">
        <v>0.1</v>
      </c>
      <c r="AX44" s="1">
        <v>0</v>
      </c>
      <c r="AY44" s="1">
        <v>0.1</v>
      </c>
      <c r="AZ44" s="1">
        <v>0</v>
      </c>
      <c r="BA44" s="1">
        <v>0</v>
      </c>
      <c r="BB44" s="1">
        <v>0</v>
      </c>
      <c r="BC44" s="1">
        <v>0.1</v>
      </c>
    </row>
    <row r="45" spans="1:55" x14ac:dyDescent="0.3">
      <c r="A45" s="1" t="s">
        <v>86</v>
      </c>
      <c r="B45" s="1" t="s">
        <v>87</v>
      </c>
      <c r="C45" s="1">
        <v>0.1</v>
      </c>
      <c r="D45" s="1">
        <v>0.1</v>
      </c>
      <c r="E45" s="25">
        <v>0.1</v>
      </c>
      <c r="F45" s="25">
        <v>7.5</v>
      </c>
      <c r="G45" s="25">
        <v>4.7</v>
      </c>
      <c r="H45" s="25">
        <v>0</v>
      </c>
      <c r="I45" s="25">
        <v>0</v>
      </c>
      <c r="J45" s="25">
        <v>0</v>
      </c>
      <c r="K45" s="25">
        <v>0</v>
      </c>
      <c r="L45" s="1">
        <v>0</v>
      </c>
      <c r="M45" s="1">
        <v>0</v>
      </c>
      <c r="N45" s="1">
        <v>0</v>
      </c>
      <c r="O45" s="1">
        <v>0</v>
      </c>
      <c r="P45" s="1">
        <v>4.2429343605929993E-3</v>
      </c>
      <c r="Q45" s="1">
        <v>2.8890685079969293E-7</v>
      </c>
      <c r="R45" s="1">
        <v>0</v>
      </c>
      <c r="S45" s="1">
        <v>0</v>
      </c>
      <c r="T45" s="1">
        <v>0</v>
      </c>
      <c r="U45" s="1">
        <v>0</v>
      </c>
      <c r="V45" s="1">
        <v>0</v>
      </c>
      <c r="W45" s="1">
        <v>0</v>
      </c>
      <c r="X45" s="1">
        <v>0</v>
      </c>
      <c r="Y45" s="1">
        <v>2.8</v>
      </c>
      <c r="Z45" s="1">
        <v>4.4000000000000004</v>
      </c>
      <c r="AA45" s="1">
        <v>0</v>
      </c>
      <c r="AB45" s="1">
        <v>0</v>
      </c>
      <c r="AC45" s="1">
        <v>0</v>
      </c>
      <c r="AD45" s="1">
        <v>0</v>
      </c>
      <c r="AE45" s="1">
        <v>0</v>
      </c>
      <c r="AF45" s="1">
        <v>0</v>
      </c>
      <c r="AG45" s="1">
        <v>0</v>
      </c>
      <c r="AH45" s="1">
        <v>0.1</v>
      </c>
      <c r="AI45" s="1">
        <v>0.1</v>
      </c>
      <c r="AJ45" s="1">
        <v>0</v>
      </c>
      <c r="AK45" s="1">
        <v>0</v>
      </c>
      <c r="AL45" s="1">
        <v>0</v>
      </c>
      <c r="AM45" s="1">
        <v>0</v>
      </c>
      <c r="AN45" s="1">
        <v>0</v>
      </c>
      <c r="AO45" s="26">
        <v>0.1</v>
      </c>
      <c r="AP45" s="26">
        <v>5.6</v>
      </c>
      <c r="AQ45" s="1">
        <v>4.5999999999999996</v>
      </c>
      <c r="AR45" s="26">
        <v>0</v>
      </c>
      <c r="AS45" s="1">
        <v>0</v>
      </c>
      <c r="AT45" s="1">
        <v>2</v>
      </c>
      <c r="AU45" s="1">
        <v>1</v>
      </c>
      <c r="AV45" s="1">
        <v>2.6</v>
      </c>
      <c r="AW45" s="1">
        <v>9.9</v>
      </c>
      <c r="AX45" s="1">
        <v>8</v>
      </c>
      <c r="AY45" s="1">
        <v>9.1999999999999993</v>
      </c>
      <c r="AZ45" s="1">
        <v>0</v>
      </c>
      <c r="BA45" s="1">
        <v>0</v>
      </c>
      <c r="BB45" s="1">
        <v>0</v>
      </c>
      <c r="BC45" s="1">
        <v>6.4</v>
      </c>
    </row>
    <row r="46" spans="1:55" x14ac:dyDescent="0.3">
      <c r="A46" s="1" t="s">
        <v>88</v>
      </c>
      <c r="B46" s="1" t="s">
        <v>89</v>
      </c>
      <c r="C46" s="1">
        <v>7.1</v>
      </c>
      <c r="D46" s="1">
        <v>5.6</v>
      </c>
      <c r="E46" s="25">
        <v>6.4</v>
      </c>
      <c r="F46" s="25">
        <v>6.5</v>
      </c>
      <c r="G46" s="25">
        <v>6.6</v>
      </c>
      <c r="H46" s="25">
        <v>0</v>
      </c>
      <c r="I46" s="25">
        <v>0</v>
      </c>
      <c r="J46" s="25">
        <v>0</v>
      </c>
      <c r="K46" s="25">
        <v>0</v>
      </c>
      <c r="L46" s="1">
        <v>0</v>
      </c>
      <c r="M46" s="1">
        <v>0</v>
      </c>
      <c r="N46" s="1">
        <v>1.6236641599391907E-3</v>
      </c>
      <c r="O46" s="1">
        <v>1.1542786716800714E-4</v>
      </c>
      <c r="P46" s="1">
        <v>9.7988075899128977E-3</v>
      </c>
      <c r="Q46" s="1">
        <v>2.1632750677500306E-5</v>
      </c>
      <c r="R46" s="1">
        <v>0</v>
      </c>
      <c r="S46" s="1">
        <v>0</v>
      </c>
      <c r="T46" s="1">
        <v>0</v>
      </c>
      <c r="U46" s="1">
        <v>0</v>
      </c>
      <c r="V46" s="1">
        <v>8.1</v>
      </c>
      <c r="W46" s="1">
        <v>1.2</v>
      </c>
      <c r="X46" s="1">
        <v>5.6</v>
      </c>
      <c r="Y46" s="1">
        <v>6.5</v>
      </c>
      <c r="Z46" s="1">
        <v>8.5</v>
      </c>
      <c r="AA46" s="1">
        <v>0</v>
      </c>
      <c r="AB46" s="1">
        <v>0</v>
      </c>
      <c r="AC46" s="1">
        <v>0</v>
      </c>
      <c r="AD46" s="1">
        <v>0</v>
      </c>
      <c r="AE46" s="1">
        <v>0</v>
      </c>
      <c r="AF46" s="1">
        <v>0</v>
      </c>
      <c r="AG46" s="1">
        <v>1</v>
      </c>
      <c r="AH46" s="1">
        <v>7.6</v>
      </c>
      <c r="AI46" s="1">
        <v>3.4</v>
      </c>
      <c r="AJ46" s="1">
        <v>0</v>
      </c>
      <c r="AK46" s="1">
        <v>0</v>
      </c>
      <c r="AL46" s="1">
        <v>0</v>
      </c>
      <c r="AM46" s="1">
        <v>0</v>
      </c>
      <c r="AN46" s="1">
        <v>0</v>
      </c>
      <c r="AO46" s="26">
        <v>6</v>
      </c>
      <c r="AP46" s="26">
        <v>6.5</v>
      </c>
      <c r="AQ46" s="1">
        <v>7.7</v>
      </c>
      <c r="AR46" s="26">
        <v>0</v>
      </c>
      <c r="AS46" s="1">
        <v>0.5</v>
      </c>
      <c r="AT46" s="1">
        <v>6.1</v>
      </c>
      <c r="AU46" s="1">
        <v>3.3</v>
      </c>
      <c r="AV46" s="1">
        <v>5.2</v>
      </c>
      <c r="AW46" s="1">
        <v>0.4</v>
      </c>
      <c r="AX46" s="1">
        <v>1.4</v>
      </c>
      <c r="AY46" s="1">
        <v>0.9</v>
      </c>
      <c r="AZ46" s="1">
        <v>0</v>
      </c>
      <c r="BA46" s="1">
        <v>0</v>
      </c>
      <c r="BB46" s="1">
        <v>0</v>
      </c>
      <c r="BC46" s="1">
        <v>0.6</v>
      </c>
    </row>
    <row r="47" spans="1:55" x14ac:dyDescent="0.3">
      <c r="A47" s="1" t="s">
        <v>90</v>
      </c>
      <c r="B47" s="1" t="s">
        <v>91</v>
      </c>
      <c r="C47" s="1">
        <v>7.3</v>
      </c>
      <c r="D47" s="1">
        <v>6.7</v>
      </c>
      <c r="E47" s="25">
        <v>7</v>
      </c>
      <c r="F47" s="25">
        <v>5.6</v>
      </c>
      <c r="G47" s="25">
        <v>5.4</v>
      </c>
      <c r="H47" s="25">
        <v>8.3000000000000007</v>
      </c>
      <c r="I47" s="25">
        <v>9.6999999999999993</v>
      </c>
      <c r="J47" s="25">
        <v>9.1</v>
      </c>
      <c r="K47" s="25">
        <v>6.6</v>
      </c>
      <c r="L47" s="1">
        <v>8.1</v>
      </c>
      <c r="M47" s="1">
        <v>8.6</v>
      </c>
      <c r="N47" s="1">
        <v>7.5681552802317129E-4</v>
      </c>
      <c r="O47" s="1">
        <v>8.9826816956814308E-5</v>
      </c>
      <c r="P47" s="1">
        <v>1.4743816073882773E-3</v>
      </c>
      <c r="Q47" s="1">
        <v>1.4393617338019392E-6</v>
      </c>
      <c r="R47" s="1">
        <v>1.9050198577304559E-2</v>
      </c>
      <c r="S47" s="1">
        <v>5.1712329551470582E-3</v>
      </c>
      <c r="T47" s="1">
        <v>1.827232107385899E-3</v>
      </c>
      <c r="U47" s="1">
        <v>2.455723770803578E-3</v>
      </c>
      <c r="V47" s="1">
        <v>3.8</v>
      </c>
      <c r="W47" s="1">
        <v>0.9</v>
      </c>
      <c r="X47" s="1">
        <v>2.5</v>
      </c>
      <c r="Y47" s="1">
        <v>1</v>
      </c>
      <c r="Z47" s="1">
        <v>5.9</v>
      </c>
      <c r="AA47" s="1">
        <v>10</v>
      </c>
      <c r="AB47" s="1">
        <v>10</v>
      </c>
      <c r="AC47" s="1">
        <v>10</v>
      </c>
      <c r="AD47" s="1">
        <v>1.8</v>
      </c>
      <c r="AE47" s="1">
        <v>7.9</v>
      </c>
      <c r="AF47" s="1">
        <v>0.8</v>
      </c>
      <c r="AG47" s="1">
        <v>6.1</v>
      </c>
      <c r="AH47" s="1">
        <v>5.6</v>
      </c>
      <c r="AI47" s="1">
        <v>3.8</v>
      </c>
      <c r="AJ47" s="1">
        <v>9.1999999999999993</v>
      </c>
      <c r="AK47" s="1">
        <v>9.9</v>
      </c>
      <c r="AL47" s="1">
        <v>9.6</v>
      </c>
      <c r="AM47" s="1">
        <v>4.2</v>
      </c>
      <c r="AN47" s="1">
        <v>6</v>
      </c>
      <c r="AO47" s="26">
        <v>5.2</v>
      </c>
      <c r="AP47" s="26">
        <v>3.6</v>
      </c>
      <c r="AQ47" s="1">
        <v>5.7</v>
      </c>
      <c r="AR47" s="26">
        <v>8</v>
      </c>
      <c r="AS47" s="1">
        <v>6.1</v>
      </c>
      <c r="AT47" s="1">
        <v>4</v>
      </c>
      <c r="AU47" s="1">
        <v>5.0999999999999996</v>
      </c>
      <c r="AV47" s="1">
        <v>5.7</v>
      </c>
      <c r="AW47" s="1">
        <v>0.1</v>
      </c>
      <c r="AX47" s="1">
        <v>2.6</v>
      </c>
      <c r="AY47" s="1">
        <v>1.4</v>
      </c>
      <c r="AZ47" s="1">
        <v>0</v>
      </c>
      <c r="BA47" s="1">
        <v>0</v>
      </c>
      <c r="BB47" s="1">
        <v>0</v>
      </c>
      <c r="BC47" s="1">
        <v>1</v>
      </c>
    </row>
    <row r="48" spans="1:55" x14ac:dyDescent="0.3">
      <c r="A48" s="1" t="s">
        <v>92</v>
      </c>
      <c r="B48" s="1" t="s">
        <v>93</v>
      </c>
      <c r="C48" s="1">
        <v>5.6</v>
      </c>
      <c r="D48" s="1">
        <v>3.9</v>
      </c>
      <c r="E48" s="25">
        <v>4.8</v>
      </c>
      <c r="F48" s="25">
        <v>0</v>
      </c>
      <c r="G48" s="25">
        <v>4.9000000000000004</v>
      </c>
      <c r="H48" s="25">
        <v>0</v>
      </c>
      <c r="I48" s="25">
        <v>0</v>
      </c>
      <c r="J48" s="25">
        <v>0</v>
      </c>
      <c r="K48" s="25">
        <v>0</v>
      </c>
      <c r="L48" s="1">
        <v>0</v>
      </c>
      <c r="M48" s="1">
        <v>0</v>
      </c>
      <c r="N48" s="1">
        <v>1.481793973354067E-3</v>
      </c>
      <c r="O48" s="1">
        <v>1.2955673543732271E-4</v>
      </c>
      <c r="P48" s="1">
        <v>5.4784738605275881E-5</v>
      </c>
      <c r="Q48" s="1">
        <v>7.3386439733837505E-6</v>
      </c>
      <c r="R48" s="1">
        <v>0</v>
      </c>
      <c r="S48" s="1">
        <v>0</v>
      </c>
      <c r="T48" s="1">
        <v>0</v>
      </c>
      <c r="U48" s="1">
        <v>0</v>
      </c>
      <c r="V48" s="1">
        <v>7.4</v>
      </c>
      <c r="W48" s="1">
        <v>1.3</v>
      </c>
      <c r="X48" s="1">
        <v>5.0999999999999996</v>
      </c>
      <c r="Y48" s="1">
        <v>0</v>
      </c>
      <c r="Z48" s="1">
        <v>7.5</v>
      </c>
      <c r="AA48" s="1">
        <v>0</v>
      </c>
      <c r="AB48" s="1">
        <v>0</v>
      </c>
      <c r="AC48" s="1">
        <v>0</v>
      </c>
      <c r="AD48" s="1">
        <v>0</v>
      </c>
      <c r="AE48" s="1">
        <v>0</v>
      </c>
      <c r="AF48" s="1">
        <v>0</v>
      </c>
      <c r="AG48" s="1">
        <v>2</v>
      </c>
      <c r="AH48" s="1">
        <v>6.5</v>
      </c>
      <c r="AI48" s="1">
        <v>2.6</v>
      </c>
      <c r="AJ48" s="1">
        <v>0</v>
      </c>
      <c r="AK48" s="1">
        <v>0</v>
      </c>
      <c r="AL48" s="1">
        <v>0</v>
      </c>
      <c r="AM48" s="1">
        <v>0</v>
      </c>
      <c r="AN48" s="1">
        <v>0</v>
      </c>
      <c r="AO48" s="26">
        <v>5</v>
      </c>
      <c r="AP48" s="26">
        <v>0</v>
      </c>
      <c r="AQ48" s="1">
        <v>6.4</v>
      </c>
      <c r="AR48" s="26">
        <v>0</v>
      </c>
      <c r="AS48" s="1">
        <v>1</v>
      </c>
      <c r="AT48" s="1">
        <v>5.0999999999999996</v>
      </c>
      <c r="AU48" s="1">
        <v>3.1</v>
      </c>
      <c r="AV48" s="1">
        <v>3.3</v>
      </c>
      <c r="AW48" s="1">
        <v>0.3</v>
      </c>
      <c r="AX48" s="1">
        <v>0</v>
      </c>
      <c r="AY48" s="1">
        <v>0.2</v>
      </c>
      <c r="AZ48" s="1">
        <v>0</v>
      </c>
      <c r="BA48" s="1">
        <v>0</v>
      </c>
      <c r="BB48" s="1">
        <v>0</v>
      </c>
      <c r="BC48" s="1">
        <v>0.1</v>
      </c>
    </row>
    <row r="49" spans="1:55" x14ac:dyDescent="0.3">
      <c r="A49" s="1" t="s">
        <v>94</v>
      </c>
      <c r="B49" s="1" t="s">
        <v>95</v>
      </c>
      <c r="C49" s="1">
        <v>6</v>
      </c>
      <c r="D49" s="1">
        <v>0.1</v>
      </c>
      <c r="E49" s="25">
        <v>3.6</v>
      </c>
      <c r="F49" s="25">
        <v>6.8</v>
      </c>
      <c r="G49" s="25">
        <v>0</v>
      </c>
      <c r="H49" s="25">
        <v>0</v>
      </c>
      <c r="I49" s="25">
        <v>0</v>
      </c>
      <c r="J49" s="25">
        <v>0</v>
      </c>
      <c r="K49" s="25">
        <v>0</v>
      </c>
      <c r="L49" s="1">
        <v>0</v>
      </c>
      <c r="M49" s="1">
        <v>0</v>
      </c>
      <c r="N49" s="1">
        <v>2.3569526147187568E-4</v>
      </c>
      <c r="O49" s="1">
        <v>0</v>
      </c>
      <c r="P49" s="1">
        <v>5.1497704114664786E-3</v>
      </c>
      <c r="Q49" s="1">
        <v>0</v>
      </c>
      <c r="R49" s="1">
        <v>0</v>
      </c>
      <c r="S49" s="1">
        <v>0</v>
      </c>
      <c r="T49" s="1">
        <v>0</v>
      </c>
      <c r="U49" s="1">
        <v>0</v>
      </c>
      <c r="V49" s="1">
        <v>1.2</v>
      </c>
      <c r="W49" s="1">
        <v>0</v>
      </c>
      <c r="X49" s="1">
        <v>0.6</v>
      </c>
      <c r="Y49" s="1">
        <v>3.4</v>
      </c>
      <c r="Z49" s="1">
        <v>0</v>
      </c>
      <c r="AA49" s="1">
        <v>0</v>
      </c>
      <c r="AB49" s="1">
        <v>0</v>
      </c>
      <c r="AC49" s="1">
        <v>0</v>
      </c>
      <c r="AD49" s="1">
        <v>0</v>
      </c>
      <c r="AE49" s="1">
        <v>0</v>
      </c>
      <c r="AF49" s="1">
        <v>0</v>
      </c>
      <c r="AG49" s="1">
        <v>0</v>
      </c>
      <c r="AH49" s="1">
        <v>3.6</v>
      </c>
      <c r="AI49" s="1">
        <v>0.1</v>
      </c>
      <c r="AJ49" s="1">
        <v>0</v>
      </c>
      <c r="AK49" s="1">
        <v>0</v>
      </c>
      <c r="AL49" s="1">
        <v>0</v>
      </c>
      <c r="AM49" s="1">
        <v>0</v>
      </c>
      <c r="AN49" s="1">
        <v>0</v>
      </c>
      <c r="AO49" s="26">
        <v>2.2000000000000002</v>
      </c>
      <c r="AP49" s="26">
        <v>5.3</v>
      </c>
      <c r="AQ49" s="1">
        <v>0</v>
      </c>
      <c r="AR49" s="26">
        <v>0</v>
      </c>
      <c r="AS49" s="1">
        <v>0</v>
      </c>
      <c r="AT49" s="1">
        <v>3</v>
      </c>
      <c r="AU49" s="1">
        <v>1.5</v>
      </c>
      <c r="AV49" s="1">
        <v>2</v>
      </c>
      <c r="AW49" s="1">
        <v>0.3</v>
      </c>
      <c r="AX49" s="1">
        <v>0</v>
      </c>
      <c r="AY49" s="1">
        <v>0.2</v>
      </c>
      <c r="AZ49" s="1">
        <v>0</v>
      </c>
      <c r="BA49" s="1">
        <v>0</v>
      </c>
      <c r="BB49" s="1">
        <v>0</v>
      </c>
      <c r="BC49" s="1">
        <v>0.1</v>
      </c>
    </row>
    <row r="50" spans="1:55" x14ac:dyDescent="0.3">
      <c r="A50" s="1" t="s">
        <v>96</v>
      </c>
      <c r="B50" s="1" t="s">
        <v>97</v>
      </c>
      <c r="C50" s="1">
        <v>0.1</v>
      </c>
      <c r="D50" s="1">
        <v>0.1</v>
      </c>
      <c r="E50" s="25">
        <v>0.1</v>
      </c>
      <c r="F50" s="25">
        <v>3.8</v>
      </c>
      <c r="G50" s="25">
        <v>0</v>
      </c>
      <c r="H50" s="25">
        <v>0</v>
      </c>
      <c r="I50" s="25">
        <v>0</v>
      </c>
      <c r="J50" s="25">
        <v>0</v>
      </c>
      <c r="K50" s="25">
        <v>0</v>
      </c>
      <c r="L50" s="1">
        <v>0</v>
      </c>
      <c r="M50" s="1">
        <v>0</v>
      </c>
      <c r="N50" s="1">
        <v>0</v>
      </c>
      <c r="O50" s="1">
        <v>0</v>
      </c>
      <c r="P50" s="1">
        <v>6.1079093744296792E-4</v>
      </c>
      <c r="Q50" s="1">
        <v>0</v>
      </c>
      <c r="R50" s="1">
        <v>0</v>
      </c>
      <c r="S50" s="1">
        <v>0</v>
      </c>
      <c r="T50" s="1">
        <v>0</v>
      </c>
      <c r="U50" s="1">
        <v>0</v>
      </c>
      <c r="V50" s="1">
        <v>0</v>
      </c>
      <c r="W50" s="1">
        <v>0</v>
      </c>
      <c r="X50" s="1">
        <v>0</v>
      </c>
      <c r="Y50" s="1">
        <v>0.4</v>
      </c>
      <c r="Z50" s="1">
        <v>0</v>
      </c>
      <c r="AA50" s="1">
        <v>0</v>
      </c>
      <c r="AB50" s="1">
        <v>0</v>
      </c>
      <c r="AC50" s="1">
        <v>0</v>
      </c>
      <c r="AD50" s="1">
        <v>0</v>
      </c>
      <c r="AE50" s="1">
        <v>0</v>
      </c>
      <c r="AF50" s="1">
        <v>0</v>
      </c>
      <c r="AG50" s="1">
        <v>1</v>
      </c>
      <c r="AH50" s="1">
        <v>0.1</v>
      </c>
      <c r="AI50" s="1">
        <v>0.1</v>
      </c>
      <c r="AJ50" s="1">
        <v>0</v>
      </c>
      <c r="AK50" s="1">
        <v>0</v>
      </c>
      <c r="AL50" s="1">
        <v>0</v>
      </c>
      <c r="AM50" s="1">
        <v>0</v>
      </c>
      <c r="AN50" s="1">
        <v>0</v>
      </c>
      <c r="AO50" s="26">
        <v>0.1</v>
      </c>
      <c r="AP50" s="26">
        <v>2.2999999999999998</v>
      </c>
      <c r="AQ50" s="1">
        <v>0</v>
      </c>
      <c r="AR50" s="26">
        <v>0</v>
      </c>
      <c r="AS50" s="1">
        <v>0.5</v>
      </c>
      <c r="AT50" s="1">
        <v>4</v>
      </c>
      <c r="AU50" s="1">
        <v>2.2999999999999998</v>
      </c>
      <c r="AV50" s="1">
        <v>1</v>
      </c>
      <c r="AW50" s="1">
        <v>0</v>
      </c>
      <c r="AX50" s="1">
        <v>0</v>
      </c>
      <c r="AY50" s="1">
        <v>0</v>
      </c>
      <c r="AZ50" s="1">
        <v>0</v>
      </c>
      <c r="BA50" s="1">
        <v>0</v>
      </c>
      <c r="BB50" s="1">
        <v>0</v>
      </c>
      <c r="BC50" s="1">
        <v>0</v>
      </c>
    </row>
    <row r="51" spans="1:55" x14ac:dyDescent="0.3">
      <c r="A51" s="1" t="s">
        <v>98</v>
      </c>
      <c r="B51" s="1" t="s">
        <v>99</v>
      </c>
      <c r="C51" s="1">
        <v>5.6</v>
      </c>
      <c r="D51" s="1">
        <v>0.1</v>
      </c>
      <c r="E51" s="25">
        <v>3.3</v>
      </c>
      <c r="F51" s="25">
        <v>0.6</v>
      </c>
      <c r="G51" s="25">
        <v>6.4</v>
      </c>
      <c r="H51" s="25">
        <v>0</v>
      </c>
      <c r="I51" s="25">
        <v>0</v>
      </c>
      <c r="J51" s="25">
        <v>0</v>
      </c>
      <c r="K51" s="25">
        <v>0</v>
      </c>
      <c r="L51" s="1">
        <v>0</v>
      </c>
      <c r="M51" s="1">
        <v>8.6999999999999993</v>
      </c>
      <c r="N51" s="1">
        <v>1.8824283750237477E-3</v>
      </c>
      <c r="O51" s="1">
        <v>0</v>
      </c>
      <c r="P51" s="1">
        <v>1.9285514457453325E-4</v>
      </c>
      <c r="Q51" s="1">
        <v>7.3568837276206494E-5</v>
      </c>
      <c r="R51" s="1">
        <v>0</v>
      </c>
      <c r="S51" s="1">
        <v>0</v>
      </c>
      <c r="T51" s="1">
        <v>0</v>
      </c>
      <c r="U51" s="1">
        <v>3.3052403383844846E-2</v>
      </c>
      <c r="V51" s="1">
        <v>9.4</v>
      </c>
      <c r="W51" s="1">
        <v>0</v>
      </c>
      <c r="X51" s="1">
        <v>6.8</v>
      </c>
      <c r="Y51" s="1">
        <v>0.1</v>
      </c>
      <c r="Z51" s="1">
        <v>9.6999999999999993</v>
      </c>
      <c r="AA51" s="1">
        <v>0</v>
      </c>
      <c r="AB51" s="1">
        <v>0</v>
      </c>
      <c r="AC51" s="1">
        <v>0</v>
      </c>
      <c r="AD51" s="1">
        <v>0</v>
      </c>
      <c r="AE51" s="1">
        <v>0</v>
      </c>
      <c r="AF51" s="1">
        <v>10</v>
      </c>
      <c r="AG51" s="1">
        <v>7.1</v>
      </c>
      <c r="AH51" s="1">
        <v>7.5</v>
      </c>
      <c r="AI51" s="1">
        <v>0.1</v>
      </c>
      <c r="AJ51" s="1">
        <v>0</v>
      </c>
      <c r="AK51" s="1">
        <v>0</v>
      </c>
      <c r="AL51" s="1">
        <v>0</v>
      </c>
      <c r="AM51" s="1">
        <v>0</v>
      </c>
      <c r="AN51" s="1">
        <v>9.5</v>
      </c>
      <c r="AO51" s="26">
        <v>5.3</v>
      </c>
      <c r="AP51" s="26">
        <v>0.4</v>
      </c>
      <c r="AQ51" s="1">
        <v>8.5</v>
      </c>
      <c r="AR51" s="26">
        <v>0</v>
      </c>
      <c r="AS51" s="1">
        <v>8.3000000000000007</v>
      </c>
      <c r="AT51" s="1">
        <v>10</v>
      </c>
      <c r="AU51" s="1">
        <v>9.1999999999999993</v>
      </c>
      <c r="AV51" s="1">
        <v>6</v>
      </c>
      <c r="AW51" s="1">
        <v>3.6</v>
      </c>
      <c r="AX51" s="1">
        <v>3.4</v>
      </c>
      <c r="AY51" s="1">
        <v>3.5</v>
      </c>
      <c r="AZ51" s="1">
        <v>0</v>
      </c>
      <c r="BA51" s="1">
        <v>0</v>
      </c>
      <c r="BB51" s="1">
        <v>0</v>
      </c>
      <c r="BC51" s="1">
        <v>2.5</v>
      </c>
    </row>
    <row r="52" spans="1:55" x14ac:dyDescent="0.3">
      <c r="A52" s="1" t="s">
        <v>100</v>
      </c>
      <c r="B52" s="1" t="s">
        <v>101</v>
      </c>
      <c r="C52" s="1">
        <v>1.8</v>
      </c>
      <c r="D52" s="1">
        <v>0.1</v>
      </c>
      <c r="E52" s="25">
        <v>1</v>
      </c>
      <c r="F52" s="25">
        <v>0.1</v>
      </c>
      <c r="G52" s="25">
        <v>4.9000000000000004</v>
      </c>
      <c r="H52" s="25">
        <v>2.8</v>
      </c>
      <c r="I52" s="25">
        <v>5.9</v>
      </c>
      <c r="J52" s="25">
        <v>4.5</v>
      </c>
      <c r="K52" s="25">
        <v>3.9</v>
      </c>
      <c r="L52" s="1">
        <v>4.2</v>
      </c>
      <c r="M52" s="1">
        <v>0</v>
      </c>
      <c r="N52" s="1">
        <v>7.5666400075101675E-4</v>
      </c>
      <c r="O52" s="1">
        <v>0</v>
      </c>
      <c r="P52" s="1">
        <v>0</v>
      </c>
      <c r="Q52" s="1">
        <v>1.2369509008199327E-4</v>
      </c>
      <c r="R52" s="1">
        <v>1.9074347026533746E-2</v>
      </c>
      <c r="S52" s="1">
        <v>2.0078260027930257E-3</v>
      </c>
      <c r="T52" s="1">
        <v>1.17416589466698E-2</v>
      </c>
      <c r="U52" s="1">
        <v>0</v>
      </c>
      <c r="V52" s="1">
        <v>3.8</v>
      </c>
      <c r="W52" s="1">
        <v>0</v>
      </c>
      <c r="X52" s="1">
        <v>2.1</v>
      </c>
      <c r="Y52" s="1">
        <v>0.1</v>
      </c>
      <c r="Z52" s="1">
        <v>10</v>
      </c>
      <c r="AA52" s="1">
        <v>10</v>
      </c>
      <c r="AB52" s="1">
        <v>4</v>
      </c>
      <c r="AC52" s="1">
        <v>8.3000000000000007</v>
      </c>
      <c r="AD52" s="1">
        <v>10</v>
      </c>
      <c r="AE52" s="1">
        <v>9.3000000000000007</v>
      </c>
      <c r="AF52" s="1">
        <v>0</v>
      </c>
      <c r="AG52" s="1">
        <v>0</v>
      </c>
      <c r="AH52" s="1">
        <v>2.8</v>
      </c>
      <c r="AI52" s="1">
        <v>0.1</v>
      </c>
      <c r="AJ52" s="1">
        <v>6.4</v>
      </c>
      <c r="AK52" s="1">
        <v>5</v>
      </c>
      <c r="AL52" s="1">
        <v>5.7</v>
      </c>
      <c r="AM52" s="1">
        <v>7</v>
      </c>
      <c r="AN52" s="1">
        <v>0</v>
      </c>
      <c r="AO52" s="26">
        <v>1.6</v>
      </c>
      <c r="AP52" s="26">
        <v>0.1</v>
      </c>
      <c r="AQ52" s="1">
        <v>8.5</v>
      </c>
      <c r="AR52" s="26">
        <v>7.6</v>
      </c>
      <c r="AS52" s="1">
        <v>0</v>
      </c>
      <c r="AT52" s="1" t="s">
        <v>470</v>
      </c>
      <c r="AU52" s="1">
        <v>0</v>
      </c>
      <c r="AV52" s="1">
        <v>4.7</v>
      </c>
      <c r="AW52" s="1">
        <v>0.1</v>
      </c>
      <c r="AX52" s="1">
        <v>0</v>
      </c>
      <c r="AY52" s="1">
        <v>0.1</v>
      </c>
      <c r="AZ52" s="1">
        <v>0</v>
      </c>
      <c r="BA52" s="1">
        <v>0</v>
      </c>
      <c r="BB52" s="1">
        <v>0</v>
      </c>
      <c r="BC52" s="1">
        <v>0.1</v>
      </c>
    </row>
    <row r="53" spans="1:55" x14ac:dyDescent="0.3">
      <c r="A53" s="1" t="s">
        <v>102</v>
      </c>
      <c r="B53" s="1" t="s">
        <v>103</v>
      </c>
      <c r="C53" s="1">
        <v>7.7</v>
      </c>
      <c r="D53" s="1">
        <v>9</v>
      </c>
      <c r="E53" s="25">
        <v>8.4</v>
      </c>
      <c r="F53" s="25">
        <v>6.4</v>
      </c>
      <c r="G53" s="25">
        <v>5.9</v>
      </c>
      <c r="H53" s="25">
        <v>8.3000000000000007</v>
      </c>
      <c r="I53" s="25">
        <v>9.6</v>
      </c>
      <c r="J53" s="25">
        <v>9.1</v>
      </c>
      <c r="K53" s="25">
        <v>6.3</v>
      </c>
      <c r="L53" s="1">
        <v>8</v>
      </c>
      <c r="M53" s="1">
        <v>0</v>
      </c>
      <c r="N53" s="1">
        <v>1.1816810166403672E-3</v>
      </c>
      <c r="O53" s="1">
        <v>4.7807963614388314E-4</v>
      </c>
      <c r="P53" s="1">
        <v>3.3320407005159669E-3</v>
      </c>
      <c r="Q53" s="1">
        <v>3.4932776421843678E-6</v>
      </c>
      <c r="R53" s="1">
        <v>1.9042816383140468E-2</v>
      </c>
      <c r="S53" s="1">
        <v>5.3844839457148543E-3</v>
      </c>
      <c r="T53" s="1">
        <v>1.3530499748764602E-3</v>
      </c>
      <c r="U53" s="1">
        <v>0</v>
      </c>
      <c r="V53" s="1">
        <v>5.9</v>
      </c>
      <c r="W53" s="1">
        <v>4.8</v>
      </c>
      <c r="X53" s="1">
        <v>5.4</v>
      </c>
      <c r="Y53" s="1">
        <v>2.2000000000000002</v>
      </c>
      <c r="Z53" s="1">
        <v>6.8</v>
      </c>
      <c r="AA53" s="1">
        <v>10</v>
      </c>
      <c r="AB53" s="1">
        <v>10</v>
      </c>
      <c r="AC53" s="1">
        <v>10</v>
      </c>
      <c r="AD53" s="1">
        <v>1.4</v>
      </c>
      <c r="AE53" s="1">
        <v>7.8</v>
      </c>
      <c r="AF53" s="1">
        <v>0</v>
      </c>
      <c r="AG53" s="1">
        <v>0</v>
      </c>
      <c r="AH53" s="1">
        <v>6.8</v>
      </c>
      <c r="AI53" s="1">
        <v>6.9</v>
      </c>
      <c r="AJ53" s="1">
        <v>9.1999999999999993</v>
      </c>
      <c r="AK53" s="1">
        <v>9.8000000000000007</v>
      </c>
      <c r="AL53" s="1">
        <v>9.5</v>
      </c>
      <c r="AM53" s="1">
        <v>3.9</v>
      </c>
      <c r="AN53" s="1">
        <v>0</v>
      </c>
      <c r="AO53" s="26">
        <v>7.2</v>
      </c>
      <c r="AP53" s="26">
        <v>4.5999999999999996</v>
      </c>
      <c r="AQ53" s="1">
        <v>6.4</v>
      </c>
      <c r="AR53" s="26">
        <v>7.9</v>
      </c>
      <c r="AS53" s="1">
        <v>0</v>
      </c>
      <c r="AT53" s="1">
        <v>2</v>
      </c>
      <c r="AU53" s="1">
        <v>1</v>
      </c>
      <c r="AV53" s="1">
        <v>5.9</v>
      </c>
      <c r="AW53" s="1">
        <v>3.9</v>
      </c>
      <c r="AX53" s="1">
        <v>4.5999999999999996</v>
      </c>
      <c r="AY53" s="1">
        <v>4.3</v>
      </c>
      <c r="AZ53" s="1">
        <v>0</v>
      </c>
      <c r="BA53" s="1">
        <v>0</v>
      </c>
      <c r="BB53" s="1">
        <v>0</v>
      </c>
      <c r="BC53" s="1">
        <v>3</v>
      </c>
    </row>
    <row r="54" spans="1:55" x14ac:dyDescent="0.3">
      <c r="A54" s="1" t="s">
        <v>104</v>
      </c>
      <c r="B54" s="1" t="s">
        <v>105</v>
      </c>
      <c r="C54" s="1">
        <v>8.8000000000000007</v>
      </c>
      <c r="D54" s="1">
        <v>10</v>
      </c>
      <c r="E54" s="25">
        <v>9.5</v>
      </c>
      <c r="F54" s="25">
        <v>7.8</v>
      </c>
      <c r="G54" s="25">
        <v>8.5</v>
      </c>
      <c r="H54" s="25">
        <v>0</v>
      </c>
      <c r="I54" s="25">
        <v>0</v>
      </c>
      <c r="J54" s="25">
        <v>0</v>
      </c>
      <c r="K54" s="25">
        <v>0</v>
      </c>
      <c r="L54" s="1">
        <v>0</v>
      </c>
      <c r="M54" s="1">
        <v>6.6</v>
      </c>
      <c r="N54" s="1">
        <v>2.1023420109608287E-3</v>
      </c>
      <c r="O54" s="1">
        <v>7.9327099720238067E-4</v>
      </c>
      <c r="P54" s="1">
        <v>7.9744020472424185E-3</v>
      </c>
      <c r="Q54" s="1">
        <v>7.6879828172947003E-5</v>
      </c>
      <c r="R54" s="1">
        <v>0</v>
      </c>
      <c r="S54" s="1">
        <v>0</v>
      </c>
      <c r="T54" s="1">
        <v>0</v>
      </c>
      <c r="U54" s="1">
        <v>2.745399435887125E-4</v>
      </c>
      <c r="V54" s="1">
        <v>10</v>
      </c>
      <c r="W54" s="1">
        <v>7.9</v>
      </c>
      <c r="X54" s="1">
        <v>9.1999999999999993</v>
      </c>
      <c r="Y54" s="1">
        <v>5.3</v>
      </c>
      <c r="Z54" s="1">
        <v>9.6999999999999993</v>
      </c>
      <c r="AA54" s="1">
        <v>0</v>
      </c>
      <c r="AB54" s="1">
        <v>0</v>
      </c>
      <c r="AC54" s="1">
        <v>0</v>
      </c>
      <c r="AD54" s="1">
        <v>0</v>
      </c>
      <c r="AE54" s="1">
        <v>0</v>
      </c>
      <c r="AF54" s="1">
        <v>0.1</v>
      </c>
      <c r="AG54" s="1">
        <v>3</v>
      </c>
      <c r="AH54" s="1">
        <v>9.4</v>
      </c>
      <c r="AI54" s="1">
        <v>9</v>
      </c>
      <c r="AJ54" s="1">
        <v>0</v>
      </c>
      <c r="AK54" s="1">
        <v>0</v>
      </c>
      <c r="AL54" s="1">
        <v>0</v>
      </c>
      <c r="AM54" s="1">
        <v>0</v>
      </c>
      <c r="AN54" s="1">
        <v>4.0999999999999996</v>
      </c>
      <c r="AO54" s="26">
        <v>9.4</v>
      </c>
      <c r="AP54" s="26">
        <v>6.7</v>
      </c>
      <c r="AQ54" s="1">
        <v>9.1999999999999993</v>
      </c>
      <c r="AR54" s="26">
        <v>0</v>
      </c>
      <c r="AS54" s="1">
        <v>3.6</v>
      </c>
      <c r="AT54" s="1">
        <v>2</v>
      </c>
      <c r="AU54" s="1">
        <v>2.8</v>
      </c>
      <c r="AV54" s="1">
        <v>6.9</v>
      </c>
      <c r="AW54" s="1">
        <v>1.8</v>
      </c>
      <c r="AX54" s="1">
        <v>1</v>
      </c>
      <c r="AY54" s="1">
        <v>1.4</v>
      </c>
      <c r="AZ54" s="1">
        <v>0</v>
      </c>
      <c r="BA54" s="1">
        <v>0</v>
      </c>
      <c r="BB54" s="1">
        <v>0</v>
      </c>
      <c r="BC54" s="1">
        <v>1</v>
      </c>
    </row>
    <row r="55" spans="1:55" x14ac:dyDescent="0.3">
      <c r="A55" s="1" t="s">
        <v>106</v>
      </c>
      <c r="B55" s="1" t="s">
        <v>107</v>
      </c>
      <c r="C55" s="1">
        <v>10</v>
      </c>
      <c r="D55" s="1">
        <v>0.1</v>
      </c>
      <c r="E55" s="25">
        <v>7.6</v>
      </c>
      <c r="F55" s="25">
        <v>9.6</v>
      </c>
      <c r="G55" s="25">
        <v>7.6</v>
      </c>
      <c r="H55" s="25">
        <v>0</v>
      </c>
      <c r="I55" s="25">
        <v>0</v>
      </c>
      <c r="J55" s="25">
        <v>0</v>
      </c>
      <c r="K55" s="25">
        <v>0</v>
      </c>
      <c r="L55" s="1">
        <v>0</v>
      </c>
      <c r="M55" s="1">
        <v>0</v>
      </c>
      <c r="N55" s="1">
        <v>1.2300200154310825E-3</v>
      </c>
      <c r="O55" s="1">
        <v>0</v>
      </c>
      <c r="P55" s="1">
        <v>7.773662646800965E-3</v>
      </c>
      <c r="Q55" s="1">
        <v>3.7455950928425413E-6</v>
      </c>
      <c r="R55" s="1">
        <v>0</v>
      </c>
      <c r="S55" s="1">
        <v>0</v>
      </c>
      <c r="T55" s="1">
        <v>0</v>
      </c>
      <c r="U55" s="1">
        <v>0</v>
      </c>
      <c r="V55" s="1">
        <v>6.2</v>
      </c>
      <c r="W55" s="1">
        <v>0</v>
      </c>
      <c r="X55" s="1">
        <v>3.7</v>
      </c>
      <c r="Y55" s="1">
        <v>5.2</v>
      </c>
      <c r="Z55" s="1">
        <v>6.8</v>
      </c>
      <c r="AA55" s="1">
        <v>0</v>
      </c>
      <c r="AB55" s="1">
        <v>0</v>
      </c>
      <c r="AC55" s="1">
        <v>0</v>
      </c>
      <c r="AD55" s="1">
        <v>0</v>
      </c>
      <c r="AE55" s="1">
        <v>0</v>
      </c>
      <c r="AF55" s="1">
        <v>0</v>
      </c>
      <c r="AG55" s="1">
        <v>0</v>
      </c>
      <c r="AH55" s="1">
        <v>8.1</v>
      </c>
      <c r="AI55" s="1">
        <v>0.1</v>
      </c>
      <c r="AJ55" s="1">
        <v>0</v>
      </c>
      <c r="AK55" s="1">
        <v>0</v>
      </c>
      <c r="AL55" s="1">
        <v>0</v>
      </c>
      <c r="AM55" s="1">
        <v>0</v>
      </c>
      <c r="AN55" s="1">
        <v>0</v>
      </c>
      <c r="AO55" s="26">
        <v>6</v>
      </c>
      <c r="AP55" s="26">
        <v>8.1</v>
      </c>
      <c r="AQ55" s="1">
        <v>7.2</v>
      </c>
      <c r="AR55" s="26">
        <v>0</v>
      </c>
      <c r="AS55" s="1">
        <v>0</v>
      </c>
      <c r="AT55" s="1">
        <v>6.1</v>
      </c>
      <c r="AU55" s="1">
        <v>3.1</v>
      </c>
      <c r="AV55" s="1">
        <v>5.5</v>
      </c>
      <c r="AW55" s="1">
        <v>7.9</v>
      </c>
      <c r="AX55" s="1">
        <v>7.1</v>
      </c>
      <c r="AY55" s="1">
        <v>7.5</v>
      </c>
      <c r="AZ55" s="1">
        <v>0</v>
      </c>
      <c r="BA55" s="1">
        <v>4</v>
      </c>
      <c r="BB55" s="1">
        <v>7</v>
      </c>
      <c r="BC55" s="1">
        <v>7</v>
      </c>
    </row>
    <row r="56" spans="1:55" x14ac:dyDescent="0.3">
      <c r="A56" s="1" t="s">
        <v>108</v>
      </c>
      <c r="B56" s="1" t="s">
        <v>109</v>
      </c>
      <c r="C56" s="1">
        <v>7.7</v>
      </c>
      <c r="D56" s="1">
        <v>9</v>
      </c>
      <c r="E56" s="25">
        <v>8.4</v>
      </c>
      <c r="F56" s="25">
        <v>4.7</v>
      </c>
      <c r="G56" s="25">
        <v>7.2</v>
      </c>
      <c r="H56" s="25">
        <v>6.4</v>
      </c>
      <c r="I56" s="25">
        <v>7.1</v>
      </c>
      <c r="J56" s="25">
        <v>6.8</v>
      </c>
      <c r="K56" s="25">
        <v>4</v>
      </c>
      <c r="L56" s="1">
        <v>5.6</v>
      </c>
      <c r="M56" s="1">
        <v>8.8000000000000007</v>
      </c>
      <c r="N56" s="1">
        <v>1.9367532206582888E-3</v>
      </c>
      <c r="O56" s="1">
        <v>8.1486939637266241E-4</v>
      </c>
      <c r="P56" s="1">
        <v>1.2774405026349967E-3</v>
      </c>
      <c r="Q56" s="1">
        <v>3.4691859092743962E-5</v>
      </c>
      <c r="R56" s="1">
        <v>6.0131430631178056E-3</v>
      </c>
      <c r="S56" s="1">
        <v>1.4160451444329169E-4</v>
      </c>
      <c r="T56" s="1">
        <v>1.6218464587719675E-4</v>
      </c>
      <c r="U56" s="1">
        <v>5.4564419343105484E-3</v>
      </c>
      <c r="V56" s="1">
        <v>9.6999999999999993</v>
      </c>
      <c r="W56" s="1">
        <v>8.1</v>
      </c>
      <c r="X56" s="1">
        <v>9</v>
      </c>
      <c r="Y56" s="1">
        <v>0.9</v>
      </c>
      <c r="Z56" s="1">
        <v>9</v>
      </c>
      <c r="AA56" s="1">
        <v>3.3</v>
      </c>
      <c r="AB56" s="1">
        <v>0.3</v>
      </c>
      <c r="AC56" s="1">
        <v>1.9</v>
      </c>
      <c r="AD56" s="1">
        <v>0.2</v>
      </c>
      <c r="AE56" s="1">
        <v>1.1000000000000001</v>
      </c>
      <c r="AF56" s="1">
        <v>1.8</v>
      </c>
      <c r="AG56" s="1">
        <v>5.0999999999999996</v>
      </c>
      <c r="AH56" s="1">
        <v>8.6999999999999993</v>
      </c>
      <c r="AI56" s="1">
        <v>8.6</v>
      </c>
      <c r="AJ56" s="1">
        <v>4.9000000000000004</v>
      </c>
      <c r="AK56" s="1">
        <v>3.7</v>
      </c>
      <c r="AL56" s="1">
        <v>4.3</v>
      </c>
      <c r="AM56" s="1">
        <v>2.1</v>
      </c>
      <c r="AN56" s="1">
        <v>6.5</v>
      </c>
      <c r="AO56" s="26">
        <v>8.6999999999999993</v>
      </c>
      <c r="AP56" s="26">
        <v>3</v>
      </c>
      <c r="AQ56" s="1">
        <v>8.1999999999999993</v>
      </c>
      <c r="AR56" s="26">
        <v>3.7</v>
      </c>
      <c r="AS56" s="1">
        <v>5.8</v>
      </c>
      <c r="AT56" s="1">
        <v>1</v>
      </c>
      <c r="AU56" s="1">
        <v>3.4</v>
      </c>
      <c r="AV56" s="1">
        <v>6.1</v>
      </c>
      <c r="AW56" s="1">
        <v>6.9</v>
      </c>
      <c r="AX56" s="1">
        <v>8.6999999999999993</v>
      </c>
      <c r="AY56" s="1">
        <v>7.9</v>
      </c>
      <c r="AZ56" s="1">
        <v>0</v>
      </c>
      <c r="BA56" s="1">
        <v>4</v>
      </c>
      <c r="BB56" s="1">
        <v>7</v>
      </c>
      <c r="BC56" s="1">
        <v>7</v>
      </c>
    </row>
    <row r="57" spans="1:55" x14ac:dyDescent="0.3">
      <c r="A57" s="1" t="s">
        <v>110</v>
      </c>
      <c r="B57" s="1" t="s">
        <v>111</v>
      </c>
      <c r="C57" s="1">
        <v>0.1</v>
      </c>
      <c r="D57" s="1">
        <v>0.1</v>
      </c>
      <c r="E57" s="25">
        <v>0.1</v>
      </c>
      <c r="F57" s="25">
        <v>4.3</v>
      </c>
      <c r="G57" s="25">
        <v>0</v>
      </c>
      <c r="H57" s="25">
        <v>0</v>
      </c>
      <c r="I57" s="25">
        <v>0</v>
      </c>
      <c r="J57" s="25">
        <v>0</v>
      </c>
      <c r="K57" s="25">
        <v>0</v>
      </c>
      <c r="L57" s="1">
        <v>0</v>
      </c>
      <c r="M57" s="1">
        <v>0</v>
      </c>
      <c r="N57" s="1">
        <v>0</v>
      </c>
      <c r="O57" s="1">
        <v>0</v>
      </c>
      <c r="P57" s="1">
        <v>6.6264689899816322E-3</v>
      </c>
      <c r="Q57" s="1">
        <v>0</v>
      </c>
      <c r="R57" s="1">
        <v>0</v>
      </c>
      <c r="S57" s="1">
        <v>0</v>
      </c>
      <c r="T57" s="1">
        <v>0</v>
      </c>
      <c r="U57" s="1">
        <v>0</v>
      </c>
      <c r="V57" s="1">
        <v>0</v>
      </c>
      <c r="W57" s="1">
        <v>0</v>
      </c>
      <c r="X57" s="1">
        <v>0</v>
      </c>
      <c r="Y57" s="1">
        <v>4.4000000000000004</v>
      </c>
      <c r="Z57" s="1">
        <v>0</v>
      </c>
      <c r="AA57" s="1">
        <v>0</v>
      </c>
      <c r="AB57" s="1">
        <v>0</v>
      </c>
      <c r="AC57" s="1">
        <v>0</v>
      </c>
      <c r="AD57" s="1">
        <v>0</v>
      </c>
      <c r="AE57" s="1">
        <v>0</v>
      </c>
      <c r="AF57" s="1">
        <v>0</v>
      </c>
      <c r="AG57" s="1">
        <v>0</v>
      </c>
      <c r="AH57" s="1">
        <v>0.1</v>
      </c>
      <c r="AI57" s="1">
        <v>0.1</v>
      </c>
      <c r="AJ57" s="1">
        <v>0</v>
      </c>
      <c r="AK57" s="1">
        <v>0</v>
      </c>
      <c r="AL57" s="1">
        <v>0</v>
      </c>
      <c r="AM57" s="1">
        <v>0</v>
      </c>
      <c r="AN57" s="1">
        <v>0</v>
      </c>
      <c r="AO57" s="26">
        <v>0.1</v>
      </c>
      <c r="AP57" s="26">
        <v>4.4000000000000004</v>
      </c>
      <c r="AQ57" s="1">
        <v>0</v>
      </c>
      <c r="AR57" s="26">
        <v>0</v>
      </c>
      <c r="AS57" s="1">
        <v>0</v>
      </c>
      <c r="AT57" s="1">
        <v>7.1</v>
      </c>
      <c r="AU57" s="1">
        <v>3.6</v>
      </c>
      <c r="AV57" s="1">
        <v>1.8</v>
      </c>
      <c r="AW57" s="1">
        <v>3.2</v>
      </c>
      <c r="AX57" s="1">
        <v>7.1</v>
      </c>
      <c r="AY57" s="1">
        <v>5.5</v>
      </c>
      <c r="AZ57" s="1">
        <v>0</v>
      </c>
      <c r="BA57" s="1">
        <v>0</v>
      </c>
      <c r="BB57" s="1">
        <v>0</v>
      </c>
      <c r="BC57" s="1">
        <v>3.9</v>
      </c>
    </row>
    <row r="58" spans="1:55" x14ac:dyDescent="0.3">
      <c r="A58" s="1" t="s">
        <v>112</v>
      </c>
      <c r="B58" s="1" t="s">
        <v>113</v>
      </c>
      <c r="C58" s="1">
        <v>6.3</v>
      </c>
      <c r="D58" s="1">
        <v>0.1</v>
      </c>
      <c r="E58" s="25">
        <v>3.8</v>
      </c>
      <c r="F58" s="25">
        <v>4.7</v>
      </c>
      <c r="G58" s="25">
        <v>0</v>
      </c>
      <c r="H58" s="25">
        <v>0</v>
      </c>
      <c r="I58" s="25">
        <v>0</v>
      </c>
      <c r="J58" s="25">
        <v>0</v>
      </c>
      <c r="K58" s="25">
        <v>0</v>
      </c>
      <c r="L58" s="1">
        <v>0</v>
      </c>
      <c r="M58" s="1">
        <v>10</v>
      </c>
      <c r="N58" s="1">
        <v>6.1965380283880332E-4</v>
      </c>
      <c r="O58" s="1">
        <v>0</v>
      </c>
      <c r="P58" s="1">
        <v>1.4716232321244117E-3</v>
      </c>
      <c r="Q58" s="1">
        <v>0</v>
      </c>
      <c r="R58" s="1">
        <v>0</v>
      </c>
      <c r="S58" s="1">
        <v>0</v>
      </c>
      <c r="T58" s="1">
        <v>0</v>
      </c>
      <c r="U58" s="1">
        <v>3.2086141882326738E-2</v>
      </c>
      <c r="V58" s="1">
        <v>3.1</v>
      </c>
      <c r="W58" s="1">
        <v>0</v>
      </c>
      <c r="X58" s="1">
        <v>1.7</v>
      </c>
      <c r="Y58" s="1">
        <v>1</v>
      </c>
      <c r="Z58" s="1">
        <v>0</v>
      </c>
      <c r="AA58" s="1">
        <v>0</v>
      </c>
      <c r="AB58" s="1">
        <v>0</v>
      </c>
      <c r="AC58" s="1">
        <v>0</v>
      </c>
      <c r="AD58" s="1">
        <v>0</v>
      </c>
      <c r="AE58" s="1">
        <v>0</v>
      </c>
      <c r="AF58" s="1">
        <v>10</v>
      </c>
      <c r="AG58" s="1">
        <v>3</v>
      </c>
      <c r="AH58" s="1">
        <v>4.7</v>
      </c>
      <c r="AI58" s="1">
        <v>0.1</v>
      </c>
      <c r="AJ58" s="1">
        <v>0</v>
      </c>
      <c r="AK58" s="1">
        <v>0</v>
      </c>
      <c r="AL58" s="1">
        <v>0</v>
      </c>
      <c r="AM58" s="1">
        <v>0</v>
      </c>
      <c r="AN58" s="1">
        <v>10</v>
      </c>
      <c r="AO58" s="26">
        <v>2.8</v>
      </c>
      <c r="AP58" s="26">
        <v>3.1</v>
      </c>
      <c r="AQ58" s="1">
        <v>0</v>
      </c>
      <c r="AR58" s="26">
        <v>0</v>
      </c>
      <c r="AS58" s="1">
        <v>6.5</v>
      </c>
      <c r="AT58" s="1">
        <v>10</v>
      </c>
      <c r="AU58" s="1">
        <v>8.3000000000000007</v>
      </c>
      <c r="AV58" s="1">
        <v>3.7</v>
      </c>
      <c r="AW58" s="1">
        <v>5.3</v>
      </c>
      <c r="AX58" s="1">
        <v>6.1</v>
      </c>
      <c r="AY58" s="1">
        <v>5.7</v>
      </c>
      <c r="AZ58" s="1">
        <v>0</v>
      </c>
      <c r="BA58" s="1">
        <v>0</v>
      </c>
      <c r="BB58" s="1">
        <v>0</v>
      </c>
      <c r="BC58" s="1">
        <v>4</v>
      </c>
    </row>
    <row r="59" spans="1:55" x14ac:dyDescent="0.3">
      <c r="A59" s="1" t="s">
        <v>114</v>
      </c>
      <c r="B59" s="1" t="s">
        <v>115</v>
      </c>
      <c r="C59" s="1">
        <v>0.1</v>
      </c>
      <c r="D59" s="1">
        <v>0.1</v>
      </c>
      <c r="E59" s="25">
        <v>0.1</v>
      </c>
      <c r="F59" s="25">
        <v>4.3</v>
      </c>
      <c r="G59" s="25">
        <v>0</v>
      </c>
      <c r="H59" s="25">
        <v>0</v>
      </c>
      <c r="I59" s="25">
        <v>0</v>
      </c>
      <c r="J59" s="25">
        <v>0</v>
      </c>
      <c r="K59" s="25">
        <v>0</v>
      </c>
      <c r="L59" s="1">
        <v>0</v>
      </c>
      <c r="M59" s="1">
        <v>0</v>
      </c>
      <c r="N59" s="1">
        <v>0</v>
      </c>
      <c r="O59" s="1">
        <v>0</v>
      </c>
      <c r="P59" s="1">
        <v>4.3018441732058793E-3</v>
      </c>
      <c r="Q59" s="1">
        <v>0</v>
      </c>
      <c r="R59" s="1">
        <v>0</v>
      </c>
      <c r="S59" s="1">
        <v>0</v>
      </c>
      <c r="T59" s="1">
        <v>0</v>
      </c>
      <c r="U59" s="1">
        <v>0</v>
      </c>
      <c r="V59" s="1">
        <v>0</v>
      </c>
      <c r="W59" s="1">
        <v>0</v>
      </c>
      <c r="X59" s="1">
        <v>0</v>
      </c>
      <c r="Y59" s="1">
        <v>2.9</v>
      </c>
      <c r="Z59" s="1">
        <v>0</v>
      </c>
      <c r="AA59" s="1">
        <v>0</v>
      </c>
      <c r="AB59" s="1">
        <v>0</v>
      </c>
      <c r="AC59" s="1">
        <v>0</v>
      </c>
      <c r="AD59" s="1">
        <v>0</v>
      </c>
      <c r="AE59" s="1">
        <v>0</v>
      </c>
      <c r="AF59" s="1">
        <v>0</v>
      </c>
      <c r="AG59" s="1">
        <v>0</v>
      </c>
      <c r="AH59" s="1">
        <v>0.1</v>
      </c>
      <c r="AI59" s="1">
        <v>0.1</v>
      </c>
      <c r="AJ59" s="1">
        <v>0</v>
      </c>
      <c r="AK59" s="1">
        <v>0</v>
      </c>
      <c r="AL59" s="1">
        <v>0</v>
      </c>
      <c r="AM59" s="1">
        <v>0</v>
      </c>
      <c r="AN59" s="1">
        <v>0</v>
      </c>
      <c r="AO59" s="26">
        <v>0.1</v>
      </c>
      <c r="AP59" s="26">
        <v>3.6</v>
      </c>
      <c r="AQ59" s="1">
        <v>0</v>
      </c>
      <c r="AR59" s="26">
        <v>0</v>
      </c>
      <c r="AS59" s="1">
        <v>0</v>
      </c>
      <c r="AT59" s="1">
        <v>0</v>
      </c>
      <c r="AU59" s="1">
        <v>0</v>
      </c>
      <c r="AV59" s="1">
        <v>0.9</v>
      </c>
      <c r="AW59" s="1">
        <v>0.1</v>
      </c>
      <c r="AX59" s="1">
        <v>0</v>
      </c>
      <c r="AY59" s="1">
        <v>0.1</v>
      </c>
      <c r="AZ59" s="1">
        <v>0</v>
      </c>
      <c r="BA59" s="1">
        <v>0</v>
      </c>
      <c r="BB59" s="1">
        <v>0</v>
      </c>
      <c r="BC59" s="1">
        <v>0.1</v>
      </c>
    </row>
    <row r="60" spans="1:55" x14ac:dyDescent="0.3">
      <c r="A60" s="1" t="s">
        <v>116</v>
      </c>
      <c r="B60" s="1" t="s">
        <v>117</v>
      </c>
      <c r="C60" s="1">
        <v>9.9</v>
      </c>
      <c r="D60" s="1">
        <v>0.1</v>
      </c>
      <c r="E60" s="25">
        <v>7.5</v>
      </c>
      <c r="F60" s="25">
        <v>8.1999999999999993</v>
      </c>
      <c r="G60" s="25">
        <v>0</v>
      </c>
      <c r="H60" s="25">
        <v>0</v>
      </c>
      <c r="I60" s="25">
        <v>0</v>
      </c>
      <c r="J60" s="25">
        <v>0</v>
      </c>
      <c r="K60" s="25">
        <v>0</v>
      </c>
      <c r="L60" s="1">
        <v>0</v>
      </c>
      <c r="M60" s="1">
        <v>10</v>
      </c>
      <c r="N60" s="1">
        <v>9.0846182631639698E-4</v>
      </c>
      <c r="O60" s="1">
        <v>0</v>
      </c>
      <c r="P60" s="1">
        <v>1.864821209382561E-3</v>
      </c>
      <c r="Q60" s="1">
        <v>0</v>
      </c>
      <c r="R60" s="1">
        <v>0</v>
      </c>
      <c r="S60" s="1">
        <v>0</v>
      </c>
      <c r="T60" s="1">
        <v>0</v>
      </c>
      <c r="U60" s="1">
        <v>1.9365791160031426E-2</v>
      </c>
      <c r="V60" s="1">
        <v>4.5</v>
      </c>
      <c r="W60" s="1">
        <v>0</v>
      </c>
      <c r="X60" s="1">
        <v>2.5</v>
      </c>
      <c r="Y60" s="1">
        <v>1.2</v>
      </c>
      <c r="Z60" s="1">
        <v>0</v>
      </c>
      <c r="AA60" s="1">
        <v>0</v>
      </c>
      <c r="AB60" s="1">
        <v>0</v>
      </c>
      <c r="AC60" s="1">
        <v>0</v>
      </c>
      <c r="AD60" s="1">
        <v>0</v>
      </c>
      <c r="AE60" s="1">
        <v>0</v>
      </c>
      <c r="AF60" s="1">
        <v>6.5</v>
      </c>
      <c r="AG60" s="1">
        <v>10</v>
      </c>
      <c r="AH60" s="1">
        <v>7.2</v>
      </c>
      <c r="AI60" s="1">
        <v>0.1</v>
      </c>
      <c r="AJ60" s="1">
        <v>0</v>
      </c>
      <c r="AK60" s="1">
        <v>0</v>
      </c>
      <c r="AL60" s="1">
        <v>0</v>
      </c>
      <c r="AM60" s="1">
        <v>0</v>
      </c>
      <c r="AN60" s="1">
        <v>8.8000000000000007</v>
      </c>
      <c r="AO60" s="26">
        <v>5.5</v>
      </c>
      <c r="AP60" s="26">
        <v>5.7</v>
      </c>
      <c r="AQ60" s="1">
        <v>0</v>
      </c>
      <c r="AR60" s="26">
        <v>0</v>
      </c>
      <c r="AS60" s="1">
        <v>9.4</v>
      </c>
      <c r="AT60" s="1">
        <v>2</v>
      </c>
      <c r="AU60" s="1">
        <v>5.7</v>
      </c>
      <c r="AV60" s="1">
        <v>3.8</v>
      </c>
      <c r="AW60" s="1">
        <v>10</v>
      </c>
      <c r="AX60" s="1">
        <v>9.9</v>
      </c>
      <c r="AY60" s="1">
        <v>10</v>
      </c>
      <c r="AZ60" s="1">
        <v>0</v>
      </c>
      <c r="BA60" s="1">
        <v>5</v>
      </c>
      <c r="BB60" s="1">
        <v>9</v>
      </c>
      <c r="BC60" s="1">
        <v>9</v>
      </c>
    </row>
    <row r="61" spans="1:55" x14ac:dyDescent="0.3">
      <c r="A61" s="1" t="s">
        <v>118</v>
      </c>
      <c r="B61" s="1" t="s">
        <v>119</v>
      </c>
      <c r="C61" s="1">
        <v>4.9000000000000004</v>
      </c>
      <c r="D61" s="1">
        <v>0.1</v>
      </c>
      <c r="E61" s="25">
        <v>2.8</v>
      </c>
      <c r="F61" s="25">
        <v>0.1</v>
      </c>
      <c r="G61" s="25">
        <v>6</v>
      </c>
      <c r="H61" s="25">
        <v>5.0999999999999996</v>
      </c>
      <c r="I61" s="25">
        <v>6.6</v>
      </c>
      <c r="J61" s="25">
        <v>5.9</v>
      </c>
      <c r="K61" s="25">
        <v>0</v>
      </c>
      <c r="L61" s="1">
        <v>3.5</v>
      </c>
      <c r="M61" s="1">
        <v>7.5</v>
      </c>
      <c r="N61" s="1">
        <v>1.1802392781524917E-3</v>
      </c>
      <c r="O61" s="1">
        <v>0</v>
      </c>
      <c r="P61" s="1">
        <v>0</v>
      </c>
      <c r="Q61" s="1">
        <v>4.8230808943250863E-5</v>
      </c>
      <c r="R61" s="1">
        <v>1.4197217147849571E-2</v>
      </c>
      <c r="S61" s="1">
        <v>5.5684035085977522E-4</v>
      </c>
      <c r="T61" s="1">
        <v>0</v>
      </c>
      <c r="U61" s="1">
        <v>1.2426283705968787E-2</v>
      </c>
      <c r="V61" s="1">
        <v>5.9</v>
      </c>
      <c r="W61" s="1">
        <v>0</v>
      </c>
      <c r="X61" s="1">
        <v>3.5</v>
      </c>
      <c r="Y61" s="1">
        <v>0.1</v>
      </c>
      <c r="Z61" s="1">
        <v>9.3000000000000007</v>
      </c>
      <c r="AA61" s="1">
        <v>7.9</v>
      </c>
      <c r="AB61" s="1">
        <v>1.1000000000000001</v>
      </c>
      <c r="AC61" s="1">
        <v>5.4</v>
      </c>
      <c r="AD61" s="1">
        <v>0</v>
      </c>
      <c r="AE61" s="1">
        <v>3.1</v>
      </c>
      <c r="AF61" s="1">
        <v>4.0999999999999996</v>
      </c>
      <c r="AG61" s="1">
        <v>2</v>
      </c>
      <c r="AH61" s="1">
        <v>5.4</v>
      </c>
      <c r="AI61" s="1">
        <v>0.1</v>
      </c>
      <c r="AJ61" s="1">
        <v>6.5</v>
      </c>
      <c r="AK61" s="1">
        <v>3.9</v>
      </c>
      <c r="AL61" s="1">
        <v>5.3</v>
      </c>
      <c r="AM61" s="1">
        <v>0</v>
      </c>
      <c r="AN61" s="1">
        <v>6.1</v>
      </c>
      <c r="AO61" s="26">
        <v>3.2</v>
      </c>
      <c r="AP61" s="26">
        <v>0.1</v>
      </c>
      <c r="AQ61" s="1">
        <v>8.1</v>
      </c>
      <c r="AR61" s="26">
        <v>3.3</v>
      </c>
      <c r="AS61" s="1">
        <v>4.0999999999999996</v>
      </c>
      <c r="AT61" s="1">
        <v>1</v>
      </c>
      <c r="AU61" s="1">
        <v>2.6</v>
      </c>
      <c r="AV61" s="1">
        <v>4.0999999999999996</v>
      </c>
      <c r="AW61" s="1">
        <v>0.1</v>
      </c>
      <c r="AX61" s="1">
        <v>0</v>
      </c>
      <c r="AY61" s="1">
        <v>0.1</v>
      </c>
      <c r="AZ61" s="1">
        <v>0</v>
      </c>
      <c r="BA61" s="1">
        <v>0</v>
      </c>
      <c r="BB61" s="1">
        <v>0</v>
      </c>
      <c r="BC61" s="1">
        <v>0.1</v>
      </c>
    </row>
    <row r="62" spans="1:55" x14ac:dyDescent="0.3">
      <c r="A62" s="1" t="s">
        <v>120</v>
      </c>
      <c r="B62" s="1" t="s">
        <v>121</v>
      </c>
      <c r="C62" s="1">
        <v>0.1</v>
      </c>
      <c r="D62" s="1">
        <v>0.1</v>
      </c>
      <c r="E62" s="25">
        <v>0.1</v>
      </c>
      <c r="F62" s="25">
        <v>0.1</v>
      </c>
      <c r="G62" s="25">
        <v>0</v>
      </c>
      <c r="H62" s="25">
        <v>0</v>
      </c>
      <c r="I62" s="25">
        <v>0</v>
      </c>
      <c r="J62" s="25">
        <v>0</v>
      </c>
      <c r="K62" s="25">
        <v>0</v>
      </c>
      <c r="L62" s="1">
        <v>0</v>
      </c>
      <c r="M62" s="1">
        <v>0</v>
      </c>
      <c r="N62" s="1">
        <v>0</v>
      </c>
      <c r="O62" s="1">
        <v>0</v>
      </c>
      <c r="P62" s="1">
        <v>0</v>
      </c>
      <c r="Q62" s="1">
        <v>0</v>
      </c>
      <c r="R62" s="1">
        <v>0</v>
      </c>
      <c r="S62" s="1">
        <v>0</v>
      </c>
      <c r="T62" s="1">
        <v>0</v>
      </c>
      <c r="U62" s="1">
        <v>0</v>
      </c>
      <c r="V62" s="1">
        <v>0</v>
      </c>
      <c r="W62" s="1">
        <v>0</v>
      </c>
      <c r="X62" s="1">
        <v>0</v>
      </c>
      <c r="Y62" s="1">
        <v>0.1</v>
      </c>
      <c r="Z62" s="1">
        <v>0</v>
      </c>
      <c r="AA62" s="1">
        <v>0</v>
      </c>
      <c r="AB62" s="1">
        <v>0</v>
      </c>
      <c r="AC62" s="1">
        <v>0</v>
      </c>
      <c r="AD62" s="1">
        <v>0</v>
      </c>
      <c r="AE62" s="1">
        <v>0</v>
      </c>
      <c r="AF62" s="1">
        <v>0</v>
      </c>
      <c r="AG62" s="1">
        <v>0</v>
      </c>
      <c r="AH62" s="1">
        <v>0.1</v>
      </c>
      <c r="AI62" s="1">
        <v>0.1</v>
      </c>
      <c r="AJ62" s="1">
        <v>0</v>
      </c>
      <c r="AK62" s="1">
        <v>0</v>
      </c>
      <c r="AL62" s="1">
        <v>0</v>
      </c>
      <c r="AM62" s="1">
        <v>0</v>
      </c>
      <c r="AN62" s="1">
        <v>0</v>
      </c>
      <c r="AO62" s="26">
        <v>0.1</v>
      </c>
      <c r="AP62" s="26">
        <v>0.1</v>
      </c>
      <c r="AQ62" s="1">
        <v>0</v>
      </c>
      <c r="AR62" s="26">
        <v>0</v>
      </c>
      <c r="AS62" s="1">
        <v>0</v>
      </c>
      <c r="AT62" s="1">
        <v>0</v>
      </c>
      <c r="AU62" s="1">
        <v>0</v>
      </c>
      <c r="AV62" s="1">
        <v>0.1</v>
      </c>
      <c r="AW62" s="1">
        <v>0</v>
      </c>
      <c r="AX62" s="1">
        <v>0</v>
      </c>
      <c r="AY62" s="1">
        <v>0</v>
      </c>
      <c r="AZ62" s="1">
        <v>0</v>
      </c>
      <c r="BA62" s="1">
        <v>0</v>
      </c>
      <c r="BB62" s="1">
        <v>0</v>
      </c>
      <c r="BC62" s="1">
        <v>0</v>
      </c>
    </row>
    <row r="63" spans="1:55" x14ac:dyDescent="0.3">
      <c r="A63" s="1" t="s">
        <v>122</v>
      </c>
      <c r="B63" s="1" t="s">
        <v>123</v>
      </c>
      <c r="C63" s="1">
        <v>7.6</v>
      </c>
      <c r="D63" s="1">
        <v>0.1</v>
      </c>
      <c r="E63" s="25">
        <v>4.9000000000000004</v>
      </c>
      <c r="F63" s="25">
        <v>8.5</v>
      </c>
      <c r="G63" s="25">
        <v>6.1</v>
      </c>
      <c r="H63" s="25">
        <v>0</v>
      </c>
      <c r="I63" s="25">
        <v>0</v>
      </c>
      <c r="J63" s="25">
        <v>0</v>
      </c>
      <c r="K63" s="25">
        <v>0</v>
      </c>
      <c r="L63" s="1">
        <v>0</v>
      </c>
      <c r="M63" s="1">
        <v>0</v>
      </c>
      <c r="N63" s="1">
        <v>1.6948633673514383E-4</v>
      </c>
      <c r="O63" s="1">
        <v>0</v>
      </c>
      <c r="P63" s="1">
        <v>4.0725657419483441E-3</v>
      </c>
      <c r="Q63" s="1">
        <v>7.3542713225887544E-7</v>
      </c>
      <c r="R63" s="1">
        <v>0</v>
      </c>
      <c r="S63" s="1">
        <v>0</v>
      </c>
      <c r="T63" s="1">
        <v>0</v>
      </c>
      <c r="U63" s="1">
        <v>0</v>
      </c>
      <c r="V63" s="1">
        <v>0.8</v>
      </c>
      <c r="W63" s="1">
        <v>0</v>
      </c>
      <c r="X63" s="1">
        <v>0.4</v>
      </c>
      <c r="Y63" s="1">
        <v>2.7</v>
      </c>
      <c r="Z63" s="1">
        <v>5.3</v>
      </c>
      <c r="AA63" s="1">
        <v>0</v>
      </c>
      <c r="AB63" s="1">
        <v>0</v>
      </c>
      <c r="AC63" s="1">
        <v>0</v>
      </c>
      <c r="AD63" s="1">
        <v>0</v>
      </c>
      <c r="AE63" s="1">
        <v>0</v>
      </c>
      <c r="AF63" s="1">
        <v>0</v>
      </c>
      <c r="AG63" s="1">
        <v>3</v>
      </c>
      <c r="AH63" s="1">
        <v>4.2</v>
      </c>
      <c r="AI63" s="1">
        <v>0.1</v>
      </c>
      <c r="AJ63" s="1">
        <v>0</v>
      </c>
      <c r="AK63" s="1">
        <v>0</v>
      </c>
      <c r="AL63" s="1">
        <v>0</v>
      </c>
      <c r="AM63" s="1">
        <v>0</v>
      </c>
      <c r="AN63" s="1">
        <v>0</v>
      </c>
      <c r="AO63" s="26">
        <v>3</v>
      </c>
      <c r="AP63" s="26">
        <v>6.4</v>
      </c>
      <c r="AQ63" s="1">
        <v>5.7</v>
      </c>
      <c r="AR63" s="26">
        <v>0</v>
      </c>
      <c r="AS63" s="1">
        <v>1.5</v>
      </c>
      <c r="AT63" s="1">
        <v>3</v>
      </c>
      <c r="AU63" s="1">
        <v>2.2999999999999998</v>
      </c>
      <c r="AV63" s="1">
        <v>3.8</v>
      </c>
      <c r="AW63" s="1">
        <v>0.4</v>
      </c>
      <c r="AX63" s="1">
        <v>4.5999999999999996</v>
      </c>
      <c r="AY63" s="1">
        <v>2.8</v>
      </c>
      <c r="AZ63" s="1">
        <v>0</v>
      </c>
      <c r="BA63" s="1">
        <v>0</v>
      </c>
      <c r="BB63" s="1">
        <v>0</v>
      </c>
      <c r="BC63" s="1">
        <v>2</v>
      </c>
    </row>
    <row r="64" spans="1:55" x14ac:dyDescent="0.3">
      <c r="A64" s="1" t="s">
        <v>124</v>
      </c>
      <c r="B64" s="1" t="s">
        <v>125</v>
      </c>
      <c r="C64" s="1">
        <v>4.4000000000000004</v>
      </c>
      <c r="D64" s="1">
        <v>0.1</v>
      </c>
      <c r="E64" s="25">
        <v>2.5</v>
      </c>
      <c r="F64" s="25">
        <v>5.2</v>
      </c>
      <c r="G64" s="25">
        <v>0</v>
      </c>
      <c r="H64" s="25">
        <v>0</v>
      </c>
      <c r="I64" s="25">
        <v>0</v>
      </c>
      <c r="J64" s="25">
        <v>0</v>
      </c>
      <c r="K64" s="25">
        <v>0</v>
      </c>
      <c r="L64" s="1">
        <v>0</v>
      </c>
      <c r="M64" s="1">
        <v>0</v>
      </c>
      <c r="N64" s="1">
        <v>3.2663101850132598E-4</v>
      </c>
      <c r="O64" s="1">
        <v>0</v>
      </c>
      <c r="P64" s="1">
        <v>6.6007587138604993E-3</v>
      </c>
      <c r="Q64" s="1">
        <v>0</v>
      </c>
      <c r="R64" s="1">
        <v>0</v>
      </c>
      <c r="S64" s="1">
        <v>0</v>
      </c>
      <c r="T64" s="1">
        <v>0</v>
      </c>
      <c r="U64" s="1">
        <v>0</v>
      </c>
      <c r="V64" s="1">
        <v>1.6</v>
      </c>
      <c r="W64" s="1">
        <v>0</v>
      </c>
      <c r="X64" s="1">
        <v>0.8</v>
      </c>
      <c r="Y64" s="1">
        <v>4.4000000000000004</v>
      </c>
      <c r="Z64" s="1">
        <v>0</v>
      </c>
      <c r="AA64" s="1">
        <v>0</v>
      </c>
      <c r="AB64" s="1">
        <v>0</v>
      </c>
      <c r="AC64" s="1">
        <v>0</v>
      </c>
      <c r="AD64" s="1">
        <v>0</v>
      </c>
      <c r="AE64" s="1">
        <v>0</v>
      </c>
      <c r="AF64" s="1">
        <v>0</v>
      </c>
      <c r="AG64" s="1">
        <v>0</v>
      </c>
      <c r="AH64" s="1">
        <v>3</v>
      </c>
      <c r="AI64" s="1">
        <v>0.1</v>
      </c>
      <c r="AJ64" s="1">
        <v>0</v>
      </c>
      <c r="AK64" s="1">
        <v>0</v>
      </c>
      <c r="AL64" s="1">
        <v>0</v>
      </c>
      <c r="AM64" s="1">
        <v>0</v>
      </c>
      <c r="AN64" s="1">
        <v>0</v>
      </c>
      <c r="AO64" s="26">
        <v>1.7</v>
      </c>
      <c r="AP64" s="26">
        <v>4.8</v>
      </c>
      <c r="AQ64" s="1">
        <v>0</v>
      </c>
      <c r="AR64" s="26">
        <v>0</v>
      </c>
      <c r="AS64" s="1">
        <v>0</v>
      </c>
      <c r="AT64" s="1">
        <v>3</v>
      </c>
      <c r="AU64" s="1">
        <v>1.5</v>
      </c>
      <c r="AV64" s="1">
        <v>1.8</v>
      </c>
      <c r="AW64" s="1">
        <v>9.4</v>
      </c>
      <c r="AX64" s="1">
        <v>6.6</v>
      </c>
      <c r="AY64" s="1">
        <v>8.3000000000000007</v>
      </c>
      <c r="AZ64" s="1">
        <v>0</v>
      </c>
      <c r="BA64" s="1">
        <v>0</v>
      </c>
      <c r="BB64" s="1">
        <v>0</v>
      </c>
      <c r="BC64" s="1">
        <v>5.8</v>
      </c>
    </row>
    <row r="65" spans="1:55" x14ac:dyDescent="0.3">
      <c r="A65" s="1" t="s">
        <v>126</v>
      </c>
      <c r="B65" s="1" t="s">
        <v>127</v>
      </c>
      <c r="C65" s="1">
        <v>0.1</v>
      </c>
      <c r="D65" s="1">
        <v>0.1</v>
      </c>
      <c r="E65" s="25">
        <v>0.1</v>
      </c>
      <c r="F65" s="25">
        <v>4.5999999999999996</v>
      </c>
      <c r="G65" s="25">
        <v>2.9</v>
      </c>
      <c r="H65" s="25">
        <v>0</v>
      </c>
      <c r="I65" s="25">
        <v>0</v>
      </c>
      <c r="J65" s="25">
        <v>0</v>
      </c>
      <c r="K65" s="25">
        <v>0</v>
      </c>
      <c r="L65" s="1">
        <v>0</v>
      </c>
      <c r="M65" s="1">
        <v>7.9</v>
      </c>
      <c r="N65" s="1">
        <v>0</v>
      </c>
      <c r="O65" s="1">
        <v>0</v>
      </c>
      <c r="P65" s="1">
        <v>3.3576508183577429E-3</v>
      </c>
      <c r="Q65" s="1">
        <v>2.5808916980816875E-7</v>
      </c>
      <c r="R65" s="1">
        <v>0</v>
      </c>
      <c r="S65" s="1">
        <v>0</v>
      </c>
      <c r="T65" s="1">
        <v>0</v>
      </c>
      <c r="U65" s="1">
        <v>7.4430715812313156E-3</v>
      </c>
      <c r="V65" s="1">
        <v>0</v>
      </c>
      <c r="W65" s="1">
        <v>0</v>
      </c>
      <c r="X65" s="1">
        <v>0</v>
      </c>
      <c r="Y65" s="1">
        <v>2.2000000000000002</v>
      </c>
      <c r="Z65" s="1">
        <v>4.2</v>
      </c>
      <c r="AA65" s="1">
        <v>0</v>
      </c>
      <c r="AB65" s="1">
        <v>0</v>
      </c>
      <c r="AC65" s="1">
        <v>0</v>
      </c>
      <c r="AD65" s="1">
        <v>0</v>
      </c>
      <c r="AE65" s="1">
        <v>0</v>
      </c>
      <c r="AF65" s="1">
        <v>2.5</v>
      </c>
      <c r="AG65" s="1">
        <v>3</v>
      </c>
      <c r="AH65" s="1">
        <v>0.1</v>
      </c>
      <c r="AI65" s="1">
        <v>0.1</v>
      </c>
      <c r="AJ65" s="1">
        <v>0</v>
      </c>
      <c r="AK65" s="1">
        <v>0</v>
      </c>
      <c r="AL65" s="1">
        <v>0</v>
      </c>
      <c r="AM65" s="1">
        <v>0</v>
      </c>
      <c r="AN65" s="1">
        <v>5.9</v>
      </c>
      <c r="AO65" s="26">
        <v>0.1</v>
      </c>
      <c r="AP65" s="26">
        <v>3.5</v>
      </c>
      <c r="AQ65" s="1">
        <v>3.6</v>
      </c>
      <c r="AR65" s="26">
        <v>0</v>
      </c>
      <c r="AS65" s="1">
        <v>4.5</v>
      </c>
      <c r="AT65" s="1">
        <v>2</v>
      </c>
      <c r="AU65" s="1">
        <v>3.3</v>
      </c>
      <c r="AV65" s="1">
        <v>2.2000000000000002</v>
      </c>
      <c r="AW65" s="1">
        <v>1.1000000000000001</v>
      </c>
      <c r="AX65" s="1">
        <v>5.5</v>
      </c>
      <c r="AY65" s="1">
        <v>3.6</v>
      </c>
      <c r="AZ65" s="1">
        <v>0</v>
      </c>
      <c r="BA65" s="1">
        <v>0</v>
      </c>
      <c r="BB65" s="1">
        <v>0</v>
      </c>
      <c r="BC65" s="1">
        <v>2.5</v>
      </c>
    </row>
    <row r="66" spans="1:55" x14ac:dyDescent="0.3">
      <c r="A66" s="1" t="s">
        <v>128</v>
      </c>
      <c r="B66" s="1" t="s">
        <v>129</v>
      </c>
      <c r="C66" s="1">
        <v>7.3</v>
      </c>
      <c r="D66" s="1">
        <v>7.2</v>
      </c>
      <c r="E66" s="25">
        <v>7.3</v>
      </c>
      <c r="F66" s="25">
        <v>6</v>
      </c>
      <c r="G66" s="25">
        <v>0</v>
      </c>
      <c r="H66" s="25">
        <v>0</v>
      </c>
      <c r="I66" s="25">
        <v>0</v>
      </c>
      <c r="J66" s="25">
        <v>0</v>
      </c>
      <c r="K66" s="25">
        <v>0</v>
      </c>
      <c r="L66" s="1">
        <v>0</v>
      </c>
      <c r="M66" s="1">
        <v>8.3000000000000007</v>
      </c>
      <c r="N66" s="1">
        <v>2.0278376911934313E-3</v>
      </c>
      <c r="O66" s="1">
        <v>3.7553042742342739E-4</v>
      </c>
      <c r="P66" s="1">
        <v>6.2724773200012393E-3</v>
      </c>
      <c r="Q66" s="1">
        <v>0</v>
      </c>
      <c r="R66" s="1">
        <v>0</v>
      </c>
      <c r="S66" s="1">
        <v>0</v>
      </c>
      <c r="T66" s="1">
        <v>0</v>
      </c>
      <c r="U66" s="1">
        <v>5.3115812872160132E-3</v>
      </c>
      <c r="V66" s="1">
        <v>10</v>
      </c>
      <c r="W66" s="1">
        <v>3.8</v>
      </c>
      <c r="X66" s="1">
        <v>8.3000000000000007</v>
      </c>
      <c r="Y66" s="1">
        <v>4.2</v>
      </c>
      <c r="Z66" s="1">
        <v>0</v>
      </c>
      <c r="AA66" s="1">
        <v>0</v>
      </c>
      <c r="AB66" s="1">
        <v>0</v>
      </c>
      <c r="AC66" s="1">
        <v>0</v>
      </c>
      <c r="AD66" s="1">
        <v>0</v>
      </c>
      <c r="AE66" s="1">
        <v>0</v>
      </c>
      <c r="AF66" s="1">
        <v>1.8</v>
      </c>
      <c r="AG66" s="1">
        <v>1</v>
      </c>
      <c r="AH66" s="1">
        <v>8.6999999999999993</v>
      </c>
      <c r="AI66" s="1">
        <v>5.5</v>
      </c>
      <c r="AJ66" s="1">
        <v>0</v>
      </c>
      <c r="AK66" s="1">
        <v>0</v>
      </c>
      <c r="AL66" s="1">
        <v>0</v>
      </c>
      <c r="AM66" s="1">
        <v>0</v>
      </c>
      <c r="AN66" s="1">
        <v>6</v>
      </c>
      <c r="AO66" s="26">
        <v>7.8</v>
      </c>
      <c r="AP66" s="26">
        <v>5.2</v>
      </c>
      <c r="AQ66" s="1">
        <v>0</v>
      </c>
      <c r="AR66" s="26">
        <v>0</v>
      </c>
      <c r="AS66" s="1">
        <v>3.5</v>
      </c>
      <c r="AT66" s="1">
        <v>7.1</v>
      </c>
      <c r="AU66" s="1">
        <v>5.3</v>
      </c>
      <c r="AV66" s="1">
        <v>4.4000000000000004</v>
      </c>
      <c r="AW66" s="1">
        <v>2.2999999999999998</v>
      </c>
      <c r="AX66" s="1">
        <v>4.5999999999999996</v>
      </c>
      <c r="AY66" s="1">
        <v>3.5</v>
      </c>
      <c r="AZ66" s="1">
        <v>0</v>
      </c>
      <c r="BA66" s="1">
        <v>0</v>
      </c>
      <c r="BB66" s="1">
        <v>0</v>
      </c>
      <c r="BC66" s="1">
        <v>2.5</v>
      </c>
    </row>
    <row r="67" spans="1:55" x14ac:dyDescent="0.3">
      <c r="A67" s="1" t="s">
        <v>130</v>
      </c>
      <c r="B67" s="1" t="s">
        <v>131</v>
      </c>
      <c r="C67" s="1">
        <v>7.3</v>
      </c>
      <c r="D67" s="1">
        <v>0.1</v>
      </c>
      <c r="E67" s="25">
        <v>4.5999999999999996</v>
      </c>
      <c r="F67" s="25">
        <v>8.4</v>
      </c>
      <c r="G67" s="25">
        <v>0</v>
      </c>
      <c r="H67" s="25">
        <v>0</v>
      </c>
      <c r="I67" s="25">
        <v>0</v>
      </c>
      <c r="J67" s="25">
        <v>0</v>
      </c>
      <c r="K67" s="25">
        <v>0</v>
      </c>
      <c r="L67" s="1">
        <v>0</v>
      </c>
      <c r="M67" s="1">
        <v>0</v>
      </c>
      <c r="N67" s="1">
        <v>1.0477787063804365E-4</v>
      </c>
      <c r="O67" s="1">
        <v>0</v>
      </c>
      <c r="P67" s="1">
        <v>2.7389652846892092E-3</v>
      </c>
      <c r="Q67" s="1">
        <v>0</v>
      </c>
      <c r="R67" s="1">
        <v>0</v>
      </c>
      <c r="S67" s="1">
        <v>0</v>
      </c>
      <c r="T67" s="1">
        <v>0</v>
      </c>
      <c r="U67" s="1">
        <v>0</v>
      </c>
      <c r="V67" s="1">
        <v>0.5</v>
      </c>
      <c r="W67" s="1">
        <v>0</v>
      </c>
      <c r="X67" s="1">
        <v>0.3</v>
      </c>
      <c r="Y67" s="1">
        <v>1.8</v>
      </c>
      <c r="Z67" s="1">
        <v>0</v>
      </c>
      <c r="AA67" s="1">
        <v>0</v>
      </c>
      <c r="AB67" s="1">
        <v>0</v>
      </c>
      <c r="AC67" s="1">
        <v>0</v>
      </c>
      <c r="AD67" s="1">
        <v>0</v>
      </c>
      <c r="AE67" s="1">
        <v>0</v>
      </c>
      <c r="AF67" s="1">
        <v>0</v>
      </c>
      <c r="AG67" s="1">
        <v>0</v>
      </c>
      <c r="AH67" s="1">
        <v>3.9</v>
      </c>
      <c r="AI67" s="1">
        <v>0.1</v>
      </c>
      <c r="AJ67" s="1">
        <v>0</v>
      </c>
      <c r="AK67" s="1">
        <v>0</v>
      </c>
      <c r="AL67" s="1">
        <v>0</v>
      </c>
      <c r="AM67" s="1">
        <v>0</v>
      </c>
      <c r="AN67" s="1">
        <v>0</v>
      </c>
      <c r="AO67" s="26">
        <v>2.7</v>
      </c>
      <c r="AP67" s="26">
        <v>6.1</v>
      </c>
      <c r="AQ67" s="1">
        <v>0</v>
      </c>
      <c r="AR67" s="26">
        <v>0</v>
      </c>
      <c r="AS67" s="1">
        <v>0</v>
      </c>
      <c r="AT67" s="1">
        <v>1</v>
      </c>
      <c r="AU67" s="1">
        <v>0.5</v>
      </c>
      <c r="AV67" s="1">
        <v>2.2000000000000002</v>
      </c>
      <c r="AW67" s="1">
        <v>0.4</v>
      </c>
      <c r="AX67" s="1">
        <v>3</v>
      </c>
      <c r="AY67" s="1">
        <v>1.8</v>
      </c>
      <c r="AZ67" s="1">
        <v>0</v>
      </c>
      <c r="BA67" s="1">
        <v>0</v>
      </c>
      <c r="BB67" s="1">
        <v>0</v>
      </c>
      <c r="BC67" s="1">
        <v>1.3</v>
      </c>
    </row>
    <row r="68" spans="1:55" x14ac:dyDescent="0.3">
      <c r="A68" s="1" t="s">
        <v>132</v>
      </c>
      <c r="B68" s="1" t="s">
        <v>133</v>
      </c>
      <c r="C68" s="1">
        <v>0.1</v>
      </c>
      <c r="D68" s="1">
        <v>0.1</v>
      </c>
      <c r="E68" s="25">
        <v>0.1</v>
      </c>
      <c r="F68" s="25">
        <v>7.1</v>
      </c>
      <c r="G68" s="25">
        <v>5.3</v>
      </c>
      <c r="H68" s="25">
        <v>0</v>
      </c>
      <c r="I68" s="25">
        <v>0</v>
      </c>
      <c r="J68" s="25">
        <v>0</v>
      </c>
      <c r="K68" s="25">
        <v>0</v>
      </c>
      <c r="L68" s="1">
        <v>0</v>
      </c>
      <c r="M68" s="1">
        <v>0</v>
      </c>
      <c r="N68" s="1">
        <v>0</v>
      </c>
      <c r="O68" s="1">
        <v>0</v>
      </c>
      <c r="P68" s="1">
        <v>2.4555087921311258E-3</v>
      </c>
      <c r="Q68" s="1">
        <v>5.8128706229896623E-7</v>
      </c>
      <c r="R68" s="1">
        <v>0</v>
      </c>
      <c r="S68" s="1">
        <v>0</v>
      </c>
      <c r="T68" s="1">
        <v>0</v>
      </c>
      <c r="U68" s="1">
        <v>0</v>
      </c>
      <c r="V68" s="1">
        <v>0</v>
      </c>
      <c r="W68" s="1">
        <v>0</v>
      </c>
      <c r="X68" s="1">
        <v>0</v>
      </c>
      <c r="Y68" s="1">
        <v>1.6</v>
      </c>
      <c r="Z68" s="1">
        <v>5</v>
      </c>
      <c r="AA68" s="1">
        <v>0</v>
      </c>
      <c r="AB68" s="1">
        <v>0</v>
      </c>
      <c r="AC68" s="1">
        <v>0</v>
      </c>
      <c r="AD68" s="1">
        <v>0</v>
      </c>
      <c r="AE68" s="1">
        <v>0</v>
      </c>
      <c r="AF68" s="1">
        <v>0</v>
      </c>
      <c r="AG68" s="1">
        <v>0</v>
      </c>
      <c r="AH68" s="1">
        <v>0.1</v>
      </c>
      <c r="AI68" s="1">
        <v>0.1</v>
      </c>
      <c r="AJ68" s="1">
        <v>0</v>
      </c>
      <c r="AK68" s="1">
        <v>0</v>
      </c>
      <c r="AL68" s="1">
        <v>0</v>
      </c>
      <c r="AM68" s="1">
        <v>0</v>
      </c>
      <c r="AN68" s="1">
        <v>0</v>
      </c>
      <c r="AO68" s="26">
        <v>0.1</v>
      </c>
      <c r="AP68" s="26">
        <v>4.9000000000000004</v>
      </c>
      <c r="AQ68" s="1">
        <v>5.2</v>
      </c>
      <c r="AR68" s="26">
        <v>0</v>
      </c>
      <c r="AS68" s="1">
        <v>0</v>
      </c>
      <c r="AT68" s="1">
        <v>2</v>
      </c>
      <c r="AU68" s="1">
        <v>1</v>
      </c>
      <c r="AV68" s="1">
        <v>2.6</v>
      </c>
      <c r="AW68" s="1">
        <v>5.0999999999999996</v>
      </c>
      <c r="AX68" s="1">
        <v>2.2999999999999998</v>
      </c>
      <c r="AY68" s="1">
        <v>3.8</v>
      </c>
      <c r="AZ68" s="1">
        <v>0</v>
      </c>
      <c r="BA68" s="1">
        <v>0</v>
      </c>
      <c r="BB68" s="1">
        <v>0</v>
      </c>
      <c r="BC68" s="1">
        <v>2.7</v>
      </c>
    </row>
    <row r="69" spans="1:55" x14ac:dyDescent="0.3">
      <c r="A69" s="1" t="s">
        <v>134</v>
      </c>
      <c r="B69" s="1" t="s">
        <v>135</v>
      </c>
      <c r="C69" s="1">
        <v>7.9</v>
      </c>
      <c r="D69" s="1">
        <v>6.5</v>
      </c>
      <c r="E69" s="25">
        <v>7.3</v>
      </c>
      <c r="F69" s="25">
        <v>5</v>
      </c>
      <c r="G69" s="25">
        <v>7.8</v>
      </c>
      <c r="H69" s="25">
        <v>0</v>
      </c>
      <c r="I69" s="25">
        <v>0</v>
      </c>
      <c r="J69" s="25">
        <v>0</v>
      </c>
      <c r="K69" s="25">
        <v>0</v>
      </c>
      <c r="L69" s="1">
        <v>0</v>
      </c>
      <c r="M69" s="1">
        <v>0</v>
      </c>
      <c r="N69" s="1">
        <v>1.3463423617064336E-3</v>
      </c>
      <c r="O69" s="1">
        <v>8.140874630926946E-5</v>
      </c>
      <c r="P69" s="1">
        <v>9.5789873305090133E-4</v>
      </c>
      <c r="Q69" s="1">
        <v>4.7015403785743099E-5</v>
      </c>
      <c r="R69" s="1">
        <v>0</v>
      </c>
      <c r="S69" s="1">
        <v>0</v>
      </c>
      <c r="T69" s="1">
        <v>0</v>
      </c>
      <c r="U69" s="1">
        <v>0</v>
      </c>
      <c r="V69" s="1">
        <v>6.7</v>
      </c>
      <c r="W69" s="1">
        <v>0.8</v>
      </c>
      <c r="X69" s="1">
        <v>4.4000000000000004</v>
      </c>
      <c r="Y69" s="1">
        <v>0.6</v>
      </c>
      <c r="Z69" s="1">
        <v>9.3000000000000007</v>
      </c>
      <c r="AA69" s="1">
        <v>0</v>
      </c>
      <c r="AB69" s="1">
        <v>0</v>
      </c>
      <c r="AC69" s="1">
        <v>0</v>
      </c>
      <c r="AD69" s="1">
        <v>0</v>
      </c>
      <c r="AE69" s="1">
        <v>0</v>
      </c>
      <c r="AF69" s="1">
        <v>0</v>
      </c>
      <c r="AG69" s="1">
        <v>1</v>
      </c>
      <c r="AH69" s="1">
        <v>7.3</v>
      </c>
      <c r="AI69" s="1">
        <v>3.7</v>
      </c>
      <c r="AJ69" s="1">
        <v>0</v>
      </c>
      <c r="AK69" s="1">
        <v>0</v>
      </c>
      <c r="AL69" s="1">
        <v>0</v>
      </c>
      <c r="AM69" s="1">
        <v>0</v>
      </c>
      <c r="AN69" s="1">
        <v>0</v>
      </c>
      <c r="AO69" s="26">
        <v>6.1</v>
      </c>
      <c r="AP69" s="26">
        <v>3.1</v>
      </c>
      <c r="AQ69" s="1">
        <v>8.6999999999999993</v>
      </c>
      <c r="AR69" s="26">
        <v>0</v>
      </c>
      <c r="AS69" s="1">
        <v>0.5</v>
      </c>
      <c r="AT69" s="1">
        <v>4</v>
      </c>
      <c r="AU69" s="1">
        <v>2.2999999999999998</v>
      </c>
      <c r="AV69" s="1">
        <v>4.9000000000000004</v>
      </c>
      <c r="AW69" s="1">
        <v>1.8</v>
      </c>
      <c r="AX69" s="1">
        <v>6.9</v>
      </c>
      <c r="AY69" s="1">
        <v>4.8</v>
      </c>
      <c r="AZ69" s="1">
        <v>0</v>
      </c>
      <c r="BA69" s="1">
        <v>0</v>
      </c>
      <c r="BB69" s="1">
        <v>0</v>
      </c>
      <c r="BC69" s="1">
        <v>3.4</v>
      </c>
    </row>
    <row r="70" spans="1:55" x14ac:dyDescent="0.3">
      <c r="A70" s="1" t="s">
        <v>136</v>
      </c>
      <c r="B70" s="1" t="s">
        <v>137</v>
      </c>
      <c r="C70" s="1">
        <v>0.7</v>
      </c>
      <c r="D70" s="1">
        <v>0.1</v>
      </c>
      <c r="E70" s="25">
        <v>0.4</v>
      </c>
      <c r="F70" s="25">
        <v>0.1</v>
      </c>
      <c r="G70" s="25">
        <v>0</v>
      </c>
      <c r="H70" s="25">
        <v>2.1</v>
      </c>
      <c r="I70" s="25">
        <v>5.3</v>
      </c>
      <c r="J70" s="25">
        <v>3.9</v>
      </c>
      <c r="K70" s="25">
        <v>0</v>
      </c>
      <c r="L70" s="1">
        <v>2.2000000000000002</v>
      </c>
      <c r="M70" s="1">
        <v>0</v>
      </c>
      <c r="N70" s="1">
        <v>1.7518007214817821E-4</v>
      </c>
      <c r="O70" s="1">
        <v>0</v>
      </c>
      <c r="P70" s="1">
        <v>0</v>
      </c>
      <c r="Q70" s="1">
        <v>0</v>
      </c>
      <c r="R70" s="1">
        <v>6.442643391521197E-3</v>
      </c>
      <c r="S70" s="1">
        <v>5.0393901609612336E-4</v>
      </c>
      <c r="T70" s="1">
        <v>0</v>
      </c>
      <c r="U70" s="1">
        <v>0</v>
      </c>
      <c r="V70" s="1">
        <v>0.9</v>
      </c>
      <c r="W70" s="1">
        <v>0</v>
      </c>
      <c r="X70" s="1">
        <v>0.5</v>
      </c>
      <c r="Y70" s="1">
        <v>0.1</v>
      </c>
      <c r="Z70" s="1">
        <v>0</v>
      </c>
      <c r="AA70" s="1">
        <v>3.6</v>
      </c>
      <c r="AB70" s="1">
        <v>1</v>
      </c>
      <c r="AC70" s="1">
        <v>2.4</v>
      </c>
      <c r="AD70" s="1">
        <v>0</v>
      </c>
      <c r="AE70" s="1">
        <v>1.3</v>
      </c>
      <c r="AF70" s="1">
        <v>0</v>
      </c>
      <c r="AG70" s="1">
        <v>1</v>
      </c>
      <c r="AH70" s="1">
        <v>0.8</v>
      </c>
      <c r="AI70" s="1">
        <v>0.1</v>
      </c>
      <c r="AJ70" s="1">
        <v>2.9</v>
      </c>
      <c r="AK70" s="1">
        <v>3.2</v>
      </c>
      <c r="AL70" s="1">
        <v>3.1</v>
      </c>
      <c r="AM70" s="1">
        <v>0</v>
      </c>
      <c r="AN70" s="1">
        <v>0</v>
      </c>
      <c r="AO70" s="26">
        <v>0.5</v>
      </c>
      <c r="AP70" s="26">
        <v>0.1</v>
      </c>
      <c r="AQ70" s="1">
        <v>0</v>
      </c>
      <c r="AR70" s="26">
        <v>1.8</v>
      </c>
      <c r="AS70" s="1">
        <v>0.5</v>
      </c>
      <c r="AT70" s="1" t="s">
        <v>470</v>
      </c>
      <c r="AU70" s="1">
        <v>0.5</v>
      </c>
      <c r="AV70" s="1">
        <v>0.6</v>
      </c>
      <c r="AW70" s="1">
        <v>0.1</v>
      </c>
      <c r="AX70" s="1">
        <v>0</v>
      </c>
      <c r="AY70" s="1">
        <v>0.1</v>
      </c>
      <c r="AZ70" s="1">
        <v>0</v>
      </c>
      <c r="BA70" s="1">
        <v>0</v>
      </c>
      <c r="BB70" s="1">
        <v>0</v>
      </c>
      <c r="BC70" s="1">
        <v>0.1</v>
      </c>
    </row>
    <row r="71" spans="1:55" x14ac:dyDescent="0.3">
      <c r="A71" s="1" t="s">
        <v>138</v>
      </c>
      <c r="B71" s="1" t="s">
        <v>139</v>
      </c>
      <c r="C71" s="1">
        <v>8.8000000000000007</v>
      </c>
      <c r="D71" s="1">
        <v>10</v>
      </c>
      <c r="E71" s="25">
        <v>9.5</v>
      </c>
      <c r="F71" s="25">
        <v>6.9</v>
      </c>
      <c r="G71" s="25">
        <v>7</v>
      </c>
      <c r="H71" s="25">
        <v>7.6</v>
      </c>
      <c r="I71" s="25">
        <v>8.5</v>
      </c>
      <c r="J71" s="25">
        <v>8.1</v>
      </c>
      <c r="K71" s="25">
        <v>4.3</v>
      </c>
      <c r="L71" s="1">
        <v>6.6</v>
      </c>
      <c r="M71" s="1">
        <v>10</v>
      </c>
      <c r="N71" s="1">
        <v>2.0711395003598504E-3</v>
      </c>
      <c r="O71" s="1">
        <v>9.810996275228833E-4</v>
      </c>
      <c r="P71" s="1">
        <v>3.5340566842194786E-3</v>
      </c>
      <c r="Q71" s="1">
        <v>9.8655102576318892E-6</v>
      </c>
      <c r="R71" s="1">
        <v>6.6972683542992611E-3</v>
      </c>
      <c r="S71" s="1">
        <v>5.0807083275343523E-4</v>
      </c>
      <c r="T71" s="1">
        <v>8.3127147310831087E-5</v>
      </c>
      <c r="U71" s="1">
        <v>7.908768085152864E-3</v>
      </c>
      <c r="V71" s="1">
        <v>10</v>
      </c>
      <c r="W71" s="1">
        <v>9.8000000000000007</v>
      </c>
      <c r="X71" s="1">
        <v>9.9</v>
      </c>
      <c r="Y71" s="1">
        <v>2.4</v>
      </c>
      <c r="Z71" s="1">
        <v>7.8</v>
      </c>
      <c r="AA71" s="1">
        <v>3.7</v>
      </c>
      <c r="AB71" s="1">
        <v>1</v>
      </c>
      <c r="AC71" s="1">
        <v>2.5</v>
      </c>
      <c r="AD71" s="1">
        <v>0.1</v>
      </c>
      <c r="AE71" s="1">
        <v>1.4</v>
      </c>
      <c r="AF71" s="1">
        <v>2.6</v>
      </c>
      <c r="AG71" s="1">
        <v>6.1</v>
      </c>
      <c r="AH71" s="1">
        <v>9.4</v>
      </c>
      <c r="AI71" s="1">
        <v>9.9</v>
      </c>
      <c r="AJ71" s="1">
        <v>5.7</v>
      </c>
      <c r="AK71" s="1">
        <v>4.8</v>
      </c>
      <c r="AL71" s="1">
        <v>5.3</v>
      </c>
      <c r="AM71" s="1">
        <v>2.2000000000000002</v>
      </c>
      <c r="AN71" s="1">
        <v>8</v>
      </c>
      <c r="AO71" s="26">
        <v>9.6999999999999993</v>
      </c>
      <c r="AP71" s="26">
        <v>5.0999999999999996</v>
      </c>
      <c r="AQ71" s="1">
        <v>7.4</v>
      </c>
      <c r="AR71" s="26">
        <v>4.5</v>
      </c>
      <c r="AS71" s="1">
        <v>7.1</v>
      </c>
      <c r="AT71" s="1">
        <v>0</v>
      </c>
      <c r="AU71" s="1">
        <v>3.6</v>
      </c>
      <c r="AV71" s="1">
        <v>6.8</v>
      </c>
      <c r="AW71" s="1">
        <v>5.8</v>
      </c>
      <c r="AX71" s="1">
        <v>6.6</v>
      </c>
      <c r="AY71" s="1">
        <v>6.2</v>
      </c>
      <c r="AZ71" s="1">
        <v>0</v>
      </c>
      <c r="BA71" s="1">
        <v>0</v>
      </c>
      <c r="BB71" s="1">
        <v>0</v>
      </c>
      <c r="BC71" s="1">
        <v>4.3</v>
      </c>
    </row>
    <row r="72" spans="1:55" x14ac:dyDescent="0.3">
      <c r="A72" s="1" t="s">
        <v>140</v>
      </c>
      <c r="B72" s="1" t="s">
        <v>141</v>
      </c>
      <c r="C72" s="1">
        <v>0.1</v>
      </c>
      <c r="D72" s="1">
        <v>0.1</v>
      </c>
      <c r="E72" s="25">
        <v>0.1</v>
      </c>
      <c r="F72" s="25">
        <v>6.8</v>
      </c>
      <c r="G72" s="25">
        <v>5</v>
      </c>
      <c r="H72" s="25">
        <v>0</v>
      </c>
      <c r="I72" s="25">
        <v>0</v>
      </c>
      <c r="J72" s="25">
        <v>0</v>
      </c>
      <c r="K72" s="25">
        <v>0</v>
      </c>
      <c r="L72" s="1">
        <v>0</v>
      </c>
      <c r="M72" s="1">
        <v>0</v>
      </c>
      <c r="N72" s="1">
        <v>0</v>
      </c>
      <c r="O72" s="1">
        <v>0</v>
      </c>
      <c r="P72" s="1">
        <v>4.2822311132895878E-3</v>
      </c>
      <c r="Q72" s="1">
        <v>8.143192374252623E-7</v>
      </c>
      <c r="R72" s="1">
        <v>0</v>
      </c>
      <c r="S72" s="1">
        <v>0</v>
      </c>
      <c r="T72" s="1">
        <v>0</v>
      </c>
      <c r="U72" s="1">
        <v>0</v>
      </c>
      <c r="V72" s="1">
        <v>0</v>
      </c>
      <c r="W72" s="1">
        <v>0</v>
      </c>
      <c r="X72" s="1">
        <v>0</v>
      </c>
      <c r="Y72" s="1">
        <v>2.9</v>
      </c>
      <c r="Z72" s="1">
        <v>5.4</v>
      </c>
      <c r="AA72" s="1">
        <v>0</v>
      </c>
      <c r="AB72" s="1">
        <v>0</v>
      </c>
      <c r="AC72" s="1">
        <v>0</v>
      </c>
      <c r="AD72" s="1">
        <v>0</v>
      </c>
      <c r="AE72" s="1">
        <v>0</v>
      </c>
      <c r="AF72" s="1">
        <v>0</v>
      </c>
      <c r="AG72" s="1">
        <v>1</v>
      </c>
      <c r="AH72" s="1">
        <v>0.1</v>
      </c>
      <c r="AI72" s="1">
        <v>0.1</v>
      </c>
      <c r="AJ72" s="1">
        <v>0</v>
      </c>
      <c r="AK72" s="1">
        <v>0</v>
      </c>
      <c r="AL72" s="1">
        <v>0</v>
      </c>
      <c r="AM72" s="1">
        <v>0</v>
      </c>
      <c r="AN72" s="1">
        <v>0</v>
      </c>
      <c r="AO72" s="26">
        <v>0.1</v>
      </c>
      <c r="AP72" s="26">
        <v>5.2</v>
      </c>
      <c r="AQ72" s="1">
        <v>5.2</v>
      </c>
      <c r="AR72" s="26">
        <v>0</v>
      </c>
      <c r="AS72" s="1">
        <v>0.5</v>
      </c>
      <c r="AT72" s="1">
        <v>1</v>
      </c>
      <c r="AU72" s="1">
        <v>0.8</v>
      </c>
      <c r="AV72" s="1">
        <v>2.6</v>
      </c>
      <c r="AW72" s="1">
        <v>8.3000000000000007</v>
      </c>
      <c r="AX72" s="1">
        <v>5.6</v>
      </c>
      <c r="AY72" s="1">
        <v>7.2</v>
      </c>
      <c r="AZ72" s="1">
        <v>0</v>
      </c>
      <c r="BA72" s="1">
        <v>0</v>
      </c>
      <c r="BB72" s="1">
        <v>0</v>
      </c>
      <c r="BC72" s="1">
        <v>5</v>
      </c>
    </row>
    <row r="73" spans="1:55" x14ac:dyDescent="0.3">
      <c r="A73" s="1" t="s">
        <v>142</v>
      </c>
      <c r="B73" s="1" t="s">
        <v>143</v>
      </c>
      <c r="C73" s="1">
        <v>0.1</v>
      </c>
      <c r="D73" s="1">
        <v>0.1</v>
      </c>
      <c r="E73" s="25">
        <v>0.1</v>
      </c>
      <c r="F73" s="25">
        <v>4.4000000000000004</v>
      </c>
      <c r="G73" s="25">
        <v>1</v>
      </c>
      <c r="H73" s="25">
        <v>0</v>
      </c>
      <c r="I73" s="25">
        <v>0</v>
      </c>
      <c r="J73" s="25">
        <v>0</v>
      </c>
      <c r="K73" s="25">
        <v>0</v>
      </c>
      <c r="L73" s="1">
        <v>0</v>
      </c>
      <c r="M73" s="1">
        <v>6.5</v>
      </c>
      <c r="N73" s="1">
        <v>0</v>
      </c>
      <c r="O73" s="1">
        <v>0</v>
      </c>
      <c r="P73" s="1">
        <v>3.0934635072695561E-3</v>
      </c>
      <c r="Q73" s="1">
        <v>2.28013400673291E-8</v>
      </c>
      <c r="R73" s="1">
        <v>0</v>
      </c>
      <c r="S73" s="1">
        <v>0</v>
      </c>
      <c r="T73" s="1">
        <v>0</v>
      </c>
      <c r="U73" s="1">
        <v>2.1715561968884858E-3</v>
      </c>
      <c r="V73" s="1">
        <v>0</v>
      </c>
      <c r="W73" s="1">
        <v>0</v>
      </c>
      <c r="X73" s="1">
        <v>0</v>
      </c>
      <c r="Y73" s="1">
        <v>2.1</v>
      </c>
      <c r="Z73" s="1">
        <v>1.9</v>
      </c>
      <c r="AA73" s="1">
        <v>0</v>
      </c>
      <c r="AB73" s="1">
        <v>0</v>
      </c>
      <c r="AC73" s="1">
        <v>0</v>
      </c>
      <c r="AD73" s="1">
        <v>0</v>
      </c>
      <c r="AE73" s="1">
        <v>0</v>
      </c>
      <c r="AF73" s="1">
        <v>0.7</v>
      </c>
      <c r="AG73" s="1">
        <v>2</v>
      </c>
      <c r="AH73" s="1">
        <v>0.1</v>
      </c>
      <c r="AI73" s="1">
        <v>0.1</v>
      </c>
      <c r="AJ73" s="1">
        <v>0</v>
      </c>
      <c r="AK73" s="1">
        <v>0</v>
      </c>
      <c r="AL73" s="1">
        <v>0</v>
      </c>
      <c r="AM73" s="1">
        <v>0</v>
      </c>
      <c r="AN73" s="1">
        <v>4.2</v>
      </c>
      <c r="AO73" s="26">
        <v>0.1</v>
      </c>
      <c r="AP73" s="26">
        <v>3.3</v>
      </c>
      <c r="AQ73" s="1">
        <v>1.5</v>
      </c>
      <c r="AR73" s="26">
        <v>0</v>
      </c>
      <c r="AS73" s="1">
        <v>3.1</v>
      </c>
      <c r="AT73" s="1">
        <v>1</v>
      </c>
      <c r="AU73" s="1">
        <v>2.1</v>
      </c>
      <c r="AV73" s="1">
        <v>1.5</v>
      </c>
      <c r="AW73" s="1">
        <v>4.2</v>
      </c>
      <c r="AX73" s="1">
        <v>7.9</v>
      </c>
      <c r="AY73" s="1">
        <v>6.4</v>
      </c>
      <c r="AZ73" s="1">
        <v>0</v>
      </c>
      <c r="BA73" s="1">
        <v>0</v>
      </c>
      <c r="BB73" s="1">
        <v>0</v>
      </c>
      <c r="BC73" s="1">
        <v>4.5</v>
      </c>
    </row>
    <row r="74" spans="1:55" x14ac:dyDescent="0.3">
      <c r="A74" s="1" t="s">
        <v>144</v>
      </c>
      <c r="B74" s="1" t="s">
        <v>145</v>
      </c>
      <c r="C74" s="1">
        <v>0.1</v>
      </c>
      <c r="D74" s="1">
        <v>0.1</v>
      </c>
      <c r="E74" s="25">
        <v>0.1</v>
      </c>
      <c r="F74" s="25">
        <v>4.4000000000000004</v>
      </c>
      <c r="G74" s="25">
        <v>4.9000000000000004</v>
      </c>
      <c r="H74" s="25">
        <v>0</v>
      </c>
      <c r="I74" s="25">
        <v>0</v>
      </c>
      <c r="J74" s="25">
        <v>0</v>
      </c>
      <c r="K74" s="25">
        <v>0</v>
      </c>
      <c r="L74" s="1">
        <v>0</v>
      </c>
      <c r="M74" s="1">
        <v>8.1999999999999993</v>
      </c>
      <c r="N74" s="1">
        <v>0</v>
      </c>
      <c r="O74" s="1">
        <v>0</v>
      </c>
      <c r="P74" s="1">
        <v>8.1912151528310603E-3</v>
      </c>
      <c r="Q74" s="1">
        <v>1.2684521619834986E-5</v>
      </c>
      <c r="R74" s="1">
        <v>0</v>
      </c>
      <c r="S74" s="1">
        <v>0</v>
      </c>
      <c r="T74" s="1">
        <v>0</v>
      </c>
      <c r="U74" s="1">
        <v>2.5446489075988194E-2</v>
      </c>
      <c r="V74" s="1">
        <v>0</v>
      </c>
      <c r="W74" s="1">
        <v>0</v>
      </c>
      <c r="X74" s="1">
        <v>0</v>
      </c>
      <c r="Y74" s="1">
        <v>5.5</v>
      </c>
      <c r="Z74" s="1">
        <v>8</v>
      </c>
      <c r="AA74" s="1">
        <v>0</v>
      </c>
      <c r="AB74" s="1">
        <v>0</v>
      </c>
      <c r="AC74" s="1">
        <v>0</v>
      </c>
      <c r="AD74" s="1">
        <v>0</v>
      </c>
      <c r="AE74" s="1">
        <v>0</v>
      </c>
      <c r="AF74" s="1">
        <v>8.5</v>
      </c>
      <c r="AG74" s="1">
        <v>3</v>
      </c>
      <c r="AH74" s="1">
        <v>0.1</v>
      </c>
      <c r="AI74" s="1">
        <v>0.1</v>
      </c>
      <c r="AJ74" s="1">
        <v>0</v>
      </c>
      <c r="AK74" s="1">
        <v>0</v>
      </c>
      <c r="AL74" s="1">
        <v>0</v>
      </c>
      <c r="AM74" s="1">
        <v>0</v>
      </c>
      <c r="AN74" s="1">
        <v>8.4</v>
      </c>
      <c r="AO74" s="26">
        <v>0.1</v>
      </c>
      <c r="AP74" s="26">
        <v>5</v>
      </c>
      <c r="AQ74" s="1">
        <v>6.7</v>
      </c>
      <c r="AR74" s="26">
        <v>0</v>
      </c>
      <c r="AS74" s="1">
        <v>5.7</v>
      </c>
      <c r="AT74" s="1">
        <v>3</v>
      </c>
      <c r="AU74" s="1">
        <v>4.4000000000000004</v>
      </c>
      <c r="AV74" s="1">
        <v>3.7</v>
      </c>
      <c r="AW74" s="1">
        <v>0.5</v>
      </c>
      <c r="AX74" s="1">
        <v>0</v>
      </c>
      <c r="AY74" s="1">
        <v>0.3</v>
      </c>
      <c r="AZ74" s="1">
        <v>0</v>
      </c>
      <c r="BA74" s="1">
        <v>0</v>
      </c>
      <c r="BB74" s="1">
        <v>0</v>
      </c>
      <c r="BC74" s="1">
        <v>0.2</v>
      </c>
    </row>
    <row r="75" spans="1:55" x14ac:dyDescent="0.3">
      <c r="A75" s="1" t="s">
        <v>146</v>
      </c>
      <c r="B75" s="1" t="s">
        <v>147</v>
      </c>
      <c r="C75" s="1">
        <v>8.1999999999999993</v>
      </c>
      <c r="D75" s="1">
        <v>0.1</v>
      </c>
      <c r="E75" s="25">
        <v>5.4</v>
      </c>
      <c r="F75" s="25">
        <v>6.1</v>
      </c>
      <c r="G75" s="25">
        <v>5.9</v>
      </c>
      <c r="H75" s="25">
        <v>8.3000000000000007</v>
      </c>
      <c r="I75" s="25">
        <v>9.1</v>
      </c>
      <c r="J75" s="25">
        <v>8.6999999999999993</v>
      </c>
      <c r="K75" s="25">
        <v>6.8</v>
      </c>
      <c r="L75" s="1">
        <v>7.9</v>
      </c>
      <c r="M75" s="1">
        <v>10</v>
      </c>
      <c r="N75" s="1">
        <v>1.766110266571105E-3</v>
      </c>
      <c r="O75" s="1">
        <v>0</v>
      </c>
      <c r="P75" s="1">
        <v>2.6486430625314661E-3</v>
      </c>
      <c r="Q75" s="1">
        <v>3.4319109467526551E-6</v>
      </c>
      <c r="R75" s="1">
        <v>1.9065200969918008E-2</v>
      </c>
      <c r="S75" s="1">
        <v>2.1391807242094412E-3</v>
      </c>
      <c r="T75" s="1">
        <v>2.44895325124068E-3</v>
      </c>
      <c r="U75" s="1">
        <v>1.5991453843110931E-2</v>
      </c>
      <c r="V75" s="1">
        <v>8.8000000000000007</v>
      </c>
      <c r="W75" s="1">
        <v>0</v>
      </c>
      <c r="X75" s="1">
        <v>6</v>
      </c>
      <c r="Y75" s="1">
        <v>1.8</v>
      </c>
      <c r="Z75" s="1">
        <v>6.7</v>
      </c>
      <c r="AA75" s="1">
        <v>10</v>
      </c>
      <c r="AB75" s="1">
        <v>4.3</v>
      </c>
      <c r="AC75" s="1">
        <v>8.4</v>
      </c>
      <c r="AD75" s="1">
        <v>2.4</v>
      </c>
      <c r="AE75" s="1">
        <v>6.3</v>
      </c>
      <c r="AF75" s="1">
        <v>5.3</v>
      </c>
      <c r="AG75" s="1">
        <v>5.0999999999999996</v>
      </c>
      <c r="AH75" s="1">
        <v>8.5</v>
      </c>
      <c r="AI75" s="1">
        <v>0.1</v>
      </c>
      <c r="AJ75" s="1">
        <v>9.1999999999999993</v>
      </c>
      <c r="AK75" s="1">
        <v>6.7</v>
      </c>
      <c r="AL75" s="1">
        <v>8.1999999999999993</v>
      </c>
      <c r="AM75" s="1">
        <v>4.5999999999999996</v>
      </c>
      <c r="AN75" s="1">
        <v>8.6</v>
      </c>
      <c r="AO75" s="26">
        <v>5.7</v>
      </c>
      <c r="AP75" s="26">
        <v>4.3</v>
      </c>
      <c r="AQ75" s="1">
        <v>6.3</v>
      </c>
      <c r="AR75" s="26">
        <v>7.2</v>
      </c>
      <c r="AS75" s="1">
        <v>6.9</v>
      </c>
      <c r="AT75" s="1">
        <v>1</v>
      </c>
      <c r="AU75" s="1">
        <v>4</v>
      </c>
      <c r="AV75" s="1">
        <v>5.6</v>
      </c>
      <c r="AW75" s="1">
        <v>7.6</v>
      </c>
      <c r="AX75" s="1">
        <v>6.4</v>
      </c>
      <c r="AY75" s="1">
        <v>7</v>
      </c>
      <c r="AZ75" s="1">
        <v>0</v>
      </c>
      <c r="BA75" s="1">
        <v>0</v>
      </c>
      <c r="BB75" s="1">
        <v>0</v>
      </c>
      <c r="BC75" s="1">
        <v>4.9000000000000004</v>
      </c>
    </row>
    <row r="76" spans="1:55" x14ac:dyDescent="0.3">
      <c r="A76" s="1" t="s">
        <v>148</v>
      </c>
      <c r="B76" s="1" t="s">
        <v>149</v>
      </c>
      <c r="C76" s="1">
        <v>8.1</v>
      </c>
      <c r="D76" s="1">
        <v>0.1</v>
      </c>
      <c r="E76" s="25">
        <v>5.4</v>
      </c>
      <c r="F76" s="25">
        <v>6.5</v>
      </c>
      <c r="G76" s="25">
        <v>6.4</v>
      </c>
      <c r="H76" s="25">
        <v>6.8</v>
      </c>
      <c r="I76" s="25">
        <v>8</v>
      </c>
      <c r="J76" s="25">
        <v>7.4</v>
      </c>
      <c r="K76" s="25">
        <v>5</v>
      </c>
      <c r="L76" s="1">
        <v>6.3</v>
      </c>
      <c r="M76" s="1">
        <v>8.9</v>
      </c>
      <c r="N76" s="1">
        <v>2.1396855766997926E-3</v>
      </c>
      <c r="O76" s="1">
        <v>0</v>
      </c>
      <c r="P76" s="1">
        <v>4.9391219606453899E-3</v>
      </c>
      <c r="Q76" s="1">
        <v>8.4529322727126327E-6</v>
      </c>
      <c r="R76" s="1">
        <v>6.9549399375221409E-3</v>
      </c>
      <c r="S76" s="1">
        <v>5.0505845222376089E-4</v>
      </c>
      <c r="T76" s="1">
        <v>4.1640501111075333E-4</v>
      </c>
      <c r="U76" s="1">
        <v>4.5177288976200446E-3</v>
      </c>
      <c r="V76" s="1">
        <v>10</v>
      </c>
      <c r="W76" s="1">
        <v>0</v>
      </c>
      <c r="X76" s="1">
        <v>7.6</v>
      </c>
      <c r="Y76" s="1">
        <v>3.3</v>
      </c>
      <c r="Z76" s="1">
        <v>7.6</v>
      </c>
      <c r="AA76" s="1">
        <v>3.9</v>
      </c>
      <c r="AB76" s="1">
        <v>1</v>
      </c>
      <c r="AC76" s="1">
        <v>2.6</v>
      </c>
      <c r="AD76" s="1">
        <v>0.4</v>
      </c>
      <c r="AE76" s="1">
        <v>1.6</v>
      </c>
      <c r="AF76" s="1">
        <v>1.5</v>
      </c>
      <c r="AG76" s="1">
        <v>9.1</v>
      </c>
      <c r="AH76" s="1">
        <v>9.1</v>
      </c>
      <c r="AI76" s="1">
        <v>0.1</v>
      </c>
      <c r="AJ76" s="1">
        <v>5.4</v>
      </c>
      <c r="AK76" s="1">
        <v>4.5</v>
      </c>
      <c r="AL76" s="1">
        <v>5</v>
      </c>
      <c r="AM76" s="1">
        <v>2.7</v>
      </c>
      <c r="AN76" s="1">
        <v>6.5</v>
      </c>
      <c r="AO76" s="26">
        <v>6.6</v>
      </c>
      <c r="AP76" s="26">
        <v>5.0999999999999996</v>
      </c>
      <c r="AQ76" s="1">
        <v>7</v>
      </c>
      <c r="AR76" s="26">
        <v>4.3</v>
      </c>
      <c r="AS76" s="1">
        <v>7.8</v>
      </c>
      <c r="AT76" s="1">
        <v>1</v>
      </c>
      <c r="AU76" s="1">
        <v>4.4000000000000004</v>
      </c>
      <c r="AV76" s="1">
        <v>5.6</v>
      </c>
      <c r="AW76" s="1">
        <v>5.5</v>
      </c>
      <c r="AX76" s="1">
        <v>4.4000000000000004</v>
      </c>
      <c r="AY76" s="1">
        <v>5</v>
      </c>
      <c r="AZ76" s="1">
        <v>0</v>
      </c>
      <c r="BA76" s="1">
        <v>0</v>
      </c>
      <c r="BB76" s="1">
        <v>0</v>
      </c>
      <c r="BC76" s="1">
        <v>3.5</v>
      </c>
    </row>
    <row r="77" spans="1:55" x14ac:dyDescent="0.3">
      <c r="A77" s="1" t="s">
        <v>150</v>
      </c>
      <c r="B77" s="1" t="s">
        <v>151</v>
      </c>
      <c r="C77" s="1">
        <v>7.4</v>
      </c>
      <c r="D77" s="1">
        <v>0.1</v>
      </c>
      <c r="E77" s="25">
        <v>4.7</v>
      </c>
      <c r="F77" s="25">
        <v>7.6</v>
      </c>
      <c r="G77" s="25">
        <v>0</v>
      </c>
      <c r="H77" s="25">
        <v>0</v>
      </c>
      <c r="I77" s="25">
        <v>0</v>
      </c>
      <c r="J77" s="25">
        <v>0</v>
      </c>
      <c r="K77" s="25">
        <v>0</v>
      </c>
      <c r="L77" s="1">
        <v>0</v>
      </c>
      <c r="M77" s="1">
        <v>0</v>
      </c>
      <c r="N77" s="1">
        <v>9.6220584237249255E-4</v>
      </c>
      <c r="O77" s="1">
        <v>0</v>
      </c>
      <c r="P77" s="1">
        <v>1.1008073569709821E-2</v>
      </c>
      <c r="Q77" s="1">
        <v>0</v>
      </c>
      <c r="R77" s="1">
        <v>0</v>
      </c>
      <c r="S77" s="1">
        <v>0</v>
      </c>
      <c r="T77" s="1">
        <v>0</v>
      </c>
      <c r="U77" s="1">
        <v>0</v>
      </c>
      <c r="V77" s="1">
        <v>4.8</v>
      </c>
      <c r="W77" s="1">
        <v>0</v>
      </c>
      <c r="X77" s="1">
        <v>2.7</v>
      </c>
      <c r="Y77" s="1">
        <v>7.3</v>
      </c>
      <c r="Z77" s="1">
        <v>0</v>
      </c>
      <c r="AA77" s="1">
        <v>0</v>
      </c>
      <c r="AB77" s="1">
        <v>0</v>
      </c>
      <c r="AC77" s="1">
        <v>0</v>
      </c>
      <c r="AD77" s="1">
        <v>0</v>
      </c>
      <c r="AE77" s="1">
        <v>0</v>
      </c>
      <c r="AF77" s="1">
        <v>0</v>
      </c>
      <c r="AG77" s="1">
        <v>3</v>
      </c>
      <c r="AH77" s="1">
        <v>6.1</v>
      </c>
      <c r="AI77" s="1">
        <v>0.1</v>
      </c>
      <c r="AJ77" s="1">
        <v>0</v>
      </c>
      <c r="AK77" s="1">
        <v>0</v>
      </c>
      <c r="AL77" s="1">
        <v>0</v>
      </c>
      <c r="AM77" s="1">
        <v>0</v>
      </c>
      <c r="AN77" s="1">
        <v>0</v>
      </c>
      <c r="AO77" s="26">
        <v>3.8</v>
      </c>
      <c r="AP77" s="26">
        <v>7.5</v>
      </c>
      <c r="AQ77" s="1">
        <v>0</v>
      </c>
      <c r="AR77" s="26">
        <v>0</v>
      </c>
      <c r="AS77" s="1">
        <v>1.5</v>
      </c>
      <c r="AT77" s="1">
        <v>6.1</v>
      </c>
      <c r="AU77" s="1">
        <v>3.8</v>
      </c>
      <c r="AV77" s="1">
        <v>3.6</v>
      </c>
      <c r="AW77" s="1">
        <v>0.2</v>
      </c>
      <c r="AX77" s="1">
        <v>0</v>
      </c>
      <c r="AY77" s="1">
        <v>0.1</v>
      </c>
      <c r="AZ77" s="1">
        <v>0</v>
      </c>
      <c r="BA77" s="1">
        <v>0</v>
      </c>
      <c r="BB77" s="1">
        <v>0</v>
      </c>
      <c r="BC77" s="1">
        <v>0.1</v>
      </c>
    </row>
    <row r="78" spans="1:55" x14ac:dyDescent="0.3">
      <c r="A78" s="1" t="s">
        <v>152</v>
      </c>
      <c r="B78" s="1" t="s">
        <v>153</v>
      </c>
      <c r="C78" s="1">
        <v>4.4000000000000004</v>
      </c>
      <c r="D78" s="1">
        <v>4</v>
      </c>
      <c r="E78" s="25">
        <v>4.2</v>
      </c>
      <c r="F78" s="25">
        <v>0.1</v>
      </c>
      <c r="G78" s="25">
        <v>0</v>
      </c>
      <c r="H78" s="25">
        <v>0</v>
      </c>
      <c r="I78" s="25">
        <v>0</v>
      </c>
      <c r="J78" s="25">
        <v>0</v>
      </c>
      <c r="K78" s="25">
        <v>0</v>
      </c>
      <c r="L78" s="1">
        <v>0</v>
      </c>
      <c r="M78" s="1">
        <v>0</v>
      </c>
      <c r="N78" s="1">
        <v>1.7538249831746328E-3</v>
      </c>
      <c r="O78" s="1">
        <v>4.8621757736605351E-4</v>
      </c>
      <c r="P78" s="1">
        <v>0</v>
      </c>
      <c r="Q78" s="1">
        <v>0</v>
      </c>
      <c r="R78" s="1">
        <v>0</v>
      </c>
      <c r="S78" s="1">
        <v>0</v>
      </c>
      <c r="T78" s="1">
        <v>0</v>
      </c>
      <c r="U78" s="1">
        <v>0</v>
      </c>
      <c r="V78" s="1">
        <v>8.8000000000000007</v>
      </c>
      <c r="W78" s="1">
        <v>4.9000000000000004</v>
      </c>
      <c r="X78" s="1">
        <v>7.3</v>
      </c>
      <c r="Y78" s="1">
        <v>0.1</v>
      </c>
      <c r="Z78" s="1">
        <v>0</v>
      </c>
      <c r="AA78" s="1">
        <v>0</v>
      </c>
      <c r="AB78" s="1">
        <v>0</v>
      </c>
      <c r="AC78" s="1">
        <v>0</v>
      </c>
      <c r="AD78" s="1">
        <v>0</v>
      </c>
      <c r="AE78" s="1">
        <v>0</v>
      </c>
      <c r="AF78" s="1">
        <v>0</v>
      </c>
      <c r="AG78" s="1">
        <v>0</v>
      </c>
      <c r="AH78" s="1">
        <v>6.6</v>
      </c>
      <c r="AI78" s="1">
        <v>4.5</v>
      </c>
      <c r="AJ78" s="1">
        <v>0</v>
      </c>
      <c r="AK78" s="1">
        <v>0</v>
      </c>
      <c r="AL78" s="1">
        <v>0</v>
      </c>
      <c r="AM78" s="1">
        <v>0</v>
      </c>
      <c r="AN78" s="1">
        <v>0</v>
      </c>
      <c r="AO78" s="26">
        <v>6</v>
      </c>
      <c r="AP78" s="26">
        <v>0.1</v>
      </c>
      <c r="AQ78" s="1">
        <v>0</v>
      </c>
      <c r="AR78" s="26">
        <v>0</v>
      </c>
      <c r="AS78" s="1">
        <v>0</v>
      </c>
      <c r="AT78" s="1" t="s">
        <v>470</v>
      </c>
      <c r="AU78" s="1">
        <v>0</v>
      </c>
      <c r="AV78" s="1">
        <v>1.6</v>
      </c>
      <c r="AW78" s="1">
        <v>0</v>
      </c>
      <c r="AX78" s="1">
        <v>0</v>
      </c>
      <c r="AY78" s="1">
        <v>0</v>
      </c>
      <c r="AZ78" s="1">
        <v>0</v>
      </c>
      <c r="BA78" s="1">
        <v>0</v>
      </c>
      <c r="BB78" s="1">
        <v>0</v>
      </c>
      <c r="BC78" s="1">
        <v>0</v>
      </c>
    </row>
    <row r="79" spans="1:55" x14ac:dyDescent="0.3">
      <c r="A79" s="1" t="s">
        <v>154</v>
      </c>
      <c r="B79" s="1" t="s">
        <v>155</v>
      </c>
      <c r="C79" s="1">
        <v>10</v>
      </c>
      <c r="D79" s="1">
        <v>10</v>
      </c>
      <c r="E79" s="25">
        <v>10</v>
      </c>
      <c r="F79" s="25">
        <v>10</v>
      </c>
      <c r="G79" s="25">
        <v>9.1999999999999993</v>
      </c>
      <c r="H79" s="25">
        <v>10</v>
      </c>
      <c r="I79" s="25">
        <v>9.3000000000000007</v>
      </c>
      <c r="J79" s="25">
        <v>9.6999999999999993</v>
      </c>
      <c r="K79" s="25">
        <v>9.6999999999999993</v>
      </c>
      <c r="L79" s="1">
        <v>9.6999999999999993</v>
      </c>
      <c r="M79" s="1">
        <v>10</v>
      </c>
      <c r="N79" s="1">
        <v>6.2693211296732817E-4</v>
      </c>
      <c r="O79" s="1">
        <v>6.4410215667049732E-5</v>
      </c>
      <c r="P79" s="1">
        <v>6.8165403575773083E-3</v>
      </c>
      <c r="Q79" s="1">
        <v>2.5263276676584177E-6</v>
      </c>
      <c r="R79" s="1">
        <v>1.2550521258502625E-3</v>
      </c>
      <c r="S79" s="1">
        <v>2.5861647106495855E-5</v>
      </c>
      <c r="T79" s="1">
        <v>5.5923692008601948E-4</v>
      </c>
      <c r="U79" s="1">
        <v>2.270891322400926E-2</v>
      </c>
      <c r="V79" s="1">
        <v>3.1</v>
      </c>
      <c r="W79" s="1">
        <v>0.6</v>
      </c>
      <c r="X79" s="1">
        <v>1.9</v>
      </c>
      <c r="Y79" s="1">
        <v>4.5</v>
      </c>
      <c r="Z79" s="1">
        <v>6.4</v>
      </c>
      <c r="AA79" s="1">
        <v>0.7</v>
      </c>
      <c r="AB79" s="1">
        <v>0.1</v>
      </c>
      <c r="AC79" s="1">
        <v>0.4</v>
      </c>
      <c r="AD79" s="1">
        <v>0.6</v>
      </c>
      <c r="AE79" s="1">
        <v>0.5</v>
      </c>
      <c r="AF79" s="1">
        <v>7.6</v>
      </c>
      <c r="AG79" s="1">
        <v>7.1</v>
      </c>
      <c r="AH79" s="1">
        <v>6.6</v>
      </c>
      <c r="AI79" s="1">
        <v>5.3</v>
      </c>
      <c r="AJ79" s="1">
        <v>5.4</v>
      </c>
      <c r="AK79" s="1">
        <v>4.7</v>
      </c>
      <c r="AL79" s="1">
        <v>5.0999999999999996</v>
      </c>
      <c r="AM79" s="1">
        <v>5.2</v>
      </c>
      <c r="AN79" s="1">
        <v>9.1</v>
      </c>
      <c r="AO79" s="26">
        <v>7.9</v>
      </c>
      <c r="AP79" s="26">
        <v>8.4</v>
      </c>
      <c r="AQ79" s="1">
        <v>8.1</v>
      </c>
      <c r="AR79" s="26">
        <v>7.2</v>
      </c>
      <c r="AS79" s="1">
        <v>8.1</v>
      </c>
      <c r="AT79" s="1">
        <v>4</v>
      </c>
      <c r="AU79" s="1">
        <v>6.1</v>
      </c>
      <c r="AV79" s="1">
        <v>7.6</v>
      </c>
      <c r="AW79" s="1">
        <v>10</v>
      </c>
      <c r="AX79" s="1">
        <v>7.6</v>
      </c>
      <c r="AY79" s="1">
        <v>9.1</v>
      </c>
      <c r="AZ79" s="1">
        <v>0</v>
      </c>
      <c r="BA79" s="1">
        <v>0</v>
      </c>
      <c r="BB79" s="1">
        <v>0</v>
      </c>
      <c r="BC79" s="1">
        <v>6.4</v>
      </c>
    </row>
    <row r="80" spans="1:55" x14ac:dyDescent="0.3">
      <c r="A80" s="1" t="s">
        <v>156</v>
      </c>
      <c r="B80" s="1" t="s">
        <v>157</v>
      </c>
      <c r="C80" s="1">
        <v>10</v>
      </c>
      <c r="D80" s="1">
        <v>9.6</v>
      </c>
      <c r="E80" s="25">
        <v>9.8000000000000007</v>
      </c>
      <c r="F80" s="25">
        <v>10</v>
      </c>
      <c r="G80" s="25">
        <v>10</v>
      </c>
      <c r="H80" s="25">
        <v>7.6</v>
      </c>
      <c r="I80" s="25">
        <v>8.5</v>
      </c>
      <c r="J80" s="25">
        <v>8.1</v>
      </c>
      <c r="K80" s="25">
        <v>9.1999999999999993</v>
      </c>
      <c r="L80" s="1">
        <v>8.6999999999999993</v>
      </c>
      <c r="M80" s="1">
        <v>8.8000000000000007</v>
      </c>
      <c r="N80" s="1">
        <v>1.7119826211832883E-3</v>
      </c>
      <c r="O80" s="1">
        <v>2.9965870074644259E-5</v>
      </c>
      <c r="P80" s="1">
        <v>4.5311360689929848E-3</v>
      </c>
      <c r="Q80" s="1">
        <v>4.6337552503868218E-5</v>
      </c>
      <c r="R80" s="1">
        <v>4.3968728923384078E-4</v>
      </c>
      <c r="S80" s="1">
        <v>3.3432001237209792E-5</v>
      </c>
      <c r="T80" s="1">
        <v>1.5593484131841957E-3</v>
      </c>
      <c r="U80" s="1">
        <v>1.2787140274839198E-4</v>
      </c>
      <c r="V80" s="1">
        <v>8.6</v>
      </c>
      <c r="W80" s="1">
        <v>0.3</v>
      </c>
      <c r="X80" s="1">
        <v>5.9</v>
      </c>
      <c r="Y80" s="1">
        <v>3</v>
      </c>
      <c r="Z80" s="1">
        <v>9.3000000000000007</v>
      </c>
      <c r="AA80" s="1">
        <v>0.2</v>
      </c>
      <c r="AB80" s="1">
        <v>0.1</v>
      </c>
      <c r="AC80" s="1">
        <v>0.2</v>
      </c>
      <c r="AD80" s="1">
        <v>1.6</v>
      </c>
      <c r="AE80" s="1">
        <v>0.9</v>
      </c>
      <c r="AF80" s="1">
        <v>0</v>
      </c>
      <c r="AG80" s="1">
        <v>6.1</v>
      </c>
      <c r="AH80" s="1">
        <v>9.3000000000000007</v>
      </c>
      <c r="AI80" s="1">
        <v>5</v>
      </c>
      <c r="AJ80" s="1">
        <v>3.9</v>
      </c>
      <c r="AK80" s="1">
        <v>4.3</v>
      </c>
      <c r="AL80" s="1">
        <v>4.0999999999999996</v>
      </c>
      <c r="AM80" s="1">
        <v>5.4</v>
      </c>
      <c r="AN80" s="1">
        <v>6</v>
      </c>
      <c r="AO80" s="26">
        <v>8.5</v>
      </c>
      <c r="AP80" s="26">
        <v>8.1</v>
      </c>
      <c r="AQ80" s="1">
        <v>9.6999999999999993</v>
      </c>
      <c r="AR80" s="26">
        <v>6.1</v>
      </c>
      <c r="AS80" s="1">
        <v>6.1</v>
      </c>
      <c r="AT80" s="1">
        <v>1</v>
      </c>
      <c r="AU80" s="1">
        <v>3.6</v>
      </c>
      <c r="AV80" s="1">
        <v>7.8</v>
      </c>
      <c r="AW80" s="1">
        <v>9.6999999999999993</v>
      </c>
      <c r="AX80" s="1">
        <v>7.7</v>
      </c>
      <c r="AY80" s="1">
        <v>8.9</v>
      </c>
      <c r="AZ80" s="1">
        <v>0</v>
      </c>
      <c r="BA80" s="1">
        <v>0</v>
      </c>
      <c r="BB80" s="1">
        <v>0</v>
      </c>
      <c r="BC80" s="1">
        <v>6.2</v>
      </c>
    </row>
    <row r="81" spans="1:55" x14ac:dyDescent="0.3">
      <c r="A81" s="1" t="s">
        <v>158</v>
      </c>
      <c r="B81" s="1" t="s">
        <v>159</v>
      </c>
      <c r="C81" s="1">
        <v>10</v>
      </c>
      <c r="D81" s="1">
        <v>10</v>
      </c>
      <c r="E81" s="25">
        <v>10</v>
      </c>
      <c r="F81" s="25">
        <v>8.6</v>
      </c>
      <c r="G81" s="25">
        <v>7.2</v>
      </c>
      <c r="H81" s="25">
        <v>2.5</v>
      </c>
      <c r="I81" s="25">
        <v>0</v>
      </c>
      <c r="J81" s="25">
        <v>1.3</v>
      </c>
      <c r="K81" s="25">
        <v>4.9000000000000004</v>
      </c>
      <c r="L81" s="1">
        <v>3.3</v>
      </c>
      <c r="M81" s="1">
        <v>10</v>
      </c>
      <c r="N81" s="1">
        <v>2.0519734919781664E-3</v>
      </c>
      <c r="O81" s="1">
        <v>1.1213140026082953E-3</v>
      </c>
      <c r="P81" s="1">
        <v>3.6284645991967374E-3</v>
      </c>
      <c r="Q81" s="1">
        <v>2.7068928784321224E-6</v>
      </c>
      <c r="R81" s="1">
        <v>1.2756312464999341E-5</v>
      </c>
      <c r="S81" s="1">
        <v>0</v>
      </c>
      <c r="T81" s="1">
        <v>3.4618871501160706E-5</v>
      </c>
      <c r="U81" s="1">
        <v>1.4197638458574888E-2</v>
      </c>
      <c r="V81" s="1">
        <v>10</v>
      </c>
      <c r="W81" s="1">
        <v>10</v>
      </c>
      <c r="X81" s="1">
        <v>10</v>
      </c>
      <c r="Y81" s="1">
        <v>2.4</v>
      </c>
      <c r="Z81" s="1">
        <v>6.5</v>
      </c>
      <c r="AA81" s="1">
        <v>0</v>
      </c>
      <c r="AB81" s="1">
        <v>0</v>
      </c>
      <c r="AC81" s="1">
        <v>0</v>
      </c>
      <c r="AD81" s="1">
        <v>0</v>
      </c>
      <c r="AE81" s="1">
        <v>0</v>
      </c>
      <c r="AF81" s="1">
        <v>4.7</v>
      </c>
      <c r="AG81" s="1">
        <v>1</v>
      </c>
      <c r="AH81" s="1">
        <v>10</v>
      </c>
      <c r="AI81" s="1">
        <v>10</v>
      </c>
      <c r="AJ81" s="1">
        <v>1.3</v>
      </c>
      <c r="AK81" s="1">
        <v>0</v>
      </c>
      <c r="AL81" s="1">
        <v>0.7</v>
      </c>
      <c r="AM81" s="1">
        <v>2.5</v>
      </c>
      <c r="AN81" s="1">
        <v>8.4</v>
      </c>
      <c r="AO81" s="26">
        <v>10</v>
      </c>
      <c r="AP81" s="26">
        <v>6.4</v>
      </c>
      <c r="AQ81" s="1">
        <v>6.9</v>
      </c>
      <c r="AR81" s="26">
        <v>1.8</v>
      </c>
      <c r="AS81" s="1">
        <v>4.7</v>
      </c>
      <c r="AT81" s="1">
        <v>6.1</v>
      </c>
      <c r="AU81" s="1">
        <v>5.4</v>
      </c>
      <c r="AV81" s="1">
        <v>7</v>
      </c>
      <c r="AW81" s="1">
        <v>7</v>
      </c>
      <c r="AX81" s="1">
        <v>8.4</v>
      </c>
      <c r="AY81" s="1">
        <v>7.8</v>
      </c>
      <c r="AZ81" s="1">
        <v>0</v>
      </c>
      <c r="BA81" s="1">
        <v>0</v>
      </c>
      <c r="BB81" s="1">
        <v>0</v>
      </c>
      <c r="BC81" s="1">
        <v>5.5</v>
      </c>
    </row>
    <row r="82" spans="1:55" x14ac:dyDescent="0.3">
      <c r="A82" s="1" t="s">
        <v>160</v>
      </c>
      <c r="B82" s="1" t="s">
        <v>161</v>
      </c>
      <c r="C82" s="1">
        <v>8.9</v>
      </c>
      <c r="D82" s="1">
        <v>8.9</v>
      </c>
      <c r="E82" s="25">
        <v>8.9</v>
      </c>
      <c r="F82" s="25">
        <v>9.3000000000000007</v>
      </c>
      <c r="G82" s="25">
        <v>0</v>
      </c>
      <c r="H82" s="25">
        <v>0</v>
      </c>
      <c r="I82" s="25">
        <v>0</v>
      </c>
      <c r="J82" s="25">
        <v>0</v>
      </c>
      <c r="K82" s="25">
        <v>0</v>
      </c>
      <c r="L82" s="1">
        <v>0</v>
      </c>
      <c r="M82" s="1">
        <v>0</v>
      </c>
      <c r="N82" s="1">
        <v>1.0011713304408218E-3</v>
      </c>
      <c r="O82" s="1">
        <v>1.2436617839069964E-4</v>
      </c>
      <c r="P82" s="1">
        <v>1.4583321503441899E-2</v>
      </c>
      <c r="Q82" s="1">
        <v>0</v>
      </c>
      <c r="R82" s="1">
        <v>0</v>
      </c>
      <c r="S82" s="1">
        <v>0</v>
      </c>
      <c r="T82" s="1">
        <v>0</v>
      </c>
      <c r="U82" s="1">
        <v>0</v>
      </c>
      <c r="V82" s="1">
        <v>5</v>
      </c>
      <c r="W82" s="1">
        <v>1.2</v>
      </c>
      <c r="X82" s="1">
        <v>3.3</v>
      </c>
      <c r="Y82" s="1">
        <v>9.6999999999999993</v>
      </c>
      <c r="Z82" s="1">
        <v>0</v>
      </c>
      <c r="AA82" s="1">
        <v>0</v>
      </c>
      <c r="AB82" s="1">
        <v>0</v>
      </c>
      <c r="AC82" s="1">
        <v>0</v>
      </c>
      <c r="AD82" s="1">
        <v>0</v>
      </c>
      <c r="AE82" s="1">
        <v>0</v>
      </c>
      <c r="AF82" s="1">
        <v>0</v>
      </c>
      <c r="AG82" s="1">
        <v>1</v>
      </c>
      <c r="AH82" s="1">
        <v>7</v>
      </c>
      <c r="AI82" s="1">
        <v>5.0999999999999996</v>
      </c>
      <c r="AJ82" s="1">
        <v>0</v>
      </c>
      <c r="AK82" s="1">
        <v>0</v>
      </c>
      <c r="AL82" s="1">
        <v>0</v>
      </c>
      <c r="AM82" s="1">
        <v>0</v>
      </c>
      <c r="AN82" s="1">
        <v>0</v>
      </c>
      <c r="AO82" s="26">
        <v>7</v>
      </c>
      <c r="AP82" s="26">
        <v>9.5</v>
      </c>
      <c r="AQ82" s="1">
        <v>0</v>
      </c>
      <c r="AR82" s="26">
        <v>0</v>
      </c>
      <c r="AS82" s="1">
        <v>0.5</v>
      </c>
      <c r="AT82" s="1">
        <v>6.1</v>
      </c>
      <c r="AU82" s="1">
        <v>3.3</v>
      </c>
      <c r="AV82" s="1">
        <v>5.3</v>
      </c>
      <c r="AW82" s="1">
        <v>10</v>
      </c>
      <c r="AX82" s="1">
        <v>10</v>
      </c>
      <c r="AY82" s="1">
        <v>10</v>
      </c>
      <c r="AZ82" s="1">
        <v>5</v>
      </c>
      <c r="BA82" s="1">
        <v>0</v>
      </c>
      <c r="BB82" s="1">
        <v>10</v>
      </c>
      <c r="BC82" s="1">
        <v>10</v>
      </c>
    </row>
    <row r="83" spans="1:55" x14ac:dyDescent="0.3">
      <c r="A83" s="1" t="s">
        <v>162</v>
      </c>
      <c r="B83" s="1" t="s">
        <v>163</v>
      </c>
      <c r="C83" s="1">
        <v>0.1</v>
      </c>
      <c r="D83" s="1">
        <v>0.1</v>
      </c>
      <c r="E83" s="25">
        <v>0.1</v>
      </c>
      <c r="F83" s="25">
        <v>5.4</v>
      </c>
      <c r="G83" s="25">
        <v>5.0999999999999996</v>
      </c>
      <c r="H83" s="25">
        <v>0</v>
      </c>
      <c r="I83" s="25">
        <v>0</v>
      </c>
      <c r="J83" s="25">
        <v>0</v>
      </c>
      <c r="K83" s="25">
        <v>0</v>
      </c>
      <c r="L83" s="1">
        <v>0</v>
      </c>
      <c r="M83" s="1">
        <v>0</v>
      </c>
      <c r="N83" s="1">
        <v>0</v>
      </c>
      <c r="O83" s="1">
        <v>0</v>
      </c>
      <c r="P83" s="1">
        <v>3.1081640701604313E-3</v>
      </c>
      <c r="Q83" s="1">
        <v>2.4164889221169341E-6</v>
      </c>
      <c r="R83" s="1">
        <v>0</v>
      </c>
      <c r="S83" s="1">
        <v>0</v>
      </c>
      <c r="T83" s="1">
        <v>0</v>
      </c>
      <c r="U83" s="1">
        <v>0</v>
      </c>
      <c r="V83" s="1">
        <v>0</v>
      </c>
      <c r="W83" s="1">
        <v>0</v>
      </c>
      <c r="X83" s="1">
        <v>0</v>
      </c>
      <c r="Y83" s="1">
        <v>2.1</v>
      </c>
      <c r="Z83" s="1">
        <v>6.4</v>
      </c>
      <c r="AA83" s="1">
        <v>0</v>
      </c>
      <c r="AB83" s="1">
        <v>0</v>
      </c>
      <c r="AC83" s="1">
        <v>0</v>
      </c>
      <c r="AD83" s="1">
        <v>0</v>
      </c>
      <c r="AE83" s="1">
        <v>0</v>
      </c>
      <c r="AF83" s="1">
        <v>0</v>
      </c>
      <c r="AG83" s="1">
        <v>0</v>
      </c>
      <c r="AH83" s="1">
        <v>0.1</v>
      </c>
      <c r="AI83" s="1">
        <v>0.1</v>
      </c>
      <c r="AJ83" s="1">
        <v>0</v>
      </c>
      <c r="AK83" s="1">
        <v>0</v>
      </c>
      <c r="AL83" s="1">
        <v>0</v>
      </c>
      <c r="AM83" s="1">
        <v>0</v>
      </c>
      <c r="AN83" s="1">
        <v>0</v>
      </c>
      <c r="AO83" s="26">
        <v>0.1</v>
      </c>
      <c r="AP83" s="26">
        <v>3.9</v>
      </c>
      <c r="AQ83" s="1">
        <v>5.8</v>
      </c>
      <c r="AR83" s="26">
        <v>0</v>
      </c>
      <c r="AS83" s="1">
        <v>0</v>
      </c>
      <c r="AT83" s="1">
        <v>1</v>
      </c>
      <c r="AU83" s="1">
        <v>0.5</v>
      </c>
      <c r="AV83" s="1">
        <v>2.4</v>
      </c>
      <c r="AW83" s="1">
        <v>0</v>
      </c>
      <c r="AX83" s="1">
        <v>0</v>
      </c>
      <c r="AY83" s="1">
        <v>0</v>
      </c>
      <c r="AZ83" s="1">
        <v>0</v>
      </c>
      <c r="BA83" s="1">
        <v>0</v>
      </c>
      <c r="BB83" s="1">
        <v>0</v>
      </c>
      <c r="BC83" s="1">
        <v>0</v>
      </c>
    </row>
    <row r="84" spans="1:55" x14ac:dyDescent="0.3">
      <c r="A84" s="1" t="s">
        <v>164</v>
      </c>
      <c r="B84" s="1" t="s">
        <v>165</v>
      </c>
      <c r="C84" s="1">
        <v>8.1</v>
      </c>
      <c r="D84" s="1">
        <v>0.1</v>
      </c>
      <c r="E84" s="25">
        <v>5.4</v>
      </c>
      <c r="F84" s="25">
        <v>4</v>
      </c>
      <c r="G84" s="25">
        <v>5.7</v>
      </c>
      <c r="H84" s="25">
        <v>0</v>
      </c>
      <c r="I84" s="25">
        <v>0</v>
      </c>
      <c r="J84" s="25">
        <v>0</v>
      </c>
      <c r="K84" s="25">
        <v>0</v>
      </c>
      <c r="L84" s="1">
        <v>0</v>
      </c>
      <c r="M84" s="1">
        <v>0</v>
      </c>
      <c r="N84" s="1">
        <v>2.0971640704745696E-3</v>
      </c>
      <c r="O84" s="1">
        <v>0</v>
      </c>
      <c r="P84" s="1">
        <v>4.8884028084432679E-4</v>
      </c>
      <c r="Q84" s="1">
        <v>3.2446700178813107E-6</v>
      </c>
      <c r="R84" s="1">
        <v>0</v>
      </c>
      <c r="S84" s="1">
        <v>0</v>
      </c>
      <c r="T84" s="1">
        <v>0</v>
      </c>
      <c r="U84" s="1">
        <v>0</v>
      </c>
      <c r="V84" s="1">
        <v>10</v>
      </c>
      <c r="W84" s="1">
        <v>0</v>
      </c>
      <c r="X84" s="1">
        <v>7.6</v>
      </c>
      <c r="Y84" s="1">
        <v>0.3</v>
      </c>
      <c r="Z84" s="1">
        <v>6.7</v>
      </c>
      <c r="AA84" s="1">
        <v>0</v>
      </c>
      <c r="AB84" s="1">
        <v>0</v>
      </c>
      <c r="AC84" s="1">
        <v>0</v>
      </c>
      <c r="AD84" s="1">
        <v>0</v>
      </c>
      <c r="AE84" s="1">
        <v>0</v>
      </c>
      <c r="AF84" s="1">
        <v>0</v>
      </c>
      <c r="AG84" s="1">
        <v>1</v>
      </c>
      <c r="AH84" s="1">
        <v>9.1</v>
      </c>
      <c r="AI84" s="1">
        <v>0.1</v>
      </c>
      <c r="AJ84" s="1">
        <v>0</v>
      </c>
      <c r="AK84" s="1">
        <v>0</v>
      </c>
      <c r="AL84" s="1">
        <v>0</v>
      </c>
      <c r="AM84" s="1">
        <v>0</v>
      </c>
      <c r="AN84" s="1">
        <v>0</v>
      </c>
      <c r="AO84" s="26">
        <v>6.6</v>
      </c>
      <c r="AP84" s="26">
        <v>2.2999999999999998</v>
      </c>
      <c r="AQ84" s="1">
        <v>6.2</v>
      </c>
      <c r="AR84" s="26">
        <v>0</v>
      </c>
      <c r="AS84" s="1">
        <v>0.5</v>
      </c>
      <c r="AT84" s="1">
        <v>10</v>
      </c>
      <c r="AU84" s="1">
        <v>5.3</v>
      </c>
      <c r="AV84" s="1">
        <v>4.5</v>
      </c>
      <c r="AW84" s="1">
        <v>6.4</v>
      </c>
      <c r="AX84" s="1">
        <v>5.2</v>
      </c>
      <c r="AY84" s="1">
        <v>5.8</v>
      </c>
      <c r="AZ84" s="1">
        <v>0</v>
      </c>
      <c r="BA84" s="1">
        <v>0</v>
      </c>
      <c r="BB84" s="1">
        <v>0</v>
      </c>
      <c r="BC84" s="1">
        <v>4.0999999999999996</v>
      </c>
    </row>
    <row r="85" spans="1:55" x14ac:dyDescent="0.3">
      <c r="A85" s="1" t="s">
        <v>166</v>
      </c>
      <c r="B85" s="1" t="s">
        <v>167</v>
      </c>
      <c r="C85" s="1">
        <v>9.8000000000000007</v>
      </c>
      <c r="D85" s="1">
        <v>0.1</v>
      </c>
      <c r="E85" s="25">
        <v>7.3</v>
      </c>
      <c r="F85" s="25">
        <v>7.7</v>
      </c>
      <c r="G85" s="25">
        <v>7.5</v>
      </c>
      <c r="H85" s="25">
        <v>0</v>
      </c>
      <c r="I85" s="25">
        <v>0</v>
      </c>
      <c r="J85" s="25">
        <v>0</v>
      </c>
      <c r="K85" s="25">
        <v>0</v>
      </c>
      <c r="L85" s="1">
        <v>0</v>
      </c>
      <c r="M85" s="1">
        <v>0</v>
      </c>
      <c r="N85" s="1">
        <v>1.4335834000478965E-3</v>
      </c>
      <c r="O85" s="1">
        <v>0</v>
      </c>
      <c r="P85" s="1">
        <v>2.0685105580255879E-3</v>
      </c>
      <c r="Q85" s="1">
        <v>5.6966509436435067E-6</v>
      </c>
      <c r="R85" s="1">
        <v>0</v>
      </c>
      <c r="S85" s="1">
        <v>0</v>
      </c>
      <c r="T85" s="1">
        <v>0</v>
      </c>
      <c r="U85" s="1">
        <v>0</v>
      </c>
      <c r="V85" s="1">
        <v>7.2</v>
      </c>
      <c r="W85" s="1">
        <v>0</v>
      </c>
      <c r="X85" s="1">
        <v>4.5</v>
      </c>
      <c r="Y85" s="1">
        <v>1.4</v>
      </c>
      <c r="Z85" s="1">
        <v>7.2</v>
      </c>
      <c r="AA85" s="1">
        <v>0</v>
      </c>
      <c r="AB85" s="1">
        <v>0</v>
      </c>
      <c r="AC85" s="1">
        <v>0</v>
      </c>
      <c r="AD85" s="1">
        <v>0</v>
      </c>
      <c r="AE85" s="1">
        <v>0</v>
      </c>
      <c r="AF85" s="1">
        <v>0</v>
      </c>
      <c r="AG85" s="1">
        <v>3</v>
      </c>
      <c r="AH85" s="1">
        <v>8.5</v>
      </c>
      <c r="AI85" s="1">
        <v>0.1</v>
      </c>
      <c r="AJ85" s="1">
        <v>0</v>
      </c>
      <c r="AK85" s="1">
        <v>0</v>
      </c>
      <c r="AL85" s="1">
        <v>0</v>
      </c>
      <c r="AM85" s="1">
        <v>0</v>
      </c>
      <c r="AN85" s="1">
        <v>0</v>
      </c>
      <c r="AO85" s="26">
        <v>6.1</v>
      </c>
      <c r="AP85" s="26">
        <v>5.4</v>
      </c>
      <c r="AQ85" s="1">
        <v>7.4</v>
      </c>
      <c r="AR85" s="26">
        <v>0</v>
      </c>
      <c r="AS85" s="1">
        <v>1.5</v>
      </c>
      <c r="AT85" s="1">
        <v>4</v>
      </c>
      <c r="AU85" s="1">
        <v>2.8</v>
      </c>
      <c r="AV85" s="1">
        <v>4.8</v>
      </c>
      <c r="AW85" s="1">
        <v>0.4</v>
      </c>
      <c r="AX85" s="1">
        <v>4</v>
      </c>
      <c r="AY85" s="1">
        <v>2.4</v>
      </c>
      <c r="AZ85" s="1">
        <v>0</v>
      </c>
      <c r="BA85" s="1">
        <v>0</v>
      </c>
      <c r="BB85" s="1">
        <v>0</v>
      </c>
      <c r="BC85" s="1">
        <v>1.7</v>
      </c>
    </row>
    <row r="86" spans="1:55" x14ac:dyDescent="0.3">
      <c r="A86" s="1" t="s">
        <v>168</v>
      </c>
      <c r="B86" s="1" t="s">
        <v>169</v>
      </c>
      <c r="C86" s="1">
        <v>6.4</v>
      </c>
      <c r="D86" s="1">
        <v>0.1</v>
      </c>
      <c r="E86" s="25">
        <v>3.9</v>
      </c>
      <c r="F86" s="25">
        <v>4.5</v>
      </c>
      <c r="G86" s="25">
        <v>0</v>
      </c>
      <c r="H86" s="25">
        <v>6.8</v>
      </c>
      <c r="I86" s="25">
        <v>8.3000000000000007</v>
      </c>
      <c r="J86" s="25">
        <v>7.6</v>
      </c>
      <c r="K86" s="25">
        <v>6.4</v>
      </c>
      <c r="L86" s="1">
        <v>7</v>
      </c>
      <c r="M86" s="1">
        <v>6.1</v>
      </c>
      <c r="N86" s="1">
        <v>1.2809287900983589E-3</v>
      </c>
      <c r="O86" s="1">
        <v>0</v>
      </c>
      <c r="P86" s="1">
        <v>2.2082246104403462E-3</v>
      </c>
      <c r="Q86" s="1">
        <v>0</v>
      </c>
      <c r="R86" s="1">
        <v>1.9068569762253282E-2</v>
      </c>
      <c r="S86" s="1">
        <v>2.2237956703568631E-3</v>
      </c>
      <c r="T86" s="1">
        <v>5.7600232709239651E-3</v>
      </c>
      <c r="U86" s="1">
        <v>9.9742804513092229E-4</v>
      </c>
      <c r="V86" s="1">
        <v>6.4</v>
      </c>
      <c r="W86" s="1">
        <v>0</v>
      </c>
      <c r="X86" s="1">
        <v>3.9</v>
      </c>
      <c r="Y86" s="1">
        <v>1.5</v>
      </c>
      <c r="Z86" s="1">
        <v>0</v>
      </c>
      <c r="AA86" s="1">
        <v>10</v>
      </c>
      <c r="AB86" s="1">
        <v>4.4000000000000004</v>
      </c>
      <c r="AC86" s="1">
        <v>8.4</v>
      </c>
      <c r="AD86" s="1">
        <v>5.8</v>
      </c>
      <c r="AE86" s="1">
        <v>7.3</v>
      </c>
      <c r="AF86" s="1">
        <v>0.3</v>
      </c>
      <c r="AG86" s="1">
        <v>2</v>
      </c>
      <c r="AH86" s="1">
        <v>6.4</v>
      </c>
      <c r="AI86" s="1">
        <v>0.1</v>
      </c>
      <c r="AJ86" s="1">
        <v>8.4</v>
      </c>
      <c r="AK86" s="1">
        <v>6.4</v>
      </c>
      <c r="AL86" s="1">
        <v>7.5</v>
      </c>
      <c r="AM86" s="1">
        <v>6.1</v>
      </c>
      <c r="AN86" s="1">
        <v>3.8</v>
      </c>
      <c r="AO86" s="26">
        <v>3.9</v>
      </c>
      <c r="AP86" s="26">
        <v>3.1</v>
      </c>
      <c r="AQ86" s="1">
        <v>0</v>
      </c>
      <c r="AR86" s="26">
        <v>7.2</v>
      </c>
      <c r="AS86" s="1">
        <v>2.9</v>
      </c>
      <c r="AT86" s="1">
        <v>2</v>
      </c>
      <c r="AU86" s="1">
        <v>2.5</v>
      </c>
      <c r="AV86" s="1">
        <v>3.7</v>
      </c>
      <c r="AW86" s="1">
        <v>0.7</v>
      </c>
      <c r="AX86" s="1">
        <v>0</v>
      </c>
      <c r="AY86" s="1">
        <v>0.4</v>
      </c>
      <c r="AZ86" s="1">
        <v>0</v>
      </c>
      <c r="BA86" s="1">
        <v>0</v>
      </c>
      <c r="BB86" s="1">
        <v>0</v>
      </c>
      <c r="BC86" s="1">
        <v>0.3</v>
      </c>
    </row>
    <row r="87" spans="1:55" x14ac:dyDescent="0.3">
      <c r="A87" s="1" t="s">
        <v>170</v>
      </c>
      <c r="B87" s="1" t="s">
        <v>171</v>
      </c>
      <c r="C87" s="1">
        <v>10</v>
      </c>
      <c r="D87" s="1">
        <v>10</v>
      </c>
      <c r="E87" s="25">
        <v>10</v>
      </c>
      <c r="F87" s="25">
        <v>6.3</v>
      </c>
      <c r="G87" s="25">
        <v>10</v>
      </c>
      <c r="H87" s="25">
        <v>10</v>
      </c>
      <c r="I87" s="25">
        <v>10</v>
      </c>
      <c r="J87" s="25">
        <v>10</v>
      </c>
      <c r="K87" s="25">
        <v>10</v>
      </c>
      <c r="L87" s="1">
        <v>10</v>
      </c>
      <c r="M87" s="1">
        <v>0</v>
      </c>
      <c r="N87" s="1">
        <v>1.6621312369075039E-3</v>
      </c>
      <c r="O87" s="1">
        <v>9.060006339835665E-4</v>
      </c>
      <c r="P87" s="1">
        <v>2.6735488388559994E-4</v>
      </c>
      <c r="Q87" s="1">
        <v>3.0413297390858738E-4</v>
      </c>
      <c r="R87" s="1">
        <v>1.8996911803964223E-2</v>
      </c>
      <c r="S87" s="1">
        <v>1.208366608598988E-2</v>
      </c>
      <c r="T87" s="1">
        <v>1.0223533837743137E-2</v>
      </c>
      <c r="U87" s="1">
        <v>0</v>
      </c>
      <c r="V87" s="1">
        <v>8.3000000000000007</v>
      </c>
      <c r="W87" s="1">
        <v>9.1</v>
      </c>
      <c r="X87" s="1">
        <v>8.6999999999999993</v>
      </c>
      <c r="Y87" s="1">
        <v>0.2</v>
      </c>
      <c r="Z87" s="1">
        <v>10</v>
      </c>
      <c r="AA87" s="1">
        <v>10</v>
      </c>
      <c r="AB87" s="1">
        <v>10</v>
      </c>
      <c r="AC87" s="1">
        <v>10</v>
      </c>
      <c r="AD87" s="1">
        <v>10</v>
      </c>
      <c r="AE87" s="1">
        <v>10</v>
      </c>
      <c r="AF87" s="1">
        <v>0</v>
      </c>
      <c r="AG87" s="1">
        <v>0</v>
      </c>
      <c r="AH87" s="1">
        <v>9.1999999999999993</v>
      </c>
      <c r="AI87" s="1">
        <v>9.6</v>
      </c>
      <c r="AJ87" s="1">
        <v>10</v>
      </c>
      <c r="AK87" s="1">
        <v>10</v>
      </c>
      <c r="AL87" s="1">
        <v>10</v>
      </c>
      <c r="AM87" s="1">
        <v>10</v>
      </c>
      <c r="AN87" s="1">
        <v>0</v>
      </c>
      <c r="AO87" s="26">
        <v>9.5</v>
      </c>
      <c r="AP87" s="26">
        <v>3.9</v>
      </c>
      <c r="AQ87" s="1">
        <v>10</v>
      </c>
      <c r="AR87" s="26">
        <v>10</v>
      </c>
      <c r="AS87" s="1">
        <v>0</v>
      </c>
      <c r="AT87" s="1">
        <v>1</v>
      </c>
      <c r="AU87" s="1">
        <v>0.5</v>
      </c>
      <c r="AV87" s="1">
        <v>8.4</v>
      </c>
      <c r="AW87" s="1">
        <v>0.4</v>
      </c>
      <c r="AX87" s="1">
        <v>1.3</v>
      </c>
      <c r="AY87" s="1">
        <v>0.9</v>
      </c>
      <c r="AZ87" s="1">
        <v>0</v>
      </c>
      <c r="BA87" s="1">
        <v>0</v>
      </c>
      <c r="BB87" s="1">
        <v>0</v>
      </c>
      <c r="BC87" s="1">
        <v>0.6</v>
      </c>
    </row>
    <row r="88" spans="1:55" x14ac:dyDescent="0.3">
      <c r="A88" s="1" t="s">
        <v>172</v>
      </c>
      <c r="B88" s="1" t="s">
        <v>173</v>
      </c>
      <c r="C88" s="1">
        <v>8</v>
      </c>
      <c r="D88" s="1">
        <v>0.1</v>
      </c>
      <c r="E88" s="25">
        <v>5.3</v>
      </c>
      <c r="F88" s="25">
        <v>4.3</v>
      </c>
      <c r="G88" s="25">
        <v>0</v>
      </c>
      <c r="H88" s="25">
        <v>0</v>
      </c>
      <c r="I88" s="25">
        <v>0</v>
      </c>
      <c r="J88" s="25">
        <v>0</v>
      </c>
      <c r="K88" s="25">
        <v>0</v>
      </c>
      <c r="L88" s="1">
        <v>0</v>
      </c>
      <c r="M88" s="1">
        <v>7.5</v>
      </c>
      <c r="N88" s="1">
        <v>2.0983728485547215E-3</v>
      </c>
      <c r="O88" s="1">
        <v>0</v>
      </c>
      <c r="P88" s="1">
        <v>7.1012008900335163E-4</v>
      </c>
      <c r="Q88" s="1">
        <v>0</v>
      </c>
      <c r="R88" s="1">
        <v>0</v>
      </c>
      <c r="S88" s="1">
        <v>0</v>
      </c>
      <c r="T88" s="1">
        <v>0</v>
      </c>
      <c r="U88" s="1">
        <v>1.3209948888065763E-3</v>
      </c>
      <c r="V88" s="1">
        <v>10</v>
      </c>
      <c r="W88" s="1">
        <v>0</v>
      </c>
      <c r="X88" s="1">
        <v>7.6</v>
      </c>
      <c r="Y88" s="1">
        <v>0.5</v>
      </c>
      <c r="Z88" s="1">
        <v>0</v>
      </c>
      <c r="AA88" s="1">
        <v>0</v>
      </c>
      <c r="AB88" s="1">
        <v>0</v>
      </c>
      <c r="AC88" s="1">
        <v>0</v>
      </c>
      <c r="AD88" s="1">
        <v>0</v>
      </c>
      <c r="AE88" s="1">
        <v>0</v>
      </c>
      <c r="AF88" s="1">
        <v>0.4</v>
      </c>
      <c r="AG88" s="1">
        <v>2</v>
      </c>
      <c r="AH88" s="1">
        <v>9</v>
      </c>
      <c r="AI88" s="1">
        <v>0.1</v>
      </c>
      <c r="AJ88" s="1">
        <v>0</v>
      </c>
      <c r="AK88" s="1">
        <v>0</v>
      </c>
      <c r="AL88" s="1">
        <v>0</v>
      </c>
      <c r="AM88" s="1">
        <v>0</v>
      </c>
      <c r="AN88" s="1">
        <v>4.9000000000000004</v>
      </c>
      <c r="AO88" s="26">
        <v>6.6</v>
      </c>
      <c r="AP88" s="26">
        <v>2.6</v>
      </c>
      <c r="AQ88" s="1">
        <v>0</v>
      </c>
      <c r="AR88" s="26">
        <v>0</v>
      </c>
      <c r="AS88" s="1">
        <v>3.5</v>
      </c>
      <c r="AT88" s="1">
        <v>10</v>
      </c>
      <c r="AU88" s="1">
        <v>6.8</v>
      </c>
      <c r="AV88" s="1">
        <v>3.8</v>
      </c>
      <c r="AW88" s="1">
        <v>1.5</v>
      </c>
      <c r="AX88" s="1">
        <v>2.1</v>
      </c>
      <c r="AY88" s="1">
        <v>1.8</v>
      </c>
      <c r="AZ88" s="1">
        <v>0</v>
      </c>
      <c r="BA88" s="1">
        <v>0</v>
      </c>
      <c r="BB88" s="1">
        <v>0</v>
      </c>
      <c r="BC88" s="1">
        <v>1.3</v>
      </c>
    </row>
    <row r="89" spans="1:55" x14ac:dyDescent="0.3">
      <c r="A89" s="1" t="s">
        <v>174</v>
      </c>
      <c r="B89" s="1" t="s">
        <v>175</v>
      </c>
      <c r="C89" s="1">
        <v>8</v>
      </c>
      <c r="D89" s="1">
        <v>9.8000000000000007</v>
      </c>
      <c r="E89" s="25">
        <v>9.1</v>
      </c>
      <c r="F89" s="25">
        <v>7.5</v>
      </c>
      <c r="G89" s="25">
        <v>0</v>
      </c>
      <c r="H89" s="25">
        <v>0</v>
      </c>
      <c r="I89" s="25">
        <v>0</v>
      </c>
      <c r="J89" s="25">
        <v>0</v>
      </c>
      <c r="K89" s="25">
        <v>0</v>
      </c>
      <c r="L89" s="1">
        <v>0</v>
      </c>
      <c r="M89" s="1">
        <v>0</v>
      </c>
      <c r="N89" s="1">
        <v>8.7253409088325156E-4</v>
      </c>
      <c r="O89" s="1">
        <v>5.0374331302461336E-4</v>
      </c>
      <c r="P89" s="1">
        <v>5.6852720967609576E-3</v>
      </c>
      <c r="Q89" s="1">
        <v>0</v>
      </c>
      <c r="R89" s="1">
        <v>0</v>
      </c>
      <c r="S89" s="1">
        <v>0</v>
      </c>
      <c r="T89" s="1">
        <v>0</v>
      </c>
      <c r="U89" s="1">
        <v>0</v>
      </c>
      <c r="V89" s="1">
        <v>4.4000000000000004</v>
      </c>
      <c r="W89" s="1">
        <v>5</v>
      </c>
      <c r="X89" s="1">
        <v>4.7</v>
      </c>
      <c r="Y89" s="1">
        <v>3.8</v>
      </c>
      <c r="Z89" s="1">
        <v>0</v>
      </c>
      <c r="AA89" s="1">
        <v>0</v>
      </c>
      <c r="AB89" s="1">
        <v>0</v>
      </c>
      <c r="AC89" s="1">
        <v>0</v>
      </c>
      <c r="AD89" s="1">
        <v>0</v>
      </c>
      <c r="AE89" s="1">
        <v>0</v>
      </c>
      <c r="AF89" s="1">
        <v>0</v>
      </c>
      <c r="AG89" s="1">
        <v>0</v>
      </c>
      <c r="AH89" s="1">
        <v>6.2</v>
      </c>
      <c r="AI89" s="1">
        <v>7.4</v>
      </c>
      <c r="AJ89" s="1">
        <v>0</v>
      </c>
      <c r="AK89" s="1">
        <v>0</v>
      </c>
      <c r="AL89" s="1">
        <v>0</v>
      </c>
      <c r="AM89" s="1">
        <v>0</v>
      </c>
      <c r="AN89" s="1">
        <v>0</v>
      </c>
      <c r="AO89" s="26">
        <v>7.5</v>
      </c>
      <c r="AP89" s="26">
        <v>6</v>
      </c>
      <c r="AQ89" s="1">
        <v>0</v>
      </c>
      <c r="AR89" s="26">
        <v>0</v>
      </c>
      <c r="AS89" s="1">
        <v>0</v>
      </c>
      <c r="AT89" s="1">
        <v>10</v>
      </c>
      <c r="AU89" s="1">
        <v>5</v>
      </c>
      <c r="AV89" s="1">
        <v>4.4000000000000004</v>
      </c>
      <c r="AW89" s="1">
        <v>1.9</v>
      </c>
      <c r="AX89" s="1">
        <v>1.3</v>
      </c>
      <c r="AY89" s="1">
        <v>1.6</v>
      </c>
      <c r="AZ89" s="1">
        <v>0</v>
      </c>
      <c r="BA89" s="1">
        <v>0</v>
      </c>
      <c r="BB89" s="1">
        <v>0</v>
      </c>
      <c r="BC89" s="1">
        <v>1.1000000000000001</v>
      </c>
    </row>
    <row r="90" spans="1:55" x14ac:dyDescent="0.3">
      <c r="A90" s="1" t="s">
        <v>176</v>
      </c>
      <c r="B90" s="1" t="s">
        <v>177</v>
      </c>
      <c r="C90" s="1">
        <v>8.6999999999999993</v>
      </c>
      <c r="D90" s="1">
        <v>0.1</v>
      </c>
      <c r="E90" s="25">
        <v>6</v>
      </c>
      <c r="F90" s="25">
        <v>7.8</v>
      </c>
      <c r="G90" s="25">
        <v>6.2</v>
      </c>
      <c r="H90" s="25">
        <v>0</v>
      </c>
      <c r="I90" s="25">
        <v>0</v>
      </c>
      <c r="J90" s="25">
        <v>0</v>
      </c>
      <c r="K90" s="25">
        <v>0</v>
      </c>
      <c r="L90" s="1">
        <v>0</v>
      </c>
      <c r="M90" s="1">
        <v>10</v>
      </c>
      <c r="N90" s="1">
        <v>6.6750077544077617E-4</v>
      </c>
      <c r="O90" s="1">
        <v>0</v>
      </c>
      <c r="P90" s="1">
        <v>2.9212462664903807E-3</v>
      </c>
      <c r="Q90" s="1">
        <v>1.258497161532795E-6</v>
      </c>
      <c r="R90" s="1">
        <v>0</v>
      </c>
      <c r="S90" s="1">
        <v>0</v>
      </c>
      <c r="T90" s="1">
        <v>0</v>
      </c>
      <c r="U90" s="1">
        <v>3.4315301113845779E-2</v>
      </c>
      <c r="V90" s="1">
        <v>3.3</v>
      </c>
      <c r="W90" s="1">
        <v>0</v>
      </c>
      <c r="X90" s="1">
        <v>1.8</v>
      </c>
      <c r="Y90" s="1">
        <v>1.9</v>
      </c>
      <c r="Z90" s="1">
        <v>5.8</v>
      </c>
      <c r="AA90" s="1">
        <v>0</v>
      </c>
      <c r="AB90" s="1">
        <v>0</v>
      </c>
      <c r="AC90" s="1">
        <v>0</v>
      </c>
      <c r="AD90" s="1">
        <v>0</v>
      </c>
      <c r="AE90" s="1">
        <v>0</v>
      </c>
      <c r="AF90" s="1">
        <v>10</v>
      </c>
      <c r="AG90" s="1">
        <v>10</v>
      </c>
      <c r="AH90" s="1">
        <v>6</v>
      </c>
      <c r="AI90" s="1">
        <v>0.1</v>
      </c>
      <c r="AJ90" s="1">
        <v>0</v>
      </c>
      <c r="AK90" s="1">
        <v>0</v>
      </c>
      <c r="AL90" s="1">
        <v>0</v>
      </c>
      <c r="AM90" s="1">
        <v>0</v>
      </c>
      <c r="AN90" s="1">
        <v>10</v>
      </c>
      <c r="AO90" s="26">
        <v>4.2</v>
      </c>
      <c r="AP90" s="26">
        <v>5.6</v>
      </c>
      <c r="AQ90" s="1">
        <v>6</v>
      </c>
      <c r="AR90" s="26">
        <v>0</v>
      </c>
      <c r="AS90" s="1">
        <v>10</v>
      </c>
      <c r="AT90" s="1">
        <v>4</v>
      </c>
      <c r="AU90" s="1">
        <v>7</v>
      </c>
      <c r="AV90" s="1">
        <v>4.9000000000000004</v>
      </c>
      <c r="AW90" s="1">
        <v>9.8000000000000007</v>
      </c>
      <c r="AX90" s="1">
        <v>8.6</v>
      </c>
      <c r="AY90" s="1">
        <v>9.3000000000000007</v>
      </c>
      <c r="AZ90" s="1">
        <v>0</v>
      </c>
      <c r="BA90" s="1">
        <v>0</v>
      </c>
      <c r="BB90" s="1">
        <v>0</v>
      </c>
      <c r="BC90" s="1">
        <v>6.5</v>
      </c>
    </row>
    <row r="91" spans="1:55" x14ac:dyDescent="0.3">
      <c r="A91" s="1" t="s">
        <v>178</v>
      </c>
      <c r="B91" s="1" t="s">
        <v>179</v>
      </c>
      <c r="C91" s="1">
        <v>0.1</v>
      </c>
      <c r="D91" s="1">
        <v>0.1</v>
      </c>
      <c r="E91" s="25">
        <v>0.1</v>
      </c>
      <c r="F91" s="25">
        <v>0.1</v>
      </c>
      <c r="G91" s="25">
        <v>5.8</v>
      </c>
      <c r="H91" s="25">
        <v>0</v>
      </c>
      <c r="I91" s="25">
        <v>0</v>
      </c>
      <c r="J91" s="25">
        <v>0</v>
      </c>
      <c r="K91" s="25">
        <v>0</v>
      </c>
      <c r="L91" s="1">
        <v>0</v>
      </c>
      <c r="M91" s="1">
        <v>6</v>
      </c>
      <c r="N91" s="1">
        <v>0</v>
      </c>
      <c r="O91" s="1">
        <v>0</v>
      </c>
      <c r="P91" s="1">
        <v>0</v>
      </c>
      <c r="Q91" s="1">
        <v>2.6198916042393994E-4</v>
      </c>
      <c r="R91" s="1">
        <v>1.2134253596078466E-5</v>
      </c>
      <c r="S91" s="1">
        <v>0</v>
      </c>
      <c r="T91" s="1">
        <v>0</v>
      </c>
      <c r="U91" s="1">
        <v>2.272382295954356E-2</v>
      </c>
      <c r="V91" s="1">
        <v>0</v>
      </c>
      <c r="W91" s="1">
        <v>0</v>
      </c>
      <c r="X91" s="1">
        <v>0</v>
      </c>
      <c r="Y91" s="1">
        <v>0.1</v>
      </c>
      <c r="Z91" s="1">
        <v>10</v>
      </c>
      <c r="AA91" s="1">
        <v>0</v>
      </c>
      <c r="AB91" s="1">
        <v>0</v>
      </c>
      <c r="AC91" s="1">
        <v>0</v>
      </c>
      <c r="AD91" s="1">
        <v>0</v>
      </c>
      <c r="AE91" s="1">
        <v>0</v>
      </c>
      <c r="AF91" s="1">
        <v>7.6</v>
      </c>
      <c r="AG91" s="1">
        <v>1</v>
      </c>
      <c r="AH91" s="1">
        <v>0.1</v>
      </c>
      <c r="AI91" s="1">
        <v>0.1</v>
      </c>
      <c r="AJ91" s="1">
        <v>0</v>
      </c>
      <c r="AK91" s="1">
        <v>0</v>
      </c>
      <c r="AL91" s="1">
        <v>0</v>
      </c>
      <c r="AM91" s="1">
        <v>0</v>
      </c>
      <c r="AN91" s="1">
        <v>6.9</v>
      </c>
      <c r="AO91" s="26">
        <v>0.1</v>
      </c>
      <c r="AP91" s="26">
        <v>0.1</v>
      </c>
      <c r="AQ91" s="1">
        <v>8.6999999999999993</v>
      </c>
      <c r="AR91" s="26">
        <v>0</v>
      </c>
      <c r="AS91" s="1">
        <v>4</v>
      </c>
      <c r="AT91" s="1" t="s">
        <v>470</v>
      </c>
      <c r="AU91" s="1">
        <v>4</v>
      </c>
      <c r="AV91" s="1">
        <v>3.7</v>
      </c>
      <c r="AW91" s="1">
        <v>0.2</v>
      </c>
      <c r="AX91" s="1">
        <v>0</v>
      </c>
      <c r="AY91" s="1">
        <v>0.1</v>
      </c>
      <c r="AZ91" s="1">
        <v>0</v>
      </c>
      <c r="BA91" s="1">
        <v>0</v>
      </c>
      <c r="BB91" s="1">
        <v>0</v>
      </c>
      <c r="BC91" s="1">
        <v>0.1</v>
      </c>
    </row>
    <row r="92" spans="1:55" x14ac:dyDescent="0.3">
      <c r="A92" s="1" t="s">
        <v>180</v>
      </c>
      <c r="B92" s="1" t="s">
        <v>181</v>
      </c>
      <c r="C92" s="1">
        <v>3.4</v>
      </c>
      <c r="D92" s="1">
        <v>0.1</v>
      </c>
      <c r="E92" s="25">
        <v>1.9</v>
      </c>
      <c r="F92" s="25">
        <v>8.4</v>
      </c>
      <c r="G92" s="25">
        <v>4.8</v>
      </c>
      <c r="H92" s="25">
        <v>8.6999999999999993</v>
      </c>
      <c r="I92" s="25">
        <v>9.3000000000000007</v>
      </c>
      <c r="J92" s="25">
        <v>9</v>
      </c>
      <c r="K92" s="25">
        <v>7.3</v>
      </c>
      <c r="L92" s="1">
        <v>8.3000000000000007</v>
      </c>
      <c r="M92" s="1">
        <v>10</v>
      </c>
      <c r="N92" s="1">
        <v>8.754432960655881E-6</v>
      </c>
      <c r="O92" s="1">
        <v>0</v>
      </c>
      <c r="P92" s="1">
        <v>9.0664898144402276E-3</v>
      </c>
      <c r="Q92" s="1">
        <v>3.0153802775748253E-7</v>
      </c>
      <c r="R92" s="1">
        <v>1.2632051438407522E-2</v>
      </c>
      <c r="S92" s="1">
        <v>1.3937281049266025E-3</v>
      </c>
      <c r="T92" s="1">
        <v>1.7051522323484373E-3</v>
      </c>
      <c r="U92" s="1">
        <v>2.5429054327833933E-2</v>
      </c>
      <c r="V92" s="1">
        <v>0</v>
      </c>
      <c r="W92" s="1">
        <v>0</v>
      </c>
      <c r="X92" s="1">
        <v>0</v>
      </c>
      <c r="Y92" s="1">
        <v>6</v>
      </c>
      <c r="Z92" s="1">
        <v>4.4000000000000004</v>
      </c>
      <c r="AA92" s="1">
        <v>7</v>
      </c>
      <c r="AB92" s="1">
        <v>2.8</v>
      </c>
      <c r="AC92" s="1">
        <v>5.3</v>
      </c>
      <c r="AD92" s="1">
        <v>1.7</v>
      </c>
      <c r="AE92" s="1">
        <v>3.7</v>
      </c>
      <c r="AF92" s="1">
        <v>8.5</v>
      </c>
      <c r="AG92" s="1">
        <v>2</v>
      </c>
      <c r="AH92" s="1">
        <v>1.7</v>
      </c>
      <c r="AI92" s="1">
        <v>0.1</v>
      </c>
      <c r="AJ92" s="1">
        <v>7.9</v>
      </c>
      <c r="AK92" s="1">
        <v>6.1</v>
      </c>
      <c r="AL92" s="1">
        <v>7.1</v>
      </c>
      <c r="AM92" s="1">
        <v>4.5</v>
      </c>
      <c r="AN92" s="1">
        <v>9.4</v>
      </c>
      <c r="AO92" s="26">
        <v>1</v>
      </c>
      <c r="AP92" s="26">
        <v>7.4</v>
      </c>
      <c r="AQ92" s="1">
        <v>4.5999999999999996</v>
      </c>
      <c r="AR92" s="26">
        <v>6.5</v>
      </c>
      <c r="AS92" s="1">
        <v>5.7</v>
      </c>
      <c r="AT92" s="1">
        <v>0</v>
      </c>
      <c r="AU92" s="1">
        <v>2.9</v>
      </c>
      <c r="AV92" s="1">
        <v>4.9000000000000004</v>
      </c>
      <c r="AW92" s="1">
        <v>1.5</v>
      </c>
      <c r="AX92" s="1">
        <v>5.6</v>
      </c>
      <c r="AY92" s="1">
        <v>3.8</v>
      </c>
      <c r="AZ92" s="1">
        <v>0</v>
      </c>
      <c r="BA92" s="1">
        <v>0</v>
      </c>
      <c r="BB92" s="1">
        <v>0</v>
      </c>
      <c r="BC92" s="1">
        <v>2.7</v>
      </c>
    </row>
    <row r="93" spans="1:55" x14ac:dyDescent="0.3">
      <c r="A93" s="1" t="s">
        <v>182</v>
      </c>
      <c r="B93" s="1" t="s">
        <v>183</v>
      </c>
      <c r="C93" s="1">
        <v>0.1</v>
      </c>
      <c r="D93" s="1">
        <v>0.1</v>
      </c>
      <c r="E93" s="25">
        <v>0.1</v>
      </c>
      <c r="F93" s="25">
        <v>7.1</v>
      </c>
      <c r="G93" s="25">
        <v>7.6</v>
      </c>
      <c r="H93" s="25">
        <v>9.9</v>
      </c>
      <c r="I93" s="25">
        <v>10</v>
      </c>
      <c r="J93" s="25">
        <v>10</v>
      </c>
      <c r="K93" s="25">
        <v>7.6</v>
      </c>
      <c r="L93" s="1">
        <v>9.1</v>
      </c>
      <c r="M93" s="1">
        <v>0</v>
      </c>
      <c r="N93" s="1">
        <v>0</v>
      </c>
      <c r="O93" s="1">
        <v>0</v>
      </c>
      <c r="P93" s="1">
        <v>1.3979147561656649E-3</v>
      </c>
      <c r="Q93" s="1">
        <v>7.7479039146028261E-6</v>
      </c>
      <c r="R93" s="1">
        <v>1.9061487853755905E-2</v>
      </c>
      <c r="S93" s="1">
        <v>5.0770450172436749E-3</v>
      </c>
      <c r="T93" s="1">
        <v>1.211631898792913E-3</v>
      </c>
      <c r="U93" s="1">
        <v>0</v>
      </c>
      <c r="V93" s="1">
        <v>0</v>
      </c>
      <c r="W93" s="1">
        <v>0</v>
      </c>
      <c r="X93" s="1">
        <v>0</v>
      </c>
      <c r="Y93" s="1">
        <v>0.9</v>
      </c>
      <c r="Z93" s="1">
        <v>7.5</v>
      </c>
      <c r="AA93" s="1">
        <v>10</v>
      </c>
      <c r="AB93" s="1">
        <v>10</v>
      </c>
      <c r="AC93" s="1">
        <v>10</v>
      </c>
      <c r="AD93" s="1">
        <v>1.2</v>
      </c>
      <c r="AE93" s="1">
        <v>7.8</v>
      </c>
      <c r="AF93" s="1">
        <v>0</v>
      </c>
      <c r="AG93" s="1">
        <v>1</v>
      </c>
      <c r="AH93" s="1">
        <v>0.1</v>
      </c>
      <c r="AI93" s="1">
        <v>0.1</v>
      </c>
      <c r="AJ93" s="1">
        <v>10</v>
      </c>
      <c r="AK93" s="1">
        <v>10</v>
      </c>
      <c r="AL93" s="1">
        <v>10</v>
      </c>
      <c r="AM93" s="1">
        <v>4.4000000000000004</v>
      </c>
      <c r="AN93" s="1">
        <v>0</v>
      </c>
      <c r="AO93" s="26">
        <v>0.1</v>
      </c>
      <c r="AP93" s="26">
        <v>4.7</v>
      </c>
      <c r="AQ93" s="1">
        <v>7.6</v>
      </c>
      <c r="AR93" s="26">
        <v>8.5</v>
      </c>
      <c r="AS93" s="1">
        <v>0.5</v>
      </c>
      <c r="AT93" s="1">
        <v>0</v>
      </c>
      <c r="AU93" s="1">
        <v>0.3</v>
      </c>
      <c r="AV93" s="1">
        <v>5.2</v>
      </c>
      <c r="AW93" s="1">
        <v>2.8</v>
      </c>
      <c r="AX93" s="1">
        <v>3.4</v>
      </c>
      <c r="AY93" s="1">
        <v>3.1</v>
      </c>
      <c r="AZ93" s="1">
        <v>0</v>
      </c>
      <c r="BA93" s="1">
        <v>0</v>
      </c>
      <c r="BB93" s="1">
        <v>0</v>
      </c>
      <c r="BC93" s="1">
        <v>2.2000000000000002</v>
      </c>
    </row>
    <row r="94" spans="1:55" x14ac:dyDescent="0.3">
      <c r="A94" s="1" t="s">
        <v>184</v>
      </c>
      <c r="B94" s="1" t="s">
        <v>185</v>
      </c>
      <c r="C94" s="1">
        <v>7.1</v>
      </c>
      <c r="D94" s="1">
        <v>0.1</v>
      </c>
      <c r="E94" s="25">
        <v>4.5</v>
      </c>
      <c r="F94" s="25">
        <v>2.2999999999999998</v>
      </c>
      <c r="G94" s="25">
        <v>0</v>
      </c>
      <c r="H94" s="25">
        <v>0</v>
      </c>
      <c r="I94" s="25">
        <v>0</v>
      </c>
      <c r="J94" s="25">
        <v>0</v>
      </c>
      <c r="K94" s="25">
        <v>0</v>
      </c>
      <c r="L94" s="1">
        <v>0</v>
      </c>
      <c r="M94" s="1">
        <v>0</v>
      </c>
      <c r="N94" s="1">
        <v>1.8379217549039592E-3</v>
      </c>
      <c r="O94" s="1">
        <v>0</v>
      </c>
      <c r="P94" s="1">
        <v>2.1451462797444405E-4</v>
      </c>
      <c r="Q94" s="1">
        <v>0</v>
      </c>
      <c r="R94" s="1">
        <v>0</v>
      </c>
      <c r="S94" s="1">
        <v>0</v>
      </c>
      <c r="T94" s="1">
        <v>0</v>
      </c>
      <c r="U94" s="1">
        <v>0</v>
      </c>
      <c r="V94" s="1">
        <v>9.1999999999999993</v>
      </c>
      <c r="W94" s="1">
        <v>0</v>
      </c>
      <c r="X94" s="1">
        <v>6.5</v>
      </c>
      <c r="Y94" s="1">
        <v>0.1</v>
      </c>
      <c r="Z94" s="1">
        <v>0</v>
      </c>
      <c r="AA94" s="1">
        <v>0</v>
      </c>
      <c r="AB94" s="1">
        <v>0</v>
      </c>
      <c r="AC94" s="1">
        <v>0</v>
      </c>
      <c r="AD94" s="1">
        <v>0</v>
      </c>
      <c r="AE94" s="1">
        <v>0</v>
      </c>
      <c r="AF94" s="1">
        <v>0</v>
      </c>
      <c r="AG94" s="1">
        <v>0</v>
      </c>
      <c r="AH94" s="1">
        <v>8.1999999999999993</v>
      </c>
      <c r="AI94" s="1">
        <v>0.1</v>
      </c>
      <c r="AJ94" s="1">
        <v>0</v>
      </c>
      <c r="AK94" s="1">
        <v>0</v>
      </c>
      <c r="AL94" s="1">
        <v>0</v>
      </c>
      <c r="AM94" s="1">
        <v>0</v>
      </c>
      <c r="AN94" s="1">
        <v>0</v>
      </c>
      <c r="AO94" s="26">
        <v>5.6</v>
      </c>
      <c r="AP94" s="26">
        <v>1.3</v>
      </c>
      <c r="AQ94" s="1">
        <v>0</v>
      </c>
      <c r="AR94" s="26">
        <v>0</v>
      </c>
      <c r="AS94" s="1">
        <v>0</v>
      </c>
      <c r="AT94" s="1">
        <v>6.1</v>
      </c>
      <c r="AU94" s="1">
        <v>3.1</v>
      </c>
      <c r="AV94" s="1">
        <v>2.2999999999999998</v>
      </c>
      <c r="AW94" s="1">
        <v>0.5</v>
      </c>
      <c r="AX94" s="1">
        <v>0</v>
      </c>
      <c r="AY94" s="1">
        <v>0.3</v>
      </c>
      <c r="AZ94" s="1">
        <v>0</v>
      </c>
      <c r="BA94" s="1">
        <v>0</v>
      </c>
      <c r="BB94" s="1">
        <v>0</v>
      </c>
      <c r="BC94" s="1">
        <v>0.2</v>
      </c>
    </row>
    <row r="95" spans="1:55" x14ac:dyDescent="0.3">
      <c r="A95" s="1" t="s">
        <v>186</v>
      </c>
      <c r="B95" s="1" t="s">
        <v>187</v>
      </c>
      <c r="C95" s="1">
        <v>7.7</v>
      </c>
      <c r="D95" s="1">
        <v>10</v>
      </c>
      <c r="E95" s="25">
        <v>9.1999999999999993</v>
      </c>
      <c r="F95" s="25">
        <v>6.5</v>
      </c>
      <c r="G95" s="25">
        <v>0</v>
      </c>
      <c r="H95" s="25">
        <v>0</v>
      </c>
      <c r="I95" s="25">
        <v>0</v>
      </c>
      <c r="J95" s="25">
        <v>0</v>
      </c>
      <c r="K95" s="25">
        <v>0</v>
      </c>
      <c r="L95" s="1">
        <v>0</v>
      </c>
      <c r="M95" s="1">
        <v>9.5</v>
      </c>
      <c r="N95" s="1">
        <v>2.0876650437791399E-3</v>
      </c>
      <c r="O95" s="1">
        <v>2.042615623062407E-3</v>
      </c>
      <c r="P95" s="1">
        <v>6.8139414710186239E-3</v>
      </c>
      <c r="Q95" s="1">
        <v>0</v>
      </c>
      <c r="R95" s="1">
        <v>0</v>
      </c>
      <c r="S95" s="1">
        <v>0</v>
      </c>
      <c r="T95" s="1">
        <v>0</v>
      </c>
      <c r="U95" s="1">
        <v>1.0504081887677418E-2</v>
      </c>
      <c r="V95" s="1">
        <v>10</v>
      </c>
      <c r="W95" s="1">
        <v>10</v>
      </c>
      <c r="X95" s="1">
        <v>10</v>
      </c>
      <c r="Y95" s="1">
        <v>4.5</v>
      </c>
      <c r="Z95" s="1">
        <v>0</v>
      </c>
      <c r="AA95" s="1">
        <v>0</v>
      </c>
      <c r="AB95" s="1">
        <v>0</v>
      </c>
      <c r="AC95" s="1">
        <v>0</v>
      </c>
      <c r="AD95" s="1">
        <v>0</v>
      </c>
      <c r="AE95" s="1">
        <v>0</v>
      </c>
      <c r="AF95" s="1">
        <v>3.5</v>
      </c>
      <c r="AG95" s="1">
        <v>1</v>
      </c>
      <c r="AH95" s="1">
        <v>8.9</v>
      </c>
      <c r="AI95" s="1">
        <v>10</v>
      </c>
      <c r="AJ95" s="1">
        <v>0</v>
      </c>
      <c r="AK95" s="1">
        <v>0</v>
      </c>
      <c r="AL95" s="1">
        <v>0</v>
      </c>
      <c r="AM95" s="1">
        <v>0</v>
      </c>
      <c r="AN95" s="1">
        <v>7.6</v>
      </c>
      <c r="AO95" s="26">
        <v>9.6999999999999993</v>
      </c>
      <c r="AP95" s="26">
        <v>5.6</v>
      </c>
      <c r="AQ95" s="1">
        <v>0</v>
      </c>
      <c r="AR95" s="26">
        <v>0</v>
      </c>
      <c r="AS95" s="1">
        <v>4.3</v>
      </c>
      <c r="AT95" s="1">
        <v>9.1</v>
      </c>
      <c r="AU95" s="1">
        <v>6.7</v>
      </c>
      <c r="AV95" s="1">
        <v>5.8</v>
      </c>
      <c r="AW95" s="1">
        <v>7.9</v>
      </c>
      <c r="AX95" s="1">
        <v>3.4</v>
      </c>
      <c r="AY95" s="1">
        <v>6.1</v>
      </c>
      <c r="AZ95" s="1">
        <v>0</v>
      </c>
      <c r="BA95" s="1">
        <v>0</v>
      </c>
      <c r="BB95" s="1">
        <v>0</v>
      </c>
      <c r="BC95" s="1">
        <v>4.3</v>
      </c>
    </row>
    <row r="96" spans="1:55" x14ac:dyDescent="0.3">
      <c r="A96" s="1" t="s">
        <v>188</v>
      </c>
      <c r="B96" s="1" t="s">
        <v>189</v>
      </c>
      <c r="C96" s="1">
        <v>7.1</v>
      </c>
      <c r="D96" s="1">
        <v>0.1</v>
      </c>
      <c r="E96" s="25">
        <v>4.5</v>
      </c>
      <c r="F96" s="25">
        <v>7.5</v>
      </c>
      <c r="G96" s="25">
        <v>0</v>
      </c>
      <c r="H96" s="25">
        <v>6.9</v>
      </c>
      <c r="I96" s="25">
        <v>7.9</v>
      </c>
      <c r="J96" s="25">
        <v>7.4</v>
      </c>
      <c r="K96" s="25">
        <v>0</v>
      </c>
      <c r="L96" s="1">
        <v>4.7</v>
      </c>
      <c r="M96" s="1">
        <v>8.4</v>
      </c>
      <c r="N96" s="1">
        <v>1.1365672973316855E-3</v>
      </c>
      <c r="O96" s="1">
        <v>0</v>
      </c>
      <c r="P96" s="1">
        <v>1.7378029832968059E-2</v>
      </c>
      <c r="Q96" s="1">
        <v>0</v>
      </c>
      <c r="R96" s="1">
        <v>9.9796856865927361E-3</v>
      </c>
      <c r="S96" s="1">
        <v>5.3483626977288634E-4</v>
      </c>
      <c r="T96" s="1">
        <v>0</v>
      </c>
      <c r="U96" s="1">
        <v>3.7745444206098398E-3</v>
      </c>
      <c r="V96" s="1">
        <v>5.7</v>
      </c>
      <c r="W96" s="1">
        <v>0</v>
      </c>
      <c r="X96" s="1">
        <v>3.4</v>
      </c>
      <c r="Y96" s="1">
        <v>10</v>
      </c>
      <c r="Z96" s="1">
        <v>0</v>
      </c>
      <c r="AA96" s="1">
        <v>5.5</v>
      </c>
      <c r="AB96" s="1">
        <v>1.1000000000000001</v>
      </c>
      <c r="AC96" s="1">
        <v>3.6</v>
      </c>
      <c r="AD96" s="1">
        <v>0</v>
      </c>
      <c r="AE96" s="1">
        <v>2</v>
      </c>
      <c r="AF96" s="1">
        <v>1.3</v>
      </c>
      <c r="AG96" s="1">
        <v>4</v>
      </c>
      <c r="AH96" s="1">
        <v>6.4</v>
      </c>
      <c r="AI96" s="1">
        <v>0.1</v>
      </c>
      <c r="AJ96" s="1">
        <v>6.2</v>
      </c>
      <c r="AK96" s="1">
        <v>4.5</v>
      </c>
      <c r="AL96" s="1">
        <v>5.4</v>
      </c>
      <c r="AM96" s="1">
        <v>0</v>
      </c>
      <c r="AN96" s="1">
        <v>6</v>
      </c>
      <c r="AO96" s="26">
        <v>4</v>
      </c>
      <c r="AP96" s="26">
        <v>9.1</v>
      </c>
      <c r="AQ96" s="1">
        <v>0</v>
      </c>
      <c r="AR96" s="26">
        <v>3.5</v>
      </c>
      <c r="AS96" s="1">
        <v>5</v>
      </c>
      <c r="AT96" s="1">
        <v>0</v>
      </c>
      <c r="AU96" s="1">
        <v>2.5</v>
      </c>
      <c r="AV96" s="1">
        <v>4.8</v>
      </c>
      <c r="AW96" s="1">
        <v>2</v>
      </c>
      <c r="AX96" s="1">
        <v>2.2000000000000002</v>
      </c>
      <c r="AY96" s="1">
        <v>2.1</v>
      </c>
      <c r="AZ96" s="1">
        <v>0</v>
      </c>
      <c r="BA96" s="1">
        <v>0</v>
      </c>
      <c r="BB96" s="1">
        <v>0</v>
      </c>
      <c r="BC96" s="1">
        <v>1.5</v>
      </c>
    </row>
    <row r="97" spans="1:55" x14ac:dyDescent="0.3">
      <c r="A97" s="1" t="s">
        <v>190</v>
      </c>
      <c r="B97" s="1" t="s">
        <v>191</v>
      </c>
      <c r="C97" s="1">
        <v>0.1</v>
      </c>
      <c r="D97" s="1">
        <v>0.1</v>
      </c>
      <c r="E97" s="25">
        <v>0.1</v>
      </c>
      <c r="F97" s="25">
        <v>5.8</v>
      </c>
      <c r="G97" s="25">
        <v>0</v>
      </c>
      <c r="H97" s="25">
        <v>0</v>
      </c>
      <c r="I97" s="25">
        <v>0</v>
      </c>
      <c r="J97" s="25">
        <v>0</v>
      </c>
      <c r="K97" s="25">
        <v>0</v>
      </c>
      <c r="L97" s="1">
        <v>0</v>
      </c>
      <c r="M97" s="1">
        <v>0</v>
      </c>
      <c r="N97" s="1">
        <v>0</v>
      </c>
      <c r="O97" s="1">
        <v>0</v>
      </c>
      <c r="P97" s="1">
        <v>1.0726634277065748E-2</v>
      </c>
      <c r="Q97" s="1">
        <v>0</v>
      </c>
      <c r="R97" s="1">
        <v>0</v>
      </c>
      <c r="S97" s="1">
        <v>0</v>
      </c>
      <c r="T97" s="1">
        <v>0</v>
      </c>
      <c r="U97" s="1">
        <v>0</v>
      </c>
      <c r="V97" s="1">
        <v>0</v>
      </c>
      <c r="W97" s="1">
        <v>0</v>
      </c>
      <c r="X97" s="1">
        <v>0</v>
      </c>
      <c r="Y97" s="1">
        <v>7.2</v>
      </c>
      <c r="Z97" s="1">
        <v>0</v>
      </c>
      <c r="AA97" s="1">
        <v>0</v>
      </c>
      <c r="AB97" s="1">
        <v>0</v>
      </c>
      <c r="AC97" s="1">
        <v>0</v>
      </c>
      <c r="AD97" s="1">
        <v>0</v>
      </c>
      <c r="AE97" s="1">
        <v>0</v>
      </c>
      <c r="AF97" s="1">
        <v>0</v>
      </c>
      <c r="AG97" s="1">
        <v>0</v>
      </c>
      <c r="AH97" s="1">
        <v>0.1</v>
      </c>
      <c r="AI97" s="1">
        <v>0.1</v>
      </c>
      <c r="AJ97" s="1">
        <v>0</v>
      </c>
      <c r="AK97" s="1">
        <v>0</v>
      </c>
      <c r="AL97" s="1">
        <v>0</v>
      </c>
      <c r="AM97" s="1">
        <v>0</v>
      </c>
      <c r="AN97" s="1">
        <v>0</v>
      </c>
      <c r="AO97" s="26">
        <v>0.1</v>
      </c>
      <c r="AP97" s="26">
        <v>6.6</v>
      </c>
      <c r="AQ97" s="1">
        <v>0</v>
      </c>
      <c r="AR97" s="26">
        <v>0</v>
      </c>
      <c r="AS97" s="1">
        <v>0</v>
      </c>
      <c r="AT97" s="1">
        <v>4</v>
      </c>
      <c r="AU97" s="1">
        <v>2</v>
      </c>
      <c r="AV97" s="1">
        <v>2.2000000000000002</v>
      </c>
      <c r="AW97" s="1">
        <v>0.1</v>
      </c>
      <c r="AX97" s="1">
        <v>0</v>
      </c>
      <c r="AY97" s="1">
        <v>0.1</v>
      </c>
      <c r="AZ97" s="1">
        <v>0</v>
      </c>
      <c r="BA97" s="1">
        <v>0</v>
      </c>
      <c r="BB97" s="1">
        <v>0</v>
      </c>
      <c r="BC97" s="1">
        <v>0.1</v>
      </c>
    </row>
    <row r="98" spans="1:55" x14ac:dyDescent="0.3">
      <c r="A98" s="1" t="s">
        <v>192</v>
      </c>
      <c r="B98" s="1" t="s">
        <v>193</v>
      </c>
      <c r="C98" s="1">
        <v>7.7</v>
      </c>
      <c r="D98" s="1">
        <v>0.1</v>
      </c>
      <c r="E98" s="25">
        <v>5</v>
      </c>
      <c r="F98" s="25">
        <v>2.2000000000000002</v>
      </c>
      <c r="G98" s="25">
        <v>6.3</v>
      </c>
      <c r="H98" s="25">
        <v>0</v>
      </c>
      <c r="I98" s="25">
        <v>0</v>
      </c>
      <c r="J98" s="25">
        <v>0</v>
      </c>
      <c r="K98" s="25">
        <v>0</v>
      </c>
      <c r="L98" s="1">
        <v>0</v>
      </c>
      <c r="M98" s="1">
        <v>0</v>
      </c>
      <c r="N98" s="1">
        <v>2.1074962815778382E-3</v>
      </c>
      <c r="O98" s="1">
        <v>0</v>
      </c>
      <c r="P98" s="1">
        <v>1.2768803674416065E-4</v>
      </c>
      <c r="Q98" s="1">
        <v>1.1051557328922972E-5</v>
      </c>
      <c r="R98" s="1">
        <v>0</v>
      </c>
      <c r="S98" s="1">
        <v>0</v>
      </c>
      <c r="T98" s="1">
        <v>0</v>
      </c>
      <c r="U98" s="1">
        <v>0</v>
      </c>
      <c r="V98" s="1">
        <v>10</v>
      </c>
      <c r="W98" s="1">
        <v>0</v>
      </c>
      <c r="X98" s="1">
        <v>7.6</v>
      </c>
      <c r="Y98" s="1">
        <v>0.1</v>
      </c>
      <c r="Z98" s="1">
        <v>7.9</v>
      </c>
      <c r="AA98" s="1">
        <v>0</v>
      </c>
      <c r="AB98" s="1">
        <v>0</v>
      </c>
      <c r="AC98" s="1">
        <v>0</v>
      </c>
      <c r="AD98" s="1">
        <v>0</v>
      </c>
      <c r="AE98" s="1">
        <v>0</v>
      </c>
      <c r="AF98" s="1">
        <v>0</v>
      </c>
      <c r="AG98" s="1">
        <v>0</v>
      </c>
      <c r="AH98" s="1">
        <v>8.9</v>
      </c>
      <c r="AI98" s="1">
        <v>0.1</v>
      </c>
      <c r="AJ98" s="1">
        <v>0</v>
      </c>
      <c r="AK98" s="1">
        <v>0</v>
      </c>
      <c r="AL98" s="1">
        <v>0</v>
      </c>
      <c r="AM98" s="1">
        <v>0</v>
      </c>
      <c r="AN98" s="1">
        <v>0</v>
      </c>
      <c r="AO98" s="26">
        <v>6.5</v>
      </c>
      <c r="AP98" s="26">
        <v>1.2</v>
      </c>
      <c r="AQ98" s="1">
        <v>7.2</v>
      </c>
      <c r="AR98" s="26">
        <v>0</v>
      </c>
      <c r="AS98" s="1">
        <v>0</v>
      </c>
      <c r="AT98" s="1">
        <v>5.0999999999999996</v>
      </c>
      <c r="AU98" s="1">
        <v>2.6</v>
      </c>
      <c r="AV98" s="1">
        <v>4.0999999999999996</v>
      </c>
      <c r="AW98" s="1">
        <v>8.6</v>
      </c>
      <c r="AX98" s="1">
        <v>5.5</v>
      </c>
      <c r="AY98" s="1">
        <v>7.4</v>
      </c>
      <c r="AZ98" s="1">
        <v>0</v>
      </c>
      <c r="BA98" s="1">
        <v>4</v>
      </c>
      <c r="BB98" s="1">
        <v>7</v>
      </c>
      <c r="BC98" s="1">
        <v>7</v>
      </c>
    </row>
    <row r="99" spans="1:55" x14ac:dyDescent="0.3">
      <c r="A99" s="1" t="s">
        <v>194</v>
      </c>
      <c r="B99" s="1" t="s">
        <v>195</v>
      </c>
      <c r="C99" s="1">
        <v>0.1</v>
      </c>
      <c r="D99" s="1">
        <v>0.1</v>
      </c>
      <c r="E99" s="25">
        <v>0.1</v>
      </c>
      <c r="F99" s="25">
        <v>4.2</v>
      </c>
      <c r="G99" s="25">
        <v>0</v>
      </c>
      <c r="H99" s="25">
        <v>0</v>
      </c>
      <c r="I99" s="25">
        <v>0</v>
      </c>
      <c r="J99" s="25">
        <v>0</v>
      </c>
      <c r="K99" s="25">
        <v>0</v>
      </c>
      <c r="L99" s="1">
        <v>0</v>
      </c>
      <c r="M99" s="1">
        <v>9.9</v>
      </c>
      <c r="N99" s="1">
        <v>0</v>
      </c>
      <c r="O99" s="1">
        <v>0</v>
      </c>
      <c r="P99" s="1">
        <v>2.3539978865797814E-3</v>
      </c>
      <c r="Q99" s="1">
        <v>0</v>
      </c>
      <c r="R99" s="1">
        <v>0</v>
      </c>
      <c r="S99" s="1">
        <v>0</v>
      </c>
      <c r="T99" s="1">
        <v>0</v>
      </c>
      <c r="U99" s="1">
        <v>4.2966285108298662E-2</v>
      </c>
      <c r="V99" s="1">
        <v>0</v>
      </c>
      <c r="W99" s="1">
        <v>0</v>
      </c>
      <c r="X99" s="1">
        <v>0</v>
      </c>
      <c r="Y99" s="1">
        <v>1.6</v>
      </c>
      <c r="Z99" s="1">
        <v>0</v>
      </c>
      <c r="AA99" s="1">
        <v>0</v>
      </c>
      <c r="AB99" s="1">
        <v>0</v>
      </c>
      <c r="AC99" s="1">
        <v>0</v>
      </c>
      <c r="AD99" s="1">
        <v>0</v>
      </c>
      <c r="AE99" s="1">
        <v>0</v>
      </c>
      <c r="AF99" s="1">
        <v>10</v>
      </c>
      <c r="AG99" s="1">
        <v>5.0999999999999996</v>
      </c>
      <c r="AH99" s="1">
        <v>0.1</v>
      </c>
      <c r="AI99" s="1">
        <v>0.1</v>
      </c>
      <c r="AJ99" s="1">
        <v>0</v>
      </c>
      <c r="AK99" s="1">
        <v>0</v>
      </c>
      <c r="AL99" s="1">
        <v>0</v>
      </c>
      <c r="AM99" s="1">
        <v>0</v>
      </c>
      <c r="AN99" s="1">
        <v>10</v>
      </c>
      <c r="AO99" s="26">
        <v>0.1</v>
      </c>
      <c r="AP99" s="26">
        <v>3</v>
      </c>
      <c r="AQ99" s="1">
        <v>0</v>
      </c>
      <c r="AR99" s="26">
        <v>0</v>
      </c>
      <c r="AS99" s="1">
        <v>7.6</v>
      </c>
      <c r="AT99" s="1">
        <v>3</v>
      </c>
      <c r="AU99" s="1">
        <v>5.3</v>
      </c>
      <c r="AV99" s="1">
        <v>2</v>
      </c>
      <c r="AW99" s="1">
        <v>4.5</v>
      </c>
      <c r="AX99" s="1">
        <v>3.2</v>
      </c>
      <c r="AY99" s="1">
        <v>3.9</v>
      </c>
      <c r="AZ99" s="1">
        <v>0</v>
      </c>
      <c r="BA99" s="1">
        <v>0</v>
      </c>
      <c r="BB99" s="1">
        <v>0</v>
      </c>
      <c r="BC99" s="1">
        <v>2.7</v>
      </c>
    </row>
    <row r="100" spans="1:55" x14ac:dyDescent="0.3">
      <c r="A100" s="1" t="s">
        <v>196</v>
      </c>
      <c r="B100" s="1" t="s">
        <v>197</v>
      </c>
      <c r="C100" s="1">
        <v>0.1</v>
      </c>
      <c r="D100" s="1">
        <v>0.1</v>
      </c>
      <c r="E100" s="25">
        <v>0.1</v>
      </c>
      <c r="F100" s="25">
        <v>6.5</v>
      </c>
      <c r="G100" s="25">
        <v>4.8</v>
      </c>
      <c r="H100" s="25">
        <v>0</v>
      </c>
      <c r="I100" s="25">
        <v>0</v>
      </c>
      <c r="J100" s="25">
        <v>0</v>
      </c>
      <c r="K100" s="25">
        <v>0</v>
      </c>
      <c r="L100" s="1">
        <v>0</v>
      </c>
      <c r="M100" s="1">
        <v>0</v>
      </c>
      <c r="N100" s="1">
        <v>0</v>
      </c>
      <c r="O100" s="1">
        <v>0</v>
      </c>
      <c r="P100" s="1">
        <v>8.8541321302883468E-3</v>
      </c>
      <c r="Q100" s="1">
        <v>1.7204789044460164E-6</v>
      </c>
      <c r="R100" s="1">
        <v>0</v>
      </c>
      <c r="S100" s="1">
        <v>0</v>
      </c>
      <c r="T100" s="1">
        <v>0</v>
      </c>
      <c r="U100" s="1">
        <v>0</v>
      </c>
      <c r="V100" s="1">
        <v>0</v>
      </c>
      <c r="W100" s="1">
        <v>0</v>
      </c>
      <c r="X100" s="1">
        <v>0</v>
      </c>
      <c r="Y100" s="1">
        <v>5.9</v>
      </c>
      <c r="Z100" s="1">
        <v>6.1</v>
      </c>
      <c r="AA100" s="1">
        <v>0</v>
      </c>
      <c r="AB100" s="1">
        <v>0</v>
      </c>
      <c r="AC100" s="1">
        <v>0</v>
      </c>
      <c r="AD100" s="1">
        <v>0</v>
      </c>
      <c r="AE100" s="1">
        <v>0</v>
      </c>
      <c r="AF100" s="1">
        <v>0</v>
      </c>
      <c r="AG100" s="1">
        <v>0</v>
      </c>
      <c r="AH100" s="1">
        <v>0.1</v>
      </c>
      <c r="AI100" s="1">
        <v>0.1</v>
      </c>
      <c r="AJ100" s="1">
        <v>0</v>
      </c>
      <c r="AK100" s="1">
        <v>0</v>
      </c>
      <c r="AL100" s="1">
        <v>0</v>
      </c>
      <c r="AM100" s="1">
        <v>0</v>
      </c>
      <c r="AN100" s="1">
        <v>0</v>
      </c>
      <c r="AO100" s="26">
        <v>0.1</v>
      </c>
      <c r="AP100" s="26">
        <v>6.2</v>
      </c>
      <c r="AQ100" s="1">
        <v>5.5</v>
      </c>
      <c r="AR100" s="26">
        <v>0</v>
      </c>
      <c r="AS100" s="1">
        <v>0</v>
      </c>
      <c r="AT100" s="1">
        <v>1</v>
      </c>
      <c r="AU100" s="1">
        <v>0.5</v>
      </c>
      <c r="AV100" s="1">
        <v>3</v>
      </c>
      <c r="AW100" s="1">
        <v>2.5</v>
      </c>
      <c r="AX100" s="1">
        <v>4.8</v>
      </c>
      <c r="AY100" s="1">
        <v>3.7</v>
      </c>
      <c r="AZ100" s="1">
        <v>0</v>
      </c>
      <c r="BA100" s="1">
        <v>0</v>
      </c>
      <c r="BB100" s="1">
        <v>0</v>
      </c>
      <c r="BC100" s="1">
        <v>2.6</v>
      </c>
    </row>
    <row r="101" spans="1:55" x14ac:dyDescent="0.3">
      <c r="A101" s="1" t="s">
        <v>198</v>
      </c>
      <c r="B101" s="1" t="s">
        <v>199</v>
      </c>
      <c r="C101" s="1">
        <v>7.6</v>
      </c>
      <c r="D101" s="1">
        <v>0.1</v>
      </c>
      <c r="E101" s="25">
        <v>4.9000000000000004</v>
      </c>
      <c r="F101" s="25">
        <v>4.3</v>
      </c>
      <c r="G101" s="25">
        <v>6.5</v>
      </c>
      <c r="H101" s="25">
        <v>0</v>
      </c>
      <c r="I101" s="25">
        <v>0</v>
      </c>
      <c r="J101" s="25">
        <v>0</v>
      </c>
      <c r="K101" s="25">
        <v>0</v>
      </c>
      <c r="L101" s="1">
        <v>0</v>
      </c>
      <c r="M101" s="1">
        <v>0</v>
      </c>
      <c r="N101" s="1">
        <v>1.7247432545858157E-3</v>
      </c>
      <c r="O101" s="1">
        <v>0</v>
      </c>
      <c r="P101" s="1">
        <v>8.6092440629151128E-4</v>
      </c>
      <c r="Q101" s="1">
        <v>1.260413988852591E-5</v>
      </c>
      <c r="R101" s="1">
        <v>0</v>
      </c>
      <c r="S101" s="1">
        <v>0</v>
      </c>
      <c r="T101" s="1">
        <v>0</v>
      </c>
      <c r="U101" s="1">
        <v>0</v>
      </c>
      <c r="V101" s="1">
        <v>8.6</v>
      </c>
      <c r="W101" s="1">
        <v>0</v>
      </c>
      <c r="X101" s="1">
        <v>5.8</v>
      </c>
      <c r="Y101" s="1">
        <v>0.6</v>
      </c>
      <c r="Z101" s="1">
        <v>8</v>
      </c>
      <c r="AA101" s="1">
        <v>0</v>
      </c>
      <c r="AB101" s="1">
        <v>0</v>
      </c>
      <c r="AC101" s="1">
        <v>0</v>
      </c>
      <c r="AD101" s="1">
        <v>0</v>
      </c>
      <c r="AE101" s="1">
        <v>0</v>
      </c>
      <c r="AF101" s="1">
        <v>0</v>
      </c>
      <c r="AG101" s="1">
        <v>0</v>
      </c>
      <c r="AH101" s="1">
        <v>8.1</v>
      </c>
      <c r="AI101" s="1">
        <v>0.1</v>
      </c>
      <c r="AJ101" s="1">
        <v>0</v>
      </c>
      <c r="AK101" s="1">
        <v>0</v>
      </c>
      <c r="AL101" s="1">
        <v>0</v>
      </c>
      <c r="AM101" s="1">
        <v>0</v>
      </c>
      <c r="AN101" s="1">
        <v>0</v>
      </c>
      <c r="AO101" s="26">
        <v>5.4</v>
      </c>
      <c r="AP101" s="26">
        <v>2.6</v>
      </c>
      <c r="AQ101" s="1">
        <v>7.3</v>
      </c>
      <c r="AR101" s="26">
        <v>0</v>
      </c>
      <c r="AS101" s="1">
        <v>0</v>
      </c>
      <c r="AT101" s="1">
        <v>10</v>
      </c>
      <c r="AU101" s="1">
        <v>5</v>
      </c>
      <c r="AV101" s="1">
        <v>4.5</v>
      </c>
      <c r="AW101" s="1">
        <v>10</v>
      </c>
      <c r="AX101" s="1">
        <v>10</v>
      </c>
      <c r="AY101" s="1">
        <v>10</v>
      </c>
      <c r="AZ101" s="1">
        <v>5</v>
      </c>
      <c r="BA101" s="1">
        <v>0</v>
      </c>
      <c r="BB101" s="1">
        <v>10</v>
      </c>
      <c r="BC101" s="1">
        <v>10</v>
      </c>
    </row>
    <row r="102" spans="1:55" x14ac:dyDescent="0.3">
      <c r="A102" s="1" t="s">
        <v>200</v>
      </c>
      <c r="B102" s="1" t="s">
        <v>201</v>
      </c>
      <c r="C102" s="1">
        <v>2.2000000000000002</v>
      </c>
      <c r="D102" s="1">
        <v>0.1</v>
      </c>
      <c r="E102" s="25">
        <v>1.2</v>
      </c>
      <c r="F102" s="25">
        <v>0.1</v>
      </c>
      <c r="G102" s="25">
        <v>0</v>
      </c>
      <c r="H102" s="25">
        <v>0</v>
      </c>
      <c r="I102" s="25">
        <v>0</v>
      </c>
      <c r="J102" s="25">
        <v>0</v>
      </c>
      <c r="K102" s="25">
        <v>0</v>
      </c>
      <c r="L102" s="1">
        <v>0</v>
      </c>
      <c r="M102" s="1">
        <v>0</v>
      </c>
      <c r="N102" s="1">
        <v>2.1222057818125481E-3</v>
      </c>
      <c r="O102" s="1">
        <v>0</v>
      </c>
      <c r="P102" s="1">
        <v>0</v>
      </c>
      <c r="Q102" s="1">
        <v>0</v>
      </c>
      <c r="R102" s="1">
        <v>0</v>
      </c>
      <c r="S102" s="1">
        <v>0</v>
      </c>
      <c r="T102" s="1">
        <v>0</v>
      </c>
      <c r="U102" s="1">
        <v>0</v>
      </c>
      <c r="V102" s="1">
        <v>10</v>
      </c>
      <c r="W102" s="1">
        <v>0</v>
      </c>
      <c r="X102" s="1">
        <v>7.6</v>
      </c>
      <c r="Y102" s="1">
        <v>0.1</v>
      </c>
      <c r="Z102" s="1">
        <v>0</v>
      </c>
      <c r="AA102" s="1">
        <v>0</v>
      </c>
      <c r="AB102" s="1">
        <v>0</v>
      </c>
      <c r="AC102" s="1">
        <v>0</v>
      </c>
      <c r="AD102" s="1">
        <v>0</v>
      </c>
      <c r="AE102" s="1">
        <v>0</v>
      </c>
      <c r="AF102" s="1">
        <v>0</v>
      </c>
      <c r="AG102" s="1">
        <v>0</v>
      </c>
      <c r="AH102" s="1">
        <v>6.1</v>
      </c>
      <c r="AI102" s="1">
        <v>0.1</v>
      </c>
      <c r="AJ102" s="1">
        <v>0</v>
      </c>
      <c r="AK102" s="1">
        <v>0</v>
      </c>
      <c r="AL102" s="1">
        <v>0</v>
      </c>
      <c r="AM102" s="1">
        <v>0</v>
      </c>
      <c r="AN102" s="1">
        <v>0</v>
      </c>
      <c r="AO102" s="26">
        <v>5.2</v>
      </c>
      <c r="AP102" s="26">
        <v>0.1</v>
      </c>
      <c r="AQ102" s="1">
        <v>0</v>
      </c>
      <c r="AR102" s="26">
        <v>0</v>
      </c>
      <c r="AS102" s="1">
        <v>0</v>
      </c>
      <c r="AT102" s="1" t="s">
        <v>470</v>
      </c>
      <c r="AU102" s="1">
        <v>0</v>
      </c>
      <c r="AV102" s="1">
        <v>1.3</v>
      </c>
      <c r="AW102" s="1">
        <v>0</v>
      </c>
      <c r="AX102" s="1">
        <v>0.2</v>
      </c>
      <c r="AY102" s="1">
        <v>0.1</v>
      </c>
      <c r="AZ102" s="1">
        <v>0</v>
      </c>
      <c r="BA102" s="1">
        <v>0</v>
      </c>
      <c r="BB102" s="1">
        <v>0</v>
      </c>
      <c r="BC102" s="1">
        <v>0.1</v>
      </c>
    </row>
    <row r="103" spans="1:55" x14ac:dyDescent="0.3">
      <c r="A103" s="1" t="s">
        <v>202</v>
      </c>
      <c r="B103" s="1" t="s">
        <v>203</v>
      </c>
      <c r="C103" s="1">
        <v>0.1</v>
      </c>
      <c r="D103" s="1">
        <v>0.1</v>
      </c>
      <c r="E103" s="25">
        <v>0.1</v>
      </c>
      <c r="F103" s="25">
        <v>5.5</v>
      </c>
      <c r="G103" s="25">
        <v>0</v>
      </c>
      <c r="H103" s="25">
        <v>0</v>
      </c>
      <c r="I103" s="25">
        <v>0</v>
      </c>
      <c r="J103" s="25">
        <v>0</v>
      </c>
      <c r="K103" s="25">
        <v>0</v>
      </c>
      <c r="L103" s="1">
        <v>0</v>
      </c>
      <c r="M103" s="1">
        <v>0</v>
      </c>
      <c r="N103" s="1">
        <v>0</v>
      </c>
      <c r="O103" s="1">
        <v>0</v>
      </c>
      <c r="P103" s="1">
        <v>5.5501030161382581E-3</v>
      </c>
      <c r="Q103" s="1">
        <v>0</v>
      </c>
      <c r="R103" s="1">
        <v>0</v>
      </c>
      <c r="S103" s="1">
        <v>0</v>
      </c>
      <c r="T103" s="1">
        <v>0</v>
      </c>
      <c r="U103" s="1">
        <v>0</v>
      </c>
      <c r="V103" s="1">
        <v>0</v>
      </c>
      <c r="W103" s="1">
        <v>0</v>
      </c>
      <c r="X103" s="1">
        <v>0</v>
      </c>
      <c r="Y103" s="1">
        <v>3.7</v>
      </c>
      <c r="Z103" s="1">
        <v>0</v>
      </c>
      <c r="AA103" s="1">
        <v>0</v>
      </c>
      <c r="AB103" s="1">
        <v>0</v>
      </c>
      <c r="AC103" s="1">
        <v>0</v>
      </c>
      <c r="AD103" s="1">
        <v>0</v>
      </c>
      <c r="AE103" s="1">
        <v>0</v>
      </c>
      <c r="AF103" s="1">
        <v>0</v>
      </c>
      <c r="AG103" s="1">
        <v>2</v>
      </c>
      <c r="AH103" s="1">
        <v>0.1</v>
      </c>
      <c r="AI103" s="1">
        <v>0.1</v>
      </c>
      <c r="AJ103" s="1">
        <v>0</v>
      </c>
      <c r="AK103" s="1">
        <v>0</v>
      </c>
      <c r="AL103" s="1">
        <v>0</v>
      </c>
      <c r="AM103" s="1">
        <v>0</v>
      </c>
      <c r="AN103" s="1">
        <v>0</v>
      </c>
      <c r="AO103" s="26">
        <v>0.1</v>
      </c>
      <c r="AP103" s="26">
        <v>4.7</v>
      </c>
      <c r="AQ103" s="1">
        <v>0</v>
      </c>
      <c r="AR103" s="26">
        <v>0</v>
      </c>
      <c r="AS103" s="1">
        <v>1</v>
      </c>
      <c r="AT103" s="1">
        <v>5.0999999999999996</v>
      </c>
      <c r="AU103" s="1">
        <v>3.1</v>
      </c>
      <c r="AV103" s="1">
        <v>1.8</v>
      </c>
      <c r="AW103" s="1">
        <v>0</v>
      </c>
      <c r="AX103" s="1">
        <v>0</v>
      </c>
      <c r="AY103" s="1">
        <v>0</v>
      </c>
      <c r="AZ103" s="1">
        <v>0</v>
      </c>
      <c r="BA103" s="1">
        <v>0</v>
      </c>
      <c r="BB103" s="1">
        <v>0</v>
      </c>
      <c r="BC103" s="1">
        <v>0</v>
      </c>
    </row>
    <row r="104" spans="1:55" x14ac:dyDescent="0.3">
      <c r="A104" s="1" t="s">
        <v>204</v>
      </c>
      <c r="B104" s="1" t="s">
        <v>205</v>
      </c>
      <c r="C104" s="1">
        <v>0.1</v>
      </c>
      <c r="D104" s="1">
        <v>0.1</v>
      </c>
      <c r="E104" s="25">
        <v>0.1</v>
      </c>
      <c r="F104" s="25">
        <v>2.6</v>
      </c>
      <c r="G104" s="25">
        <v>0</v>
      </c>
      <c r="H104" s="25">
        <v>0</v>
      </c>
      <c r="I104" s="25">
        <v>0</v>
      </c>
      <c r="J104" s="25">
        <v>0</v>
      </c>
      <c r="K104" s="25">
        <v>0</v>
      </c>
      <c r="L104" s="1">
        <v>0</v>
      </c>
      <c r="M104" s="1">
        <v>0</v>
      </c>
      <c r="N104" s="1">
        <v>0</v>
      </c>
      <c r="O104" s="1">
        <v>0</v>
      </c>
      <c r="P104" s="1">
        <v>1.9267110171065985E-3</v>
      </c>
      <c r="Q104" s="1">
        <v>0</v>
      </c>
      <c r="R104" s="1">
        <v>0</v>
      </c>
      <c r="S104" s="1">
        <v>0</v>
      </c>
      <c r="T104" s="1">
        <v>0</v>
      </c>
      <c r="U104" s="1">
        <v>0</v>
      </c>
      <c r="V104" s="1">
        <v>0</v>
      </c>
      <c r="W104" s="1">
        <v>0</v>
      </c>
      <c r="X104" s="1">
        <v>0</v>
      </c>
      <c r="Y104" s="1">
        <v>1.3</v>
      </c>
      <c r="Z104" s="1">
        <v>0</v>
      </c>
      <c r="AA104" s="1">
        <v>0</v>
      </c>
      <c r="AB104" s="1">
        <v>0</v>
      </c>
      <c r="AC104" s="1">
        <v>0</v>
      </c>
      <c r="AD104" s="1">
        <v>0</v>
      </c>
      <c r="AE104" s="1">
        <v>0</v>
      </c>
      <c r="AF104" s="1">
        <v>0</v>
      </c>
      <c r="AG104" s="1">
        <v>0</v>
      </c>
      <c r="AH104" s="1">
        <v>0.1</v>
      </c>
      <c r="AI104" s="1">
        <v>0.1</v>
      </c>
      <c r="AJ104" s="1">
        <v>0</v>
      </c>
      <c r="AK104" s="1">
        <v>0</v>
      </c>
      <c r="AL104" s="1">
        <v>0</v>
      </c>
      <c r="AM104" s="1">
        <v>0</v>
      </c>
      <c r="AN104" s="1">
        <v>0</v>
      </c>
      <c r="AO104" s="26">
        <v>0.1</v>
      </c>
      <c r="AP104" s="26">
        <v>2</v>
      </c>
      <c r="AQ104" s="1">
        <v>0</v>
      </c>
      <c r="AR104" s="26">
        <v>0</v>
      </c>
      <c r="AS104" s="1">
        <v>0</v>
      </c>
      <c r="AT104" s="1">
        <v>0</v>
      </c>
      <c r="AU104" s="1">
        <v>0</v>
      </c>
      <c r="AV104" s="1">
        <v>0.5</v>
      </c>
      <c r="AW104" s="1">
        <v>0</v>
      </c>
      <c r="AX104" s="1">
        <v>0</v>
      </c>
      <c r="AY104" s="1">
        <v>0</v>
      </c>
      <c r="AZ104" s="1">
        <v>0</v>
      </c>
      <c r="BA104" s="1">
        <v>0</v>
      </c>
      <c r="BB104" s="1">
        <v>0</v>
      </c>
      <c r="BC104" s="1">
        <v>0</v>
      </c>
    </row>
    <row r="105" spans="1:55" x14ac:dyDescent="0.3">
      <c r="A105" s="1" t="s">
        <v>206</v>
      </c>
      <c r="B105" s="1" t="s">
        <v>207</v>
      </c>
      <c r="C105" s="1">
        <v>0.1</v>
      </c>
      <c r="D105" s="1">
        <v>0.1</v>
      </c>
      <c r="E105" s="25">
        <v>0.1</v>
      </c>
      <c r="F105" s="25">
        <v>8.3000000000000007</v>
      </c>
      <c r="G105" s="25">
        <v>7.5</v>
      </c>
      <c r="H105" s="25">
        <v>8.9</v>
      </c>
      <c r="I105" s="25">
        <v>9.8000000000000007</v>
      </c>
      <c r="J105" s="25">
        <v>9.4</v>
      </c>
      <c r="K105" s="25">
        <v>7.4</v>
      </c>
      <c r="L105" s="1">
        <v>8.6</v>
      </c>
      <c r="M105" s="1">
        <v>10</v>
      </c>
      <c r="N105" s="1">
        <v>0</v>
      </c>
      <c r="O105" s="1">
        <v>0</v>
      </c>
      <c r="P105" s="1">
        <v>8.9074265923850121E-3</v>
      </c>
      <c r="Q105" s="1">
        <v>1.3327678482822911E-5</v>
      </c>
      <c r="R105" s="1">
        <v>1.6436041020904915E-2</v>
      </c>
      <c r="S105" s="1">
        <v>3.3416097482228402E-3</v>
      </c>
      <c r="T105" s="1">
        <v>2.1097345114164988E-3</v>
      </c>
      <c r="U105" s="1">
        <v>4.871032363464073E-3</v>
      </c>
      <c r="V105" s="1">
        <v>0</v>
      </c>
      <c r="W105" s="1">
        <v>0</v>
      </c>
      <c r="X105" s="1">
        <v>0</v>
      </c>
      <c r="Y105" s="1">
        <v>5.9</v>
      </c>
      <c r="Z105" s="1">
        <v>8.1</v>
      </c>
      <c r="AA105" s="1">
        <v>9.1</v>
      </c>
      <c r="AB105" s="1">
        <v>6.7</v>
      </c>
      <c r="AC105" s="1">
        <v>8.1</v>
      </c>
      <c r="AD105" s="1">
        <v>2.1</v>
      </c>
      <c r="AE105" s="1">
        <v>5.9</v>
      </c>
      <c r="AF105" s="1">
        <v>1.6</v>
      </c>
      <c r="AG105" s="1">
        <v>7.1</v>
      </c>
      <c r="AH105" s="1">
        <v>0.1</v>
      </c>
      <c r="AI105" s="1">
        <v>0.1</v>
      </c>
      <c r="AJ105" s="1">
        <v>9</v>
      </c>
      <c r="AK105" s="1">
        <v>8.3000000000000007</v>
      </c>
      <c r="AL105" s="1">
        <v>8.6999999999999993</v>
      </c>
      <c r="AM105" s="1">
        <v>4.8</v>
      </c>
      <c r="AN105" s="1">
        <v>7.9</v>
      </c>
      <c r="AO105" s="26">
        <v>0.1</v>
      </c>
      <c r="AP105" s="26">
        <v>7.3</v>
      </c>
      <c r="AQ105" s="1">
        <v>7.8</v>
      </c>
      <c r="AR105" s="26">
        <v>7.5</v>
      </c>
      <c r="AS105" s="1">
        <v>7.5</v>
      </c>
      <c r="AT105" s="1">
        <v>1</v>
      </c>
      <c r="AU105" s="1">
        <v>4.3</v>
      </c>
      <c r="AV105" s="1">
        <v>6</v>
      </c>
      <c r="AW105" s="1">
        <v>0.9</v>
      </c>
      <c r="AX105" s="1">
        <v>1.7</v>
      </c>
      <c r="AY105" s="1">
        <v>1.3</v>
      </c>
      <c r="AZ105" s="1">
        <v>0</v>
      </c>
      <c r="BA105" s="1">
        <v>0</v>
      </c>
      <c r="BB105" s="1">
        <v>0</v>
      </c>
      <c r="BC105" s="1">
        <v>0.9</v>
      </c>
    </row>
    <row r="106" spans="1:55" x14ac:dyDescent="0.3">
      <c r="A106" s="1" t="s">
        <v>208</v>
      </c>
      <c r="B106" s="1" t="s">
        <v>209</v>
      </c>
      <c r="C106" s="1">
        <v>8</v>
      </c>
      <c r="D106" s="1">
        <v>0.1</v>
      </c>
      <c r="E106" s="25">
        <v>5.3</v>
      </c>
      <c r="F106" s="25">
        <v>7.1</v>
      </c>
      <c r="G106" s="25">
        <v>0</v>
      </c>
      <c r="H106" s="25">
        <v>4.5</v>
      </c>
      <c r="I106" s="25">
        <v>0</v>
      </c>
      <c r="J106" s="25">
        <v>2.5</v>
      </c>
      <c r="K106" s="25">
        <v>0</v>
      </c>
      <c r="L106" s="1">
        <v>1.3</v>
      </c>
      <c r="M106" s="1">
        <v>10</v>
      </c>
      <c r="N106" s="1">
        <v>9.1746139167440716E-4</v>
      </c>
      <c r="O106" s="1">
        <v>0</v>
      </c>
      <c r="P106" s="1">
        <v>3.9354500699050185E-3</v>
      </c>
      <c r="Q106" s="1">
        <v>0</v>
      </c>
      <c r="R106" s="1">
        <v>3.8601684039290293E-4</v>
      </c>
      <c r="S106" s="1">
        <v>0</v>
      </c>
      <c r="T106" s="1">
        <v>0</v>
      </c>
      <c r="U106" s="1">
        <v>5.089092524646701E-2</v>
      </c>
      <c r="V106" s="1">
        <v>4.5999999999999996</v>
      </c>
      <c r="W106" s="1">
        <v>0</v>
      </c>
      <c r="X106" s="1">
        <v>2.6</v>
      </c>
      <c r="Y106" s="1">
        <v>2.6</v>
      </c>
      <c r="Z106" s="1">
        <v>0</v>
      </c>
      <c r="AA106" s="1">
        <v>0.2</v>
      </c>
      <c r="AB106" s="1">
        <v>0</v>
      </c>
      <c r="AC106" s="1">
        <v>0.1</v>
      </c>
      <c r="AD106" s="1">
        <v>0</v>
      </c>
      <c r="AE106" s="1">
        <v>0.1</v>
      </c>
      <c r="AF106" s="1">
        <v>10</v>
      </c>
      <c r="AG106" s="1">
        <v>8.1</v>
      </c>
      <c r="AH106" s="1">
        <v>6.3</v>
      </c>
      <c r="AI106" s="1">
        <v>0.1</v>
      </c>
      <c r="AJ106" s="1">
        <v>2.4</v>
      </c>
      <c r="AK106" s="1">
        <v>0</v>
      </c>
      <c r="AL106" s="1">
        <v>1.3</v>
      </c>
      <c r="AM106" s="1">
        <v>0</v>
      </c>
      <c r="AN106" s="1">
        <v>10</v>
      </c>
      <c r="AO106" s="26">
        <v>4.0999999999999996</v>
      </c>
      <c r="AP106" s="26">
        <v>5.3</v>
      </c>
      <c r="AQ106" s="1">
        <v>0</v>
      </c>
      <c r="AR106" s="26">
        <v>0.7</v>
      </c>
      <c r="AS106" s="1">
        <v>9.1</v>
      </c>
      <c r="AT106" s="1">
        <v>3</v>
      </c>
      <c r="AU106" s="1">
        <v>6.1</v>
      </c>
      <c r="AV106" s="1">
        <v>3.6</v>
      </c>
      <c r="AW106" s="1">
        <v>1.5</v>
      </c>
      <c r="AX106" s="1">
        <v>2.6</v>
      </c>
      <c r="AY106" s="1">
        <v>2.1</v>
      </c>
      <c r="AZ106" s="1">
        <v>0</v>
      </c>
      <c r="BA106" s="1">
        <v>0</v>
      </c>
      <c r="BB106" s="1">
        <v>0</v>
      </c>
      <c r="BC106" s="1">
        <v>1.5</v>
      </c>
    </row>
    <row r="107" spans="1:55" x14ac:dyDescent="0.3">
      <c r="A107" s="1" t="s">
        <v>210</v>
      </c>
      <c r="B107" s="1" t="s">
        <v>211</v>
      </c>
      <c r="C107" s="1">
        <v>8.4</v>
      </c>
      <c r="D107" s="1">
        <v>0.1</v>
      </c>
      <c r="E107" s="25">
        <v>5.6</v>
      </c>
      <c r="F107" s="25">
        <v>8.1999999999999993</v>
      </c>
      <c r="G107" s="25">
        <v>7</v>
      </c>
      <c r="H107" s="25">
        <v>3.8</v>
      </c>
      <c r="I107" s="25">
        <v>0</v>
      </c>
      <c r="J107" s="25">
        <v>2.1</v>
      </c>
      <c r="K107" s="25">
        <v>6.7</v>
      </c>
      <c r="L107" s="1">
        <v>4.8</v>
      </c>
      <c r="M107" s="1">
        <v>9.6</v>
      </c>
      <c r="N107" s="1">
        <v>7.7192653752756904E-4</v>
      </c>
      <c r="O107" s="1">
        <v>0</v>
      </c>
      <c r="P107" s="1">
        <v>6.0382679230802563E-3</v>
      </c>
      <c r="Q107" s="1">
        <v>5.4507587256329755E-6</v>
      </c>
      <c r="R107" s="1">
        <v>1.1207704827299998E-4</v>
      </c>
      <c r="S107" s="1">
        <v>0</v>
      </c>
      <c r="T107" s="1">
        <v>7.2289868557165828E-4</v>
      </c>
      <c r="U107" s="1">
        <v>2.213416288024894E-3</v>
      </c>
      <c r="V107" s="1">
        <v>3.9</v>
      </c>
      <c r="W107" s="1">
        <v>0</v>
      </c>
      <c r="X107" s="1">
        <v>2.2000000000000002</v>
      </c>
      <c r="Y107" s="1">
        <v>4</v>
      </c>
      <c r="Z107" s="1">
        <v>7.2</v>
      </c>
      <c r="AA107" s="1">
        <v>0.1</v>
      </c>
      <c r="AB107" s="1">
        <v>0</v>
      </c>
      <c r="AC107" s="1">
        <v>0.1</v>
      </c>
      <c r="AD107" s="1">
        <v>0.7</v>
      </c>
      <c r="AE107" s="1">
        <v>0.4</v>
      </c>
      <c r="AF107" s="1">
        <v>0.7</v>
      </c>
      <c r="AG107" s="1">
        <v>2</v>
      </c>
      <c r="AH107" s="1">
        <v>6.2</v>
      </c>
      <c r="AI107" s="1">
        <v>0.1</v>
      </c>
      <c r="AJ107" s="1">
        <v>2</v>
      </c>
      <c r="AK107" s="1">
        <v>0</v>
      </c>
      <c r="AL107" s="1">
        <v>1</v>
      </c>
      <c r="AM107" s="1">
        <v>3.7</v>
      </c>
      <c r="AN107" s="1">
        <v>7.1</v>
      </c>
      <c r="AO107" s="26">
        <v>4.0999999999999996</v>
      </c>
      <c r="AP107" s="26">
        <v>6.6</v>
      </c>
      <c r="AQ107" s="1">
        <v>7.1</v>
      </c>
      <c r="AR107" s="26">
        <v>2.9</v>
      </c>
      <c r="AS107" s="1">
        <v>4.5999999999999996</v>
      </c>
      <c r="AT107" s="1">
        <v>2</v>
      </c>
      <c r="AU107" s="1">
        <v>3.3</v>
      </c>
      <c r="AV107" s="1">
        <v>5.0999999999999996</v>
      </c>
      <c r="AW107" s="1">
        <v>3</v>
      </c>
      <c r="AX107" s="1">
        <v>0</v>
      </c>
      <c r="AY107" s="1">
        <v>1.6</v>
      </c>
      <c r="AZ107" s="1">
        <v>0</v>
      </c>
      <c r="BA107" s="1">
        <v>0</v>
      </c>
      <c r="BB107" s="1">
        <v>0</v>
      </c>
      <c r="BC107" s="1">
        <v>1.1000000000000001</v>
      </c>
    </row>
    <row r="108" spans="1:55" x14ac:dyDescent="0.3">
      <c r="A108" s="1" t="s">
        <v>212</v>
      </c>
      <c r="B108" s="1" t="s">
        <v>213</v>
      </c>
      <c r="C108" s="1">
        <v>0.1</v>
      </c>
      <c r="D108" s="1">
        <v>0.1</v>
      </c>
      <c r="E108" s="25">
        <v>0.1</v>
      </c>
      <c r="F108" s="25">
        <v>0.1</v>
      </c>
      <c r="G108" s="25">
        <v>7.1</v>
      </c>
      <c r="H108" s="25">
        <v>0</v>
      </c>
      <c r="I108" s="25">
        <v>0</v>
      </c>
      <c r="J108" s="25">
        <v>0</v>
      </c>
      <c r="K108" s="25">
        <v>0</v>
      </c>
      <c r="L108" s="1">
        <v>0</v>
      </c>
      <c r="M108" s="1">
        <v>0</v>
      </c>
      <c r="N108" s="1">
        <v>0</v>
      </c>
      <c r="O108" s="1">
        <v>0</v>
      </c>
      <c r="P108" s="1">
        <v>0</v>
      </c>
      <c r="Q108" s="1">
        <v>5.2514733366043522E-4</v>
      </c>
      <c r="R108" s="1">
        <v>0</v>
      </c>
      <c r="S108" s="1">
        <v>0</v>
      </c>
      <c r="T108" s="1">
        <v>0</v>
      </c>
      <c r="U108" s="1">
        <v>0</v>
      </c>
      <c r="V108" s="1">
        <v>0</v>
      </c>
      <c r="W108" s="1">
        <v>0</v>
      </c>
      <c r="X108" s="1">
        <v>0</v>
      </c>
      <c r="Y108" s="1">
        <v>0.1</v>
      </c>
      <c r="Z108" s="1">
        <v>10</v>
      </c>
      <c r="AA108" s="1">
        <v>0</v>
      </c>
      <c r="AB108" s="1">
        <v>0</v>
      </c>
      <c r="AC108" s="1">
        <v>0</v>
      </c>
      <c r="AD108" s="1">
        <v>0</v>
      </c>
      <c r="AE108" s="1">
        <v>0</v>
      </c>
      <c r="AF108" s="1">
        <v>0</v>
      </c>
      <c r="AG108" s="1">
        <v>0</v>
      </c>
      <c r="AH108" s="1">
        <v>0.1</v>
      </c>
      <c r="AI108" s="1">
        <v>0.1</v>
      </c>
      <c r="AJ108" s="1">
        <v>0</v>
      </c>
      <c r="AK108" s="1">
        <v>0</v>
      </c>
      <c r="AL108" s="1">
        <v>0</v>
      </c>
      <c r="AM108" s="1">
        <v>0</v>
      </c>
      <c r="AN108" s="1">
        <v>0</v>
      </c>
      <c r="AO108" s="26">
        <v>0.1</v>
      </c>
      <c r="AP108" s="26">
        <v>0.1</v>
      </c>
      <c r="AQ108" s="1">
        <v>9</v>
      </c>
      <c r="AR108" s="26">
        <v>0</v>
      </c>
      <c r="AS108" s="1">
        <v>0</v>
      </c>
      <c r="AT108" s="1" t="s">
        <v>470</v>
      </c>
      <c r="AU108" s="1">
        <v>0</v>
      </c>
      <c r="AV108" s="1">
        <v>3.2</v>
      </c>
      <c r="AW108" s="1">
        <v>0.1</v>
      </c>
      <c r="AX108" s="1">
        <v>0</v>
      </c>
      <c r="AY108" s="1">
        <v>0.1</v>
      </c>
      <c r="AZ108" s="1">
        <v>0</v>
      </c>
      <c r="BA108" s="1">
        <v>0</v>
      </c>
      <c r="BB108" s="1">
        <v>0</v>
      </c>
      <c r="BC108" s="1">
        <v>0.1</v>
      </c>
    </row>
    <row r="109" spans="1:55" x14ac:dyDescent="0.3">
      <c r="A109" s="1" t="s">
        <v>214</v>
      </c>
      <c r="B109" s="1" t="s">
        <v>215</v>
      </c>
      <c r="C109" s="1">
        <v>0.1</v>
      </c>
      <c r="D109" s="1">
        <v>0.1</v>
      </c>
      <c r="E109" s="25">
        <v>0.1</v>
      </c>
      <c r="F109" s="25">
        <v>7.9</v>
      </c>
      <c r="G109" s="25">
        <v>0</v>
      </c>
      <c r="H109" s="25">
        <v>0</v>
      </c>
      <c r="I109" s="25">
        <v>0</v>
      </c>
      <c r="J109" s="25">
        <v>0</v>
      </c>
      <c r="K109" s="25">
        <v>0</v>
      </c>
      <c r="L109" s="1">
        <v>0</v>
      </c>
      <c r="M109" s="1">
        <v>10</v>
      </c>
      <c r="N109" s="1">
        <v>0</v>
      </c>
      <c r="O109" s="1">
        <v>0</v>
      </c>
      <c r="P109" s="1">
        <v>8.6329161301588533E-3</v>
      </c>
      <c r="Q109" s="1">
        <v>0</v>
      </c>
      <c r="R109" s="1">
        <v>0</v>
      </c>
      <c r="S109" s="1">
        <v>0</v>
      </c>
      <c r="T109" s="1">
        <v>0</v>
      </c>
      <c r="U109" s="1">
        <v>9.6431556281851467E-3</v>
      </c>
      <c r="V109" s="1">
        <v>0</v>
      </c>
      <c r="W109" s="1">
        <v>0</v>
      </c>
      <c r="X109" s="1">
        <v>0</v>
      </c>
      <c r="Y109" s="1">
        <v>5.8</v>
      </c>
      <c r="Z109" s="1">
        <v>0</v>
      </c>
      <c r="AA109" s="1">
        <v>0</v>
      </c>
      <c r="AB109" s="1">
        <v>0</v>
      </c>
      <c r="AC109" s="1">
        <v>0</v>
      </c>
      <c r="AD109" s="1">
        <v>0</v>
      </c>
      <c r="AE109" s="1">
        <v>0</v>
      </c>
      <c r="AF109" s="1">
        <v>3.2</v>
      </c>
      <c r="AG109" s="1">
        <v>6.1</v>
      </c>
      <c r="AH109" s="1">
        <v>0.1</v>
      </c>
      <c r="AI109" s="1">
        <v>0.1</v>
      </c>
      <c r="AJ109" s="1">
        <v>0</v>
      </c>
      <c r="AK109" s="1">
        <v>0</v>
      </c>
      <c r="AL109" s="1">
        <v>0</v>
      </c>
      <c r="AM109" s="1">
        <v>0</v>
      </c>
      <c r="AN109" s="1">
        <v>8.1</v>
      </c>
      <c r="AO109" s="26">
        <v>0.1</v>
      </c>
      <c r="AP109" s="26">
        <v>7</v>
      </c>
      <c r="AQ109" s="1">
        <v>0</v>
      </c>
      <c r="AR109" s="26">
        <v>0</v>
      </c>
      <c r="AS109" s="1">
        <v>7.1</v>
      </c>
      <c r="AT109" s="1">
        <v>3</v>
      </c>
      <c r="AU109" s="1">
        <v>5.0999999999999996</v>
      </c>
      <c r="AV109" s="1">
        <v>3.1</v>
      </c>
      <c r="AW109" s="1">
        <v>10</v>
      </c>
      <c r="AX109" s="1">
        <v>9.9</v>
      </c>
      <c r="AY109" s="1">
        <v>10</v>
      </c>
      <c r="AZ109" s="1">
        <v>4</v>
      </c>
      <c r="BA109" s="1">
        <v>0</v>
      </c>
      <c r="BB109" s="1">
        <v>8</v>
      </c>
      <c r="BC109" s="1">
        <v>8</v>
      </c>
    </row>
    <row r="110" spans="1:55" x14ac:dyDescent="0.3">
      <c r="A110" s="1" t="s">
        <v>216</v>
      </c>
      <c r="B110" s="1" t="s">
        <v>217</v>
      </c>
      <c r="C110" s="1">
        <v>0.1</v>
      </c>
      <c r="D110" s="1">
        <v>0.1</v>
      </c>
      <c r="E110" s="25">
        <v>0.1</v>
      </c>
      <c r="F110" s="25">
        <v>0.1</v>
      </c>
      <c r="G110" s="25">
        <v>5.4</v>
      </c>
      <c r="H110" s="25">
        <v>0</v>
      </c>
      <c r="I110" s="25">
        <v>0</v>
      </c>
      <c r="J110" s="25">
        <v>0</v>
      </c>
      <c r="K110" s="25">
        <v>0</v>
      </c>
      <c r="L110" s="1">
        <v>0</v>
      </c>
      <c r="M110" s="1">
        <v>0</v>
      </c>
      <c r="N110" s="1">
        <v>0</v>
      </c>
      <c r="O110" s="1">
        <v>0</v>
      </c>
      <c r="P110" s="1">
        <v>0</v>
      </c>
      <c r="Q110" s="1">
        <v>4.1413249937645096E-5</v>
      </c>
      <c r="R110" s="1">
        <v>0</v>
      </c>
      <c r="S110" s="1">
        <v>0</v>
      </c>
      <c r="T110" s="1">
        <v>0</v>
      </c>
      <c r="U110" s="1">
        <v>0</v>
      </c>
      <c r="V110" s="1">
        <v>0</v>
      </c>
      <c r="W110" s="1">
        <v>0</v>
      </c>
      <c r="X110" s="1">
        <v>0</v>
      </c>
      <c r="Y110" s="1">
        <v>0.1</v>
      </c>
      <c r="Z110" s="1">
        <v>9.1</v>
      </c>
      <c r="AA110" s="1">
        <v>0</v>
      </c>
      <c r="AB110" s="1">
        <v>0</v>
      </c>
      <c r="AC110" s="1">
        <v>0</v>
      </c>
      <c r="AD110" s="1">
        <v>0</v>
      </c>
      <c r="AE110" s="1">
        <v>0</v>
      </c>
      <c r="AF110" s="1">
        <v>0</v>
      </c>
      <c r="AG110" s="1">
        <v>0</v>
      </c>
      <c r="AH110" s="1">
        <v>0.1</v>
      </c>
      <c r="AI110" s="1">
        <v>0.1</v>
      </c>
      <c r="AJ110" s="1">
        <v>0</v>
      </c>
      <c r="AK110" s="1">
        <v>0</v>
      </c>
      <c r="AL110" s="1">
        <v>0</v>
      </c>
      <c r="AM110" s="1">
        <v>0</v>
      </c>
      <c r="AN110" s="1">
        <v>0</v>
      </c>
      <c r="AO110" s="26">
        <v>0.1</v>
      </c>
      <c r="AP110" s="26">
        <v>0.1</v>
      </c>
      <c r="AQ110" s="1">
        <v>7.7</v>
      </c>
      <c r="AR110" s="26">
        <v>0</v>
      </c>
      <c r="AS110" s="1">
        <v>0</v>
      </c>
      <c r="AT110" s="1" t="s">
        <v>470</v>
      </c>
      <c r="AU110" s="1">
        <v>0</v>
      </c>
      <c r="AV110" s="1">
        <v>2.4</v>
      </c>
      <c r="AW110" s="1">
        <v>0</v>
      </c>
      <c r="AX110" s="1">
        <v>0</v>
      </c>
      <c r="AY110" s="1">
        <v>0</v>
      </c>
      <c r="AZ110" s="1">
        <v>0</v>
      </c>
      <c r="BA110" s="1">
        <v>0</v>
      </c>
      <c r="BB110" s="1">
        <v>0</v>
      </c>
      <c r="BC110" s="1">
        <v>0</v>
      </c>
    </row>
    <row r="111" spans="1:55" x14ac:dyDescent="0.3">
      <c r="A111" s="1" t="s">
        <v>218</v>
      </c>
      <c r="B111" s="1" t="s">
        <v>219</v>
      </c>
      <c r="C111" s="1">
        <v>0.1</v>
      </c>
      <c r="D111" s="1">
        <v>0.1</v>
      </c>
      <c r="E111" s="25">
        <v>0.1</v>
      </c>
      <c r="F111" s="25">
        <v>0.1</v>
      </c>
      <c r="G111" s="25">
        <v>5.3</v>
      </c>
      <c r="H111" s="25">
        <v>0</v>
      </c>
      <c r="I111" s="25">
        <v>2.1</v>
      </c>
      <c r="J111" s="25">
        <v>1.1000000000000001</v>
      </c>
      <c r="K111" s="25">
        <v>0</v>
      </c>
      <c r="L111" s="1">
        <v>0.6</v>
      </c>
      <c r="M111" s="1">
        <v>4.8</v>
      </c>
      <c r="N111" s="1">
        <v>0</v>
      </c>
      <c r="O111" s="1">
        <v>0</v>
      </c>
      <c r="P111" s="1">
        <v>0</v>
      </c>
      <c r="Q111" s="1">
        <v>3.0457130572439264E-4</v>
      </c>
      <c r="R111" s="1">
        <v>1.1874938925479314E-3</v>
      </c>
      <c r="S111" s="1">
        <v>5.5211366701194136E-6</v>
      </c>
      <c r="T111" s="1">
        <v>0</v>
      </c>
      <c r="U111" s="1">
        <v>1.6201848847890242E-2</v>
      </c>
      <c r="V111" s="1">
        <v>0</v>
      </c>
      <c r="W111" s="1">
        <v>0</v>
      </c>
      <c r="X111" s="1">
        <v>0</v>
      </c>
      <c r="Y111" s="1">
        <v>0.1</v>
      </c>
      <c r="Z111" s="1">
        <v>10</v>
      </c>
      <c r="AA111" s="1">
        <v>0.7</v>
      </c>
      <c r="AB111" s="1">
        <v>0</v>
      </c>
      <c r="AC111" s="1">
        <v>0.4</v>
      </c>
      <c r="AD111" s="1">
        <v>0</v>
      </c>
      <c r="AE111" s="1">
        <v>0.2</v>
      </c>
      <c r="AF111" s="1">
        <v>5.4</v>
      </c>
      <c r="AG111" s="1">
        <v>2</v>
      </c>
      <c r="AH111" s="1">
        <v>0.1</v>
      </c>
      <c r="AI111" s="1">
        <v>0.1</v>
      </c>
      <c r="AJ111" s="1">
        <v>0.4</v>
      </c>
      <c r="AK111" s="1">
        <v>1.1000000000000001</v>
      </c>
      <c r="AL111" s="1">
        <v>0.8</v>
      </c>
      <c r="AM111" s="1">
        <v>0</v>
      </c>
      <c r="AN111" s="1">
        <v>5.0999999999999996</v>
      </c>
      <c r="AO111" s="26">
        <v>0.1</v>
      </c>
      <c r="AP111" s="26">
        <v>0.1</v>
      </c>
      <c r="AQ111" s="1">
        <v>8.6</v>
      </c>
      <c r="AR111" s="26">
        <v>0.4</v>
      </c>
      <c r="AS111" s="1">
        <v>3.6</v>
      </c>
      <c r="AT111" s="1" t="s">
        <v>470</v>
      </c>
      <c r="AU111" s="1">
        <v>3.6</v>
      </c>
      <c r="AV111" s="1">
        <v>3.6</v>
      </c>
      <c r="AW111" s="1">
        <v>0.1</v>
      </c>
      <c r="AX111" s="1">
        <v>5.2</v>
      </c>
      <c r="AY111" s="1">
        <v>3</v>
      </c>
      <c r="AZ111" s="1">
        <v>0</v>
      </c>
      <c r="BA111" s="1">
        <v>0</v>
      </c>
      <c r="BB111" s="1">
        <v>0</v>
      </c>
      <c r="BC111" s="1">
        <v>2.1</v>
      </c>
    </row>
    <row r="112" spans="1:55" x14ac:dyDescent="0.3">
      <c r="A112" s="1" t="s">
        <v>220</v>
      </c>
      <c r="B112" s="1" t="s">
        <v>221</v>
      </c>
      <c r="C112" s="1">
        <v>0.1</v>
      </c>
      <c r="D112" s="1">
        <v>0.1</v>
      </c>
      <c r="E112" s="25">
        <v>0.1</v>
      </c>
      <c r="F112" s="25">
        <v>6.7</v>
      </c>
      <c r="G112" s="25">
        <v>4</v>
      </c>
      <c r="H112" s="25">
        <v>0</v>
      </c>
      <c r="I112" s="25">
        <v>0</v>
      </c>
      <c r="J112" s="25">
        <v>0</v>
      </c>
      <c r="K112" s="25">
        <v>0</v>
      </c>
      <c r="L112" s="1">
        <v>0</v>
      </c>
      <c r="M112" s="1">
        <v>9.9</v>
      </c>
      <c r="N112" s="1">
        <v>0</v>
      </c>
      <c r="O112" s="1">
        <v>0</v>
      </c>
      <c r="P112" s="1">
        <v>1.4429951241771521E-2</v>
      </c>
      <c r="Q112" s="1">
        <v>7.3313633451064461E-7</v>
      </c>
      <c r="R112" s="1">
        <v>0</v>
      </c>
      <c r="S112" s="1">
        <v>0</v>
      </c>
      <c r="T112" s="1">
        <v>0</v>
      </c>
      <c r="U112" s="1">
        <v>2.6745198117273258E-2</v>
      </c>
      <c r="V112" s="1">
        <v>0</v>
      </c>
      <c r="W112" s="1">
        <v>0</v>
      </c>
      <c r="X112" s="1">
        <v>0</v>
      </c>
      <c r="Y112" s="1">
        <v>9.6</v>
      </c>
      <c r="Z112" s="1">
        <v>5.3</v>
      </c>
      <c r="AA112" s="1">
        <v>0</v>
      </c>
      <c r="AB112" s="1">
        <v>0</v>
      </c>
      <c r="AC112" s="1">
        <v>0</v>
      </c>
      <c r="AD112" s="1">
        <v>0</v>
      </c>
      <c r="AE112" s="1">
        <v>0</v>
      </c>
      <c r="AF112" s="1">
        <v>8.9</v>
      </c>
      <c r="AG112" s="1">
        <v>5.0999999999999996</v>
      </c>
      <c r="AH112" s="1">
        <v>0.1</v>
      </c>
      <c r="AI112" s="1">
        <v>0.1</v>
      </c>
      <c r="AJ112" s="1">
        <v>0</v>
      </c>
      <c r="AK112" s="1">
        <v>0</v>
      </c>
      <c r="AL112" s="1">
        <v>0</v>
      </c>
      <c r="AM112" s="1">
        <v>0</v>
      </c>
      <c r="AN112" s="1">
        <v>9.5</v>
      </c>
      <c r="AO112" s="26">
        <v>0.1</v>
      </c>
      <c r="AP112" s="26">
        <v>8.5</v>
      </c>
      <c r="AQ112" s="1">
        <v>4.7</v>
      </c>
      <c r="AR112" s="26">
        <v>0</v>
      </c>
      <c r="AS112" s="1">
        <v>7.3</v>
      </c>
      <c r="AT112" s="1">
        <v>10</v>
      </c>
      <c r="AU112" s="1">
        <v>8.6999999999999993</v>
      </c>
      <c r="AV112" s="1">
        <v>5.6</v>
      </c>
      <c r="AW112" s="1">
        <v>5.7</v>
      </c>
      <c r="AX112" s="1">
        <v>8.1</v>
      </c>
      <c r="AY112" s="1">
        <v>7.1</v>
      </c>
      <c r="AZ112" s="1">
        <v>0</v>
      </c>
      <c r="BA112" s="1">
        <v>0</v>
      </c>
      <c r="BB112" s="1">
        <v>0</v>
      </c>
      <c r="BC112" s="1">
        <v>5</v>
      </c>
    </row>
    <row r="113" spans="1:55" x14ac:dyDescent="0.3">
      <c r="A113" s="1" t="s">
        <v>222</v>
      </c>
      <c r="B113" s="1" t="s">
        <v>223</v>
      </c>
      <c r="C113" s="1">
        <v>0.1</v>
      </c>
      <c r="D113" s="1">
        <v>0.1</v>
      </c>
      <c r="E113" s="25">
        <v>0.1</v>
      </c>
      <c r="F113" s="25">
        <v>0.1</v>
      </c>
      <c r="G113" s="25">
        <v>5.2</v>
      </c>
      <c r="H113" s="25">
        <v>6</v>
      </c>
      <c r="I113" s="25">
        <v>8.9</v>
      </c>
      <c r="J113" s="25">
        <v>7.7</v>
      </c>
      <c r="K113" s="25">
        <v>3.9</v>
      </c>
      <c r="L113" s="1">
        <v>6.2</v>
      </c>
      <c r="M113" s="1">
        <v>0</v>
      </c>
      <c r="N113" s="1">
        <v>0</v>
      </c>
      <c r="O113" s="1">
        <v>0</v>
      </c>
      <c r="P113" s="1">
        <v>0</v>
      </c>
      <c r="Q113" s="1">
        <v>1.1081026559160798E-5</v>
      </c>
      <c r="R113" s="1">
        <v>1.9053166390337078E-2</v>
      </c>
      <c r="S113" s="1">
        <v>1.4037592906630016E-2</v>
      </c>
      <c r="T113" s="1">
        <v>7.1677583261361565E-4</v>
      </c>
      <c r="U113" s="1">
        <v>0</v>
      </c>
      <c r="V113" s="1">
        <v>0</v>
      </c>
      <c r="W113" s="1">
        <v>0</v>
      </c>
      <c r="X113" s="1">
        <v>0</v>
      </c>
      <c r="Y113" s="1">
        <v>0.1</v>
      </c>
      <c r="Z113" s="1">
        <v>7.9</v>
      </c>
      <c r="AA113" s="1">
        <v>10</v>
      </c>
      <c r="AB113" s="1">
        <v>10</v>
      </c>
      <c r="AC113" s="1">
        <v>10</v>
      </c>
      <c r="AD113" s="1">
        <v>0.7</v>
      </c>
      <c r="AE113" s="1">
        <v>7.7</v>
      </c>
      <c r="AF113" s="1">
        <v>0</v>
      </c>
      <c r="AG113" s="1">
        <v>1</v>
      </c>
      <c r="AH113" s="1">
        <v>0.1</v>
      </c>
      <c r="AI113" s="1">
        <v>0.1</v>
      </c>
      <c r="AJ113" s="1">
        <v>8</v>
      </c>
      <c r="AK113" s="1">
        <v>9.5</v>
      </c>
      <c r="AL113" s="1">
        <v>8.9</v>
      </c>
      <c r="AM113" s="1">
        <v>2.2999999999999998</v>
      </c>
      <c r="AN113" s="1">
        <v>0</v>
      </c>
      <c r="AO113" s="26">
        <v>0.1</v>
      </c>
      <c r="AP113" s="26">
        <v>0.1</v>
      </c>
      <c r="AQ113" s="1">
        <v>6.8</v>
      </c>
      <c r="AR113" s="26">
        <v>7</v>
      </c>
      <c r="AS113" s="1">
        <v>0.5</v>
      </c>
      <c r="AT113" s="1">
        <v>2</v>
      </c>
      <c r="AU113" s="1">
        <v>1.3</v>
      </c>
      <c r="AV113" s="1">
        <v>3.8</v>
      </c>
      <c r="AW113" s="1">
        <v>0.2</v>
      </c>
      <c r="AX113" s="1">
        <v>0</v>
      </c>
      <c r="AY113" s="1">
        <v>0.1</v>
      </c>
      <c r="AZ113" s="1">
        <v>0</v>
      </c>
      <c r="BA113" s="1">
        <v>0</v>
      </c>
      <c r="BB113" s="1">
        <v>0</v>
      </c>
      <c r="BC113" s="1">
        <v>0.1</v>
      </c>
    </row>
    <row r="114" spans="1:55" x14ac:dyDescent="0.3">
      <c r="A114" s="1" t="s">
        <v>224</v>
      </c>
      <c r="B114" s="1" t="s">
        <v>225</v>
      </c>
      <c r="C114" s="1">
        <v>10</v>
      </c>
      <c r="D114" s="1">
        <v>10</v>
      </c>
      <c r="E114" s="25">
        <v>10</v>
      </c>
      <c r="F114" s="25">
        <v>9.3000000000000007</v>
      </c>
      <c r="G114" s="25">
        <v>7.2</v>
      </c>
      <c r="H114" s="25">
        <v>10</v>
      </c>
      <c r="I114" s="25">
        <v>10</v>
      </c>
      <c r="J114" s="25">
        <v>10</v>
      </c>
      <c r="K114" s="25">
        <v>7.9</v>
      </c>
      <c r="L114" s="1">
        <v>9.1999999999999993</v>
      </c>
      <c r="M114" s="1">
        <v>9.6999999999999993</v>
      </c>
      <c r="N114" s="1">
        <v>1.3756141477501817E-3</v>
      </c>
      <c r="O114" s="1">
        <v>2.2384058765341974E-4</v>
      </c>
      <c r="P114" s="1">
        <v>4.2594490635984453E-3</v>
      </c>
      <c r="Q114" s="1">
        <v>1.6022415126368831E-6</v>
      </c>
      <c r="R114" s="1">
        <v>1.2184121016887461E-2</v>
      </c>
      <c r="S114" s="1">
        <v>4.1016867895317458E-3</v>
      </c>
      <c r="T114" s="1">
        <v>6.8834577881762002E-4</v>
      </c>
      <c r="U114" s="1">
        <v>6.1691282621030661E-4</v>
      </c>
      <c r="V114" s="1">
        <v>6.9</v>
      </c>
      <c r="W114" s="1">
        <v>2.2000000000000002</v>
      </c>
      <c r="X114" s="1">
        <v>5</v>
      </c>
      <c r="Y114" s="1">
        <v>2.8</v>
      </c>
      <c r="Z114" s="1">
        <v>6</v>
      </c>
      <c r="AA114" s="1">
        <v>6.8</v>
      </c>
      <c r="AB114" s="1">
        <v>8.1999999999999993</v>
      </c>
      <c r="AC114" s="1">
        <v>7.6</v>
      </c>
      <c r="AD114" s="1">
        <v>0.7</v>
      </c>
      <c r="AE114" s="1">
        <v>5.0999999999999996</v>
      </c>
      <c r="AF114" s="1">
        <v>0.2</v>
      </c>
      <c r="AG114" s="1">
        <v>6.1</v>
      </c>
      <c r="AH114" s="1">
        <v>8.5</v>
      </c>
      <c r="AI114" s="1">
        <v>6.1</v>
      </c>
      <c r="AJ114" s="1">
        <v>8.4</v>
      </c>
      <c r="AK114" s="1">
        <v>9.1</v>
      </c>
      <c r="AL114" s="1">
        <v>8.8000000000000007</v>
      </c>
      <c r="AM114" s="1">
        <v>4.3</v>
      </c>
      <c r="AN114" s="1">
        <v>7.2</v>
      </c>
      <c r="AO114" s="26">
        <v>8.5</v>
      </c>
      <c r="AP114" s="26">
        <v>7.2</v>
      </c>
      <c r="AQ114" s="1">
        <v>6.6</v>
      </c>
      <c r="AR114" s="26">
        <v>7.7</v>
      </c>
      <c r="AS114" s="1">
        <v>6.7</v>
      </c>
      <c r="AT114" s="1">
        <v>1</v>
      </c>
      <c r="AU114" s="1">
        <v>3.9</v>
      </c>
      <c r="AV114" s="1">
        <v>7</v>
      </c>
      <c r="AW114" s="1">
        <v>10</v>
      </c>
      <c r="AX114" s="1">
        <v>9.1</v>
      </c>
      <c r="AY114" s="1">
        <v>9.6</v>
      </c>
      <c r="AZ114" s="1">
        <v>0</v>
      </c>
      <c r="BA114" s="1">
        <v>5</v>
      </c>
      <c r="BB114" s="1">
        <v>9</v>
      </c>
      <c r="BC114" s="1">
        <v>9</v>
      </c>
    </row>
    <row r="115" spans="1:55" x14ac:dyDescent="0.3">
      <c r="A115" s="1" t="s">
        <v>226</v>
      </c>
      <c r="B115" s="1" t="s">
        <v>227</v>
      </c>
      <c r="C115" s="1">
        <v>1.3</v>
      </c>
      <c r="D115" s="1">
        <v>0.1</v>
      </c>
      <c r="E115" s="25">
        <v>0.7</v>
      </c>
      <c r="F115" s="25">
        <v>0.1</v>
      </c>
      <c r="G115" s="25">
        <v>5.3</v>
      </c>
      <c r="H115" s="25">
        <v>2.7</v>
      </c>
      <c r="I115" s="25">
        <v>6.1</v>
      </c>
      <c r="J115" s="25">
        <v>4.5999999999999996</v>
      </c>
      <c r="K115" s="25">
        <v>2.7</v>
      </c>
      <c r="L115" s="1">
        <v>3.7</v>
      </c>
      <c r="M115" s="1">
        <v>6.5</v>
      </c>
      <c r="N115" s="1">
        <v>3.198858399976217E-4</v>
      </c>
      <c r="O115" s="1">
        <v>0</v>
      </c>
      <c r="P115" s="1">
        <v>0</v>
      </c>
      <c r="Q115" s="1">
        <v>1.4517743358008543E-4</v>
      </c>
      <c r="R115" s="1">
        <v>1.1859846795691253E-2</v>
      </c>
      <c r="S115" s="1">
        <v>1.7699457938183151E-3</v>
      </c>
      <c r="T115" s="1">
        <v>2.1385973778874456E-3</v>
      </c>
      <c r="U115" s="1">
        <v>3.8677646639117637E-2</v>
      </c>
      <c r="V115" s="1">
        <v>1.6</v>
      </c>
      <c r="W115" s="1">
        <v>0</v>
      </c>
      <c r="X115" s="1">
        <v>0.8</v>
      </c>
      <c r="Y115" s="1">
        <v>0.1</v>
      </c>
      <c r="Z115" s="1">
        <v>10</v>
      </c>
      <c r="AA115" s="1">
        <v>6.6</v>
      </c>
      <c r="AB115" s="1">
        <v>3.5</v>
      </c>
      <c r="AC115" s="1">
        <v>5.3</v>
      </c>
      <c r="AD115" s="1">
        <v>2.1</v>
      </c>
      <c r="AE115" s="1">
        <v>3.9</v>
      </c>
      <c r="AF115" s="1">
        <v>10</v>
      </c>
      <c r="AG115" s="1">
        <v>2</v>
      </c>
      <c r="AH115" s="1">
        <v>1.5</v>
      </c>
      <c r="AI115" s="1">
        <v>0.1</v>
      </c>
      <c r="AJ115" s="1">
        <v>4.7</v>
      </c>
      <c r="AK115" s="1">
        <v>4.8</v>
      </c>
      <c r="AL115" s="1">
        <v>4.8</v>
      </c>
      <c r="AM115" s="1">
        <v>2.4</v>
      </c>
      <c r="AN115" s="1">
        <v>8.8000000000000007</v>
      </c>
      <c r="AO115" s="26">
        <v>0.8</v>
      </c>
      <c r="AP115" s="26">
        <v>0.1</v>
      </c>
      <c r="AQ115" s="1">
        <v>8.6</v>
      </c>
      <c r="AR115" s="26">
        <v>3.8</v>
      </c>
      <c r="AS115" s="1">
        <v>5.4</v>
      </c>
      <c r="AT115" s="1" t="s">
        <v>470</v>
      </c>
      <c r="AU115" s="1">
        <v>5.4</v>
      </c>
      <c r="AV115" s="1">
        <v>4.5999999999999996</v>
      </c>
      <c r="AW115" s="1">
        <v>0.1</v>
      </c>
      <c r="AX115" s="1">
        <v>0.4</v>
      </c>
      <c r="AY115" s="1">
        <v>0.3</v>
      </c>
      <c r="AZ115" s="1">
        <v>0</v>
      </c>
      <c r="BA115" s="1">
        <v>0</v>
      </c>
      <c r="BB115" s="1">
        <v>0</v>
      </c>
      <c r="BC115" s="1">
        <v>0.2</v>
      </c>
    </row>
    <row r="116" spans="1:55" x14ac:dyDescent="0.3">
      <c r="A116" s="1" t="s">
        <v>228</v>
      </c>
      <c r="B116" s="1" t="s">
        <v>229</v>
      </c>
      <c r="C116" s="1">
        <v>7.1</v>
      </c>
      <c r="D116" s="1">
        <v>0.1</v>
      </c>
      <c r="E116" s="25">
        <v>4.5</v>
      </c>
      <c r="F116" s="25">
        <v>6.2</v>
      </c>
      <c r="G116" s="25">
        <v>0</v>
      </c>
      <c r="H116" s="25">
        <v>0</v>
      </c>
      <c r="I116" s="25">
        <v>0</v>
      </c>
      <c r="J116" s="25">
        <v>0</v>
      </c>
      <c r="K116" s="25">
        <v>0</v>
      </c>
      <c r="L116" s="1">
        <v>0</v>
      </c>
      <c r="M116" s="1">
        <v>7</v>
      </c>
      <c r="N116" s="1">
        <v>1.7046839730768155E-3</v>
      </c>
      <c r="O116" s="1">
        <v>0</v>
      </c>
      <c r="P116" s="1">
        <v>7.408674507021035E-3</v>
      </c>
      <c r="Q116" s="1">
        <v>0</v>
      </c>
      <c r="R116" s="1">
        <v>0</v>
      </c>
      <c r="S116" s="1">
        <v>0</v>
      </c>
      <c r="T116" s="1">
        <v>0</v>
      </c>
      <c r="U116" s="1">
        <v>1.6231932033523363E-3</v>
      </c>
      <c r="V116" s="1">
        <v>8.5</v>
      </c>
      <c r="W116" s="1">
        <v>0</v>
      </c>
      <c r="X116" s="1">
        <v>5.7</v>
      </c>
      <c r="Y116" s="1">
        <v>4.9000000000000004</v>
      </c>
      <c r="Z116" s="1">
        <v>0</v>
      </c>
      <c r="AA116" s="1">
        <v>0</v>
      </c>
      <c r="AB116" s="1">
        <v>0</v>
      </c>
      <c r="AC116" s="1">
        <v>0</v>
      </c>
      <c r="AD116" s="1">
        <v>0</v>
      </c>
      <c r="AE116" s="1">
        <v>0</v>
      </c>
      <c r="AF116" s="1">
        <v>0.5</v>
      </c>
      <c r="AG116" s="1">
        <v>3</v>
      </c>
      <c r="AH116" s="1">
        <v>7.8</v>
      </c>
      <c r="AI116" s="1">
        <v>0.1</v>
      </c>
      <c r="AJ116" s="1">
        <v>0</v>
      </c>
      <c r="AK116" s="1">
        <v>0</v>
      </c>
      <c r="AL116" s="1">
        <v>0</v>
      </c>
      <c r="AM116" s="1">
        <v>0</v>
      </c>
      <c r="AN116" s="1">
        <v>4.5</v>
      </c>
      <c r="AO116" s="26">
        <v>5.0999999999999996</v>
      </c>
      <c r="AP116" s="26">
        <v>5.6</v>
      </c>
      <c r="AQ116" s="1">
        <v>0</v>
      </c>
      <c r="AR116" s="26">
        <v>0</v>
      </c>
      <c r="AS116" s="1">
        <v>3.8</v>
      </c>
      <c r="AT116" s="1">
        <v>7.1</v>
      </c>
      <c r="AU116" s="1">
        <v>5.5</v>
      </c>
      <c r="AV116" s="1">
        <v>3.7</v>
      </c>
      <c r="AW116" s="1">
        <v>0.7</v>
      </c>
      <c r="AX116" s="1">
        <v>0</v>
      </c>
      <c r="AY116" s="1">
        <v>0.4</v>
      </c>
      <c r="AZ116" s="1">
        <v>0</v>
      </c>
      <c r="BA116" s="1">
        <v>0</v>
      </c>
      <c r="BB116" s="1">
        <v>0</v>
      </c>
      <c r="BC116" s="1">
        <v>0.3</v>
      </c>
    </row>
    <row r="117" spans="1:55" x14ac:dyDescent="0.3">
      <c r="A117" s="1" t="s">
        <v>230</v>
      </c>
      <c r="B117" s="1" t="s">
        <v>231</v>
      </c>
      <c r="C117" s="1">
        <v>5.5</v>
      </c>
      <c r="D117" s="1">
        <v>5</v>
      </c>
      <c r="E117" s="25">
        <v>5.3</v>
      </c>
      <c r="F117" s="25">
        <v>5.3</v>
      </c>
      <c r="G117" s="25">
        <v>0</v>
      </c>
      <c r="H117" s="25">
        <v>0</v>
      </c>
      <c r="I117" s="25">
        <v>0</v>
      </c>
      <c r="J117" s="25">
        <v>0</v>
      </c>
      <c r="K117" s="25">
        <v>0</v>
      </c>
      <c r="L117" s="1">
        <v>0</v>
      </c>
      <c r="M117" s="1">
        <v>7.8</v>
      </c>
      <c r="N117" s="1">
        <v>6.0298006868841078E-4</v>
      </c>
      <c r="O117" s="1">
        <v>1.1701888016964409E-4</v>
      </c>
      <c r="P117" s="1">
        <v>5.0694553263802514E-3</v>
      </c>
      <c r="Q117" s="1">
        <v>0</v>
      </c>
      <c r="R117" s="1">
        <v>0</v>
      </c>
      <c r="S117" s="1">
        <v>0</v>
      </c>
      <c r="T117" s="1">
        <v>0</v>
      </c>
      <c r="U117" s="1">
        <v>5.0135136178515796E-3</v>
      </c>
      <c r="V117" s="1">
        <v>3</v>
      </c>
      <c r="W117" s="1">
        <v>1.2</v>
      </c>
      <c r="X117" s="1">
        <v>2.1</v>
      </c>
      <c r="Y117" s="1">
        <v>3.4</v>
      </c>
      <c r="Z117" s="1">
        <v>0</v>
      </c>
      <c r="AA117" s="1">
        <v>0</v>
      </c>
      <c r="AB117" s="1">
        <v>0</v>
      </c>
      <c r="AC117" s="1">
        <v>0</v>
      </c>
      <c r="AD117" s="1">
        <v>0</v>
      </c>
      <c r="AE117" s="1">
        <v>0</v>
      </c>
      <c r="AF117" s="1">
        <v>1.7</v>
      </c>
      <c r="AG117" s="1">
        <v>1</v>
      </c>
      <c r="AH117" s="1">
        <v>4.3</v>
      </c>
      <c r="AI117" s="1">
        <v>3.1</v>
      </c>
      <c r="AJ117" s="1">
        <v>0</v>
      </c>
      <c r="AK117" s="1">
        <v>0</v>
      </c>
      <c r="AL117" s="1">
        <v>0</v>
      </c>
      <c r="AM117" s="1">
        <v>0</v>
      </c>
      <c r="AN117" s="1">
        <v>5.5</v>
      </c>
      <c r="AO117" s="26">
        <v>3.9</v>
      </c>
      <c r="AP117" s="26">
        <v>4.4000000000000004</v>
      </c>
      <c r="AQ117" s="1">
        <v>0</v>
      </c>
      <c r="AR117" s="26">
        <v>0</v>
      </c>
      <c r="AS117" s="1">
        <v>3.3</v>
      </c>
      <c r="AT117" s="1">
        <v>8.1</v>
      </c>
      <c r="AU117" s="1">
        <v>5.7</v>
      </c>
      <c r="AV117" s="1">
        <v>3.1</v>
      </c>
      <c r="AW117" s="1">
        <v>1</v>
      </c>
      <c r="AX117" s="1">
        <v>1.4</v>
      </c>
      <c r="AY117" s="1">
        <v>1.2</v>
      </c>
      <c r="AZ117" s="1">
        <v>0</v>
      </c>
      <c r="BA117" s="1">
        <v>0</v>
      </c>
      <c r="BB117" s="1">
        <v>0</v>
      </c>
      <c r="BC117" s="1">
        <v>0.8</v>
      </c>
    </row>
    <row r="118" spans="1:55" x14ac:dyDescent="0.3">
      <c r="A118" s="1" t="s">
        <v>232</v>
      </c>
      <c r="B118" s="1" t="s">
        <v>233</v>
      </c>
      <c r="C118" s="1">
        <v>5</v>
      </c>
      <c r="D118" s="1">
        <v>0.1</v>
      </c>
      <c r="E118" s="25">
        <v>2.9</v>
      </c>
      <c r="F118" s="25">
        <v>4.0999999999999996</v>
      </c>
      <c r="G118" s="25">
        <v>5.6</v>
      </c>
      <c r="H118" s="25">
        <v>0</v>
      </c>
      <c r="I118" s="25">
        <v>0</v>
      </c>
      <c r="J118" s="25">
        <v>0</v>
      </c>
      <c r="K118" s="25">
        <v>0</v>
      </c>
      <c r="L118" s="1">
        <v>0</v>
      </c>
      <c r="M118" s="1">
        <v>0</v>
      </c>
      <c r="N118" s="1">
        <v>1.6371416912383491E-3</v>
      </c>
      <c r="O118" s="1">
        <v>0</v>
      </c>
      <c r="P118" s="1">
        <v>6.9227822609948262E-3</v>
      </c>
      <c r="Q118" s="1">
        <v>3.6477973201899801E-5</v>
      </c>
      <c r="R118" s="1">
        <v>0</v>
      </c>
      <c r="S118" s="1">
        <v>0</v>
      </c>
      <c r="T118" s="1">
        <v>0</v>
      </c>
      <c r="U118" s="1">
        <v>0</v>
      </c>
      <c r="V118" s="1">
        <v>8.1999999999999993</v>
      </c>
      <c r="W118" s="1">
        <v>0</v>
      </c>
      <c r="X118" s="1">
        <v>5.4</v>
      </c>
      <c r="Y118" s="1">
        <v>4.5999999999999996</v>
      </c>
      <c r="Z118" s="1">
        <v>9</v>
      </c>
      <c r="AA118" s="1">
        <v>0</v>
      </c>
      <c r="AB118" s="1">
        <v>0</v>
      </c>
      <c r="AC118" s="1">
        <v>0</v>
      </c>
      <c r="AD118" s="1">
        <v>0</v>
      </c>
      <c r="AE118" s="1">
        <v>0</v>
      </c>
      <c r="AF118" s="1">
        <v>0</v>
      </c>
      <c r="AG118" s="1">
        <v>0</v>
      </c>
      <c r="AH118" s="1">
        <v>6.6</v>
      </c>
      <c r="AI118" s="1">
        <v>0.1</v>
      </c>
      <c r="AJ118" s="1">
        <v>0</v>
      </c>
      <c r="AK118" s="1">
        <v>0</v>
      </c>
      <c r="AL118" s="1">
        <v>0</v>
      </c>
      <c r="AM118" s="1">
        <v>0</v>
      </c>
      <c r="AN118" s="1">
        <v>0</v>
      </c>
      <c r="AO118" s="26">
        <v>4.3</v>
      </c>
      <c r="AP118" s="26">
        <v>4.4000000000000004</v>
      </c>
      <c r="AQ118" s="1">
        <v>7.7</v>
      </c>
      <c r="AR118" s="26">
        <v>0</v>
      </c>
      <c r="AS118" s="1">
        <v>0</v>
      </c>
      <c r="AT118" s="1">
        <v>4</v>
      </c>
      <c r="AU118" s="1">
        <v>2</v>
      </c>
      <c r="AV118" s="1">
        <v>4.2</v>
      </c>
      <c r="AW118" s="1">
        <v>0.1</v>
      </c>
      <c r="AX118" s="1">
        <v>0</v>
      </c>
      <c r="AY118" s="1">
        <v>0.1</v>
      </c>
      <c r="AZ118" s="1">
        <v>0</v>
      </c>
      <c r="BA118" s="1">
        <v>0</v>
      </c>
      <c r="BB118" s="1">
        <v>0</v>
      </c>
      <c r="BC118" s="1">
        <v>0.1</v>
      </c>
    </row>
    <row r="119" spans="1:55" x14ac:dyDescent="0.3">
      <c r="A119" s="1" t="s">
        <v>234</v>
      </c>
      <c r="B119" s="1" t="s">
        <v>235</v>
      </c>
      <c r="C119" s="1">
        <v>7.8</v>
      </c>
      <c r="D119" s="1">
        <v>0.1</v>
      </c>
      <c r="E119" s="25">
        <v>5.0999999999999996</v>
      </c>
      <c r="F119" s="25">
        <v>7.8</v>
      </c>
      <c r="G119" s="25">
        <v>6.7</v>
      </c>
      <c r="H119" s="25">
        <v>0</v>
      </c>
      <c r="I119" s="25">
        <v>0</v>
      </c>
      <c r="J119" s="25">
        <v>0</v>
      </c>
      <c r="K119" s="25">
        <v>0</v>
      </c>
      <c r="L119" s="1">
        <v>0</v>
      </c>
      <c r="M119" s="1">
        <v>7.3</v>
      </c>
      <c r="N119" s="1">
        <v>4.0089831654903732E-4</v>
      </c>
      <c r="O119" s="1">
        <v>0</v>
      </c>
      <c r="P119" s="1">
        <v>3.9729852190658211E-3</v>
      </c>
      <c r="Q119" s="1">
        <v>3.1721616882138507E-6</v>
      </c>
      <c r="R119" s="1">
        <v>0</v>
      </c>
      <c r="S119" s="1">
        <v>0</v>
      </c>
      <c r="T119" s="1">
        <v>0</v>
      </c>
      <c r="U119" s="1">
        <v>2.4346181726643597E-4</v>
      </c>
      <c r="V119" s="1">
        <v>2</v>
      </c>
      <c r="W119" s="1">
        <v>0</v>
      </c>
      <c r="X119" s="1">
        <v>1</v>
      </c>
      <c r="Y119" s="1">
        <v>2.6</v>
      </c>
      <c r="Z119" s="1">
        <v>6.7</v>
      </c>
      <c r="AA119" s="1">
        <v>0</v>
      </c>
      <c r="AB119" s="1">
        <v>0</v>
      </c>
      <c r="AC119" s="1">
        <v>0</v>
      </c>
      <c r="AD119" s="1">
        <v>0</v>
      </c>
      <c r="AE119" s="1">
        <v>0</v>
      </c>
      <c r="AF119" s="1">
        <v>0.1</v>
      </c>
      <c r="AG119" s="1">
        <v>2</v>
      </c>
      <c r="AH119" s="1">
        <v>4.9000000000000004</v>
      </c>
      <c r="AI119" s="1">
        <v>0.1</v>
      </c>
      <c r="AJ119" s="1">
        <v>0</v>
      </c>
      <c r="AK119" s="1">
        <v>0</v>
      </c>
      <c r="AL119" s="1">
        <v>0</v>
      </c>
      <c r="AM119" s="1">
        <v>0</v>
      </c>
      <c r="AN119" s="1">
        <v>4.5999999999999996</v>
      </c>
      <c r="AO119" s="26">
        <v>3.3</v>
      </c>
      <c r="AP119" s="26">
        <v>5.8</v>
      </c>
      <c r="AQ119" s="1">
        <v>6.7</v>
      </c>
      <c r="AR119" s="26">
        <v>0</v>
      </c>
      <c r="AS119" s="1">
        <v>3.3</v>
      </c>
      <c r="AT119" s="1">
        <v>9.1</v>
      </c>
      <c r="AU119" s="1">
        <v>6.2</v>
      </c>
      <c r="AV119" s="1">
        <v>4.8</v>
      </c>
      <c r="AW119" s="1">
        <v>5.3</v>
      </c>
      <c r="AX119" s="1">
        <v>7.2</v>
      </c>
      <c r="AY119" s="1">
        <v>6.3</v>
      </c>
      <c r="AZ119" s="1">
        <v>0</v>
      </c>
      <c r="BA119" s="1">
        <v>0</v>
      </c>
      <c r="BB119" s="1">
        <v>0</v>
      </c>
      <c r="BC119" s="1">
        <v>4.4000000000000004</v>
      </c>
    </row>
    <row r="120" spans="1:55" x14ac:dyDescent="0.3">
      <c r="A120" s="1" t="s">
        <v>236</v>
      </c>
      <c r="B120" s="1" t="s">
        <v>237</v>
      </c>
      <c r="C120" s="1">
        <v>7.1</v>
      </c>
      <c r="D120" s="1">
        <v>0.1</v>
      </c>
      <c r="E120" s="25">
        <v>4.5</v>
      </c>
      <c r="F120" s="25">
        <v>8</v>
      </c>
      <c r="G120" s="25">
        <v>6</v>
      </c>
      <c r="H120" s="25">
        <v>7.6</v>
      </c>
      <c r="I120" s="25">
        <v>8</v>
      </c>
      <c r="J120" s="25">
        <v>7.8</v>
      </c>
      <c r="K120" s="25">
        <v>7.1</v>
      </c>
      <c r="L120" s="1">
        <v>7.5</v>
      </c>
      <c r="M120" s="1">
        <v>10</v>
      </c>
      <c r="N120" s="1">
        <v>2.6009922632739657E-4</v>
      </c>
      <c r="O120" s="1">
        <v>0</v>
      </c>
      <c r="P120" s="1">
        <v>5.6317912923189457E-3</v>
      </c>
      <c r="Q120" s="1">
        <v>1.5372971641915355E-6</v>
      </c>
      <c r="R120" s="1">
        <v>3.9438935059949954E-3</v>
      </c>
      <c r="S120" s="1">
        <v>1.5207516286615464E-4</v>
      </c>
      <c r="T120" s="1">
        <v>1.216258297211268E-3</v>
      </c>
      <c r="U120" s="1">
        <v>1.021358189659855E-2</v>
      </c>
      <c r="V120" s="1">
        <v>1.3</v>
      </c>
      <c r="W120" s="1">
        <v>0</v>
      </c>
      <c r="X120" s="1">
        <v>0.7</v>
      </c>
      <c r="Y120" s="1">
        <v>3.8</v>
      </c>
      <c r="Z120" s="1">
        <v>6</v>
      </c>
      <c r="AA120" s="1">
        <v>2.2000000000000002</v>
      </c>
      <c r="AB120" s="1">
        <v>0.3</v>
      </c>
      <c r="AC120" s="1">
        <v>1.3</v>
      </c>
      <c r="AD120" s="1">
        <v>1.2</v>
      </c>
      <c r="AE120" s="1">
        <v>1.3</v>
      </c>
      <c r="AF120" s="1">
        <v>3.4</v>
      </c>
      <c r="AG120" s="1">
        <v>10</v>
      </c>
      <c r="AH120" s="1">
        <v>4.2</v>
      </c>
      <c r="AI120" s="1">
        <v>0.1</v>
      </c>
      <c r="AJ120" s="1">
        <v>4.9000000000000004</v>
      </c>
      <c r="AK120" s="1">
        <v>4.2</v>
      </c>
      <c r="AL120" s="1">
        <v>4.5999999999999996</v>
      </c>
      <c r="AM120" s="1">
        <v>4.2</v>
      </c>
      <c r="AN120" s="1">
        <v>8.1999999999999993</v>
      </c>
      <c r="AO120" s="26">
        <v>2.8</v>
      </c>
      <c r="AP120" s="26">
        <v>6.3</v>
      </c>
      <c r="AQ120" s="1">
        <v>6</v>
      </c>
      <c r="AR120" s="26">
        <v>5.2</v>
      </c>
      <c r="AS120" s="1">
        <v>9.1</v>
      </c>
      <c r="AT120" s="1">
        <v>6.1</v>
      </c>
      <c r="AU120" s="1">
        <v>7.6</v>
      </c>
      <c r="AV120" s="1">
        <v>5.8</v>
      </c>
      <c r="AW120" s="1">
        <v>5.8</v>
      </c>
      <c r="AX120" s="1">
        <v>6.7</v>
      </c>
      <c r="AY120" s="1">
        <v>6.3</v>
      </c>
      <c r="AZ120" s="1">
        <v>0</v>
      </c>
      <c r="BA120" s="1">
        <v>0</v>
      </c>
      <c r="BB120" s="1">
        <v>0</v>
      </c>
      <c r="BC120" s="1">
        <v>4.4000000000000004</v>
      </c>
    </row>
    <row r="121" spans="1:55" x14ac:dyDescent="0.3">
      <c r="A121" s="1" t="s">
        <v>238</v>
      </c>
      <c r="B121" s="1" t="s">
        <v>239</v>
      </c>
      <c r="C121" s="1">
        <v>10</v>
      </c>
      <c r="D121" s="1">
        <v>10</v>
      </c>
      <c r="E121" s="25">
        <v>10</v>
      </c>
      <c r="F121" s="25">
        <v>9.8000000000000007</v>
      </c>
      <c r="G121" s="25">
        <v>8.8000000000000007</v>
      </c>
      <c r="H121" s="25">
        <v>8.1999999999999993</v>
      </c>
      <c r="I121" s="25">
        <v>7.6</v>
      </c>
      <c r="J121" s="25">
        <v>7.9</v>
      </c>
      <c r="K121" s="25">
        <v>8</v>
      </c>
      <c r="L121" s="1">
        <v>8</v>
      </c>
      <c r="M121" s="1">
        <v>0</v>
      </c>
      <c r="N121" s="1">
        <v>1.9736204204524863E-3</v>
      </c>
      <c r="O121" s="1">
        <v>5.0711335918285957E-4</v>
      </c>
      <c r="P121" s="1">
        <v>1.5280495809637662E-2</v>
      </c>
      <c r="Q121" s="1">
        <v>3.3603491709086679E-5</v>
      </c>
      <c r="R121" s="1">
        <v>3.6775086254710724E-3</v>
      </c>
      <c r="S121" s="1">
        <v>4.1107674332112838E-5</v>
      </c>
      <c r="T121" s="1">
        <v>1.8706530119676347E-3</v>
      </c>
      <c r="U121" s="1">
        <v>0</v>
      </c>
      <c r="V121" s="1">
        <v>9.9</v>
      </c>
      <c r="W121" s="1">
        <v>5.0999999999999996</v>
      </c>
      <c r="X121" s="1">
        <v>8.4</v>
      </c>
      <c r="Y121" s="1">
        <v>10</v>
      </c>
      <c r="Z121" s="1">
        <v>8.9</v>
      </c>
      <c r="AA121" s="1">
        <v>2</v>
      </c>
      <c r="AB121" s="1">
        <v>0.1</v>
      </c>
      <c r="AC121" s="1">
        <v>1.1000000000000001</v>
      </c>
      <c r="AD121" s="1">
        <v>1.9</v>
      </c>
      <c r="AE121" s="1">
        <v>1.5</v>
      </c>
      <c r="AF121" s="1">
        <v>0</v>
      </c>
      <c r="AG121" s="1">
        <v>0</v>
      </c>
      <c r="AH121" s="1">
        <v>10</v>
      </c>
      <c r="AI121" s="1">
        <v>7.6</v>
      </c>
      <c r="AJ121" s="1">
        <v>5.0999999999999996</v>
      </c>
      <c r="AK121" s="1">
        <v>3.9</v>
      </c>
      <c r="AL121" s="1">
        <v>4.5</v>
      </c>
      <c r="AM121" s="1">
        <v>5</v>
      </c>
      <c r="AN121" s="1">
        <v>0</v>
      </c>
      <c r="AO121" s="26">
        <v>9.4</v>
      </c>
      <c r="AP121" s="26">
        <v>9.9</v>
      </c>
      <c r="AQ121" s="1">
        <v>8.9</v>
      </c>
      <c r="AR121" s="26">
        <v>5.6</v>
      </c>
      <c r="AS121" s="1">
        <v>0</v>
      </c>
      <c r="AT121" s="1">
        <v>2</v>
      </c>
      <c r="AU121" s="1">
        <v>1</v>
      </c>
      <c r="AV121" s="1">
        <v>8.1</v>
      </c>
      <c r="AW121" s="1">
        <v>10</v>
      </c>
      <c r="AX121" s="1">
        <v>9.1</v>
      </c>
      <c r="AY121" s="1">
        <v>9.6</v>
      </c>
      <c r="AZ121" s="1">
        <v>0</v>
      </c>
      <c r="BA121" s="1">
        <v>5</v>
      </c>
      <c r="BB121" s="1">
        <v>9</v>
      </c>
      <c r="BC121" s="1">
        <v>9</v>
      </c>
    </row>
    <row r="122" spans="1:55" x14ac:dyDescent="0.3">
      <c r="A122" s="1" t="s">
        <v>240</v>
      </c>
      <c r="B122" s="1" t="s">
        <v>241</v>
      </c>
      <c r="C122" s="1">
        <v>0.1</v>
      </c>
      <c r="D122" s="1">
        <v>0.1</v>
      </c>
      <c r="E122" s="25">
        <v>0.1</v>
      </c>
      <c r="F122" s="25">
        <v>5.9</v>
      </c>
      <c r="G122" s="25">
        <v>0</v>
      </c>
      <c r="H122" s="25">
        <v>0</v>
      </c>
      <c r="I122" s="25">
        <v>0</v>
      </c>
      <c r="J122" s="25">
        <v>0</v>
      </c>
      <c r="K122" s="25">
        <v>0</v>
      </c>
      <c r="L122" s="1">
        <v>0</v>
      </c>
      <c r="M122" s="1">
        <v>9.3000000000000007</v>
      </c>
      <c r="N122" s="1">
        <v>0</v>
      </c>
      <c r="O122" s="1">
        <v>0</v>
      </c>
      <c r="P122" s="1">
        <v>1.10383874227434E-2</v>
      </c>
      <c r="Q122" s="1">
        <v>0</v>
      </c>
      <c r="R122" s="1">
        <v>0</v>
      </c>
      <c r="S122" s="1">
        <v>0</v>
      </c>
      <c r="T122" s="1">
        <v>0</v>
      </c>
      <c r="U122" s="1">
        <v>2.462187610456492E-2</v>
      </c>
      <c r="V122" s="1">
        <v>0</v>
      </c>
      <c r="W122" s="1">
        <v>0</v>
      </c>
      <c r="X122" s="1">
        <v>0</v>
      </c>
      <c r="Y122" s="1">
        <v>7.4</v>
      </c>
      <c r="Z122" s="1">
        <v>0</v>
      </c>
      <c r="AA122" s="1">
        <v>0</v>
      </c>
      <c r="AB122" s="1">
        <v>0</v>
      </c>
      <c r="AC122" s="1">
        <v>0</v>
      </c>
      <c r="AD122" s="1">
        <v>0</v>
      </c>
      <c r="AE122" s="1">
        <v>0</v>
      </c>
      <c r="AF122" s="1">
        <v>8.1999999999999993</v>
      </c>
      <c r="AG122" s="1">
        <v>7.1</v>
      </c>
      <c r="AH122" s="1">
        <v>0.1</v>
      </c>
      <c r="AI122" s="1">
        <v>0.1</v>
      </c>
      <c r="AJ122" s="1">
        <v>0</v>
      </c>
      <c r="AK122" s="1">
        <v>0</v>
      </c>
      <c r="AL122" s="1">
        <v>0</v>
      </c>
      <c r="AM122" s="1">
        <v>0</v>
      </c>
      <c r="AN122" s="1">
        <v>8.8000000000000007</v>
      </c>
      <c r="AO122" s="26">
        <v>0.1</v>
      </c>
      <c r="AP122" s="26">
        <v>6.7</v>
      </c>
      <c r="AQ122" s="1">
        <v>0</v>
      </c>
      <c r="AR122" s="26">
        <v>0</v>
      </c>
      <c r="AS122" s="1">
        <v>8</v>
      </c>
      <c r="AT122" s="1">
        <v>9.1</v>
      </c>
      <c r="AU122" s="1">
        <v>8.6</v>
      </c>
      <c r="AV122" s="1">
        <v>4.3</v>
      </c>
      <c r="AW122" s="1">
        <v>0.7</v>
      </c>
      <c r="AX122" s="1">
        <v>0</v>
      </c>
      <c r="AY122" s="1">
        <v>0.4</v>
      </c>
      <c r="AZ122" s="1">
        <v>0</v>
      </c>
      <c r="BA122" s="1">
        <v>0</v>
      </c>
      <c r="BB122" s="1">
        <v>0</v>
      </c>
      <c r="BC122" s="1">
        <v>0.3</v>
      </c>
    </row>
    <row r="123" spans="1:55" x14ac:dyDescent="0.3">
      <c r="A123" s="1" t="s">
        <v>242</v>
      </c>
      <c r="B123" s="1" t="s">
        <v>243</v>
      </c>
      <c r="C123" s="1">
        <v>0.1</v>
      </c>
      <c r="D123" s="1">
        <v>0.1</v>
      </c>
      <c r="E123" s="25">
        <v>0.1</v>
      </c>
      <c r="F123" s="25">
        <v>0.1</v>
      </c>
      <c r="G123" s="25">
        <v>3.4</v>
      </c>
      <c r="H123" s="25">
        <v>0</v>
      </c>
      <c r="I123" s="25">
        <v>0</v>
      </c>
      <c r="J123" s="25">
        <v>0</v>
      </c>
      <c r="K123" s="25">
        <v>0</v>
      </c>
      <c r="L123" s="1">
        <v>0</v>
      </c>
      <c r="M123" s="1">
        <v>0</v>
      </c>
      <c r="N123" s="1">
        <v>0</v>
      </c>
      <c r="O123" s="1">
        <v>0</v>
      </c>
      <c r="P123" s="1">
        <v>0</v>
      </c>
      <c r="Q123" s="1">
        <v>1.0256915050693966E-4</v>
      </c>
      <c r="R123" s="1">
        <v>0</v>
      </c>
      <c r="S123" s="1">
        <v>0</v>
      </c>
      <c r="T123" s="1">
        <v>0</v>
      </c>
      <c r="U123" s="1">
        <v>0</v>
      </c>
      <c r="V123" s="1">
        <v>0</v>
      </c>
      <c r="W123" s="1">
        <v>0</v>
      </c>
      <c r="X123" s="1">
        <v>0</v>
      </c>
      <c r="Y123" s="1">
        <v>0.1</v>
      </c>
      <c r="Z123" s="1">
        <v>10</v>
      </c>
      <c r="AA123" s="1">
        <v>0</v>
      </c>
      <c r="AB123" s="1">
        <v>0</v>
      </c>
      <c r="AC123" s="1">
        <v>0</v>
      </c>
      <c r="AD123" s="1">
        <v>0</v>
      </c>
      <c r="AE123" s="1">
        <v>0</v>
      </c>
      <c r="AF123" s="1">
        <v>0</v>
      </c>
      <c r="AG123" s="1">
        <v>0</v>
      </c>
      <c r="AH123" s="1">
        <v>0.1</v>
      </c>
      <c r="AI123" s="1">
        <v>0.1</v>
      </c>
      <c r="AJ123" s="1">
        <v>0</v>
      </c>
      <c r="AK123" s="1">
        <v>0</v>
      </c>
      <c r="AL123" s="1">
        <v>0</v>
      </c>
      <c r="AM123" s="1">
        <v>0</v>
      </c>
      <c r="AN123" s="1">
        <v>0</v>
      </c>
      <c r="AO123" s="26">
        <v>0.1</v>
      </c>
      <c r="AP123" s="26">
        <v>0.1</v>
      </c>
      <c r="AQ123" s="1">
        <v>8.1999999999999993</v>
      </c>
      <c r="AR123" s="26">
        <v>0</v>
      </c>
      <c r="AS123" s="1">
        <v>0</v>
      </c>
      <c r="AT123" s="1" t="s">
        <v>470</v>
      </c>
      <c r="AU123" s="1">
        <v>0</v>
      </c>
      <c r="AV123" s="1">
        <v>2.6</v>
      </c>
      <c r="AW123" s="1">
        <v>0.1</v>
      </c>
      <c r="AX123" s="1">
        <v>0</v>
      </c>
      <c r="AY123" s="1">
        <v>0.1</v>
      </c>
      <c r="AZ123" s="1">
        <v>0</v>
      </c>
      <c r="BA123" s="1">
        <v>0</v>
      </c>
      <c r="BB123" s="1">
        <v>0</v>
      </c>
      <c r="BC123" s="1">
        <v>0.1</v>
      </c>
    </row>
    <row r="124" spans="1:55" x14ac:dyDescent="0.3">
      <c r="A124" s="1" t="s">
        <v>244</v>
      </c>
      <c r="B124" s="1" t="s">
        <v>245</v>
      </c>
      <c r="C124" s="1">
        <v>9.4</v>
      </c>
      <c r="D124" s="1">
        <v>10</v>
      </c>
      <c r="E124" s="25">
        <v>9.6999999999999993</v>
      </c>
      <c r="F124" s="25">
        <v>8.1999999999999993</v>
      </c>
      <c r="G124" s="25">
        <v>0</v>
      </c>
      <c r="H124" s="25">
        <v>1.6</v>
      </c>
      <c r="I124" s="25">
        <v>0</v>
      </c>
      <c r="J124" s="25">
        <v>0.8</v>
      </c>
      <c r="K124" s="25">
        <v>0</v>
      </c>
      <c r="L124" s="1">
        <v>0.4</v>
      </c>
      <c r="M124" s="1">
        <v>8</v>
      </c>
      <c r="N124" s="1">
        <v>2.1363025524789485E-3</v>
      </c>
      <c r="O124" s="1">
        <v>1.453172769607702E-3</v>
      </c>
      <c r="P124" s="1">
        <v>6.8956276358955486E-3</v>
      </c>
      <c r="Q124" s="1">
        <v>0</v>
      </c>
      <c r="R124" s="1">
        <v>1.5125356627095087E-5</v>
      </c>
      <c r="S124" s="1">
        <v>0</v>
      </c>
      <c r="T124" s="1">
        <v>0</v>
      </c>
      <c r="U124" s="1">
        <v>5.4658406297572167E-4</v>
      </c>
      <c r="V124" s="1">
        <v>10</v>
      </c>
      <c r="W124" s="1">
        <v>10</v>
      </c>
      <c r="X124" s="1">
        <v>10</v>
      </c>
      <c r="Y124" s="1">
        <v>4.5999999999999996</v>
      </c>
      <c r="Z124" s="1">
        <v>0</v>
      </c>
      <c r="AA124" s="1">
        <v>0</v>
      </c>
      <c r="AB124" s="1">
        <v>0</v>
      </c>
      <c r="AC124" s="1">
        <v>0</v>
      </c>
      <c r="AD124" s="1">
        <v>0</v>
      </c>
      <c r="AE124" s="1">
        <v>0</v>
      </c>
      <c r="AF124" s="1">
        <v>0.2</v>
      </c>
      <c r="AG124" s="1">
        <v>2</v>
      </c>
      <c r="AH124" s="1">
        <v>9.6999999999999993</v>
      </c>
      <c r="AI124" s="1">
        <v>10</v>
      </c>
      <c r="AJ124" s="1">
        <v>0.8</v>
      </c>
      <c r="AK124" s="1">
        <v>0</v>
      </c>
      <c r="AL124" s="1">
        <v>0.4</v>
      </c>
      <c r="AM124" s="1">
        <v>0</v>
      </c>
      <c r="AN124" s="1">
        <v>5.3</v>
      </c>
      <c r="AO124" s="26">
        <v>9.9</v>
      </c>
      <c r="AP124" s="26">
        <v>6.8</v>
      </c>
      <c r="AQ124" s="1">
        <v>0</v>
      </c>
      <c r="AR124" s="26">
        <v>0.2</v>
      </c>
      <c r="AS124" s="1">
        <v>3.7</v>
      </c>
      <c r="AT124" s="1">
        <v>2</v>
      </c>
      <c r="AU124" s="1">
        <v>2.9</v>
      </c>
      <c r="AV124" s="1">
        <v>5.6</v>
      </c>
      <c r="AW124" s="1">
        <v>7</v>
      </c>
      <c r="AX124" s="1">
        <v>6.6</v>
      </c>
      <c r="AY124" s="1">
        <v>6.8</v>
      </c>
      <c r="AZ124" s="1">
        <v>0</v>
      </c>
      <c r="BA124" s="1">
        <v>0</v>
      </c>
      <c r="BB124" s="1">
        <v>0</v>
      </c>
      <c r="BC124" s="1">
        <v>4.8</v>
      </c>
    </row>
    <row r="125" spans="1:55" x14ac:dyDescent="0.3">
      <c r="A125" s="1" t="s">
        <v>246</v>
      </c>
      <c r="B125" s="1" t="s">
        <v>247</v>
      </c>
      <c r="C125" s="1">
        <v>5.3</v>
      </c>
      <c r="D125" s="1">
        <v>0.1</v>
      </c>
      <c r="E125" s="25">
        <v>3.1</v>
      </c>
      <c r="F125" s="25">
        <v>7.4</v>
      </c>
      <c r="G125" s="25">
        <v>0</v>
      </c>
      <c r="H125" s="25">
        <v>0</v>
      </c>
      <c r="I125" s="25">
        <v>0</v>
      </c>
      <c r="J125" s="25">
        <v>0</v>
      </c>
      <c r="K125" s="25">
        <v>0</v>
      </c>
      <c r="L125" s="1">
        <v>0</v>
      </c>
      <c r="M125" s="1">
        <v>0</v>
      </c>
      <c r="N125" s="1">
        <v>7.5065345537385841E-5</v>
      </c>
      <c r="O125" s="1">
        <v>0</v>
      </c>
      <c r="P125" s="1">
        <v>5.2962220273851486E-3</v>
      </c>
      <c r="Q125" s="1">
        <v>0</v>
      </c>
      <c r="R125" s="1">
        <v>0</v>
      </c>
      <c r="S125" s="1">
        <v>0</v>
      </c>
      <c r="T125" s="1">
        <v>0</v>
      </c>
      <c r="U125" s="1">
        <v>0</v>
      </c>
      <c r="V125" s="1">
        <v>0.4</v>
      </c>
      <c r="W125" s="1">
        <v>0</v>
      </c>
      <c r="X125" s="1">
        <v>0.2</v>
      </c>
      <c r="Y125" s="1">
        <v>3.5</v>
      </c>
      <c r="Z125" s="1">
        <v>0</v>
      </c>
      <c r="AA125" s="1">
        <v>0</v>
      </c>
      <c r="AB125" s="1">
        <v>0</v>
      </c>
      <c r="AC125" s="1">
        <v>0</v>
      </c>
      <c r="AD125" s="1">
        <v>0</v>
      </c>
      <c r="AE125" s="1">
        <v>0</v>
      </c>
      <c r="AF125" s="1">
        <v>0</v>
      </c>
      <c r="AG125" s="1">
        <v>0</v>
      </c>
      <c r="AH125" s="1">
        <v>2.9</v>
      </c>
      <c r="AI125" s="1">
        <v>0.1</v>
      </c>
      <c r="AJ125" s="1">
        <v>0</v>
      </c>
      <c r="AK125" s="1">
        <v>0</v>
      </c>
      <c r="AL125" s="1">
        <v>0</v>
      </c>
      <c r="AM125" s="1">
        <v>0</v>
      </c>
      <c r="AN125" s="1">
        <v>0</v>
      </c>
      <c r="AO125" s="26">
        <v>1.8</v>
      </c>
      <c r="AP125" s="26">
        <v>5.8</v>
      </c>
      <c r="AQ125" s="1">
        <v>0</v>
      </c>
      <c r="AR125" s="26">
        <v>0</v>
      </c>
      <c r="AS125" s="1">
        <v>0</v>
      </c>
      <c r="AT125" s="1">
        <v>1</v>
      </c>
      <c r="AU125" s="1">
        <v>0.5</v>
      </c>
      <c r="AV125" s="1">
        <v>1.9</v>
      </c>
      <c r="AW125" s="1">
        <v>0</v>
      </c>
      <c r="AX125" s="1">
        <v>0</v>
      </c>
      <c r="AY125" s="1">
        <v>0</v>
      </c>
      <c r="AZ125" s="1">
        <v>0</v>
      </c>
      <c r="BA125" s="1">
        <v>0</v>
      </c>
      <c r="BB125" s="1">
        <v>0</v>
      </c>
      <c r="BC125" s="1">
        <v>0</v>
      </c>
    </row>
    <row r="126" spans="1:55" x14ac:dyDescent="0.3">
      <c r="A126" s="1" t="s">
        <v>248</v>
      </c>
      <c r="B126" s="1" t="s">
        <v>249</v>
      </c>
      <c r="C126" s="1">
        <v>7.2</v>
      </c>
      <c r="D126" s="1">
        <v>8.6</v>
      </c>
      <c r="E126" s="25">
        <v>8</v>
      </c>
      <c r="F126" s="25">
        <v>5.3</v>
      </c>
      <c r="G126" s="25">
        <v>6.1</v>
      </c>
      <c r="H126" s="25">
        <v>4.9000000000000004</v>
      </c>
      <c r="I126" s="25">
        <v>0</v>
      </c>
      <c r="J126" s="25">
        <v>2.8</v>
      </c>
      <c r="K126" s="25">
        <v>5.7</v>
      </c>
      <c r="L126" s="1">
        <v>4.4000000000000004</v>
      </c>
      <c r="M126" s="1">
        <v>0</v>
      </c>
      <c r="N126" s="1">
        <v>1.7613059725731239E-3</v>
      </c>
      <c r="O126" s="1">
        <v>8.3646113339451683E-4</v>
      </c>
      <c r="P126" s="1">
        <v>2.9030727430977214E-3</v>
      </c>
      <c r="Q126" s="1">
        <v>1.0928438769954737E-5</v>
      </c>
      <c r="R126" s="1">
        <v>2.0294830389799641E-3</v>
      </c>
      <c r="S126" s="1">
        <v>0</v>
      </c>
      <c r="T126" s="1">
        <v>1.5966479289326444E-3</v>
      </c>
      <c r="U126" s="1">
        <v>0</v>
      </c>
      <c r="V126" s="1">
        <v>8.8000000000000007</v>
      </c>
      <c r="W126" s="1">
        <v>8.4</v>
      </c>
      <c r="X126" s="1">
        <v>8.6</v>
      </c>
      <c r="Y126" s="1">
        <v>1.9</v>
      </c>
      <c r="Z126" s="1">
        <v>7.9</v>
      </c>
      <c r="AA126" s="1">
        <v>1.1000000000000001</v>
      </c>
      <c r="AB126" s="1">
        <v>0</v>
      </c>
      <c r="AC126" s="1">
        <v>0.6</v>
      </c>
      <c r="AD126" s="1">
        <v>1.6</v>
      </c>
      <c r="AE126" s="1">
        <v>1.1000000000000001</v>
      </c>
      <c r="AF126" s="1">
        <v>0</v>
      </c>
      <c r="AG126" s="1">
        <v>2</v>
      </c>
      <c r="AH126" s="1">
        <v>8</v>
      </c>
      <c r="AI126" s="1">
        <v>8.5</v>
      </c>
      <c r="AJ126" s="1">
        <v>3</v>
      </c>
      <c r="AK126" s="1">
        <v>0</v>
      </c>
      <c r="AL126" s="1">
        <v>1.6</v>
      </c>
      <c r="AM126" s="1">
        <v>3.7</v>
      </c>
      <c r="AN126" s="1">
        <v>0</v>
      </c>
      <c r="AO126" s="26">
        <v>8.3000000000000007</v>
      </c>
      <c r="AP126" s="26">
        <v>3.8</v>
      </c>
      <c r="AQ126" s="1">
        <v>7.1</v>
      </c>
      <c r="AR126" s="26">
        <v>2.9</v>
      </c>
      <c r="AS126" s="1">
        <v>1</v>
      </c>
      <c r="AT126" s="1">
        <v>2</v>
      </c>
      <c r="AU126" s="1">
        <v>1.5</v>
      </c>
      <c r="AV126" s="1">
        <v>5.3</v>
      </c>
      <c r="AW126" s="1">
        <v>0.1</v>
      </c>
      <c r="AX126" s="1">
        <v>0</v>
      </c>
      <c r="AY126" s="1">
        <v>0.1</v>
      </c>
      <c r="AZ126" s="1">
        <v>0</v>
      </c>
      <c r="BA126" s="1">
        <v>0</v>
      </c>
      <c r="BB126" s="1">
        <v>0</v>
      </c>
      <c r="BC126" s="1">
        <v>0.1</v>
      </c>
    </row>
    <row r="127" spans="1:55" x14ac:dyDescent="0.3">
      <c r="A127" s="1" t="s">
        <v>250</v>
      </c>
      <c r="B127" s="1" t="s">
        <v>251</v>
      </c>
      <c r="C127" s="1">
        <v>7.7</v>
      </c>
      <c r="D127" s="1">
        <v>9.1999999999999993</v>
      </c>
      <c r="E127" s="25">
        <v>8.6</v>
      </c>
      <c r="F127" s="25">
        <v>6.3</v>
      </c>
      <c r="G127" s="25">
        <v>7.1</v>
      </c>
      <c r="H127" s="25">
        <v>5.7</v>
      </c>
      <c r="I127" s="25">
        <v>6.4</v>
      </c>
      <c r="J127" s="25">
        <v>6.1</v>
      </c>
      <c r="K127" s="25">
        <v>5.2</v>
      </c>
      <c r="L127" s="1">
        <v>5.7</v>
      </c>
      <c r="M127" s="1">
        <v>8.6999999999999993</v>
      </c>
      <c r="N127" s="1">
        <v>1.9639830964332887E-3</v>
      </c>
      <c r="O127" s="1">
        <v>9.4273086531174275E-4</v>
      </c>
      <c r="P127" s="1">
        <v>5.6390585032926339E-3</v>
      </c>
      <c r="Q127" s="1">
        <v>3.0094040367549303E-5</v>
      </c>
      <c r="R127" s="1">
        <v>3.1337611788101079E-3</v>
      </c>
      <c r="S127" s="1">
        <v>4.8944299624142342E-5</v>
      </c>
      <c r="T127" s="1">
        <v>6.3259533318319285E-4</v>
      </c>
      <c r="U127" s="1">
        <v>5.0682335878457496E-3</v>
      </c>
      <c r="V127" s="1">
        <v>9.8000000000000007</v>
      </c>
      <c r="W127" s="1">
        <v>9.4</v>
      </c>
      <c r="X127" s="1">
        <v>9.6</v>
      </c>
      <c r="Y127" s="1">
        <v>3.8</v>
      </c>
      <c r="Z127" s="1">
        <v>8.8000000000000007</v>
      </c>
      <c r="AA127" s="1">
        <v>1.7</v>
      </c>
      <c r="AB127" s="1">
        <v>0.1</v>
      </c>
      <c r="AC127" s="1">
        <v>0.9</v>
      </c>
      <c r="AD127" s="1">
        <v>0.6</v>
      </c>
      <c r="AE127" s="1">
        <v>0.8</v>
      </c>
      <c r="AF127" s="1">
        <v>1.7</v>
      </c>
      <c r="AG127" s="1">
        <v>5.0999999999999996</v>
      </c>
      <c r="AH127" s="1">
        <v>8.8000000000000007</v>
      </c>
      <c r="AI127" s="1">
        <v>9.3000000000000007</v>
      </c>
      <c r="AJ127" s="1">
        <v>3.7</v>
      </c>
      <c r="AK127" s="1">
        <v>3.3</v>
      </c>
      <c r="AL127" s="1">
        <v>3.5</v>
      </c>
      <c r="AM127" s="1">
        <v>2.9</v>
      </c>
      <c r="AN127" s="1">
        <v>6.3</v>
      </c>
      <c r="AO127" s="26">
        <v>9.1999999999999993</v>
      </c>
      <c r="AP127" s="26">
        <v>5.2</v>
      </c>
      <c r="AQ127" s="1">
        <v>8.1</v>
      </c>
      <c r="AR127" s="26">
        <v>3.6</v>
      </c>
      <c r="AS127" s="1">
        <v>5.7</v>
      </c>
      <c r="AT127" s="1">
        <v>2</v>
      </c>
      <c r="AU127" s="1">
        <v>3.9</v>
      </c>
      <c r="AV127" s="1">
        <v>6.6</v>
      </c>
      <c r="AW127" s="1">
        <v>3.2</v>
      </c>
      <c r="AX127" s="1">
        <v>3.8</v>
      </c>
      <c r="AY127" s="1">
        <v>3.5</v>
      </c>
      <c r="AZ127" s="1">
        <v>0</v>
      </c>
      <c r="BA127" s="1">
        <v>0</v>
      </c>
      <c r="BB127" s="1">
        <v>0</v>
      </c>
      <c r="BC127" s="1">
        <v>2.5</v>
      </c>
    </row>
    <row r="128" spans="1:55" x14ac:dyDescent="0.3">
      <c r="A128" s="1" t="s">
        <v>252</v>
      </c>
      <c r="B128" s="1" t="s">
        <v>253</v>
      </c>
      <c r="C128" s="1">
        <v>0.1</v>
      </c>
      <c r="D128" s="1">
        <v>0.1</v>
      </c>
      <c r="E128" s="25">
        <v>0.1</v>
      </c>
      <c r="F128" s="25">
        <v>8.1999999999999993</v>
      </c>
      <c r="G128" s="25">
        <v>0</v>
      </c>
      <c r="H128" s="25">
        <v>0</v>
      </c>
      <c r="I128" s="25">
        <v>0</v>
      </c>
      <c r="J128" s="25">
        <v>0</v>
      </c>
      <c r="K128" s="25">
        <v>0</v>
      </c>
      <c r="L128" s="1">
        <v>0</v>
      </c>
      <c r="M128" s="1">
        <v>10</v>
      </c>
      <c r="N128" s="1">
        <v>0</v>
      </c>
      <c r="O128" s="1">
        <v>0</v>
      </c>
      <c r="P128" s="1">
        <v>9.7324474765220961E-3</v>
      </c>
      <c r="Q128" s="1">
        <v>0</v>
      </c>
      <c r="R128" s="1">
        <v>0</v>
      </c>
      <c r="S128" s="1">
        <v>0</v>
      </c>
      <c r="T128" s="1">
        <v>0</v>
      </c>
      <c r="U128" s="1">
        <v>3.466094256498338E-2</v>
      </c>
      <c r="V128" s="1">
        <v>0</v>
      </c>
      <c r="W128" s="1">
        <v>0</v>
      </c>
      <c r="X128" s="1">
        <v>0</v>
      </c>
      <c r="Y128" s="1">
        <v>6.5</v>
      </c>
      <c r="Z128" s="1">
        <v>0</v>
      </c>
      <c r="AA128" s="1">
        <v>0</v>
      </c>
      <c r="AB128" s="1">
        <v>0</v>
      </c>
      <c r="AC128" s="1">
        <v>0</v>
      </c>
      <c r="AD128" s="1">
        <v>0</v>
      </c>
      <c r="AE128" s="1">
        <v>0</v>
      </c>
      <c r="AF128" s="1">
        <v>10</v>
      </c>
      <c r="AG128" s="1">
        <v>8.1</v>
      </c>
      <c r="AH128" s="1">
        <v>0.1</v>
      </c>
      <c r="AI128" s="1">
        <v>0.1</v>
      </c>
      <c r="AJ128" s="1">
        <v>0</v>
      </c>
      <c r="AK128" s="1">
        <v>0</v>
      </c>
      <c r="AL128" s="1">
        <v>0</v>
      </c>
      <c r="AM128" s="1">
        <v>0</v>
      </c>
      <c r="AN128" s="1">
        <v>10</v>
      </c>
      <c r="AO128" s="26">
        <v>0.1</v>
      </c>
      <c r="AP128" s="26">
        <v>7.4</v>
      </c>
      <c r="AQ128" s="1">
        <v>0</v>
      </c>
      <c r="AR128" s="26">
        <v>0</v>
      </c>
      <c r="AS128" s="1">
        <v>9.1</v>
      </c>
      <c r="AT128" s="1">
        <v>4</v>
      </c>
      <c r="AU128" s="1">
        <v>6.6</v>
      </c>
      <c r="AV128" s="1">
        <v>3.7</v>
      </c>
      <c r="AW128" s="1">
        <v>10</v>
      </c>
      <c r="AX128" s="1">
        <v>9.9</v>
      </c>
      <c r="AY128" s="1">
        <v>10</v>
      </c>
      <c r="AZ128" s="1">
        <v>4</v>
      </c>
      <c r="BA128" s="1">
        <v>0</v>
      </c>
      <c r="BB128" s="1">
        <v>8</v>
      </c>
      <c r="BC128" s="1">
        <v>8</v>
      </c>
    </row>
    <row r="129" spans="1:55" x14ac:dyDescent="0.3">
      <c r="A129" s="1" t="s">
        <v>254</v>
      </c>
      <c r="B129" s="1" t="s">
        <v>255</v>
      </c>
      <c r="C129" s="1">
        <v>0.1</v>
      </c>
      <c r="D129" s="1">
        <v>0.1</v>
      </c>
      <c r="E129" s="25">
        <v>0.1</v>
      </c>
      <c r="F129" s="25">
        <v>9.9</v>
      </c>
      <c r="G129" s="25">
        <v>0</v>
      </c>
      <c r="H129" s="25">
        <v>0</v>
      </c>
      <c r="I129" s="25">
        <v>0</v>
      </c>
      <c r="J129" s="25">
        <v>0</v>
      </c>
      <c r="K129" s="25">
        <v>0</v>
      </c>
      <c r="L129" s="1">
        <v>0</v>
      </c>
      <c r="M129" s="1">
        <v>0</v>
      </c>
      <c r="N129" s="1">
        <v>0</v>
      </c>
      <c r="O129" s="1">
        <v>0</v>
      </c>
      <c r="P129" s="1">
        <v>4.9245019235358211E-3</v>
      </c>
      <c r="Q129" s="1">
        <v>0</v>
      </c>
      <c r="R129" s="1">
        <v>0</v>
      </c>
      <c r="S129" s="1">
        <v>0</v>
      </c>
      <c r="T129" s="1">
        <v>0</v>
      </c>
      <c r="U129" s="1">
        <v>0</v>
      </c>
      <c r="V129" s="1">
        <v>0</v>
      </c>
      <c r="W129" s="1">
        <v>0</v>
      </c>
      <c r="X129" s="1">
        <v>0</v>
      </c>
      <c r="Y129" s="1">
        <v>3.3</v>
      </c>
      <c r="Z129" s="1">
        <v>0</v>
      </c>
      <c r="AA129" s="1">
        <v>0</v>
      </c>
      <c r="AB129" s="1">
        <v>0</v>
      </c>
      <c r="AC129" s="1">
        <v>0</v>
      </c>
      <c r="AD129" s="1">
        <v>0</v>
      </c>
      <c r="AE129" s="1">
        <v>0</v>
      </c>
      <c r="AF129" s="1">
        <v>0</v>
      </c>
      <c r="AG129" s="1">
        <v>0</v>
      </c>
      <c r="AH129" s="1">
        <v>0.1</v>
      </c>
      <c r="AI129" s="1">
        <v>0.1</v>
      </c>
      <c r="AJ129" s="1">
        <v>0</v>
      </c>
      <c r="AK129" s="1">
        <v>0</v>
      </c>
      <c r="AL129" s="1">
        <v>0</v>
      </c>
      <c r="AM129" s="1">
        <v>0</v>
      </c>
      <c r="AN129" s="1">
        <v>0</v>
      </c>
      <c r="AO129" s="26">
        <v>0.1</v>
      </c>
      <c r="AP129" s="26">
        <v>8</v>
      </c>
      <c r="AQ129" s="1">
        <v>0</v>
      </c>
      <c r="AR129" s="26">
        <v>0</v>
      </c>
      <c r="AS129" s="1">
        <v>0</v>
      </c>
      <c r="AT129" s="1">
        <v>1</v>
      </c>
      <c r="AU129" s="1">
        <v>0.5</v>
      </c>
      <c r="AV129" s="1">
        <v>2.6</v>
      </c>
      <c r="AW129" s="1">
        <v>10</v>
      </c>
      <c r="AX129" s="1">
        <v>10</v>
      </c>
      <c r="AY129" s="1">
        <v>10</v>
      </c>
      <c r="AZ129" s="1">
        <v>5</v>
      </c>
      <c r="BA129" s="1">
        <v>5</v>
      </c>
      <c r="BB129" s="1">
        <v>10</v>
      </c>
      <c r="BC129" s="1">
        <v>10</v>
      </c>
    </row>
    <row r="130" spans="1:55" x14ac:dyDescent="0.3">
      <c r="A130" s="1" t="s">
        <v>256</v>
      </c>
      <c r="B130" s="1" t="s">
        <v>257</v>
      </c>
      <c r="C130" s="1">
        <v>2.9</v>
      </c>
      <c r="D130" s="1">
        <v>0.1</v>
      </c>
      <c r="E130" s="25">
        <v>1.6</v>
      </c>
      <c r="F130" s="25">
        <v>0.1</v>
      </c>
      <c r="G130" s="25">
        <v>0</v>
      </c>
      <c r="H130" s="25">
        <v>0</v>
      </c>
      <c r="I130" s="25">
        <v>0</v>
      </c>
      <c r="J130" s="25">
        <v>0</v>
      </c>
      <c r="K130" s="25">
        <v>0</v>
      </c>
      <c r="L130" s="1">
        <v>0</v>
      </c>
      <c r="M130" s="1">
        <v>0</v>
      </c>
      <c r="N130" s="1">
        <v>2.8911572030977163E-5</v>
      </c>
      <c r="O130" s="1">
        <v>0</v>
      </c>
      <c r="P130" s="1">
        <v>0</v>
      </c>
      <c r="Q130" s="1">
        <v>0</v>
      </c>
      <c r="R130" s="1">
        <v>0</v>
      </c>
      <c r="S130" s="1">
        <v>0</v>
      </c>
      <c r="T130" s="1">
        <v>0</v>
      </c>
      <c r="U130" s="1">
        <v>0</v>
      </c>
      <c r="V130" s="1">
        <v>0.1</v>
      </c>
      <c r="W130" s="1">
        <v>0</v>
      </c>
      <c r="X130" s="1">
        <v>0.1</v>
      </c>
      <c r="Y130" s="1">
        <v>0.1</v>
      </c>
      <c r="Z130" s="1">
        <v>0</v>
      </c>
      <c r="AA130" s="1">
        <v>0</v>
      </c>
      <c r="AB130" s="1">
        <v>0</v>
      </c>
      <c r="AC130" s="1">
        <v>0</v>
      </c>
      <c r="AD130" s="1">
        <v>0</v>
      </c>
      <c r="AE130" s="1">
        <v>0</v>
      </c>
      <c r="AF130" s="1">
        <v>0</v>
      </c>
      <c r="AG130" s="1">
        <v>0</v>
      </c>
      <c r="AH130" s="1">
        <v>1.5</v>
      </c>
      <c r="AI130" s="1">
        <v>0.1</v>
      </c>
      <c r="AJ130" s="1">
        <v>0</v>
      </c>
      <c r="AK130" s="1">
        <v>0</v>
      </c>
      <c r="AL130" s="1">
        <v>0</v>
      </c>
      <c r="AM130" s="1">
        <v>0</v>
      </c>
      <c r="AN130" s="1">
        <v>0</v>
      </c>
      <c r="AO130" s="26">
        <v>0.9</v>
      </c>
      <c r="AP130" s="26">
        <v>0.1</v>
      </c>
      <c r="AQ130" s="1">
        <v>0</v>
      </c>
      <c r="AR130" s="26">
        <v>0</v>
      </c>
      <c r="AS130" s="1">
        <v>0</v>
      </c>
      <c r="AT130" s="1">
        <v>0</v>
      </c>
      <c r="AU130" s="1">
        <v>0</v>
      </c>
      <c r="AV130" s="1">
        <v>0.2</v>
      </c>
      <c r="AW130" s="1">
        <v>0</v>
      </c>
      <c r="AX130" s="1">
        <v>0</v>
      </c>
      <c r="AY130" s="1">
        <v>0</v>
      </c>
      <c r="AZ130" s="1">
        <v>0</v>
      </c>
      <c r="BA130" s="1">
        <v>0</v>
      </c>
      <c r="BB130" s="1">
        <v>0</v>
      </c>
      <c r="BC130" s="1">
        <v>0</v>
      </c>
    </row>
    <row r="131" spans="1:55" x14ac:dyDescent="0.3">
      <c r="A131" s="1" t="s">
        <v>258</v>
      </c>
      <c r="B131" s="1" t="s">
        <v>259</v>
      </c>
      <c r="C131" s="1">
        <v>7.3</v>
      </c>
      <c r="D131" s="1">
        <v>3.4</v>
      </c>
      <c r="E131" s="25">
        <v>5.7</v>
      </c>
      <c r="F131" s="25">
        <v>5.2</v>
      </c>
      <c r="G131" s="25">
        <v>7.9</v>
      </c>
      <c r="H131" s="25">
        <v>4.7</v>
      </c>
      <c r="I131" s="25">
        <v>0</v>
      </c>
      <c r="J131" s="25">
        <v>2.7</v>
      </c>
      <c r="K131" s="25">
        <v>6.1</v>
      </c>
      <c r="L131" s="1">
        <v>4.5999999999999996</v>
      </c>
      <c r="M131" s="1">
        <v>0</v>
      </c>
      <c r="N131" s="1">
        <v>1.8521490568021986E-3</v>
      </c>
      <c r="O131" s="1">
        <v>2.3005503421700384E-5</v>
      </c>
      <c r="P131" s="1">
        <v>2.5655921317071771E-3</v>
      </c>
      <c r="Q131" s="1">
        <v>1.1893943468684462E-4</v>
      </c>
      <c r="R131" s="1">
        <v>1.7001414075181217E-3</v>
      </c>
      <c r="S131" s="1">
        <v>0</v>
      </c>
      <c r="T131" s="1">
        <v>2.5643144201521785E-3</v>
      </c>
      <c r="U131" s="1">
        <v>0</v>
      </c>
      <c r="V131" s="1">
        <v>9.3000000000000007</v>
      </c>
      <c r="W131" s="1">
        <v>0.2</v>
      </c>
      <c r="X131" s="1">
        <v>6.7</v>
      </c>
      <c r="Y131" s="1">
        <v>1.7</v>
      </c>
      <c r="Z131" s="1">
        <v>10</v>
      </c>
      <c r="AA131" s="1">
        <v>0.9</v>
      </c>
      <c r="AB131" s="1">
        <v>0</v>
      </c>
      <c r="AC131" s="1">
        <v>0.5</v>
      </c>
      <c r="AD131" s="1">
        <v>2.6</v>
      </c>
      <c r="AE131" s="1">
        <v>1.6</v>
      </c>
      <c r="AF131" s="1">
        <v>0</v>
      </c>
      <c r="AG131" s="1">
        <v>0</v>
      </c>
      <c r="AH131" s="1">
        <v>8.3000000000000007</v>
      </c>
      <c r="AI131" s="1">
        <v>1.8</v>
      </c>
      <c r="AJ131" s="1">
        <v>2.8</v>
      </c>
      <c r="AK131" s="1">
        <v>0</v>
      </c>
      <c r="AL131" s="1">
        <v>1.5</v>
      </c>
      <c r="AM131" s="1">
        <v>4.4000000000000004</v>
      </c>
      <c r="AN131" s="1">
        <v>0</v>
      </c>
      <c r="AO131" s="26">
        <v>6.2</v>
      </c>
      <c r="AP131" s="26">
        <v>3.7</v>
      </c>
      <c r="AQ131" s="1">
        <v>9.1999999999999993</v>
      </c>
      <c r="AR131" s="26">
        <v>3.2</v>
      </c>
      <c r="AS131" s="1">
        <v>0</v>
      </c>
      <c r="AT131" s="1">
        <v>10</v>
      </c>
      <c r="AU131" s="1">
        <v>5</v>
      </c>
      <c r="AV131" s="1">
        <v>6</v>
      </c>
      <c r="AW131" s="1">
        <v>0.4</v>
      </c>
      <c r="AX131" s="1">
        <v>0</v>
      </c>
      <c r="AY131" s="1">
        <v>0.2</v>
      </c>
      <c r="AZ131" s="1">
        <v>0</v>
      </c>
      <c r="BA131" s="1">
        <v>0</v>
      </c>
      <c r="BB131" s="1">
        <v>0</v>
      </c>
      <c r="BC131" s="1">
        <v>0.1</v>
      </c>
    </row>
    <row r="132" spans="1:55" x14ac:dyDescent="0.3">
      <c r="A132" s="1" t="s">
        <v>260</v>
      </c>
      <c r="B132" s="1" t="s">
        <v>261</v>
      </c>
      <c r="C132" s="1">
        <v>10</v>
      </c>
      <c r="D132" s="1">
        <v>9.6999999999999993</v>
      </c>
      <c r="E132" s="25">
        <v>9.9</v>
      </c>
      <c r="F132" s="25">
        <v>10</v>
      </c>
      <c r="G132" s="25">
        <v>7.4</v>
      </c>
      <c r="H132" s="25">
        <v>7.4</v>
      </c>
      <c r="I132" s="25">
        <v>3.5</v>
      </c>
      <c r="J132" s="25">
        <v>5.8</v>
      </c>
      <c r="K132" s="25">
        <v>6.6</v>
      </c>
      <c r="L132" s="1">
        <v>6.2</v>
      </c>
      <c r="M132" s="1">
        <v>9.6</v>
      </c>
      <c r="N132" s="1">
        <v>1.9946232144510373E-3</v>
      </c>
      <c r="O132" s="1">
        <v>4.253758342944909E-5</v>
      </c>
      <c r="P132" s="1">
        <v>9.8582564115096642E-3</v>
      </c>
      <c r="Q132" s="1">
        <v>1.4384477540258378E-6</v>
      </c>
      <c r="R132" s="1">
        <v>4.670987669734401E-4</v>
      </c>
      <c r="S132" s="1">
        <v>1.518903414424748E-8</v>
      </c>
      <c r="T132" s="1">
        <v>1.0789900965797313E-4</v>
      </c>
      <c r="U132" s="1">
        <v>3.5417703751675496E-4</v>
      </c>
      <c r="V132" s="1">
        <v>10</v>
      </c>
      <c r="W132" s="1">
        <v>0.4</v>
      </c>
      <c r="X132" s="1">
        <v>7.7</v>
      </c>
      <c r="Y132" s="1">
        <v>6.6</v>
      </c>
      <c r="Z132" s="1">
        <v>5.9</v>
      </c>
      <c r="AA132" s="1">
        <v>0.3</v>
      </c>
      <c r="AB132" s="1">
        <v>0</v>
      </c>
      <c r="AC132" s="1">
        <v>0.2</v>
      </c>
      <c r="AD132" s="1">
        <v>0.1</v>
      </c>
      <c r="AE132" s="1">
        <v>0.2</v>
      </c>
      <c r="AF132" s="1">
        <v>0.1</v>
      </c>
      <c r="AG132" s="1">
        <v>1</v>
      </c>
      <c r="AH132" s="1">
        <v>10</v>
      </c>
      <c r="AI132" s="1">
        <v>5.0999999999999996</v>
      </c>
      <c r="AJ132" s="1">
        <v>3.9</v>
      </c>
      <c r="AK132" s="1">
        <v>1.8</v>
      </c>
      <c r="AL132" s="1">
        <v>2.9</v>
      </c>
      <c r="AM132" s="1">
        <v>3.4</v>
      </c>
      <c r="AN132" s="1">
        <v>7</v>
      </c>
      <c r="AO132" s="26">
        <v>9.1</v>
      </c>
      <c r="AP132" s="26">
        <v>8.9</v>
      </c>
      <c r="AQ132" s="1">
        <v>6.7</v>
      </c>
      <c r="AR132" s="26">
        <v>3.8</v>
      </c>
      <c r="AS132" s="1">
        <v>4</v>
      </c>
      <c r="AT132" s="1">
        <v>6.1</v>
      </c>
      <c r="AU132" s="1">
        <v>5.0999999999999996</v>
      </c>
      <c r="AV132" s="1">
        <v>7.2</v>
      </c>
      <c r="AW132" s="1">
        <v>10</v>
      </c>
      <c r="AX132" s="1">
        <v>9.1999999999999993</v>
      </c>
      <c r="AY132" s="1">
        <v>9.6999999999999993</v>
      </c>
      <c r="AZ132" s="1">
        <v>4</v>
      </c>
      <c r="BA132" s="1">
        <v>0</v>
      </c>
      <c r="BB132" s="1">
        <v>8</v>
      </c>
      <c r="BC132" s="1">
        <v>8</v>
      </c>
    </row>
    <row r="133" spans="1:55" x14ac:dyDescent="0.3">
      <c r="A133" s="1" t="s">
        <v>262</v>
      </c>
      <c r="B133" s="1" t="s">
        <v>263</v>
      </c>
      <c r="C133" s="1">
        <v>0</v>
      </c>
      <c r="D133" s="1">
        <v>0.1</v>
      </c>
      <c r="E133" s="25">
        <v>0.1</v>
      </c>
      <c r="F133" s="25">
        <v>0.1</v>
      </c>
      <c r="G133" s="25">
        <v>3.6</v>
      </c>
      <c r="H133" s="25">
        <v>1.5</v>
      </c>
      <c r="I133" s="25">
        <v>5.2</v>
      </c>
      <c r="J133" s="25">
        <v>3.6</v>
      </c>
      <c r="K133" s="25">
        <v>1.7</v>
      </c>
      <c r="L133" s="1">
        <v>2.7</v>
      </c>
      <c r="M133" s="1">
        <v>0</v>
      </c>
      <c r="N133" s="1">
        <v>1.9036900876567758E-4</v>
      </c>
      <c r="O133" s="1">
        <v>0</v>
      </c>
      <c r="P133" s="1">
        <v>0</v>
      </c>
      <c r="Q133" s="1">
        <v>6.8614872891423141E-5</v>
      </c>
      <c r="R133" s="1">
        <v>1.8605321929199333E-2</v>
      </c>
      <c r="S133" s="1">
        <v>2.0709432169161322E-3</v>
      </c>
      <c r="T133" s="1">
        <v>3.4426229508196723E-3</v>
      </c>
      <c r="U133" s="1">
        <v>0</v>
      </c>
      <c r="V133" s="1">
        <v>1</v>
      </c>
      <c r="W133" s="1">
        <v>0</v>
      </c>
      <c r="X133" s="1">
        <v>0.5</v>
      </c>
      <c r="Y133" s="1">
        <v>0.1</v>
      </c>
      <c r="Z133" s="1">
        <v>9.6</v>
      </c>
      <c r="AA133" s="1">
        <v>10</v>
      </c>
      <c r="AB133" s="1">
        <v>4.0999999999999996</v>
      </c>
      <c r="AC133" s="1">
        <v>8.3000000000000007</v>
      </c>
      <c r="AD133" s="1">
        <v>3.4</v>
      </c>
      <c r="AE133" s="1">
        <v>6.5</v>
      </c>
      <c r="AF133" s="1">
        <v>0</v>
      </c>
      <c r="AG133" s="1">
        <v>0</v>
      </c>
      <c r="AH133" s="1">
        <v>0.5</v>
      </c>
      <c r="AI133" s="1">
        <v>0.1</v>
      </c>
      <c r="AJ133" s="1">
        <v>5.8</v>
      </c>
      <c r="AK133" s="1">
        <v>4.7</v>
      </c>
      <c r="AL133" s="1">
        <v>5.3</v>
      </c>
      <c r="AM133" s="1">
        <v>2.6</v>
      </c>
      <c r="AN133" s="1">
        <v>0</v>
      </c>
      <c r="AO133" s="26">
        <v>0.3</v>
      </c>
      <c r="AP133" s="26">
        <v>0.1</v>
      </c>
      <c r="AQ133" s="1">
        <v>7.7</v>
      </c>
      <c r="AR133" s="26">
        <v>4.9000000000000004</v>
      </c>
      <c r="AS133" s="1">
        <v>0</v>
      </c>
      <c r="AT133" s="1" t="s">
        <v>470</v>
      </c>
      <c r="AU133" s="1">
        <v>0</v>
      </c>
      <c r="AV133" s="1">
        <v>3.4</v>
      </c>
      <c r="AW133" s="1">
        <v>0.1</v>
      </c>
      <c r="AX133" s="1">
        <v>0</v>
      </c>
      <c r="AY133" s="1">
        <v>0.1</v>
      </c>
      <c r="AZ133" s="1">
        <v>0</v>
      </c>
      <c r="BA133" s="1">
        <v>0</v>
      </c>
      <c r="BB133" s="1">
        <v>0</v>
      </c>
      <c r="BC133" s="1">
        <v>0.1</v>
      </c>
    </row>
    <row r="134" spans="1:55" x14ac:dyDescent="0.3">
      <c r="A134" s="1" t="s">
        <v>264</v>
      </c>
      <c r="B134" s="1" t="s">
        <v>265</v>
      </c>
      <c r="C134" s="1">
        <v>7.3</v>
      </c>
      <c r="D134" s="1">
        <v>0.1</v>
      </c>
      <c r="E134" s="25">
        <v>4.5999999999999996</v>
      </c>
      <c r="F134" s="25">
        <v>3.1</v>
      </c>
      <c r="G134" s="25">
        <v>4.9000000000000004</v>
      </c>
      <c r="H134" s="25">
        <v>0</v>
      </c>
      <c r="I134" s="25">
        <v>0</v>
      </c>
      <c r="J134" s="25">
        <v>0</v>
      </c>
      <c r="K134" s="25">
        <v>0</v>
      </c>
      <c r="L134" s="1">
        <v>0</v>
      </c>
      <c r="M134" s="1">
        <v>0</v>
      </c>
      <c r="N134" s="1">
        <v>1.768156634054001E-3</v>
      </c>
      <c r="O134" s="1">
        <v>0</v>
      </c>
      <c r="P134" s="1">
        <v>3.8125956645955732E-4</v>
      </c>
      <c r="Q134" s="1">
        <v>1.9052280231087386E-6</v>
      </c>
      <c r="R134" s="1">
        <v>0</v>
      </c>
      <c r="S134" s="1">
        <v>0</v>
      </c>
      <c r="T134" s="1">
        <v>0</v>
      </c>
      <c r="U134" s="1">
        <v>0</v>
      </c>
      <c r="V134" s="1">
        <v>8.8000000000000007</v>
      </c>
      <c r="W134" s="1">
        <v>0</v>
      </c>
      <c r="X134" s="1">
        <v>6</v>
      </c>
      <c r="Y134" s="1">
        <v>0.3</v>
      </c>
      <c r="Z134" s="1">
        <v>6.2</v>
      </c>
      <c r="AA134" s="1">
        <v>0</v>
      </c>
      <c r="AB134" s="1">
        <v>0</v>
      </c>
      <c r="AC134" s="1">
        <v>0</v>
      </c>
      <c r="AD134" s="1">
        <v>0</v>
      </c>
      <c r="AE134" s="1">
        <v>0</v>
      </c>
      <c r="AF134" s="1">
        <v>0</v>
      </c>
      <c r="AG134" s="1">
        <v>0</v>
      </c>
      <c r="AH134" s="1">
        <v>8.1</v>
      </c>
      <c r="AI134" s="1">
        <v>0.1</v>
      </c>
      <c r="AJ134" s="1">
        <v>0</v>
      </c>
      <c r="AK134" s="1">
        <v>0</v>
      </c>
      <c r="AL134" s="1">
        <v>0</v>
      </c>
      <c r="AM134" s="1">
        <v>0</v>
      </c>
      <c r="AN134" s="1">
        <v>0</v>
      </c>
      <c r="AO134" s="26">
        <v>5.3</v>
      </c>
      <c r="AP134" s="26">
        <v>1.8</v>
      </c>
      <c r="AQ134" s="1">
        <v>5.6</v>
      </c>
      <c r="AR134" s="26">
        <v>0</v>
      </c>
      <c r="AS134" s="1">
        <v>0</v>
      </c>
      <c r="AT134" s="1">
        <v>0</v>
      </c>
      <c r="AU134" s="1">
        <v>0</v>
      </c>
      <c r="AV134" s="1">
        <v>2.9</v>
      </c>
      <c r="AW134" s="1">
        <v>0.7</v>
      </c>
      <c r="AX134" s="1">
        <v>3.4</v>
      </c>
      <c r="AY134" s="1">
        <v>2.2000000000000002</v>
      </c>
      <c r="AZ134" s="1">
        <v>0</v>
      </c>
      <c r="BA134" s="1">
        <v>0</v>
      </c>
      <c r="BB134" s="1">
        <v>0</v>
      </c>
      <c r="BC134" s="1">
        <v>1.5</v>
      </c>
    </row>
    <row r="135" spans="1:55" x14ac:dyDescent="0.3">
      <c r="A135" s="1" t="s">
        <v>266</v>
      </c>
      <c r="B135" s="1" t="s">
        <v>267</v>
      </c>
      <c r="C135" s="1">
        <v>6.8</v>
      </c>
      <c r="D135" s="1">
        <v>7</v>
      </c>
      <c r="E135" s="25">
        <v>6.9</v>
      </c>
      <c r="F135" s="25">
        <v>4.5</v>
      </c>
      <c r="G135" s="25">
        <v>7.6</v>
      </c>
      <c r="H135" s="25">
        <v>2.7</v>
      </c>
      <c r="I135" s="25">
        <v>0</v>
      </c>
      <c r="J135" s="25">
        <v>1.4</v>
      </c>
      <c r="K135" s="25">
        <v>5.5</v>
      </c>
      <c r="L135" s="1">
        <v>3.7</v>
      </c>
      <c r="M135" s="1">
        <v>0</v>
      </c>
      <c r="N135" s="1">
        <v>1.4183460098734788E-3</v>
      </c>
      <c r="O135" s="1">
        <v>3.2482796842336307E-4</v>
      </c>
      <c r="P135" s="1">
        <v>1.7184076299710221E-3</v>
      </c>
      <c r="Q135" s="1">
        <v>1.0005290520354241E-4</v>
      </c>
      <c r="R135" s="1">
        <v>3.2885932630519091E-4</v>
      </c>
      <c r="S135" s="1">
        <v>0</v>
      </c>
      <c r="T135" s="1">
        <v>1.465651633365619E-3</v>
      </c>
      <c r="U135" s="1">
        <v>0</v>
      </c>
      <c r="V135" s="1">
        <v>7.1</v>
      </c>
      <c r="W135" s="1">
        <v>3.2</v>
      </c>
      <c r="X135" s="1">
        <v>5.5</v>
      </c>
      <c r="Y135" s="1">
        <v>1.1000000000000001</v>
      </c>
      <c r="Z135" s="1">
        <v>10</v>
      </c>
      <c r="AA135" s="1">
        <v>0.2</v>
      </c>
      <c r="AB135" s="1">
        <v>0</v>
      </c>
      <c r="AC135" s="1">
        <v>0.1</v>
      </c>
      <c r="AD135" s="1">
        <v>1.5</v>
      </c>
      <c r="AE135" s="1">
        <v>0.8</v>
      </c>
      <c r="AF135" s="1">
        <v>0</v>
      </c>
      <c r="AG135" s="1">
        <v>2</v>
      </c>
      <c r="AH135" s="1">
        <v>7</v>
      </c>
      <c r="AI135" s="1">
        <v>5.0999999999999996</v>
      </c>
      <c r="AJ135" s="1">
        <v>1.5</v>
      </c>
      <c r="AK135" s="1">
        <v>0</v>
      </c>
      <c r="AL135" s="1">
        <v>0.8</v>
      </c>
      <c r="AM135" s="1">
        <v>3.5</v>
      </c>
      <c r="AN135" s="1">
        <v>0</v>
      </c>
      <c r="AO135" s="26">
        <v>6.3</v>
      </c>
      <c r="AP135" s="26">
        <v>3</v>
      </c>
      <c r="AQ135" s="1">
        <v>9.1</v>
      </c>
      <c r="AR135" s="26">
        <v>2.4</v>
      </c>
      <c r="AS135" s="1">
        <v>1</v>
      </c>
      <c r="AT135" s="1">
        <v>1</v>
      </c>
      <c r="AU135" s="1">
        <v>1</v>
      </c>
      <c r="AV135" s="1">
        <v>5.3</v>
      </c>
      <c r="AW135" s="1">
        <v>0.3</v>
      </c>
      <c r="AX135" s="1">
        <v>0</v>
      </c>
      <c r="AY135" s="1">
        <v>0.2</v>
      </c>
      <c r="AZ135" s="1">
        <v>0</v>
      </c>
      <c r="BA135" s="1">
        <v>0</v>
      </c>
      <c r="BB135" s="1">
        <v>0</v>
      </c>
      <c r="BC135" s="1">
        <v>0.1</v>
      </c>
    </row>
    <row r="136" spans="1:55" x14ac:dyDescent="0.3">
      <c r="A136" s="1" t="s">
        <v>268</v>
      </c>
      <c r="B136" s="1" t="s">
        <v>269</v>
      </c>
      <c r="C136" s="1">
        <v>7.8</v>
      </c>
      <c r="D136" s="1">
        <v>7</v>
      </c>
      <c r="E136" s="25">
        <v>7.4</v>
      </c>
      <c r="F136" s="25">
        <v>6.4</v>
      </c>
      <c r="G136" s="25">
        <v>7.6</v>
      </c>
      <c r="H136" s="25">
        <v>3.5</v>
      </c>
      <c r="I136" s="25">
        <v>0</v>
      </c>
      <c r="J136" s="25">
        <v>1.9</v>
      </c>
      <c r="K136" s="25">
        <v>5.9</v>
      </c>
      <c r="L136" s="1">
        <v>4.2</v>
      </c>
      <c r="M136" s="1">
        <v>9.9</v>
      </c>
      <c r="N136" s="1">
        <v>1.7951934902085435E-3</v>
      </c>
      <c r="O136" s="1">
        <v>1.7833903539705452E-4</v>
      </c>
      <c r="P136" s="1">
        <v>5.0635699920696629E-3</v>
      </c>
      <c r="Q136" s="1">
        <v>4.907512320539131E-5</v>
      </c>
      <c r="R136" s="1">
        <v>3.3292356275001678E-4</v>
      </c>
      <c r="S136" s="1">
        <v>0</v>
      </c>
      <c r="T136" s="1">
        <v>1.2905368497371365E-3</v>
      </c>
      <c r="U136" s="1">
        <v>1.254745313368923E-2</v>
      </c>
      <c r="V136" s="1">
        <v>9</v>
      </c>
      <c r="W136" s="1">
        <v>1.8</v>
      </c>
      <c r="X136" s="1">
        <v>6.7</v>
      </c>
      <c r="Y136" s="1">
        <v>3.4</v>
      </c>
      <c r="Z136" s="1">
        <v>9.3000000000000007</v>
      </c>
      <c r="AA136" s="1">
        <v>0.2</v>
      </c>
      <c r="AB136" s="1">
        <v>0</v>
      </c>
      <c r="AC136" s="1">
        <v>0.1</v>
      </c>
      <c r="AD136" s="1">
        <v>1.3</v>
      </c>
      <c r="AE136" s="1">
        <v>0.7</v>
      </c>
      <c r="AF136" s="1">
        <v>4.2</v>
      </c>
      <c r="AG136" s="1">
        <v>2</v>
      </c>
      <c r="AH136" s="1">
        <v>8.4</v>
      </c>
      <c r="AI136" s="1">
        <v>4.4000000000000004</v>
      </c>
      <c r="AJ136" s="1">
        <v>1.9</v>
      </c>
      <c r="AK136" s="1">
        <v>0</v>
      </c>
      <c r="AL136" s="1">
        <v>1</v>
      </c>
      <c r="AM136" s="1">
        <v>3.6</v>
      </c>
      <c r="AN136" s="1">
        <v>8.1999999999999993</v>
      </c>
      <c r="AO136" s="26">
        <v>7.1</v>
      </c>
      <c r="AP136" s="26">
        <v>5.0999999999999996</v>
      </c>
      <c r="AQ136" s="1">
        <v>8.6</v>
      </c>
      <c r="AR136" s="26">
        <v>2.6</v>
      </c>
      <c r="AS136" s="1">
        <v>5.0999999999999996</v>
      </c>
      <c r="AT136" s="1">
        <v>0</v>
      </c>
      <c r="AU136" s="1">
        <v>2.6</v>
      </c>
      <c r="AV136" s="1">
        <v>5.8</v>
      </c>
      <c r="AW136" s="1">
        <v>5.0999999999999996</v>
      </c>
      <c r="AX136" s="1">
        <v>4.9000000000000004</v>
      </c>
      <c r="AY136" s="1">
        <v>5</v>
      </c>
      <c r="AZ136" s="1">
        <v>0</v>
      </c>
      <c r="BA136" s="1">
        <v>0</v>
      </c>
      <c r="BB136" s="1">
        <v>0</v>
      </c>
      <c r="BC136" s="1">
        <v>3.5</v>
      </c>
    </row>
    <row r="137" spans="1:55" x14ac:dyDescent="0.3">
      <c r="A137" s="1" t="s">
        <v>270</v>
      </c>
      <c r="B137" s="1" t="s">
        <v>271</v>
      </c>
      <c r="C137" s="1">
        <v>0</v>
      </c>
      <c r="D137" s="1">
        <v>0.1</v>
      </c>
      <c r="E137" s="25">
        <v>0.1</v>
      </c>
      <c r="F137" s="25">
        <v>6.2</v>
      </c>
      <c r="G137" s="25">
        <v>0</v>
      </c>
      <c r="H137" s="25">
        <v>0</v>
      </c>
      <c r="I137" s="25">
        <v>0</v>
      </c>
      <c r="J137" s="25">
        <v>0</v>
      </c>
      <c r="K137" s="25">
        <v>0</v>
      </c>
      <c r="L137" s="1">
        <v>0</v>
      </c>
      <c r="M137" s="1">
        <v>9.3000000000000007</v>
      </c>
      <c r="N137" s="1">
        <v>6.5151847414437139E-7</v>
      </c>
      <c r="O137" s="1">
        <v>0</v>
      </c>
      <c r="P137" s="1">
        <v>4.4270764946947568E-3</v>
      </c>
      <c r="Q137" s="1">
        <v>0</v>
      </c>
      <c r="R137" s="1">
        <v>0</v>
      </c>
      <c r="S137" s="1">
        <v>0</v>
      </c>
      <c r="T137" s="1">
        <v>0</v>
      </c>
      <c r="U137" s="1">
        <v>8.1609226394521797E-3</v>
      </c>
      <c r="V137" s="1">
        <v>0</v>
      </c>
      <c r="W137" s="1">
        <v>0</v>
      </c>
      <c r="X137" s="1">
        <v>0</v>
      </c>
      <c r="Y137" s="1">
        <v>3</v>
      </c>
      <c r="Z137" s="1">
        <v>0</v>
      </c>
      <c r="AA137" s="1">
        <v>0</v>
      </c>
      <c r="AB137" s="1">
        <v>0</v>
      </c>
      <c r="AC137" s="1">
        <v>0</v>
      </c>
      <c r="AD137" s="1">
        <v>0</v>
      </c>
      <c r="AE137" s="1">
        <v>0</v>
      </c>
      <c r="AF137" s="1">
        <v>2.7</v>
      </c>
      <c r="AG137" s="1">
        <v>7.1</v>
      </c>
      <c r="AH137" s="1">
        <v>0</v>
      </c>
      <c r="AI137" s="1">
        <v>0.1</v>
      </c>
      <c r="AJ137" s="1">
        <v>0</v>
      </c>
      <c r="AK137" s="1">
        <v>0</v>
      </c>
      <c r="AL137" s="1">
        <v>0</v>
      </c>
      <c r="AM137" s="1">
        <v>0</v>
      </c>
      <c r="AN137" s="1">
        <v>7.2</v>
      </c>
      <c r="AO137" s="26">
        <v>0.1</v>
      </c>
      <c r="AP137" s="26">
        <v>4.8</v>
      </c>
      <c r="AQ137" s="1">
        <v>0</v>
      </c>
      <c r="AR137" s="26">
        <v>0</v>
      </c>
      <c r="AS137" s="1">
        <v>7.2</v>
      </c>
      <c r="AT137" s="1">
        <v>0</v>
      </c>
      <c r="AU137" s="1">
        <v>3.6</v>
      </c>
      <c r="AV137" s="1">
        <v>2</v>
      </c>
      <c r="AW137" s="1">
        <v>1.9</v>
      </c>
      <c r="AX137" s="1">
        <v>3.3</v>
      </c>
      <c r="AY137" s="1">
        <v>2.6</v>
      </c>
      <c r="AZ137" s="1">
        <v>0</v>
      </c>
      <c r="BA137" s="1">
        <v>0</v>
      </c>
      <c r="BB137" s="1">
        <v>0</v>
      </c>
      <c r="BC137" s="1">
        <v>1.8</v>
      </c>
    </row>
    <row r="138" spans="1:55" x14ac:dyDescent="0.3">
      <c r="A138" s="1" t="s">
        <v>272</v>
      </c>
      <c r="B138" s="1" t="s">
        <v>273</v>
      </c>
      <c r="C138" s="1">
        <v>9.3000000000000007</v>
      </c>
      <c r="D138" s="1">
        <v>10</v>
      </c>
      <c r="E138" s="25">
        <v>9.6999999999999993</v>
      </c>
      <c r="F138" s="25">
        <v>8.1</v>
      </c>
      <c r="G138" s="25">
        <v>8.9</v>
      </c>
      <c r="H138" s="25">
        <v>0</v>
      </c>
      <c r="I138" s="25">
        <v>0</v>
      </c>
      <c r="J138" s="25">
        <v>0</v>
      </c>
      <c r="K138" s="25">
        <v>0</v>
      </c>
      <c r="L138" s="1">
        <v>0</v>
      </c>
      <c r="M138" s="1">
        <v>10</v>
      </c>
      <c r="N138" s="1">
        <v>1.6764219441262995E-3</v>
      </c>
      <c r="O138" s="1">
        <v>7.9904694032658752E-4</v>
      </c>
      <c r="P138" s="1">
        <v>5.6801797491407742E-3</v>
      </c>
      <c r="Q138" s="1">
        <v>7.3788646918197416E-5</v>
      </c>
      <c r="R138" s="1">
        <v>0</v>
      </c>
      <c r="S138" s="1">
        <v>0</v>
      </c>
      <c r="T138" s="1">
        <v>0</v>
      </c>
      <c r="U138" s="1">
        <v>3.2704140939962584E-3</v>
      </c>
      <c r="V138" s="1">
        <v>8.4</v>
      </c>
      <c r="W138" s="1">
        <v>8</v>
      </c>
      <c r="X138" s="1">
        <v>8.1999999999999993</v>
      </c>
      <c r="Y138" s="1">
        <v>3.8</v>
      </c>
      <c r="Z138" s="1">
        <v>9.6999999999999993</v>
      </c>
      <c r="AA138" s="1">
        <v>0</v>
      </c>
      <c r="AB138" s="1">
        <v>0</v>
      </c>
      <c r="AC138" s="1">
        <v>0</v>
      </c>
      <c r="AD138" s="1">
        <v>0</v>
      </c>
      <c r="AE138" s="1">
        <v>0</v>
      </c>
      <c r="AF138" s="1">
        <v>1.1000000000000001</v>
      </c>
      <c r="AG138" s="1">
        <v>5.0999999999999996</v>
      </c>
      <c r="AH138" s="1">
        <v>8.9</v>
      </c>
      <c r="AI138" s="1">
        <v>9</v>
      </c>
      <c r="AJ138" s="1">
        <v>0</v>
      </c>
      <c r="AK138" s="1">
        <v>0</v>
      </c>
      <c r="AL138" s="1">
        <v>0</v>
      </c>
      <c r="AM138" s="1">
        <v>0</v>
      </c>
      <c r="AN138" s="1">
        <v>7.8</v>
      </c>
      <c r="AO138" s="26">
        <v>9.1</v>
      </c>
      <c r="AP138" s="26">
        <v>6.4</v>
      </c>
      <c r="AQ138" s="1">
        <v>9.3000000000000007</v>
      </c>
      <c r="AR138" s="26">
        <v>0</v>
      </c>
      <c r="AS138" s="1">
        <v>6.5</v>
      </c>
      <c r="AT138" s="1">
        <v>3</v>
      </c>
      <c r="AU138" s="1">
        <v>4.8</v>
      </c>
      <c r="AV138" s="1">
        <v>7</v>
      </c>
      <c r="AW138" s="1">
        <v>3.3</v>
      </c>
      <c r="AX138" s="1">
        <v>1.3</v>
      </c>
      <c r="AY138" s="1">
        <v>2.4</v>
      </c>
      <c r="AZ138" s="1">
        <v>0</v>
      </c>
      <c r="BA138" s="1">
        <v>0</v>
      </c>
      <c r="BB138" s="1">
        <v>0</v>
      </c>
      <c r="BC138" s="1">
        <v>1.7</v>
      </c>
    </row>
    <row r="139" spans="1:55" x14ac:dyDescent="0.3">
      <c r="A139" s="1" t="s">
        <v>274</v>
      </c>
      <c r="B139" s="1" t="s">
        <v>275</v>
      </c>
      <c r="C139" s="1">
        <v>10</v>
      </c>
      <c r="D139" s="1">
        <v>10</v>
      </c>
      <c r="E139" s="25">
        <v>10</v>
      </c>
      <c r="F139" s="25">
        <v>9.1999999999999993</v>
      </c>
      <c r="G139" s="25">
        <v>9.4</v>
      </c>
      <c r="H139" s="25">
        <v>10</v>
      </c>
      <c r="I139" s="25">
        <v>10</v>
      </c>
      <c r="J139" s="25">
        <v>10</v>
      </c>
      <c r="K139" s="25">
        <v>9.8000000000000007</v>
      </c>
      <c r="L139" s="1">
        <v>9.9</v>
      </c>
      <c r="M139" s="1">
        <v>10</v>
      </c>
      <c r="N139" s="1">
        <v>1.5896175362712149E-3</v>
      </c>
      <c r="O139" s="1">
        <v>9.2510722259504569E-4</v>
      </c>
      <c r="P139" s="1">
        <v>4.8492186382608571E-3</v>
      </c>
      <c r="Q139" s="1">
        <v>4.5225522990033416E-5</v>
      </c>
      <c r="R139" s="1">
        <v>1.7479311999561428E-2</v>
      </c>
      <c r="S139" s="1">
        <v>1.2243211314514882E-2</v>
      </c>
      <c r="T139" s="1">
        <v>7.7101814067108143E-3</v>
      </c>
      <c r="U139" s="1">
        <v>1.2259308689002062E-3</v>
      </c>
      <c r="V139" s="1">
        <v>7.9</v>
      </c>
      <c r="W139" s="1">
        <v>9.3000000000000007</v>
      </c>
      <c r="X139" s="1">
        <v>8.6999999999999993</v>
      </c>
      <c r="Y139" s="1">
        <v>3.2</v>
      </c>
      <c r="Z139" s="1">
        <v>9.1999999999999993</v>
      </c>
      <c r="AA139" s="1">
        <v>9.6999999999999993</v>
      </c>
      <c r="AB139" s="1">
        <v>10</v>
      </c>
      <c r="AC139" s="1">
        <v>9.9</v>
      </c>
      <c r="AD139" s="1">
        <v>7.7</v>
      </c>
      <c r="AE139" s="1">
        <v>9.1</v>
      </c>
      <c r="AF139" s="1">
        <v>0.4</v>
      </c>
      <c r="AG139" s="1">
        <v>6.1</v>
      </c>
      <c r="AH139" s="1">
        <v>9</v>
      </c>
      <c r="AI139" s="1">
        <v>9.6999999999999993</v>
      </c>
      <c r="AJ139" s="1">
        <v>9.9</v>
      </c>
      <c r="AK139" s="1">
        <v>10</v>
      </c>
      <c r="AL139" s="1">
        <v>10</v>
      </c>
      <c r="AM139" s="1">
        <v>8.8000000000000007</v>
      </c>
      <c r="AN139" s="1">
        <v>7.7</v>
      </c>
      <c r="AO139" s="26">
        <v>9.5</v>
      </c>
      <c r="AP139" s="26">
        <v>7.2</v>
      </c>
      <c r="AQ139" s="1">
        <v>9.3000000000000007</v>
      </c>
      <c r="AR139" s="26">
        <v>9.6</v>
      </c>
      <c r="AS139" s="1">
        <v>6.9</v>
      </c>
      <c r="AT139" s="1">
        <v>1</v>
      </c>
      <c r="AU139" s="1">
        <v>4</v>
      </c>
      <c r="AV139" s="1">
        <v>8.5</v>
      </c>
      <c r="AW139" s="1">
        <v>9.3000000000000007</v>
      </c>
      <c r="AX139" s="1">
        <v>8.9</v>
      </c>
      <c r="AY139" s="1">
        <v>9.1</v>
      </c>
      <c r="AZ139" s="1">
        <v>0</v>
      </c>
      <c r="BA139" s="1">
        <v>5</v>
      </c>
      <c r="BB139" s="1">
        <v>9</v>
      </c>
      <c r="BC139" s="1">
        <v>9</v>
      </c>
    </row>
    <row r="140" spans="1:55" x14ac:dyDescent="0.3">
      <c r="A140" s="1" t="s">
        <v>276</v>
      </c>
      <c r="B140" s="1" t="s">
        <v>277</v>
      </c>
      <c r="C140" s="1">
        <v>6.2</v>
      </c>
      <c r="D140" s="1">
        <v>0.1</v>
      </c>
      <c r="E140" s="25">
        <v>3.8</v>
      </c>
      <c r="F140" s="25">
        <v>8.1</v>
      </c>
      <c r="G140" s="25">
        <v>0</v>
      </c>
      <c r="H140" s="25">
        <v>0</v>
      </c>
      <c r="I140" s="25">
        <v>0</v>
      </c>
      <c r="J140" s="25">
        <v>0</v>
      </c>
      <c r="K140" s="25">
        <v>0</v>
      </c>
      <c r="L140" s="1">
        <v>0</v>
      </c>
      <c r="M140" s="1">
        <v>0</v>
      </c>
      <c r="N140" s="1">
        <v>7.7493429421918758E-5</v>
      </c>
      <c r="O140" s="1">
        <v>0</v>
      </c>
      <c r="P140" s="1">
        <v>4.4599488884002458E-3</v>
      </c>
      <c r="Q140" s="1">
        <v>0</v>
      </c>
      <c r="R140" s="1">
        <v>0</v>
      </c>
      <c r="S140" s="1">
        <v>0</v>
      </c>
      <c r="T140" s="1">
        <v>0</v>
      </c>
      <c r="U140" s="1">
        <v>0</v>
      </c>
      <c r="V140" s="1">
        <v>0.4</v>
      </c>
      <c r="W140" s="1">
        <v>0</v>
      </c>
      <c r="X140" s="1">
        <v>0.2</v>
      </c>
      <c r="Y140" s="1">
        <v>3</v>
      </c>
      <c r="Z140" s="1">
        <v>0</v>
      </c>
      <c r="AA140" s="1">
        <v>0</v>
      </c>
      <c r="AB140" s="1">
        <v>0</v>
      </c>
      <c r="AC140" s="1">
        <v>0</v>
      </c>
      <c r="AD140" s="1">
        <v>0</v>
      </c>
      <c r="AE140" s="1">
        <v>0</v>
      </c>
      <c r="AF140" s="1">
        <v>0</v>
      </c>
      <c r="AG140" s="1">
        <v>0</v>
      </c>
      <c r="AH140" s="1">
        <v>3.3</v>
      </c>
      <c r="AI140" s="1">
        <v>0.1</v>
      </c>
      <c r="AJ140" s="1">
        <v>0</v>
      </c>
      <c r="AK140" s="1">
        <v>0</v>
      </c>
      <c r="AL140" s="1">
        <v>0</v>
      </c>
      <c r="AM140" s="1">
        <v>0</v>
      </c>
      <c r="AN140" s="1">
        <v>0</v>
      </c>
      <c r="AO140" s="26">
        <v>2.2000000000000002</v>
      </c>
      <c r="AP140" s="26">
        <v>6.2</v>
      </c>
      <c r="AQ140" s="1">
        <v>0</v>
      </c>
      <c r="AR140" s="26">
        <v>0</v>
      </c>
      <c r="AS140" s="1">
        <v>0</v>
      </c>
      <c r="AT140" s="1">
        <v>3</v>
      </c>
      <c r="AU140" s="1">
        <v>1.5</v>
      </c>
      <c r="AV140" s="1">
        <v>2.2999999999999998</v>
      </c>
      <c r="AW140" s="1">
        <v>0.1</v>
      </c>
      <c r="AX140" s="1">
        <v>0.6</v>
      </c>
      <c r="AY140" s="1">
        <v>0.4</v>
      </c>
      <c r="AZ140" s="1">
        <v>0</v>
      </c>
      <c r="BA140" s="1">
        <v>0</v>
      </c>
      <c r="BB140" s="1">
        <v>0</v>
      </c>
      <c r="BC140" s="1">
        <v>0.3</v>
      </c>
    </row>
    <row r="141" spans="1:55" x14ac:dyDescent="0.3">
      <c r="A141" s="1" t="s">
        <v>278</v>
      </c>
      <c r="B141" s="1" t="s">
        <v>279</v>
      </c>
      <c r="C141" s="1">
        <v>8.1</v>
      </c>
      <c r="D141" s="1">
        <v>0.1</v>
      </c>
      <c r="E141" s="25">
        <v>5.4</v>
      </c>
      <c r="F141" s="25">
        <v>5.6</v>
      </c>
      <c r="G141" s="25">
        <v>5.8</v>
      </c>
      <c r="H141" s="25">
        <v>1.7</v>
      </c>
      <c r="I141" s="25">
        <v>0</v>
      </c>
      <c r="J141" s="25">
        <v>0.9</v>
      </c>
      <c r="K141" s="25">
        <v>0</v>
      </c>
      <c r="L141" s="1">
        <v>0.5</v>
      </c>
      <c r="M141" s="1">
        <v>0</v>
      </c>
      <c r="N141" s="1">
        <v>1.6659979791441447E-3</v>
      </c>
      <c r="O141" s="1">
        <v>0</v>
      </c>
      <c r="P141" s="1">
        <v>1.7063136514055093E-3</v>
      </c>
      <c r="Q141" s="1">
        <v>3.1058996816144332E-6</v>
      </c>
      <c r="R141" s="1">
        <v>4.6013471891284696E-5</v>
      </c>
      <c r="S141" s="1">
        <v>0</v>
      </c>
      <c r="T141" s="1">
        <v>0</v>
      </c>
      <c r="U141" s="1">
        <v>0</v>
      </c>
      <c r="V141" s="1">
        <v>8.3000000000000007</v>
      </c>
      <c r="W141" s="1">
        <v>0</v>
      </c>
      <c r="X141" s="1">
        <v>5.5</v>
      </c>
      <c r="Y141" s="1">
        <v>1.1000000000000001</v>
      </c>
      <c r="Z141" s="1">
        <v>6.6</v>
      </c>
      <c r="AA141" s="1">
        <v>0</v>
      </c>
      <c r="AB141" s="1">
        <v>0</v>
      </c>
      <c r="AC141" s="1">
        <v>0</v>
      </c>
      <c r="AD141" s="1">
        <v>0</v>
      </c>
      <c r="AE141" s="1">
        <v>0</v>
      </c>
      <c r="AF141" s="1">
        <v>0</v>
      </c>
      <c r="AG141" s="1">
        <v>2</v>
      </c>
      <c r="AH141" s="1">
        <v>8.1999999999999993</v>
      </c>
      <c r="AI141" s="1">
        <v>0.1</v>
      </c>
      <c r="AJ141" s="1">
        <v>0.9</v>
      </c>
      <c r="AK141" s="1">
        <v>0</v>
      </c>
      <c r="AL141" s="1">
        <v>0.5</v>
      </c>
      <c r="AM141" s="1">
        <v>0</v>
      </c>
      <c r="AN141" s="1">
        <v>0</v>
      </c>
      <c r="AO141" s="26">
        <v>5.5</v>
      </c>
      <c r="AP141" s="26">
        <v>3.7</v>
      </c>
      <c r="AQ141" s="1">
        <v>6.2</v>
      </c>
      <c r="AR141" s="26">
        <v>0.3</v>
      </c>
      <c r="AS141" s="1">
        <v>1</v>
      </c>
      <c r="AT141" s="1">
        <v>4</v>
      </c>
      <c r="AU141" s="1">
        <v>2.5</v>
      </c>
      <c r="AV141" s="1">
        <v>3.9</v>
      </c>
      <c r="AW141" s="1">
        <v>0</v>
      </c>
      <c r="AX141" s="1">
        <v>0</v>
      </c>
      <c r="AY141" s="1">
        <v>0</v>
      </c>
      <c r="AZ141" s="1">
        <v>0</v>
      </c>
      <c r="BA141" s="1">
        <v>0</v>
      </c>
      <c r="BB141" s="1">
        <v>0</v>
      </c>
      <c r="BC141" s="1">
        <v>0</v>
      </c>
    </row>
    <row r="142" spans="1:55" x14ac:dyDescent="0.3">
      <c r="A142" s="1" t="s">
        <v>280</v>
      </c>
      <c r="B142" s="1" t="s">
        <v>281</v>
      </c>
      <c r="C142" s="1">
        <v>3.3</v>
      </c>
      <c r="D142" s="1">
        <v>0.1</v>
      </c>
      <c r="E142" s="25">
        <v>1.8</v>
      </c>
      <c r="F142" s="25">
        <v>0</v>
      </c>
      <c r="G142" s="25">
        <v>1.2</v>
      </c>
      <c r="H142" s="25">
        <v>0</v>
      </c>
      <c r="I142" s="25">
        <v>0</v>
      </c>
      <c r="J142" s="25">
        <v>0</v>
      </c>
      <c r="K142" s="25">
        <v>0</v>
      </c>
      <c r="L142" s="1">
        <v>0</v>
      </c>
      <c r="M142" s="1">
        <v>0</v>
      </c>
      <c r="N142" s="1">
        <v>9.2296492610470724E-5</v>
      </c>
      <c r="O142" s="1">
        <v>0</v>
      </c>
      <c r="P142" s="1">
        <v>5.3531139107818837E-6</v>
      </c>
      <c r="Q142" s="1">
        <v>2.5128830127313424E-8</v>
      </c>
      <c r="R142" s="1">
        <v>0</v>
      </c>
      <c r="S142" s="1">
        <v>0</v>
      </c>
      <c r="T142" s="1">
        <v>0</v>
      </c>
      <c r="U142" s="1">
        <v>0</v>
      </c>
      <c r="V142" s="1">
        <v>0.5</v>
      </c>
      <c r="W142" s="1">
        <v>0</v>
      </c>
      <c r="X142" s="1">
        <v>0.3</v>
      </c>
      <c r="Y142" s="1">
        <v>0</v>
      </c>
      <c r="Z142" s="1">
        <v>2</v>
      </c>
      <c r="AA142" s="1">
        <v>0</v>
      </c>
      <c r="AB142" s="1">
        <v>0</v>
      </c>
      <c r="AC142" s="1">
        <v>0</v>
      </c>
      <c r="AD142" s="1">
        <v>0</v>
      </c>
      <c r="AE142" s="1">
        <v>0</v>
      </c>
      <c r="AF142" s="1">
        <v>0</v>
      </c>
      <c r="AG142" s="1">
        <v>0</v>
      </c>
      <c r="AH142" s="1">
        <v>1.9</v>
      </c>
      <c r="AI142" s="1">
        <v>0.1</v>
      </c>
      <c r="AJ142" s="1">
        <v>0</v>
      </c>
      <c r="AK142" s="1">
        <v>0</v>
      </c>
      <c r="AL142" s="1">
        <v>0</v>
      </c>
      <c r="AM142" s="1">
        <v>0</v>
      </c>
      <c r="AN142" s="1">
        <v>0</v>
      </c>
      <c r="AO142" s="26">
        <v>1.1000000000000001</v>
      </c>
      <c r="AP142" s="26">
        <v>0</v>
      </c>
      <c r="AQ142" s="1">
        <v>1.6</v>
      </c>
      <c r="AR142" s="26">
        <v>0</v>
      </c>
      <c r="AS142" s="1">
        <v>0</v>
      </c>
      <c r="AT142" s="1">
        <v>6.1</v>
      </c>
      <c r="AU142" s="1">
        <v>3.1</v>
      </c>
      <c r="AV142" s="1">
        <v>1.2</v>
      </c>
      <c r="AW142" s="1">
        <v>0.1</v>
      </c>
      <c r="AX142" s="1">
        <v>0</v>
      </c>
      <c r="AY142" s="1">
        <v>0.1</v>
      </c>
      <c r="AZ142" s="1">
        <v>0</v>
      </c>
      <c r="BA142" s="1">
        <v>0</v>
      </c>
      <c r="BB142" s="1">
        <v>0</v>
      </c>
      <c r="BC142" s="1">
        <v>0.1</v>
      </c>
    </row>
    <row r="143" spans="1:55" x14ac:dyDescent="0.3">
      <c r="A143" s="1" t="s">
        <v>282</v>
      </c>
      <c r="B143" s="1" t="s">
        <v>283</v>
      </c>
      <c r="C143" s="1">
        <v>9</v>
      </c>
      <c r="D143" s="1">
        <v>7.9</v>
      </c>
      <c r="E143" s="25">
        <v>8.5</v>
      </c>
      <c r="F143" s="25">
        <v>8</v>
      </c>
      <c r="G143" s="25">
        <v>0</v>
      </c>
      <c r="H143" s="25">
        <v>0</v>
      </c>
      <c r="I143" s="25">
        <v>0</v>
      </c>
      <c r="J143" s="25">
        <v>0</v>
      </c>
      <c r="K143" s="25">
        <v>0</v>
      </c>
      <c r="L143" s="1">
        <v>0</v>
      </c>
      <c r="M143" s="1">
        <v>0</v>
      </c>
      <c r="N143" s="1">
        <v>1.9901624473321021E-3</v>
      </c>
      <c r="O143" s="1">
        <v>1.1903215323507286E-4</v>
      </c>
      <c r="P143" s="1">
        <v>8.5648515028943391E-3</v>
      </c>
      <c r="Q143" s="1">
        <v>0</v>
      </c>
      <c r="R143" s="1">
        <v>0</v>
      </c>
      <c r="S143" s="1">
        <v>0</v>
      </c>
      <c r="T143" s="1">
        <v>0</v>
      </c>
      <c r="U143" s="1">
        <v>0</v>
      </c>
      <c r="V143" s="1">
        <v>10</v>
      </c>
      <c r="W143" s="1">
        <v>1.2</v>
      </c>
      <c r="X143" s="1">
        <v>7.8</v>
      </c>
      <c r="Y143" s="1">
        <v>5.7</v>
      </c>
      <c r="Z143" s="1">
        <v>0</v>
      </c>
      <c r="AA143" s="1">
        <v>0</v>
      </c>
      <c r="AB143" s="1">
        <v>0</v>
      </c>
      <c r="AC143" s="1">
        <v>0</v>
      </c>
      <c r="AD143" s="1">
        <v>0</v>
      </c>
      <c r="AE143" s="1">
        <v>0</v>
      </c>
      <c r="AF143" s="1">
        <v>0</v>
      </c>
      <c r="AG143" s="1">
        <v>1</v>
      </c>
      <c r="AH143" s="1">
        <v>9.5</v>
      </c>
      <c r="AI143" s="1">
        <v>4.5999999999999996</v>
      </c>
      <c r="AJ143" s="1">
        <v>0</v>
      </c>
      <c r="AK143" s="1">
        <v>0</v>
      </c>
      <c r="AL143" s="1">
        <v>0</v>
      </c>
      <c r="AM143" s="1">
        <v>0</v>
      </c>
      <c r="AN143" s="1">
        <v>0</v>
      </c>
      <c r="AO143" s="26">
        <v>8.1999999999999993</v>
      </c>
      <c r="AP143" s="26">
        <v>7</v>
      </c>
      <c r="AQ143" s="1">
        <v>0</v>
      </c>
      <c r="AR143" s="26">
        <v>0</v>
      </c>
      <c r="AS143" s="1">
        <v>0.5</v>
      </c>
      <c r="AT143" s="1">
        <v>5.0999999999999996</v>
      </c>
      <c r="AU143" s="1">
        <v>2.8</v>
      </c>
      <c r="AV143" s="1">
        <v>4.5</v>
      </c>
      <c r="AW143" s="1">
        <v>3.3</v>
      </c>
      <c r="AX143" s="1">
        <v>6.8</v>
      </c>
      <c r="AY143" s="1">
        <v>5.3</v>
      </c>
      <c r="AZ143" s="1">
        <v>0</v>
      </c>
      <c r="BA143" s="1">
        <v>0</v>
      </c>
      <c r="BB143" s="1">
        <v>0</v>
      </c>
      <c r="BC143" s="1">
        <v>3.7</v>
      </c>
    </row>
    <row r="144" spans="1:55" x14ac:dyDescent="0.3">
      <c r="A144" s="1" t="s">
        <v>284</v>
      </c>
      <c r="B144" s="1" t="s">
        <v>285</v>
      </c>
      <c r="C144" s="1">
        <v>8.9</v>
      </c>
      <c r="D144" s="1">
        <v>10</v>
      </c>
      <c r="E144" s="25">
        <v>9.5</v>
      </c>
      <c r="F144" s="25">
        <v>10</v>
      </c>
      <c r="G144" s="25">
        <v>6.2</v>
      </c>
      <c r="H144" s="25">
        <v>5.7</v>
      </c>
      <c r="I144" s="25">
        <v>6.8</v>
      </c>
      <c r="J144" s="25">
        <v>6.3</v>
      </c>
      <c r="K144" s="25">
        <v>6</v>
      </c>
      <c r="L144" s="1">
        <v>6.2</v>
      </c>
      <c r="M144" s="1">
        <v>8.6999999999999993</v>
      </c>
      <c r="N144" s="1">
        <v>2.5736096491969773E-4</v>
      </c>
      <c r="O144" s="1">
        <v>7.6900954944237264E-5</v>
      </c>
      <c r="P144" s="1">
        <v>7.0690921669692439E-3</v>
      </c>
      <c r="Q144" s="1">
        <v>3.9264490255268375E-7</v>
      </c>
      <c r="R144" s="1">
        <v>1.3400442929967018E-4</v>
      </c>
      <c r="S144" s="1">
        <v>4.0325695547601456E-6</v>
      </c>
      <c r="T144" s="1">
        <v>6.8107472330036997E-5</v>
      </c>
      <c r="U144" s="1">
        <v>2.1325444460074518E-4</v>
      </c>
      <c r="V144" s="1">
        <v>1.3</v>
      </c>
      <c r="W144" s="1">
        <v>0.8</v>
      </c>
      <c r="X144" s="1">
        <v>1.1000000000000001</v>
      </c>
      <c r="Y144" s="1">
        <v>4.7</v>
      </c>
      <c r="Z144" s="1">
        <v>4.7</v>
      </c>
      <c r="AA144" s="1">
        <v>0.1</v>
      </c>
      <c r="AB144" s="1">
        <v>0</v>
      </c>
      <c r="AC144" s="1">
        <v>0.1</v>
      </c>
      <c r="AD144" s="1">
        <v>0.1</v>
      </c>
      <c r="AE144" s="1">
        <v>0.1</v>
      </c>
      <c r="AF144" s="1">
        <v>0.1</v>
      </c>
      <c r="AG144" s="1">
        <v>5.0999999999999996</v>
      </c>
      <c r="AH144" s="1">
        <v>5.0999999999999996</v>
      </c>
      <c r="AI144" s="1">
        <v>5.4</v>
      </c>
      <c r="AJ144" s="1">
        <v>2.9</v>
      </c>
      <c r="AK144" s="1">
        <v>3.4</v>
      </c>
      <c r="AL144" s="1">
        <v>3.2</v>
      </c>
      <c r="AM144" s="1">
        <v>3.1</v>
      </c>
      <c r="AN144" s="1">
        <v>6</v>
      </c>
      <c r="AO144" s="26">
        <v>7.1</v>
      </c>
      <c r="AP144" s="26">
        <v>8.4</v>
      </c>
      <c r="AQ144" s="1">
        <v>5.5</v>
      </c>
      <c r="AR144" s="26">
        <v>3.8</v>
      </c>
      <c r="AS144" s="1">
        <v>5.6</v>
      </c>
      <c r="AT144" s="1">
        <v>5.0999999999999996</v>
      </c>
      <c r="AU144" s="1">
        <v>5.4</v>
      </c>
      <c r="AV144" s="1">
        <v>6.3</v>
      </c>
      <c r="AW144" s="1">
        <v>9.9</v>
      </c>
      <c r="AX144" s="1">
        <v>9.9</v>
      </c>
      <c r="AY144" s="1">
        <v>9.9</v>
      </c>
      <c r="AZ144" s="1">
        <v>0</v>
      </c>
      <c r="BA144" s="1">
        <v>0</v>
      </c>
      <c r="BB144" s="1">
        <v>0</v>
      </c>
      <c r="BC144" s="1">
        <v>6.9</v>
      </c>
    </row>
    <row r="145" spans="1:55" x14ac:dyDescent="0.3">
      <c r="A145" s="1" t="s">
        <v>286</v>
      </c>
      <c r="B145" s="1" t="s">
        <v>287</v>
      </c>
      <c r="C145" s="1">
        <v>7.6</v>
      </c>
      <c r="D145" s="1">
        <v>0.1</v>
      </c>
      <c r="E145" s="25">
        <v>4.9000000000000004</v>
      </c>
      <c r="F145" s="25">
        <v>6.3</v>
      </c>
      <c r="G145" s="25">
        <v>0</v>
      </c>
      <c r="H145" s="25">
        <v>0</v>
      </c>
      <c r="I145" s="25">
        <v>0</v>
      </c>
      <c r="J145" s="25">
        <v>0</v>
      </c>
      <c r="K145" s="25">
        <v>0</v>
      </c>
      <c r="L145" s="1">
        <v>0</v>
      </c>
      <c r="M145" s="1">
        <v>9.6999999999999993</v>
      </c>
      <c r="N145" s="1">
        <v>9.8211357519769216E-4</v>
      </c>
      <c r="O145" s="1">
        <v>0</v>
      </c>
      <c r="P145" s="1">
        <v>2.7602224878435421E-3</v>
      </c>
      <c r="Q145" s="1">
        <v>0</v>
      </c>
      <c r="R145" s="1">
        <v>0</v>
      </c>
      <c r="S145" s="1">
        <v>0</v>
      </c>
      <c r="T145" s="1">
        <v>0</v>
      </c>
      <c r="U145" s="1">
        <v>6.4188305932296342E-3</v>
      </c>
      <c r="V145" s="1">
        <v>4.9000000000000004</v>
      </c>
      <c r="W145" s="1">
        <v>0</v>
      </c>
      <c r="X145" s="1">
        <v>2.8</v>
      </c>
      <c r="Y145" s="1">
        <v>1.8</v>
      </c>
      <c r="Z145" s="1">
        <v>0</v>
      </c>
      <c r="AA145" s="1">
        <v>0</v>
      </c>
      <c r="AB145" s="1">
        <v>0</v>
      </c>
      <c r="AC145" s="1">
        <v>0</v>
      </c>
      <c r="AD145" s="1">
        <v>0</v>
      </c>
      <c r="AE145" s="1">
        <v>0</v>
      </c>
      <c r="AF145" s="1">
        <v>2.1</v>
      </c>
      <c r="AG145" s="1">
        <v>5.0999999999999996</v>
      </c>
      <c r="AH145" s="1">
        <v>6.3</v>
      </c>
      <c r="AI145" s="1">
        <v>0.1</v>
      </c>
      <c r="AJ145" s="1">
        <v>0</v>
      </c>
      <c r="AK145" s="1">
        <v>0</v>
      </c>
      <c r="AL145" s="1">
        <v>0</v>
      </c>
      <c r="AM145" s="1">
        <v>0</v>
      </c>
      <c r="AN145" s="1">
        <v>7.5</v>
      </c>
      <c r="AO145" s="26">
        <v>3.9</v>
      </c>
      <c r="AP145" s="26">
        <v>4.4000000000000004</v>
      </c>
      <c r="AQ145" s="1">
        <v>0</v>
      </c>
      <c r="AR145" s="26">
        <v>0</v>
      </c>
      <c r="AS145" s="1">
        <v>6.3</v>
      </c>
      <c r="AT145" s="1">
        <v>4</v>
      </c>
      <c r="AU145" s="1">
        <v>5.2</v>
      </c>
      <c r="AV145" s="1">
        <v>3</v>
      </c>
      <c r="AW145" s="1">
        <v>6.4</v>
      </c>
      <c r="AX145" s="1">
        <v>6.9</v>
      </c>
      <c r="AY145" s="1">
        <v>6.7</v>
      </c>
      <c r="AZ145" s="1">
        <v>0</v>
      </c>
      <c r="BA145" s="1">
        <v>0</v>
      </c>
      <c r="BB145" s="1">
        <v>0</v>
      </c>
      <c r="BC145" s="1">
        <v>4.7</v>
      </c>
    </row>
    <row r="146" spans="1:55" x14ac:dyDescent="0.3">
      <c r="A146" s="1" t="s">
        <v>288</v>
      </c>
      <c r="B146" s="1" t="s">
        <v>289</v>
      </c>
      <c r="C146" s="1">
        <v>0.1</v>
      </c>
      <c r="D146" s="1">
        <v>0.1</v>
      </c>
      <c r="E146" s="25">
        <v>0.1</v>
      </c>
      <c r="F146" s="25">
        <v>0.1</v>
      </c>
      <c r="G146" s="25">
        <v>0</v>
      </c>
      <c r="H146" s="25">
        <v>2.6</v>
      </c>
      <c r="I146" s="25">
        <v>6.5</v>
      </c>
      <c r="J146" s="25">
        <v>4.8</v>
      </c>
      <c r="K146" s="25">
        <v>3</v>
      </c>
      <c r="L146" s="1">
        <v>4</v>
      </c>
      <c r="M146" s="1">
        <v>0</v>
      </c>
      <c r="N146" s="1">
        <v>0</v>
      </c>
      <c r="O146" s="1">
        <v>0</v>
      </c>
      <c r="P146" s="1">
        <v>0</v>
      </c>
      <c r="Q146" s="1">
        <v>0</v>
      </c>
      <c r="R146" s="1">
        <v>1.9133802816901406E-2</v>
      </c>
      <c r="S146" s="1">
        <v>6.0422535211267607E-3</v>
      </c>
      <c r="T146" s="1">
        <v>5.5793161028023803E-3</v>
      </c>
      <c r="U146" s="1">
        <v>0</v>
      </c>
      <c r="V146" s="1">
        <v>0</v>
      </c>
      <c r="W146" s="1">
        <v>0</v>
      </c>
      <c r="X146" s="1">
        <v>0</v>
      </c>
      <c r="Y146" s="1">
        <v>0.1</v>
      </c>
      <c r="Z146" s="1">
        <v>0</v>
      </c>
      <c r="AA146" s="1">
        <v>10</v>
      </c>
      <c r="AB146" s="1">
        <v>10</v>
      </c>
      <c r="AC146" s="1">
        <v>10</v>
      </c>
      <c r="AD146" s="1">
        <v>5.6</v>
      </c>
      <c r="AE146" s="1">
        <v>8.6</v>
      </c>
      <c r="AF146" s="1">
        <v>0</v>
      </c>
      <c r="AG146" s="1">
        <v>0</v>
      </c>
      <c r="AH146" s="1">
        <v>0.1</v>
      </c>
      <c r="AI146" s="1">
        <v>0.1</v>
      </c>
      <c r="AJ146" s="1">
        <v>6.3</v>
      </c>
      <c r="AK146" s="1">
        <v>8.3000000000000007</v>
      </c>
      <c r="AL146" s="1">
        <v>7.4</v>
      </c>
      <c r="AM146" s="1">
        <v>4.3</v>
      </c>
      <c r="AN146" s="1">
        <v>0</v>
      </c>
      <c r="AO146" s="26">
        <v>0.1</v>
      </c>
      <c r="AP146" s="26">
        <v>0.1</v>
      </c>
      <c r="AQ146" s="1">
        <v>0</v>
      </c>
      <c r="AR146" s="26">
        <v>6.9</v>
      </c>
      <c r="AS146" s="1">
        <v>0</v>
      </c>
      <c r="AT146" s="1" t="s">
        <v>470</v>
      </c>
      <c r="AU146" s="1">
        <v>0</v>
      </c>
      <c r="AV146" s="1">
        <v>2</v>
      </c>
      <c r="AW146" s="1">
        <v>0</v>
      </c>
      <c r="AX146" s="1">
        <v>0</v>
      </c>
      <c r="AY146" s="1">
        <v>0</v>
      </c>
      <c r="AZ146" s="1">
        <v>0</v>
      </c>
      <c r="BA146" s="1">
        <v>0</v>
      </c>
      <c r="BB146" s="1">
        <v>0</v>
      </c>
      <c r="BC146" s="1">
        <v>0</v>
      </c>
    </row>
    <row r="147" spans="1:55" x14ac:dyDescent="0.3">
      <c r="A147" s="1" t="s">
        <v>290</v>
      </c>
      <c r="B147" s="1" t="s">
        <v>291</v>
      </c>
      <c r="C147" s="1">
        <v>3.6</v>
      </c>
      <c r="D147" s="1">
        <v>0.1</v>
      </c>
      <c r="E147" s="25">
        <v>2</v>
      </c>
      <c r="F147" s="25">
        <v>0.1</v>
      </c>
      <c r="G147" s="25">
        <v>0</v>
      </c>
      <c r="H147" s="25">
        <v>3.5</v>
      </c>
      <c r="I147" s="25">
        <v>6.5</v>
      </c>
      <c r="J147" s="25">
        <v>5.2</v>
      </c>
      <c r="K147" s="25">
        <v>3.5</v>
      </c>
      <c r="L147" s="1">
        <v>4.4000000000000004</v>
      </c>
      <c r="M147" s="1">
        <v>0</v>
      </c>
      <c r="N147" s="1">
        <v>1.4636257958453105E-3</v>
      </c>
      <c r="O147" s="1">
        <v>0</v>
      </c>
      <c r="P147" s="1">
        <v>0</v>
      </c>
      <c r="Q147" s="1">
        <v>0</v>
      </c>
      <c r="R147" s="1">
        <v>1.4067581010779692E-2</v>
      </c>
      <c r="S147" s="1">
        <v>2.0096544301113849E-3</v>
      </c>
      <c r="T147" s="1">
        <v>3.0408845545426381E-3</v>
      </c>
      <c r="U147" s="1">
        <v>0</v>
      </c>
      <c r="V147" s="1">
        <v>7.3</v>
      </c>
      <c r="W147" s="1">
        <v>0</v>
      </c>
      <c r="X147" s="1">
        <v>4.5999999999999996</v>
      </c>
      <c r="Y147" s="1">
        <v>0.1</v>
      </c>
      <c r="Z147" s="1">
        <v>0</v>
      </c>
      <c r="AA147" s="1">
        <v>7.8</v>
      </c>
      <c r="AB147" s="1">
        <v>4</v>
      </c>
      <c r="AC147" s="1">
        <v>6.3</v>
      </c>
      <c r="AD147" s="1">
        <v>3</v>
      </c>
      <c r="AE147" s="1">
        <v>4.9000000000000004</v>
      </c>
      <c r="AF147" s="1">
        <v>0</v>
      </c>
      <c r="AG147" s="1">
        <v>1</v>
      </c>
      <c r="AH147" s="1">
        <v>5.5</v>
      </c>
      <c r="AI147" s="1">
        <v>0.1</v>
      </c>
      <c r="AJ147" s="1">
        <v>5.7</v>
      </c>
      <c r="AK147" s="1">
        <v>5.3</v>
      </c>
      <c r="AL147" s="1">
        <v>5.5</v>
      </c>
      <c r="AM147" s="1">
        <v>3.3</v>
      </c>
      <c r="AN147" s="1">
        <v>0</v>
      </c>
      <c r="AO147" s="26">
        <v>3.4</v>
      </c>
      <c r="AP147" s="26">
        <v>0.1</v>
      </c>
      <c r="AQ147" s="1">
        <v>0</v>
      </c>
      <c r="AR147" s="26">
        <v>4.7</v>
      </c>
      <c r="AS147" s="1">
        <v>0.5</v>
      </c>
      <c r="AT147" s="1" t="s">
        <v>470</v>
      </c>
      <c r="AU147" s="1">
        <v>0.5</v>
      </c>
      <c r="AV147" s="1">
        <v>2</v>
      </c>
      <c r="AW147" s="1">
        <v>0</v>
      </c>
      <c r="AX147" s="1">
        <v>0</v>
      </c>
      <c r="AY147" s="1">
        <v>0</v>
      </c>
      <c r="AZ147" s="1">
        <v>0</v>
      </c>
      <c r="BA147" s="1">
        <v>0</v>
      </c>
      <c r="BB147" s="1">
        <v>0</v>
      </c>
      <c r="BC147" s="1">
        <v>0</v>
      </c>
    </row>
    <row r="148" spans="1:55" x14ac:dyDescent="0.3">
      <c r="A148" s="1" t="s">
        <v>292</v>
      </c>
      <c r="B148" s="1" t="s">
        <v>293</v>
      </c>
      <c r="C148" s="1">
        <v>0.2</v>
      </c>
      <c r="D148" s="1">
        <v>0.1</v>
      </c>
      <c r="E148" s="25">
        <v>0.2</v>
      </c>
      <c r="F148" s="25">
        <v>0.1</v>
      </c>
      <c r="G148" s="25">
        <v>0</v>
      </c>
      <c r="H148" s="25">
        <v>3</v>
      </c>
      <c r="I148" s="25">
        <v>6.2</v>
      </c>
      <c r="J148" s="25">
        <v>4.8</v>
      </c>
      <c r="K148" s="25">
        <v>2.9</v>
      </c>
      <c r="L148" s="1">
        <v>3.9</v>
      </c>
      <c r="M148" s="1">
        <v>0</v>
      </c>
      <c r="N148" s="1">
        <v>1.1150479164527683E-4</v>
      </c>
      <c r="O148" s="1">
        <v>0</v>
      </c>
      <c r="P148" s="1">
        <v>0</v>
      </c>
      <c r="Q148" s="1">
        <v>0</v>
      </c>
      <c r="R148" s="1">
        <v>1.4086955721594461E-2</v>
      </c>
      <c r="S148" s="1">
        <v>1.990269240678715E-3</v>
      </c>
      <c r="T148" s="1">
        <v>2.4689903934631383E-3</v>
      </c>
      <c r="U148" s="1">
        <v>0</v>
      </c>
      <c r="V148" s="1">
        <v>0.6</v>
      </c>
      <c r="W148" s="1">
        <v>0</v>
      </c>
      <c r="X148" s="1">
        <v>0.3</v>
      </c>
      <c r="Y148" s="1">
        <v>0.1</v>
      </c>
      <c r="Z148" s="1">
        <v>0</v>
      </c>
      <c r="AA148" s="1">
        <v>7.8</v>
      </c>
      <c r="AB148" s="1">
        <v>4</v>
      </c>
      <c r="AC148" s="1">
        <v>6.3</v>
      </c>
      <c r="AD148" s="1">
        <v>2.5</v>
      </c>
      <c r="AE148" s="1">
        <v>4.7</v>
      </c>
      <c r="AF148" s="1">
        <v>0</v>
      </c>
      <c r="AG148" s="1">
        <v>1</v>
      </c>
      <c r="AH148" s="1">
        <v>0.4</v>
      </c>
      <c r="AI148" s="1">
        <v>0.1</v>
      </c>
      <c r="AJ148" s="1">
        <v>5.4</v>
      </c>
      <c r="AK148" s="1">
        <v>5.0999999999999996</v>
      </c>
      <c r="AL148" s="1">
        <v>5.3</v>
      </c>
      <c r="AM148" s="1">
        <v>2.7</v>
      </c>
      <c r="AN148" s="1">
        <v>0</v>
      </c>
      <c r="AO148" s="26">
        <v>0.3</v>
      </c>
      <c r="AP148" s="26">
        <v>0.1</v>
      </c>
      <c r="AQ148" s="1">
        <v>0</v>
      </c>
      <c r="AR148" s="26">
        <v>4.3</v>
      </c>
      <c r="AS148" s="1">
        <v>0.5</v>
      </c>
      <c r="AT148" s="1" t="s">
        <v>470</v>
      </c>
      <c r="AU148" s="1">
        <v>0.5</v>
      </c>
      <c r="AV148" s="1">
        <v>1.2</v>
      </c>
      <c r="AW148" s="1">
        <v>0</v>
      </c>
      <c r="AX148" s="1">
        <v>0</v>
      </c>
      <c r="AY148" s="1">
        <v>0</v>
      </c>
      <c r="AZ148" s="1">
        <v>0</v>
      </c>
      <c r="BA148" s="1">
        <v>0</v>
      </c>
      <c r="BB148" s="1">
        <v>0</v>
      </c>
      <c r="BC148" s="1">
        <v>0</v>
      </c>
    </row>
    <row r="149" spans="1:55" x14ac:dyDescent="0.3">
      <c r="A149" s="1" t="s">
        <v>294</v>
      </c>
      <c r="B149" s="1" t="s">
        <v>295</v>
      </c>
      <c r="C149" s="1">
        <v>0.1</v>
      </c>
      <c r="D149" s="1">
        <v>0.1</v>
      </c>
      <c r="E149" s="25">
        <v>0.1</v>
      </c>
      <c r="F149" s="25">
        <v>0.1</v>
      </c>
      <c r="G149" s="25">
        <v>4.4000000000000004</v>
      </c>
      <c r="H149" s="25">
        <v>3.9</v>
      </c>
      <c r="I149" s="25">
        <v>6.6</v>
      </c>
      <c r="J149" s="25">
        <v>5.4</v>
      </c>
      <c r="K149" s="25">
        <v>0</v>
      </c>
      <c r="L149" s="1">
        <v>3.1</v>
      </c>
      <c r="M149" s="1">
        <v>0</v>
      </c>
      <c r="N149" s="1">
        <v>0</v>
      </c>
      <c r="O149" s="1">
        <v>0</v>
      </c>
      <c r="P149" s="1">
        <v>0</v>
      </c>
      <c r="Q149" s="1">
        <v>2.1528268184272835E-5</v>
      </c>
      <c r="R149" s="1">
        <v>1.9045580110497236E-2</v>
      </c>
      <c r="S149" s="1">
        <v>2.0047979063681303E-3</v>
      </c>
      <c r="T149" s="1">
        <v>0</v>
      </c>
      <c r="U149" s="1">
        <v>0</v>
      </c>
      <c r="V149" s="1">
        <v>0</v>
      </c>
      <c r="W149" s="1">
        <v>0</v>
      </c>
      <c r="X149" s="1">
        <v>0</v>
      </c>
      <c r="Y149" s="1">
        <v>0.1</v>
      </c>
      <c r="Z149" s="1">
        <v>8.5</v>
      </c>
      <c r="AA149" s="1">
        <v>10</v>
      </c>
      <c r="AB149" s="1">
        <v>4</v>
      </c>
      <c r="AC149" s="1">
        <v>8.3000000000000007</v>
      </c>
      <c r="AD149" s="1">
        <v>0</v>
      </c>
      <c r="AE149" s="1">
        <v>5.5</v>
      </c>
      <c r="AF149" s="1">
        <v>0</v>
      </c>
      <c r="AG149" s="1">
        <v>1</v>
      </c>
      <c r="AH149" s="1">
        <v>0.1</v>
      </c>
      <c r="AI149" s="1">
        <v>0.1</v>
      </c>
      <c r="AJ149" s="1">
        <v>7</v>
      </c>
      <c r="AK149" s="1">
        <v>5.3</v>
      </c>
      <c r="AL149" s="1">
        <v>6.2</v>
      </c>
      <c r="AM149" s="1">
        <v>0</v>
      </c>
      <c r="AN149" s="1">
        <v>0</v>
      </c>
      <c r="AO149" s="26">
        <v>0.1</v>
      </c>
      <c r="AP149" s="26">
        <v>0.1</v>
      </c>
      <c r="AQ149" s="1">
        <v>6.9</v>
      </c>
      <c r="AR149" s="26">
        <v>4.4000000000000004</v>
      </c>
      <c r="AS149" s="1">
        <v>0.5</v>
      </c>
      <c r="AT149" s="1" t="s">
        <v>470</v>
      </c>
      <c r="AU149" s="1">
        <v>0.5</v>
      </c>
      <c r="AV149" s="1">
        <v>2.9</v>
      </c>
      <c r="AW149" s="1">
        <v>0</v>
      </c>
      <c r="AX149" s="1">
        <v>0</v>
      </c>
      <c r="AY149" s="1">
        <v>0</v>
      </c>
      <c r="AZ149" s="1">
        <v>0</v>
      </c>
      <c r="BA149" s="1">
        <v>0</v>
      </c>
      <c r="BB149" s="1">
        <v>0</v>
      </c>
      <c r="BC149" s="1">
        <v>0</v>
      </c>
    </row>
    <row r="150" spans="1:55" x14ac:dyDescent="0.3">
      <c r="A150" s="1" t="s">
        <v>296</v>
      </c>
      <c r="B150" s="1" t="s">
        <v>297</v>
      </c>
      <c r="C150" s="1">
        <v>0.1</v>
      </c>
      <c r="D150" s="1">
        <v>0.1</v>
      </c>
      <c r="E150" s="25">
        <v>0.1</v>
      </c>
      <c r="F150" s="25">
        <v>0.1</v>
      </c>
      <c r="G150" s="25">
        <v>0</v>
      </c>
      <c r="H150" s="25">
        <v>0</v>
      </c>
      <c r="I150" s="25">
        <v>0</v>
      </c>
      <c r="J150" s="25">
        <v>0</v>
      </c>
      <c r="K150" s="25">
        <v>0</v>
      </c>
      <c r="L150" s="1">
        <v>0</v>
      </c>
      <c r="M150" s="1">
        <v>0</v>
      </c>
      <c r="N150" s="1">
        <v>0</v>
      </c>
      <c r="O150" s="1">
        <v>0</v>
      </c>
      <c r="P150" s="1">
        <v>0</v>
      </c>
      <c r="Q150" s="1">
        <v>0</v>
      </c>
      <c r="R150" s="1">
        <v>0</v>
      </c>
      <c r="S150" s="1">
        <v>0</v>
      </c>
      <c r="T150" s="1">
        <v>0</v>
      </c>
      <c r="U150" s="1">
        <v>0</v>
      </c>
      <c r="V150" s="1">
        <v>0</v>
      </c>
      <c r="W150" s="1">
        <v>0</v>
      </c>
      <c r="X150" s="1">
        <v>0</v>
      </c>
      <c r="Y150" s="1">
        <v>0.1</v>
      </c>
      <c r="Z150" s="1">
        <v>0</v>
      </c>
      <c r="AA150" s="1">
        <v>0</v>
      </c>
      <c r="AB150" s="1">
        <v>0</v>
      </c>
      <c r="AC150" s="1">
        <v>0</v>
      </c>
      <c r="AD150" s="1">
        <v>0</v>
      </c>
      <c r="AE150" s="1">
        <v>0</v>
      </c>
      <c r="AF150" s="1">
        <v>0</v>
      </c>
      <c r="AG150" s="1">
        <v>0</v>
      </c>
      <c r="AH150" s="1">
        <v>0.1</v>
      </c>
      <c r="AI150" s="1">
        <v>0.1</v>
      </c>
      <c r="AJ150" s="1">
        <v>0</v>
      </c>
      <c r="AK150" s="1">
        <v>0</v>
      </c>
      <c r="AL150" s="1">
        <v>0</v>
      </c>
      <c r="AM150" s="1">
        <v>0</v>
      </c>
      <c r="AN150" s="1">
        <v>0</v>
      </c>
      <c r="AO150" s="26">
        <v>0.1</v>
      </c>
      <c r="AP150" s="26">
        <v>0.1</v>
      </c>
      <c r="AQ150" s="1">
        <v>0</v>
      </c>
      <c r="AR150" s="26">
        <v>0</v>
      </c>
      <c r="AS150" s="1">
        <v>0</v>
      </c>
      <c r="AT150" s="1" t="s">
        <v>470</v>
      </c>
      <c r="AU150" s="1">
        <v>0</v>
      </c>
      <c r="AV150" s="1">
        <v>0.1</v>
      </c>
      <c r="AW150" s="1">
        <v>0.1</v>
      </c>
      <c r="AX150" s="1">
        <v>0.6</v>
      </c>
      <c r="AY150" s="1">
        <v>0.4</v>
      </c>
      <c r="AZ150" s="1">
        <v>0</v>
      </c>
      <c r="BA150" s="1">
        <v>0</v>
      </c>
      <c r="BB150" s="1">
        <v>0</v>
      </c>
      <c r="BC150" s="1">
        <v>0.3</v>
      </c>
    </row>
    <row r="151" spans="1:55" x14ac:dyDescent="0.3">
      <c r="A151" s="1" t="s">
        <v>298</v>
      </c>
      <c r="B151" s="1" t="s">
        <v>299</v>
      </c>
      <c r="C151" s="1">
        <v>7.1</v>
      </c>
      <c r="D151" s="1">
        <v>0.1</v>
      </c>
      <c r="E151" s="25">
        <v>4.5</v>
      </c>
      <c r="F151" s="25">
        <v>6</v>
      </c>
      <c r="G151" s="25">
        <v>0</v>
      </c>
      <c r="H151" s="25">
        <v>0</v>
      </c>
      <c r="I151" s="25">
        <v>0</v>
      </c>
      <c r="J151" s="25">
        <v>0</v>
      </c>
      <c r="K151" s="25">
        <v>0</v>
      </c>
      <c r="L151" s="1">
        <v>0</v>
      </c>
      <c r="M151" s="1">
        <v>0</v>
      </c>
      <c r="N151" s="1">
        <v>2.1519489551702619E-4</v>
      </c>
      <c r="O151" s="1">
        <v>0</v>
      </c>
      <c r="P151" s="1">
        <v>7.6367554389202724E-4</v>
      </c>
      <c r="Q151" s="1">
        <v>0</v>
      </c>
      <c r="R151" s="1">
        <v>0</v>
      </c>
      <c r="S151" s="1">
        <v>0</v>
      </c>
      <c r="T151" s="1">
        <v>0</v>
      </c>
      <c r="U151" s="1">
        <v>0</v>
      </c>
      <c r="V151" s="1">
        <v>1.1000000000000001</v>
      </c>
      <c r="W151" s="1">
        <v>0</v>
      </c>
      <c r="X151" s="1">
        <v>0.6</v>
      </c>
      <c r="Y151" s="1">
        <v>0.5</v>
      </c>
      <c r="Z151" s="1">
        <v>0</v>
      </c>
      <c r="AA151" s="1">
        <v>0</v>
      </c>
      <c r="AB151" s="1">
        <v>0</v>
      </c>
      <c r="AC151" s="1">
        <v>0</v>
      </c>
      <c r="AD151" s="1">
        <v>0</v>
      </c>
      <c r="AE151" s="1">
        <v>0</v>
      </c>
      <c r="AF151" s="1">
        <v>0</v>
      </c>
      <c r="AG151" s="1">
        <v>0</v>
      </c>
      <c r="AH151" s="1">
        <v>4.0999999999999996</v>
      </c>
      <c r="AI151" s="1">
        <v>0.1</v>
      </c>
      <c r="AJ151" s="1">
        <v>0</v>
      </c>
      <c r="AK151" s="1">
        <v>0</v>
      </c>
      <c r="AL151" s="1">
        <v>0</v>
      </c>
      <c r="AM151" s="1">
        <v>0</v>
      </c>
      <c r="AN151" s="1">
        <v>0</v>
      </c>
      <c r="AO151" s="26">
        <v>2.8</v>
      </c>
      <c r="AP151" s="26">
        <v>3.7</v>
      </c>
      <c r="AQ151" s="1">
        <v>0</v>
      </c>
      <c r="AR151" s="26">
        <v>0</v>
      </c>
      <c r="AS151" s="1">
        <v>0</v>
      </c>
      <c r="AT151" s="1">
        <v>8.1</v>
      </c>
      <c r="AU151" s="1">
        <v>4.0999999999999996</v>
      </c>
      <c r="AV151" s="1">
        <v>2.2999999999999998</v>
      </c>
      <c r="AW151" s="1">
        <v>5.2</v>
      </c>
      <c r="AX151" s="1">
        <v>6.5</v>
      </c>
      <c r="AY151" s="1">
        <v>5.9</v>
      </c>
      <c r="AZ151" s="1">
        <v>0</v>
      </c>
      <c r="BA151" s="1">
        <v>0</v>
      </c>
      <c r="BB151" s="1">
        <v>0</v>
      </c>
      <c r="BC151" s="1">
        <v>4.0999999999999996</v>
      </c>
    </row>
    <row r="152" spans="1:55" x14ac:dyDescent="0.3">
      <c r="A152" s="1" t="s">
        <v>300</v>
      </c>
      <c r="B152" s="1" t="s">
        <v>301</v>
      </c>
      <c r="C152" s="1">
        <v>0.1</v>
      </c>
      <c r="D152" s="1">
        <v>0.1</v>
      </c>
      <c r="E152" s="25">
        <v>0.1</v>
      </c>
      <c r="F152" s="25">
        <v>6.7</v>
      </c>
      <c r="G152" s="25">
        <v>6.1</v>
      </c>
      <c r="H152" s="25">
        <v>0</v>
      </c>
      <c r="I152" s="25">
        <v>0</v>
      </c>
      <c r="J152" s="25">
        <v>0</v>
      </c>
      <c r="K152" s="25">
        <v>0</v>
      </c>
      <c r="L152" s="1">
        <v>0</v>
      </c>
      <c r="M152" s="1">
        <v>9.3000000000000007</v>
      </c>
      <c r="N152" s="1">
        <v>0</v>
      </c>
      <c r="O152" s="1">
        <v>0</v>
      </c>
      <c r="P152" s="1">
        <v>3.2741642188322743E-3</v>
      </c>
      <c r="Q152" s="1">
        <v>2.8915500606166286E-6</v>
      </c>
      <c r="R152" s="1">
        <v>0</v>
      </c>
      <c r="S152" s="1">
        <v>0</v>
      </c>
      <c r="T152" s="1">
        <v>0</v>
      </c>
      <c r="U152" s="1">
        <v>3.5716098878067412E-3</v>
      </c>
      <c r="V152" s="1">
        <v>0</v>
      </c>
      <c r="W152" s="1">
        <v>0</v>
      </c>
      <c r="X152" s="1">
        <v>0</v>
      </c>
      <c r="Y152" s="1">
        <v>2.2000000000000002</v>
      </c>
      <c r="Z152" s="1">
        <v>6.6</v>
      </c>
      <c r="AA152" s="1">
        <v>0</v>
      </c>
      <c r="AB152" s="1">
        <v>0</v>
      </c>
      <c r="AC152" s="1">
        <v>0</v>
      </c>
      <c r="AD152" s="1">
        <v>0</v>
      </c>
      <c r="AE152" s="1">
        <v>0</v>
      </c>
      <c r="AF152" s="1">
        <v>1.2</v>
      </c>
      <c r="AG152" s="1">
        <v>3</v>
      </c>
      <c r="AH152" s="1">
        <v>0.1</v>
      </c>
      <c r="AI152" s="1">
        <v>0.1</v>
      </c>
      <c r="AJ152" s="1">
        <v>0</v>
      </c>
      <c r="AK152" s="1">
        <v>0</v>
      </c>
      <c r="AL152" s="1">
        <v>0</v>
      </c>
      <c r="AM152" s="1">
        <v>0</v>
      </c>
      <c r="AN152" s="1">
        <v>6.9</v>
      </c>
      <c r="AO152" s="26">
        <v>0.1</v>
      </c>
      <c r="AP152" s="26">
        <v>4.8</v>
      </c>
      <c r="AQ152" s="1">
        <v>6.4</v>
      </c>
      <c r="AR152" s="26">
        <v>0</v>
      </c>
      <c r="AS152" s="1">
        <v>5</v>
      </c>
      <c r="AT152" s="1">
        <v>10</v>
      </c>
      <c r="AU152" s="1">
        <v>7.5</v>
      </c>
      <c r="AV152" s="1">
        <v>4.4000000000000004</v>
      </c>
      <c r="AW152" s="1">
        <v>4.5</v>
      </c>
      <c r="AX152" s="1">
        <v>3.3</v>
      </c>
      <c r="AY152" s="1">
        <v>3.9</v>
      </c>
      <c r="AZ152" s="1">
        <v>0</v>
      </c>
      <c r="BA152" s="1">
        <v>0</v>
      </c>
      <c r="BB152" s="1">
        <v>0</v>
      </c>
      <c r="BC152" s="1">
        <v>2.7</v>
      </c>
    </row>
    <row r="153" spans="1:55" x14ac:dyDescent="0.3">
      <c r="A153" s="1" t="s">
        <v>302</v>
      </c>
      <c r="B153" s="1" t="s">
        <v>303</v>
      </c>
      <c r="C153" s="1">
        <v>7.9</v>
      </c>
      <c r="D153" s="1">
        <v>0.1</v>
      </c>
      <c r="E153" s="25">
        <v>5.2</v>
      </c>
      <c r="F153" s="25">
        <v>7.5</v>
      </c>
      <c r="G153" s="25">
        <v>0</v>
      </c>
      <c r="H153" s="25">
        <v>0</v>
      </c>
      <c r="I153" s="25">
        <v>0</v>
      </c>
      <c r="J153" s="25">
        <v>0</v>
      </c>
      <c r="K153" s="25">
        <v>0</v>
      </c>
      <c r="L153" s="1">
        <v>0</v>
      </c>
      <c r="M153" s="1">
        <v>0</v>
      </c>
      <c r="N153" s="1">
        <v>2.0746728932178561E-3</v>
      </c>
      <c r="O153" s="1">
        <v>0</v>
      </c>
      <c r="P153" s="1">
        <v>1.4787514078581893E-2</v>
      </c>
      <c r="Q153" s="1">
        <v>0</v>
      </c>
      <c r="R153" s="1">
        <v>0</v>
      </c>
      <c r="S153" s="1">
        <v>0</v>
      </c>
      <c r="T153" s="1">
        <v>0</v>
      </c>
      <c r="U153" s="1">
        <v>0</v>
      </c>
      <c r="V153" s="1">
        <v>10</v>
      </c>
      <c r="W153" s="1">
        <v>0</v>
      </c>
      <c r="X153" s="1">
        <v>7.6</v>
      </c>
      <c r="Y153" s="1">
        <v>9.9</v>
      </c>
      <c r="Z153" s="1">
        <v>0</v>
      </c>
      <c r="AA153" s="1">
        <v>0</v>
      </c>
      <c r="AB153" s="1">
        <v>0</v>
      </c>
      <c r="AC153" s="1">
        <v>0</v>
      </c>
      <c r="AD153" s="1">
        <v>0</v>
      </c>
      <c r="AE153" s="1">
        <v>0</v>
      </c>
      <c r="AF153" s="1">
        <v>0</v>
      </c>
      <c r="AG153" s="1">
        <v>0</v>
      </c>
      <c r="AH153" s="1">
        <v>9</v>
      </c>
      <c r="AI153" s="1">
        <v>0.1</v>
      </c>
      <c r="AJ153" s="1">
        <v>0</v>
      </c>
      <c r="AK153" s="1">
        <v>0</v>
      </c>
      <c r="AL153" s="1">
        <v>0</v>
      </c>
      <c r="AM153" s="1">
        <v>0</v>
      </c>
      <c r="AN153" s="1">
        <v>0</v>
      </c>
      <c r="AO153" s="26">
        <v>6.6</v>
      </c>
      <c r="AP153" s="26">
        <v>9</v>
      </c>
      <c r="AQ153" s="1">
        <v>0</v>
      </c>
      <c r="AR153" s="26">
        <v>0</v>
      </c>
      <c r="AS153" s="1">
        <v>0</v>
      </c>
      <c r="AT153" s="1">
        <v>5.0999999999999996</v>
      </c>
      <c r="AU153" s="1">
        <v>2.6</v>
      </c>
      <c r="AV153" s="1">
        <v>4.8</v>
      </c>
      <c r="AW153" s="1">
        <v>4.2</v>
      </c>
      <c r="AX153" s="1">
        <v>6.6</v>
      </c>
      <c r="AY153" s="1">
        <v>5.5</v>
      </c>
      <c r="AZ153" s="1">
        <v>0</v>
      </c>
      <c r="BA153" s="1">
        <v>0</v>
      </c>
      <c r="BB153" s="1">
        <v>0</v>
      </c>
      <c r="BC153" s="1">
        <v>3.9</v>
      </c>
    </row>
    <row r="154" spans="1:55" x14ac:dyDescent="0.3">
      <c r="A154" s="1" t="s">
        <v>304</v>
      </c>
      <c r="B154" s="1" t="s">
        <v>305</v>
      </c>
      <c r="C154" s="1">
        <v>0.1</v>
      </c>
      <c r="D154" s="1">
        <v>0.1</v>
      </c>
      <c r="E154" s="25">
        <v>0.1</v>
      </c>
      <c r="F154" s="25">
        <v>0.1</v>
      </c>
      <c r="G154" s="25">
        <v>5.3</v>
      </c>
      <c r="H154" s="25">
        <v>0</v>
      </c>
      <c r="I154" s="25">
        <v>0</v>
      </c>
      <c r="J154" s="25">
        <v>0</v>
      </c>
      <c r="K154" s="25">
        <v>0</v>
      </c>
      <c r="L154" s="1">
        <v>0</v>
      </c>
      <c r="M154" s="1">
        <v>0</v>
      </c>
      <c r="N154" s="1">
        <v>0</v>
      </c>
      <c r="O154" s="1">
        <v>0</v>
      </c>
      <c r="P154" s="1">
        <v>0</v>
      </c>
      <c r="Q154" s="1">
        <v>1.5725923770730288E-4</v>
      </c>
      <c r="R154" s="1">
        <v>0</v>
      </c>
      <c r="S154" s="1">
        <v>0</v>
      </c>
      <c r="T154" s="1">
        <v>0</v>
      </c>
      <c r="U154" s="1">
        <v>0</v>
      </c>
      <c r="V154" s="1">
        <v>0</v>
      </c>
      <c r="W154" s="1">
        <v>0</v>
      </c>
      <c r="X154" s="1">
        <v>0</v>
      </c>
      <c r="Y154" s="1">
        <v>0.1</v>
      </c>
      <c r="Z154" s="1">
        <v>10</v>
      </c>
      <c r="AA154" s="1">
        <v>0</v>
      </c>
      <c r="AB154" s="1">
        <v>0</v>
      </c>
      <c r="AC154" s="1">
        <v>0</v>
      </c>
      <c r="AD154" s="1">
        <v>0</v>
      </c>
      <c r="AE154" s="1">
        <v>0</v>
      </c>
      <c r="AF154" s="1">
        <v>0</v>
      </c>
      <c r="AG154" s="1">
        <v>0</v>
      </c>
      <c r="AH154" s="1">
        <v>0.1</v>
      </c>
      <c r="AI154" s="1">
        <v>0.1</v>
      </c>
      <c r="AJ154" s="1">
        <v>0</v>
      </c>
      <c r="AK154" s="1">
        <v>0</v>
      </c>
      <c r="AL154" s="1">
        <v>0</v>
      </c>
      <c r="AM154" s="1">
        <v>0</v>
      </c>
      <c r="AN154" s="1">
        <v>0</v>
      </c>
      <c r="AO154" s="26">
        <v>0.1</v>
      </c>
      <c r="AP154" s="26">
        <v>0.1</v>
      </c>
      <c r="AQ154" s="1">
        <v>8.6</v>
      </c>
      <c r="AR154" s="26">
        <v>0</v>
      </c>
      <c r="AS154" s="1">
        <v>0</v>
      </c>
      <c r="AT154" s="1" t="s">
        <v>470</v>
      </c>
      <c r="AU154" s="1">
        <v>0</v>
      </c>
      <c r="AV154" s="1">
        <v>2.9</v>
      </c>
      <c r="AW154" s="1">
        <v>0</v>
      </c>
      <c r="AX154" s="1">
        <v>0</v>
      </c>
      <c r="AY154" s="1">
        <v>0</v>
      </c>
      <c r="AZ154" s="1">
        <v>0</v>
      </c>
      <c r="BA154" s="1">
        <v>0</v>
      </c>
      <c r="BB154" s="1">
        <v>0</v>
      </c>
      <c r="BC154" s="1">
        <v>0</v>
      </c>
    </row>
    <row r="155" spans="1:55" x14ac:dyDescent="0.3">
      <c r="A155" s="1" t="s">
        <v>306</v>
      </c>
      <c r="B155" s="1" t="s">
        <v>307</v>
      </c>
      <c r="C155" s="1">
        <v>0.1</v>
      </c>
      <c r="D155" s="1">
        <v>0.1</v>
      </c>
      <c r="E155" s="25">
        <v>0.1</v>
      </c>
      <c r="F155" s="25">
        <v>6</v>
      </c>
      <c r="G155" s="25">
        <v>5.3</v>
      </c>
      <c r="H155" s="25">
        <v>0</v>
      </c>
      <c r="I155" s="25">
        <v>0</v>
      </c>
      <c r="J155" s="25">
        <v>0</v>
      </c>
      <c r="K155" s="25">
        <v>0</v>
      </c>
      <c r="L155" s="1">
        <v>0</v>
      </c>
      <c r="M155" s="1">
        <v>0</v>
      </c>
      <c r="N155" s="1">
        <v>0</v>
      </c>
      <c r="O155" s="1">
        <v>0</v>
      </c>
      <c r="P155" s="1">
        <v>4.030422079955783E-3</v>
      </c>
      <c r="Q155" s="1">
        <v>2.2384970828195735E-6</v>
      </c>
      <c r="R155" s="1">
        <v>0</v>
      </c>
      <c r="S155" s="1">
        <v>0</v>
      </c>
      <c r="T155" s="1">
        <v>0</v>
      </c>
      <c r="U155" s="1">
        <v>0</v>
      </c>
      <c r="V155" s="1">
        <v>0</v>
      </c>
      <c r="W155" s="1">
        <v>0</v>
      </c>
      <c r="X155" s="1">
        <v>0</v>
      </c>
      <c r="Y155" s="1">
        <v>2.7</v>
      </c>
      <c r="Z155" s="1">
        <v>6.3</v>
      </c>
      <c r="AA155" s="1">
        <v>0</v>
      </c>
      <c r="AB155" s="1">
        <v>0</v>
      </c>
      <c r="AC155" s="1">
        <v>0</v>
      </c>
      <c r="AD155" s="1">
        <v>0</v>
      </c>
      <c r="AE155" s="1">
        <v>0</v>
      </c>
      <c r="AF155" s="1">
        <v>0</v>
      </c>
      <c r="AG155" s="1">
        <v>0</v>
      </c>
      <c r="AH155" s="1">
        <v>0.1</v>
      </c>
      <c r="AI155" s="1">
        <v>0.1</v>
      </c>
      <c r="AJ155" s="1">
        <v>0</v>
      </c>
      <c r="AK155" s="1">
        <v>0</v>
      </c>
      <c r="AL155" s="1">
        <v>0</v>
      </c>
      <c r="AM155" s="1">
        <v>0</v>
      </c>
      <c r="AN155" s="1">
        <v>0</v>
      </c>
      <c r="AO155" s="26">
        <v>0.1</v>
      </c>
      <c r="AP155" s="26">
        <v>4.5999999999999996</v>
      </c>
      <c r="AQ155" s="1">
        <v>5.8</v>
      </c>
      <c r="AR155" s="26">
        <v>0</v>
      </c>
      <c r="AS155" s="1">
        <v>0</v>
      </c>
      <c r="AT155" s="1">
        <v>2</v>
      </c>
      <c r="AU155" s="1">
        <v>1</v>
      </c>
      <c r="AV155" s="1">
        <v>2.7</v>
      </c>
      <c r="AW155" s="1">
        <v>6.6</v>
      </c>
      <c r="AX155" s="1">
        <v>6.6</v>
      </c>
      <c r="AY155" s="1">
        <v>6.6</v>
      </c>
      <c r="AZ155" s="1">
        <v>0</v>
      </c>
      <c r="BA155" s="1">
        <v>0</v>
      </c>
      <c r="BB155" s="1">
        <v>0</v>
      </c>
      <c r="BC155" s="1">
        <v>4.5999999999999996</v>
      </c>
    </row>
    <row r="156" spans="1:55" x14ac:dyDescent="0.3">
      <c r="A156" s="1" t="s">
        <v>308</v>
      </c>
      <c r="B156" s="1" t="s">
        <v>309</v>
      </c>
      <c r="C156" s="1">
        <v>0.1</v>
      </c>
      <c r="D156" s="1">
        <v>0.1</v>
      </c>
      <c r="E156" s="25">
        <v>0.1</v>
      </c>
      <c r="F156" s="25">
        <v>0.1</v>
      </c>
      <c r="G156" s="25">
        <v>0</v>
      </c>
      <c r="H156" s="25">
        <v>0</v>
      </c>
      <c r="I156" s="25">
        <v>0</v>
      </c>
      <c r="J156" s="25">
        <v>0</v>
      </c>
      <c r="K156" s="25">
        <v>0</v>
      </c>
      <c r="L156" s="1">
        <v>0</v>
      </c>
      <c r="M156" s="1">
        <v>0</v>
      </c>
      <c r="N156" s="1">
        <v>0</v>
      </c>
      <c r="O156" s="1">
        <v>0</v>
      </c>
      <c r="P156" s="1">
        <v>0</v>
      </c>
      <c r="Q156" s="1">
        <v>0</v>
      </c>
      <c r="R156" s="1">
        <v>0</v>
      </c>
      <c r="S156" s="1">
        <v>0</v>
      </c>
      <c r="T156" s="1">
        <v>0</v>
      </c>
      <c r="U156" s="1">
        <v>0</v>
      </c>
      <c r="V156" s="1">
        <v>0</v>
      </c>
      <c r="W156" s="1">
        <v>0</v>
      </c>
      <c r="X156" s="1">
        <v>0</v>
      </c>
      <c r="Y156" s="1">
        <v>0.1</v>
      </c>
      <c r="Z156" s="1">
        <v>0</v>
      </c>
      <c r="AA156" s="1">
        <v>0</v>
      </c>
      <c r="AB156" s="1">
        <v>0</v>
      </c>
      <c r="AC156" s="1">
        <v>0</v>
      </c>
      <c r="AD156" s="1">
        <v>0</v>
      </c>
      <c r="AE156" s="1">
        <v>0</v>
      </c>
      <c r="AF156" s="1">
        <v>0</v>
      </c>
      <c r="AG156" s="1">
        <v>0</v>
      </c>
      <c r="AH156" s="1">
        <v>0.1</v>
      </c>
      <c r="AI156" s="1">
        <v>0.1</v>
      </c>
      <c r="AJ156" s="1">
        <v>0</v>
      </c>
      <c r="AK156" s="1">
        <v>0</v>
      </c>
      <c r="AL156" s="1">
        <v>0</v>
      </c>
      <c r="AM156" s="1">
        <v>0</v>
      </c>
      <c r="AN156" s="1">
        <v>0</v>
      </c>
      <c r="AO156" s="26">
        <v>0.1</v>
      </c>
      <c r="AP156" s="26">
        <v>0.1</v>
      </c>
      <c r="AQ156" s="1">
        <v>0</v>
      </c>
      <c r="AR156" s="26">
        <v>0</v>
      </c>
      <c r="AS156" s="1">
        <v>0</v>
      </c>
      <c r="AT156" s="1" t="s">
        <v>470</v>
      </c>
      <c r="AU156" s="1">
        <v>0</v>
      </c>
      <c r="AV156" s="1">
        <v>0.1</v>
      </c>
      <c r="AW156" s="1">
        <v>0.2</v>
      </c>
      <c r="AX156" s="1">
        <v>0</v>
      </c>
      <c r="AY156" s="1">
        <v>0.1</v>
      </c>
      <c r="AZ156" s="1">
        <v>0</v>
      </c>
      <c r="BA156" s="1">
        <v>0</v>
      </c>
      <c r="BB156" s="1">
        <v>0</v>
      </c>
      <c r="BC156" s="1">
        <v>0.1</v>
      </c>
    </row>
    <row r="157" spans="1:55" x14ac:dyDescent="0.3">
      <c r="A157" s="1" t="s">
        <v>310</v>
      </c>
      <c r="B157" s="1" t="s">
        <v>311</v>
      </c>
      <c r="C157" s="1">
        <v>7.4</v>
      </c>
      <c r="D157" s="1">
        <v>0.1</v>
      </c>
      <c r="E157" s="25">
        <v>4.7</v>
      </c>
      <c r="F157" s="25">
        <v>6.8</v>
      </c>
      <c r="G157" s="25">
        <v>0</v>
      </c>
      <c r="H157" s="25">
        <v>0</v>
      </c>
      <c r="I157" s="25">
        <v>0</v>
      </c>
      <c r="J157" s="25">
        <v>0</v>
      </c>
      <c r="K157" s="25">
        <v>0</v>
      </c>
      <c r="L157" s="1">
        <v>0</v>
      </c>
      <c r="M157" s="1">
        <v>0</v>
      </c>
      <c r="N157" s="1">
        <v>1.6585898499155815E-3</v>
      </c>
      <c r="O157" s="1">
        <v>0</v>
      </c>
      <c r="P157" s="1">
        <v>9.777643234341115E-3</v>
      </c>
      <c r="Q157" s="1">
        <v>0</v>
      </c>
      <c r="R157" s="1">
        <v>0</v>
      </c>
      <c r="S157" s="1">
        <v>0</v>
      </c>
      <c r="T157" s="1">
        <v>0</v>
      </c>
      <c r="U157" s="1">
        <v>0</v>
      </c>
      <c r="V157" s="1">
        <v>8.3000000000000007</v>
      </c>
      <c r="W157" s="1">
        <v>0</v>
      </c>
      <c r="X157" s="1">
        <v>5.5</v>
      </c>
      <c r="Y157" s="1">
        <v>6.5</v>
      </c>
      <c r="Z157" s="1">
        <v>0</v>
      </c>
      <c r="AA157" s="1">
        <v>0</v>
      </c>
      <c r="AB157" s="1">
        <v>0</v>
      </c>
      <c r="AC157" s="1">
        <v>0</v>
      </c>
      <c r="AD157" s="1">
        <v>0</v>
      </c>
      <c r="AE157" s="1">
        <v>0</v>
      </c>
      <c r="AF157" s="1">
        <v>0</v>
      </c>
      <c r="AG157" s="1">
        <v>0</v>
      </c>
      <c r="AH157" s="1">
        <v>7.9</v>
      </c>
      <c r="AI157" s="1">
        <v>0.1</v>
      </c>
      <c r="AJ157" s="1">
        <v>0</v>
      </c>
      <c r="AK157" s="1">
        <v>0</v>
      </c>
      <c r="AL157" s="1">
        <v>0</v>
      </c>
      <c r="AM157" s="1">
        <v>0</v>
      </c>
      <c r="AN157" s="1">
        <v>0</v>
      </c>
      <c r="AO157" s="26">
        <v>5.0999999999999996</v>
      </c>
      <c r="AP157" s="26">
        <v>6.7</v>
      </c>
      <c r="AQ157" s="1">
        <v>0</v>
      </c>
      <c r="AR157" s="26">
        <v>0</v>
      </c>
      <c r="AS157" s="1">
        <v>0</v>
      </c>
      <c r="AT157" s="1">
        <v>4</v>
      </c>
      <c r="AU157" s="1">
        <v>2</v>
      </c>
      <c r="AV157" s="1">
        <v>3.3</v>
      </c>
      <c r="AW157" s="1">
        <v>0.4</v>
      </c>
      <c r="AX157" s="1">
        <v>0</v>
      </c>
      <c r="AY157" s="1">
        <v>0.2</v>
      </c>
      <c r="AZ157" s="1">
        <v>0</v>
      </c>
      <c r="BA157" s="1">
        <v>0</v>
      </c>
      <c r="BB157" s="1">
        <v>0</v>
      </c>
      <c r="BC157" s="1">
        <v>0.1</v>
      </c>
    </row>
    <row r="158" spans="1:55" x14ac:dyDescent="0.3">
      <c r="A158" s="1" t="s">
        <v>312</v>
      </c>
      <c r="B158" s="1" t="s">
        <v>313</v>
      </c>
      <c r="C158" s="1">
        <v>6.6</v>
      </c>
      <c r="D158" s="1">
        <v>1.9</v>
      </c>
      <c r="E158" s="25">
        <v>4.7</v>
      </c>
      <c r="F158" s="25">
        <v>4.9000000000000004</v>
      </c>
      <c r="G158" s="25">
        <v>4.5999999999999996</v>
      </c>
      <c r="H158" s="25">
        <v>0</v>
      </c>
      <c r="I158" s="25">
        <v>0</v>
      </c>
      <c r="J158" s="25">
        <v>0</v>
      </c>
      <c r="K158" s="25">
        <v>0</v>
      </c>
      <c r="L158" s="1">
        <v>0</v>
      </c>
      <c r="M158" s="1">
        <v>0</v>
      </c>
      <c r="N158" s="1">
        <v>2.1409147033816817E-3</v>
      </c>
      <c r="O158" s="1">
        <v>1.8645397063489911E-5</v>
      </c>
      <c r="P158" s="1">
        <v>4.4748456134348046E-3</v>
      </c>
      <c r="Q158" s="1">
        <v>2.9158980158146831E-6</v>
      </c>
      <c r="R158" s="1">
        <v>0</v>
      </c>
      <c r="S158" s="1">
        <v>0</v>
      </c>
      <c r="T158" s="1">
        <v>0</v>
      </c>
      <c r="U158" s="1">
        <v>0</v>
      </c>
      <c r="V158" s="1">
        <v>10</v>
      </c>
      <c r="W158" s="1">
        <v>0.2</v>
      </c>
      <c r="X158" s="1">
        <v>7.6</v>
      </c>
      <c r="Y158" s="1">
        <v>3</v>
      </c>
      <c r="Z158" s="1">
        <v>6.6</v>
      </c>
      <c r="AA158" s="1">
        <v>0</v>
      </c>
      <c r="AB158" s="1">
        <v>0</v>
      </c>
      <c r="AC158" s="1">
        <v>0</v>
      </c>
      <c r="AD158" s="1">
        <v>0</v>
      </c>
      <c r="AE158" s="1">
        <v>0</v>
      </c>
      <c r="AF158" s="1">
        <v>0</v>
      </c>
      <c r="AG158" s="1">
        <v>0</v>
      </c>
      <c r="AH158" s="1">
        <v>8.3000000000000007</v>
      </c>
      <c r="AI158" s="1">
        <v>1.1000000000000001</v>
      </c>
      <c r="AJ158" s="1">
        <v>0</v>
      </c>
      <c r="AK158" s="1">
        <v>0</v>
      </c>
      <c r="AL158" s="1">
        <v>0</v>
      </c>
      <c r="AM158" s="1">
        <v>0</v>
      </c>
      <c r="AN158" s="1">
        <v>0</v>
      </c>
      <c r="AO158" s="26">
        <v>6.4</v>
      </c>
      <c r="AP158" s="26">
        <v>4</v>
      </c>
      <c r="AQ158" s="1">
        <v>5.7</v>
      </c>
      <c r="AR158" s="26">
        <v>0</v>
      </c>
      <c r="AS158" s="1">
        <v>0</v>
      </c>
      <c r="AT158" s="1">
        <v>3</v>
      </c>
      <c r="AU158" s="1">
        <v>1.5</v>
      </c>
      <c r="AV158" s="1">
        <v>3.9</v>
      </c>
      <c r="AW158" s="1">
        <v>0</v>
      </c>
      <c r="AX158" s="1">
        <v>0</v>
      </c>
      <c r="AY158" s="1">
        <v>0</v>
      </c>
      <c r="AZ158" s="1">
        <v>0</v>
      </c>
      <c r="BA158" s="1">
        <v>0</v>
      </c>
      <c r="BB158" s="1">
        <v>0</v>
      </c>
      <c r="BC158" s="1">
        <v>0</v>
      </c>
    </row>
    <row r="159" spans="1:55" x14ac:dyDescent="0.3">
      <c r="A159" s="1" t="s">
        <v>314</v>
      </c>
      <c r="B159" s="1" t="s">
        <v>315</v>
      </c>
      <c r="C159" s="1">
        <v>4.5999999999999996</v>
      </c>
      <c r="D159" s="1">
        <v>5.5</v>
      </c>
      <c r="E159" s="25">
        <v>5.0999999999999996</v>
      </c>
      <c r="F159" s="25">
        <v>0.1</v>
      </c>
      <c r="G159" s="25">
        <v>6.2</v>
      </c>
      <c r="H159" s="25">
        <v>3.7</v>
      </c>
      <c r="I159" s="25">
        <v>6</v>
      </c>
      <c r="J159" s="25">
        <v>5</v>
      </c>
      <c r="K159" s="25">
        <v>4.8</v>
      </c>
      <c r="L159" s="1">
        <v>4.9000000000000004</v>
      </c>
      <c r="M159" s="1">
        <v>0.1</v>
      </c>
      <c r="N159" s="1">
        <v>1.6049535939376819E-3</v>
      </c>
      <c r="O159" s="1">
        <v>1.0125784727987911E-3</v>
      </c>
      <c r="P159" s="1">
        <v>0</v>
      </c>
      <c r="Q159" s="1">
        <v>1.171599718111346E-4</v>
      </c>
      <c r="R159" s="1">
        <v>6.8718445637050282E-3</v>
      </c>
      <c r="S159" s="1">
        <v>3.4096781771200381E-4</v>
      </c>
      <c r="T159" s="1">
        <v>5.5358459370087286E-3</v>
      </c>
      <c r="U159" s="1">
        <v>2.4845955078513218E-5</v>
      </c>
      <c r="V159" s="1">
        <v>8</v>
      </c>
      <c r="W159" s="1">
        <v>10</v>
      </c>
      <c r="X159" s="1">
        <v>9.3000000000000007</v>
      </c>
      <c r="Y159" s="1">
        <v>0.1</v>
      </c>
      <c r="Z159" s="1">
        <v>10</v>
      </c>
      <c r="AA159" s="1">
        <v>3.8</v>
      </c>
      <c r="AB159" s="1">
        <v>0.7</v>
      </c>
      <c r="AC159" s="1">
        <v>2.4</v>
      </c>
      <c r="AD159" s="1">
        <v>5.5</v>
      </c>
      <c r="AE159" s="1">
        <v>4.0999999999999996</v>
      </c>
      <c r="AF159" s="1">
        <v>0</v>
      </c>
      <c r="AG159" s="1">
        <v>3</v>
      </c>
      <c r="AH159" s="1">
        <v>6.3</v>
      </c>
      <c r="AI159" s="1">
        <v>7.8</v>
      </c>
      <c r="AJ159" s="1">
        <v>3.8</v>
      </c>
      <c r="AK159" s="1">
        <v>3.4</v>
      </c>
      <c r="AL159" s="1">
        <v>3.6</v>
      </c>
      <c r="AM159" s="1">
        <v>5.2</v>
      </c>
      <c r="AN159" s="1">
        <v>0.1</v>
      </c>
      <c r="AO159" s="26">
        <v>7.8</v>
      </c>
      <c r="AP159" s="26">
        <v>0.1</v>
      </c>
      <c r="AQ159" s="1">
        <v>8.8000000000000007</v>
      </c>
      <c r="AR159" s="26">
        <v>4.5</v>
      </c>
      <c r="AS159" s="1">
        <v>1.6</v>
      </c>
      <c r="AT159" s="1">
        <v>5.0999999999999996</v>
      </c>
      <c r="AU159" s="1">
        <v>3.4</v>
      </c>
      <c r="AV159" s="1">
        <v>5.8</v>
      </c>
      <c r="AW159" s="1">
        <v>1.7</v>
      </c>
      <c r="AX159" s="1">
        <v>0.7</v>
      </c>
      <c r="AY159" s="1">
        <v>1.2</v>
      </c>
      <c r="AZ159" s="1">
        <v>0</v>
      </c>
      <c r="BA159" s="1">
        <v>0</v>
      </c>
      <c r="BB159" s="1">
        <v>0</v>
      </c>
      <c r="BC159" s="1">
        <v>0.8</v>
      </c>
    </row>
    <row r="160" spans="1:55" x14ac:dyDescent="0.3">
      <c r="A160" s="1" t="s">
        <v>316</v>
      </c>
      <c r="B160" s="1" t="s">
        <v>317</v>
      </c>
      <c r="C160" s="1">
        <v>4.7</v>
      </c>
      <c r="D160" s="1">
        <v>0.1</v>
      </c>
      <c r="E160" s="25">
        <v>2.7</v>
      </c>
      <c r="F160" s="25">
        <v>7.7</v>
      </c>
      <c r="G160" s="25">
        <v>7.4</v>
      </c>
      <c r="H160" s="25">
        <v>0</v>
      </c>
      <c r="I160" s="25">
        <v>0</v>
      </c>
      <c r="J160" s="25">
        <v>0</v>
      </c>
      <c r="K160" s="25">
        <v>3.4</v>
      </c>
      <c r="L160" s="1">
        <v>1.9</v>
      </c>
      <c r="M160" s="1">
        <v>10</v>
      </c>
      <c r="N160" s="1">
        <v>7.1500877133762503E-5</v>
      </c>
      <c r="O160" s="1">
        <v>0</v>
      </c>
      <c r="P160" s="1">
        <v>1.0906841772377001E-2</v>
      </c>
      <c r="Q160" s="1">
        <v>2.5420068630656544E-5</v>
      </c>
      <c r="R160" s="1">
        <v>0</v>
      </c>
      <c r="S160" s="1">
        <v>0</v>
      </c>
      <c r="T160" s="1">
        <v>4.6898791557758789E-5</v>
      </c>
      <c r="U160" s="1">
        <v>4.9214400644388617E-2</v>
      </c>
      <c r="V160" s="1">
        <v>0.4</v>
      </c>
      <c r="W160" s="1">
        <v>0</v>
      </c>
      <c r="X160" s="1">
        <v>0.2</v>
      </c>
      <c r="Y160" s="1">
        <v>7.3</v>
      </c>
      <c r="Z160" s="1">
        <v>8.6999999999999993</v>
      </c>
      <c r="AA160" s="1">
        <v>0</v>
      </c>
      <c r="AB160" s="1">
        <v>0</v>
      </c>
      <c r="AC160" s="1">
        <v>0</v>
      </c>
      <c r="AD160" s="1">
        <v>0</v>
      </c>
      <c r="AE160" s="1">
        <v>0</v>
      </c>
      <c r="AF160" s="1">
        <v>10</v>
      </c>
      <c r="AG160" s="1">
        <v>10</v>
      </c>
      <c r="AH160" s="1">
        <v>2.6</v>
      </c>
      <c r="AI160" s="1">
        <v>0.1</v>
      </c>
      <c r="AJ160" s="1">
        <v>0</v>
      </c>
      <c r="AK160" s="1">
        <v>0</v>
      </c>
      <c r="AL160" s="1">
        <v>0</v>
      </c>
      <c r="AM160" s="1">
        <v>1.7</v>
      </c>
      <c r="AN160" s="1">
        <v>10</v>
      </c>
      <c r="AO160" s="26">
        <v>1.5</v>
      </c>
      <c r="AP160" s="26">
        <v>7.5</v>
      </c>
      <c r="AQ160" s="1">
        <v>8.1</v>
      </c>
      <c r="AR160" s="26">
        <v>1</v>
      </c>
      <c r="AS160" s="1">
        <v>10</v>
      </c>
      <c r="AT160" s="1">
        <v>10</v>
      </c>
      <c r="AU160" s="1">
        <v>10</v>
      </c>
      <c r="AV160" s="1">
        <v>7</v>
      </c>
      <c r="AW160" s="1">
        <v>10</v>
      </c>
      <c r="AX160" s="1">
        <v>10</v>
      </c>
      <c r="AY160" s="1">
        <v>10</v>
      </c>
      <c r="AZ160" s="1">
        <v>5</v>
      </c>
      <c r="BA160" s="1">
        <v>0</v>
      </c>
      <c r="BB160" s="1">
        <v>10</v>
      </c>
      <c r="BC160" s="1">
        <v>10</v>
      </c>
    </row>
    <row r="161" spans="1:55" x14ac:dyDescent="0.3">
      <c r="A161" s="1" t="s">
        <v>318</v>
      </c>
      <c r="B161" s="1" t="s">
        <v>319</v>
      </c>
      <c r="C161" s="1">
        <v>1.7</v>
      </c>
      <c r="D161" s="1">
        <v>0.1</v>
      </c>
      <c r="E161" s="25">
        <v>0.9</v>
      </c>
      <c r="F161" s="25">
        <v>7.4</v>
      </c>
      <c r="G161" s="25">
        <v>5.3</v>
      </c>
      <c r="H161" s="25">
        <v>2.9</v>
      </c>
      <c r="I161" s="25">
        <v>0</v>
      </c>
      <c r="J161" s="25">
        <v>1.6</v>
      </c>
      <c r="K161" s="25">
        <v>0</v>
      </c>
      <c r="L161" s="1">
        <v>0.8</v>
      </c>
      <c r="M161" s="1">
        <v>10</v>
      </c>
      <c r="N161" s="1">
        <v>8.9889945655411828E-7</v>
      </c>
      <c r="O161" s="1">
        <v>0</v>
      </c>
      <c r="P161" s="1">
        <v>1.7398567739768261E-3</v>
      </c>
      <c r="Q161" s="1">
        <v>2.9010397390818406E-7</v>
      </c>
      <c r="R161" s="1">
        <v>2.5779720118684686E-5</v>
      </c>
      <c r="S161" s="1">
        <v>0</v>
      </c>
      <c r="T161" s="1">
        <v>0</v>
      </c>
      <c r="U161" s="1">
        <v>1.13097990879174E-2</v>
      </c>
      <c r="V161" s="1">
        <v>0</v>
      </c>
      <c r="W161" s="1">
        <v>0</v>
      </c>
      <c r="X161" s="1">
        <v>0</v>
      </c>
      <c r="Y161" s="1">
        <v>1.2</v>
      </c>
      <c r="Z161" s="1">
        <v>4.4000000000000004</v>
      </c>
      <c r="AA161" s="1">
        <v>0</v>
      </c>
      <c r="AB161" s="1">
        <v>0</v>
      </c>
      <c r="AC161" s="1">
        <v>0</v>
      </c>
      <c r="AD161" s="1">
        <v>0</v>
      </c>
      <c r="AE161" s="1">
        <v>0</v>
      </c>
      <c r="AF161" s="1">
        <v>3.8</v>
      </c>
      <c r="AG161" s="1">
        <v>6.1</v>
      </c>
      <c r="AH161" s="1">
        <v>0.9</v>
      </c>
      <c r="AI161" s="1">
        <v>0.1</v>
      </c>
      <c r="AJ161" s="1">
        <v>1.5</v>
      </c>
      <c r="AK161" s="1">
        <v>0</v>
      </c>
      <c r="AL161" s="1">
        <v>0.8</v>
      </c>
      <c r="AM161" s="1">
        <v>0</v>
      </c>
      <c r="AN161" s="1">
        <v>8.3000000000000007</v>
      </c>
      <c r="AO161" s="26">
        <v>0.5</v>
      </c>
      <c r="AP161" s="26">
        <v>5</v>
      </c>
      <c r="AQ161" s="1">
        <v>4.9000000000000004</v>
      </c>
      <c r="AR161" s="26">
        <v>0.4</v>
      </c>
      <c r="AS161" s="1">
        <v>7.2</v>
      </c>
      <c r="AT161" s="1">
        <v>10</v>
      </c>
      <c r="AU161" s="1">
        <v>8.6</v>
      </c>
      <c r="AV161" s="1">
        <v>4.7</v>
      </c>
      <c r="AW161" s="1">
        <v>7.2</v>
      </c>
      <c r="AX161" s="1">
        <v>7.9</v>
      </c>
      <c r="AY161" s="1">
        <v>7.6</v>
      </c>
      <c r="AZ161" s="1">
        <v>0</v>
      </c>
      <c r="BA161" s="1">
        <v>0</v>
      </c>
      <c r="BB161" s="1">
        <v>0</v>
      </c>
      <c r="BC161" s="1">
        <v>5.3</v>
      </c>
    </row>
    <row r="162" spans="1:55" x14ac:dyDescent="0.3">
      <c r="A162" s="1" t="s">
        <v>320</v>
      </c>
      <c r="B162" s="1" t="s">
        <v>321</v>
      </c>
      <c r="C162" s="1">
        <v>6.9</v>
      </c>
      <c r="D162" s="1">
        <v>0.1</v>
      </c>
      <c r="E162" s="25">
        <v>4.3</v>
      </c>
      <c r="F162" s="25">
        <v>7.7</v>
      </c>
      <c r="G162" s="25">
        <v>0</v>
      </c>
      <c r="H162" s="25">
        <v>0</v>
      </c>
      <c r="I162" s="25">
        <v>0</v>
      </c>
      <c r="J162" s="25">
        <v>0</v>
      </c>
      <c r="K162" s="25">
        <v>0</v>
      </c>
      <c r="L162" s="1">
        <v>0</v>
      </c>
      <c r="M162" s="1">
        <v>10</v>
      </c>
      <c r="N162" s="1">
        <v>4.758439076406678E-4</v>
      </c>
      <c r="O162" s="1">
        <v>0</v>
      </c>
      <c r="P162" s="1">
        <v>9.9521136286805627E-3</v>
      </c>
      <c r="Q162" s="1">
        <v>0</v>
      </c>
      <c r="R162" s="1">
        <v>0</v>
      </c>
      <c r="S162" s="1">
        <v>0</v>
      </c>
      <c r="T162" s="1">
        <v>0</v>
      </c>
      <c r="U162" s="1">
        <v>2.0166473462158243E-2</v>
      </c>
      <c r="V162" s="1">
        <v>2.4</v>
      </c>
      <c r="W162" s="1">
        <v>0</v>
      </c>
      <c r="X162" s="1">
        <v>1.3</v>
      </c>
      <c r="Y162" s="1">
        <v>6.6</v>
      </c>
      <c r="Z162" s="1">
        <v>0</v>
      </c>
      <c r="AA162" s="1">
        <v>0</v>
      </c>
      <c r="AB162" s="1">
        <v>0</v>
      </c>
      <c r="AC162" s="1">
        <v>0</v>
      </c>
      <c r="AD162" s="1">
        <v>0</v>
      </c>
      <c r="AE162" s="1">
        <v>0</v>
      </c>
      <c r="AF162" s="1">
        <v>6.7</v>
      </c>
      <c r="AG162" s="1">
        <v>2</v>
      </c>
      <c r="AH162" s="1">
        <v>4.7</v>
      </c>
      <c r="AI162" s="1">
        <v>0.1</v>
      </c>
      <c r="AJ162" s="1">
        <v>0</v>
      </c>
      <c r="AK162" s="1">
        <v>0</v>
      </c>
      <c r="AL162" s="1">
        <v>0</v>
      </c>
      <c r="AM162" s="1">
        <v>0</v>
      </c>
      <c r="AN162" s="1">
        <v>8.9</v>
      </c>
      <c r="AO162" s="26">
        <v>2.9</v>
      </c>
      <c r="AP162" s="26">
        <v>7.2</v>
      </c>
      <c r="AQ162" s="1">
        <v>0</v>
      </c>
      <c r="AR162" s="26">
        <v>0</v>
      </c>
      <c r="AS162" s="1">
        <v>5.5</v>
      </c>
      <c r="AT162" s="1">
        <v>2</v>
      </c>
      <c r="AU162" s="1">
        <v>3.8</v>
      </c>
      <c r="AV162" s="1">
        <v>3.3</v>
      </c>
      <c r="AW162" s="1">
        <v>10</v>
      </c>
      <c r="AX162" s="1">
        <v>10</v>
      </c>
      <c r="AY162" s="1">
        <v>10</v>
      </c>
      <c r="AZ162" s="1">
        <v>5</v>
      </c>
      <c r="BA162" s="1">
        <v>5</v>
      </c>
      <c r="BB162" s="1">
        <v>10</v>
      </c>
      <c r="BC162" s="1">
        <v>10</v>
      </c>
    </row>
    <row r="163" spans="1:55" x14ac:dyDescent="0.3">
      <c r="A163" s="1" t="s">
        <v>322</v>
      </c>
      <c r="B163" s="1" t="s">
        <v>323</v>
      </c>
      <c r="C163" s="1">
        <v>8.8000000000000007</v>
      </c>
      <c r="D163" s="1">
        <v>0.1</v>
      </c>
      <c r="E163" s="25">
        <v>6.1</v>
      </c>
      <c r="F163" s="25">
        <v>7.7</v>
      </c>
      <c r="G163" s="25">
        <v>7.1</v>
      </c>
      <c r="H163" s="25">
        <v>0</v>
      </c>
      <c r="I163" s="25">
        <v>0</v>
      </c>
      <c r="J163" s="25">
        <v>0</v>
      </c>
      <c r="K163" s="25">
        <v>0</v>
      </c>
      <c r="L163" s="1">
        <v>0</v>
      </c>
      <c r="M163" s="1">
        <v>10</v>
      </c>
      <c r="N163" s="1">
        <v>7.0885714365630671E-4</v>
      </c>
      <c r="O163" s="1">
        <v>0</v>
      </c>
      <c r="P163" s="1">
        <v>2.5874724816022476E-3</v>
      </c>
      <c r="Q163" s="1">
        <v>4.1738895267770861E-6</v>
      </c>
      <c r="R163" s="1">
        <v>0</v>
      </c>
      <c r="S163" s="1">
        <v>0</v>
      </c>
      <c r="T163" s="1">
        <v>0</v>
      </c>
      <c r="U163" s="1">
        <v>3.9731120801417561E-3</v>
      </c>
      <c r="V163" s="1">
        <v>3.5</v>
      </c>
      <c r="W163" s="1">
        <v>0</v>
      </c>
      <c r="X163" s="1">
        <v>1.9</v>
      </c>
      <c r="Y163" s="1">
        <v>1.7</v>
      </c>
      <c r="Z163" s="1">
        <v>6.9</v>
      </c>
      <c r="AA163" s="1">
        <v>0</v>
      </c>
      <c r="AB163" s="1">
        <v>0</v>
      </c>
      <c r="AC163" s="1">
        <v>0</v>
      </c>
      <c r="AD163" s="1">
        <v>0</v>
      </c>
      <c r="AE163" s="1">
        <v>0</v>
      </c>
      <c r="AF163" s="1">
        <v>1.3</v>
      </c>
      <c r="AG163" s="1">
        <v>2</v>
      </c>
      <c r="AH163" s="1">
        <v>6.2</v>
      </c>
      <c r="AI163" s="1">
        <v>0.1</v>
      </c>
      <c r="AJ163" s="1">
        <v>0</v>
      </c>
      <c r="AK163" s="1">
        <v>0</v>
      </c>
      <c r="AL163" s="1">
        <v>0</v>
      </c>
      <c r="AM163" s="1">
        <v>0</v>
      </c>
      <c r="AN163" s="1">
        <v>7.8</v>
      </c>
      <c r="AO163" s="26">
        <v>4.3</v>
      </c>
      <c r="AP163" s="26">
        <v>5.4</v>
      </c>
      <c r="AQ163" s="1">
        <v>7</v>
      </c>
      <c r="AR163" s="26">
        <v>0</v>
      </c>
      <c r="AS163" s="1">
        <v>4.9000000000000004</v>
      </c>
      <c r="AT163" s="1">
        <v>4</v>
      </c>
      <c r="AU163" s="1">
        <v>4.5</v>
      </c>
      <c r="AV163" s="1">
        <v>4.5999999999999996</v>
      </c>
      <c r="AW163" s="1">
        <v>0.4</v>
      </c>
      <c r="AX163" s="1">
        <v>4.5999999999999996</v>
      </c>
      <c r="AY163" s="1">
        <v>2.8</v>
      </c>
      <c r="AZ163" s="1">
        <v>0</v>
      </c>
      <c r="BA163" s="1">
        <v>0</v>
      </c>
      <c r="BB163" s="1">
        <v>0</v>
      </c>
      <c r="BC163" s="1">
        <v>2</v>
      </c>
    </row>
    <row r="164" spans="1:55" x14ac:dyDescent="0.3">
      <c r="A164" s="1" t="s">
        <v>324</v>
      </c>
      <c r="B164" s="1" t="s">
        <v>325</v>
      </c>
      <c r="C164" s="1">
        <v>0.1</v>
      </c>
      <c r="D164" s="1">
        <v>0.1</v>
      </c>
      <c r="E164" s="25">
        <v>0.1</v>
      </c>
      <c r="F164" s="25">
        <v>7.7</v>
      </c>
      <c r="G164" s="25">
        <v>8</v>
      </c>
      <c r="H164" s="25">
        <v>6.5</v>
      </c>
      <c r="I164" s="25">
        <v>0</v>
      </c>
      <c r="J164" s="25">
        <v>4</v>
      </c>
      <c r="K164" s="25">
        <v>6.9</v>
      </c>
      <c r="L164" s="1">
        <v>5.6</v>
      </c>
      <c r="M164" s="1">
        <v>10</v>
      </c>
      <c r="N164" s="1">
        <v>0</v>
      </c>
      <c r="O164" s="1">
        <v>0</v>
      </c>
      <c r="P164" s="1">
        <v>5.7235629469630164E-3</v>
      </c>
      <c r="Q164" s="1">
        <v>3.1308454055079301E-5</v>
      </c>
      <c r="R164" s="1">
        <v>1.850537549569573E-3</v>
      </c>
      <c r="S164" s="1">
        <v>0</v>
      </c>
      <c r="T164" s="1">
        <v>1.3340806674887391E-3</v>
      </c>
      <c r="U164" s="1">
        <v>1.2140054440233243E-2</v>
      </c>
      <c r="V164" s="1">
        <v>0</v>
      </c>
      <c r="W164" s="1">
        <v>0</v>
      </c>
      <c r="X164" s="1">
        <v>0</v>
      </c>
      <c r="Y164" s="1">
        <v>3.8</v>
      </c>
      <c r="Z164" s="1">
        <v>8.9</v>
      </c>
      <c r="AA164" s="1">
        <v>1</v>
      </c>
      <c r="AB164" s="1">
        <v>0</v>
      </c>
      <c r="AC164" s="1">
        <v>0.5</v>
      </c>
      <c r="AD164" s="1">
        <v>1.3</v>
      </c>
      <c r="AE164" s="1">
        <v>0.9</v>
      </c>
      <c r="AF164" s="1">
        <v>4</v>
      </c>
      <c r="AG164" s="1">
        <v>6.1</v>
      </c>
      <c r="AH164" s="1">
        <v>0.1</v>
      </c>
      <c r="AI164" s="1">
        <v>0.1</v>
      </c>
      <c r="AJ164" s="1">
        <v>3.8</v>
      </c>
      <c r="AK164" s="1">
        <v>0</v>
      </c>
      <c r="AL164" s="1">
        <v>2.1</v>
      </c>
      <c r="AM164" s="1">
        <v>4.0999999999999996</v>
      </c>
      <c r="AN164" s="1">
        <v>8.3000000000000007</v>
      </c>
      <c r="AO164" s="26">
        <v>0.1</v>
      </c>
      <c r="AP164" s="26">
        <v>6.1</v>
      </c>
      <c r="AQ164" s="1">
        <v>8.5</v>
      </c>
      <c r="AR164" s="26">
        <v>3.6</v>
      </c>
      <c r="AS164" s="1">
        <v>7.2</v>
      </c>
      <c r="AT164" s="1">
        <v>0</v>
      </c>
      <c r="AU164" s="1">
        <v>3.6</v>
      </c>
      <c r="AV164" s="1">
        <v>5.0999999999999996</v>
      </c>
      <c r="AW164" s="1">
        <v>1</v>
      </c>
      <c r="AX164" s="1">
        <v>1.8</v>
      </c>
      <c r="AY164" s="1">
        <v>1.4</v>
      </c>
      <c r="AZ164" s="1">
        <v>0</v>
      </c>
      <c r="BA164" s="1">
        <v>0</v>
      </c>
      <c r="BB164" s="1">
        <v>0</v>
      </c>
      <c r="BC164" s="1">
        <v>1</v>
      </c>
    </row>
    <row r="165" spans="1:55" x14ac:dyDescent="0.3">
      <c r="A165" s="1" t="s">
        <v>326</v>
      </c>
      <c r="B165" s="1" t="s">
        <v>327</v>
      </c>
      <c r="C165" s="1">
        <v>0.1</v>
      </c>
      <c r="D165" s="1">
        <v>0.1</v>
      </c>
      <c r="E165" s="25">
        <v>0.1</v>
      </c>
      <c r="F165" s="25">
        <v>9</v>
      </c>
      <c r="G165" s="25">
        <v>0</v>
      </c>
      <c r="H165" s="25">
        <v>0</v>
      </c>
      <c r="I165" s="25">
        <v>0</v>
      </c>
      <c r="J165" s="25">
        <v>0</v>
      </c>
      <c r="K165" s="25">
        <v>0</v>
      </c>
      <c r="L165" s="1">
        <v>0</v>
      </c>
      <c r="M165" s="1">
        <v>10</v>
      </c>
      <c r="N165" s="1">
        <v>0</v>
      </c>
      <c r="O165" s="1">
        <v>0</v>
      </c>
      <c r="P165" s="1">
        <v>9.5782463049890673E-3</v>
      </c>
      <c r="Q165" s="1">
        <v>0</v>
      </c>
      <c r="R165" s="1">
        <v>0</v>
      </c>
      <c r="S165" s="1">
        <v>0</v>
      </c>
      <c r="T165" s="1">
        <v>0</v>
      </c>
      <c r="U165" s="1">
        <v>1.4188172908326033E-2</v>
      </c>
      <c r="V165" s="1">
        <v>0</v>
      </c>
      <c r="W165" s="1">
        <v>0</v>
      </c>
      <c r="X165" s="1">
        <v>0</v>
      </c>
      <c r="Y165" s="1">
        <v>6.4</v>
      </c>
      <c r="Z165" s="1">
        <v>0</v>
      </c>
      <c r="AA165" s="1">
        <v>0</v>
      </c>
      <c r="AB165" s="1">
        <v>0</v>
      </c>
      <c r="AC165" s="1">
        <v>0</v>
      </c>
      <c r="AD165" s="1">
        <v>0</v>
      </c>
      <c r="AE165" s="1">
        <v>0</v>
      </c>
      <c r="AF165" s="1">
        <v>4.7</v>
      </c>
      <c r="AG165" s="1">
        <v>7.1</v>
      </c>
      <c r="AH165" s="1">
        <v>0.1</v>
      </c>
      <c r="AI165" s="1">
        <v>0.1</v>
      </c>
      <c r="AJ165" s="1">
        <v>0</v>
      </c>
      <c r="AK165" s="1">
        <v>0</v>
      </c>
      <c r="AL165" s="1">
        <v>0</v>
      </c>
      <c r="AM165" s="1">
        <v>0</v>
      </c>
      <c r="AN165" s="1">
        <v>8.4</v>
      </c>
      <c r="AO165" s="26">
        <v>0.1</v>
      </c>
      <c r="AP165" s="26">
        <v>8</v>
      </c>
      <c r="AQ165" s="1">
        <v>0</v>
      </c>
      <c r="AR165" s="26">
        <v>0</v>
      </c>
      <c r="AS165" s="1">
        <v>7.8</v>
      </c>
      <c r="AT165" s="1">
        <v>6.1</v>
      </c>
      <c r="AU165" s="1">
        <v>7</v>
      </c>
      <c r="AV165" s="1">
        <v>4.0999999999999996</v>
      </c>
      <c r="AW165" s="1">
        <v>10</v>
      </c>
      <c r="AX165" s="1">
        <v>10</v>
      </c>
      <c r="AY165" s="1">
        <v>10</v>
      </c>
      <c r="AZ165" s="1">
        <v>0</v>
      </c>
      <c r="BA165" s="1">
        <v>5</v>
      </c>
      <c r="BB165" s="1">
        <v>9</v>
      </c>
      <c r="BC165" s="1">
        <v>9</v>
      </c>
    </row>
    <row r="166" spans="1:55" x14ac:dyDescent="0.3">
      <c r="A166" s="1" t="s">
        <v>328</v>
      </c>
      <c r="B166" s="1" t="s">
        <v>329</v>
      </c>
      <c r="C166" s="1">
        <v>0.1</v>
      </c>
      <c r="D166" s="1">
        <v>0.1</v>
      </c>
      <c r="E166" s="25">
        <v>0.1</v>
      </c>
      <c r="F166" s="25">
        <v>5.4</v>
      </c>
      <c r="G166" s="25">
        <v>1.9</v>
      </c>
      <c r="H166" s="25">
        <v>0</v>
      </c>
      <c r="I166" s="25">
        <v>0</v>
      </c>
      <c r="J166" s="25">
        <v>0</v>
      </c>
      <c r="K166" s="25">
        <v>0</v>
      </c>
      <c r="L166" s="1">
        <v>0</v>
      </c>
      <c r="M166" s="1">
        <v>0</v>
      </c>
      <c r="N166" s="1">
        <v>0</v>
      </c>
      <c r="O166" s="1">
        <v>0</v>
      </c>
      <c r="P166" s="1">
        <v>2.7925456047193233E-2</v>
      </c>
      <c r="Q166" s="1">
        <v>2.647534809489361E-7</v>
      </c>
      <c r="R166" s="1">
        <v>0</v>
      </c>
      <c r="S166" s="1">
        <v>0</v>
      </c>
      <c r="T166" s="1">
        <v>0</v>
      </c>
      <c r="U166" s="1">
        <v>0</v>
      </c>
      <c r="V166" s="1">
        <v>0</v>
      </c>
      <c r="W166" s="1">
        <v>0</v>
      </c>
      <c r="X166" s="1">
        <v>0</v>
      </c>
      <c r="Y166" s="1">
        <v>10</v>
      </c>
      <c r="Z166" s="1">
        <v>4.3</v>
      </c>
      <c r="AA166" s="1">
        <v>0</v>
      </c>
      <c r="AB166" s="1">
        <v>0</v>
      </c>
      <c r="AC166" s="1">
        <v>0</v>
      </c>
      <c r="AD166" s="1">
        <v>0</v>
      </c>
      <c r="AE166" s="1">
        <v>0</v>
      </c>
      <c r="AF166" s="1">
        <v>0</v>
      </c>
      <c r="AG166" s="1">
        <v>0</v>
      </c>
      <c r="AH166" s="1">
        <v>0.1</v>
      </c>
      <c r="AI166" s="1">
        <v>0.1</v>
      </c>
      <c r="AJ166" s="1">
        <v>0</v>
      </c>
      <c r="AK166" s="1">
        <v>0</v>
      </c>
      <c r="AL166" s="1">
        <v>0</v>
      </c>
      <c r="AM166" s="1">
        <v>0</v>
      </c>
      <c r="AN166" s="1">
        <v>0</v>
      </c>
      <c r="AO166" s="26">
        <v>0.1</v>
      </c>
      <c r="AP166" s="26">
        <v>8.6</v>
      </c>
      <c r="AQ166" s="1">
        <v>3.2</v>
      </c>
      <c r="AR166" s="26">
        <v>0</v>
      </c>
      <c r="AS166" s="1">
        <v>0</v>
      </c>
      <c r="AT166" s="1">
        <v>3</v>
      </c>
      <c r="AU166" s="1">
        <v>1.5</v>
      </c>
      <c r="AV166" s="1">
        <v>3.6</v>
      </c>
      <c r="AW166" s="1">
        <v>0.1</v>
      </c>
      <c r="AX166" s="1">
        <v>0</v>
      </c>
      <c r="AY166" s="1">
        <v>0.1</v>
      </c>
      <c r="AZ166" s="1">
        <v>0</v>
      </c>
      <c r="BA166" s="1">
        <v>0</v>
      </c>
      <c r="BB166" s="1">
        <v>0</v>
      </c>
      <c r="BC166" s="1">
        <v>0.1</v>
      </c>
    </row>
    <row r="167" spans="1:55" x14ac:dyDescent="0.3">
      <c r="A167" s="1" t="s">
        <v>330</v>
      </c>
      <c r="B167" s="1" t="s">
        <v>331</v>
      </c>
      <c r="C167" s="1">
        <v>0.1</v>
      </c>
      <c r="D167" s="1">
        <v>0.1</v>
      </c>
      <c r="E167" s="25">
        <v>0.1</v>
      </c>
      <c r="F167" s="25">
        <v>4.5999999999999996</v>
      </c>
      <c r="G167" s="25">
        <v>0</v>
      </c>
      <c r="H167" s="25">
        <v>0.5</v>
      </c>
      <c r="I167" s="25">
        <v>0</v>
      </c>
      <c r="J167" s="25">
        <v>0.3</v>
      </c>
      <c r="K167" s="25">
        <v>0</v>
      </c>
      <c r="L167" s="1">
        <v>0.2</v>
      </c>
      <c r="M167" s="1">
        <v>9.5</v>
      </c>
      <c r="N167" s="1">
        <v>0</v>
      </c>
      <c r="O167" s="1">
        <v>0</v>
      </c>
      <c r="P167" s="1">
        <v>5.5501172970502805E-3</v>
      </c>
      <c r="Q167" s="1">
        <v>0</v>
      </c>
      <c r="R167" s="1">
        <v>1.2608180901943109E-4</v>
      </c>
      <c r="S167" s="1">
        <v>0</v>
      </c>
      <c r="T167" s="1">
        <v>0</v>
      </c>
      <c r="U167" s="1">
        <v>5.031722631209936E-2</v>
      </c>
      <c r="V167" s="1">
        <v>0</v>
      </c>
      <c r="W167" s="1">
        <v>0</v>
      </c>
      <c r="X167" s="1">
        <v>0</v>
      </c>
      <c r="Y167" s="1">
        <v>3.7</v>
      </c>
      <c r="Z167" s="1">
        <v>0</v>
      </c>
      <c r="AA167" s="1">
        <v>0.1</v>
      </c>
      <c r="AB167" s="1">
        <v>0</v>
      </c>
      <c r="AC167" s="1">
        <v>0.1</v>
      </c>
      <c r="AD167" s="1">
        <v>0</v>
      </c>
      <c r="AE167" s="1">
        <v>0.1</v>
      </c>
      <c r="AF167" s="1">
        <v>10</v>
      </c>
      <c r="AG167" s="1">
        <v>5.0999999999999996</v>
      </c>
      <c r="AH167" s="1">
        <v>0.1</v>
      </c>
      <c r="AI167" s="1">
        <v>0.1</v>
      </c>
      <c r="AJ167" s="1">
        <v>0.3</v>
      </c>
      <c r="AK167" s="1">
        <v>0</v>
      </c>
      <c r="AL167" s="1">
        <v>0.2</v>
      </c>
      <c r="AM167" s="1">
        <v>0</v>
      </c>
      <c r="AN167" s="1">
        <v>9.8000000000000007</v>
      </c>
      <c r="AO167" s="26">
        <v>0.1</v>
      </c>
      <c r="AP167" s="26">
        <v>4.2</v>
      </c>
      <c r="AQ167" s="1">
        <v>0</v>
      </c>
      <c r="AR167" s="26">
        <v>0.2</v>
      </c>
      <c r="AS167" s="1">
        <v>7.5</v>
      </c>
      <c r="AT167" s="1">
        <v>3</v>
      </c>
      <c r="AU167" s="1">
        <v>5.3</v>
      </c>
      <c r="AV167" s="1">
        <v>2.2999999999999998</v>
      </c>
      <c r="AW167" s="1">
        <v>0.3</v>
      </c>
      <c r="AX167" s="1">
        <v>0</v>
      </c>
      <c r="AY167" s="1">
        <v>0.2</v>
      </c>
      <c r="AZ167" s="1">
        <v>0</v>
      </c>
      <c r="BA167" s="1">
        <v>0</v>
      </c>
      <c r="BB167" s="1">
        <v>0</v>
      </c>
      <c r="BC167" s="1">
        <v>0.1</v>
      </c>
    </row>
    <row r="168" spans="1:55" x14ac:dyDescent="0.3">
      <c r="A168" s="1" t="s">
        <v>332</v>
      </c>
      <c r="B168" s="1" t="s">
        <v>333</v>
      </c>
      <c r="C168" s="1">
        <v>0.1</v>
      </c>
      <c r="D168" s="1">
        <v>0.1</v>
      </c>
      <c r="E168" s="25">
        <v>0.1</v>
      </c>
      <c r="F168" s="25">
        <v>5.0999999999999996</v>
      </c>
      <c r="G168" s="25">
        <v>0</v>
      </c>
      <c r="H168" s="25">
        <v>0</v>
      </c>
      <c r="I168" s="25">
        <v>0</v>
      </c>
      <c r="J168" s="25">
        <v>0</v>
      </c>
      <c r="K168" s="25">
        <v>0</v>
      </c>
      <c r="L168" s="1">
        <v>0</v>
      </c>
      <c r="M168" s="1">
        <v>0</v>
      </c>
      <c r="N168" s="1">
        <v>0</v>
      </c>
      <c r="O168" s="1">
        <v>0</v>
      </c>
      <c r="P168" s="1">
        <v>1.1739585122246959E-3</v>
      </c>
      <c r="Q168" s="1">
        <v>0</v>
      </c>
      <c r="R168" s="1">
        <v>0</v>
      </c>
      <c r="S168" s="1">
        <v>0</v>
      </c>
      <c r="T168" s="1">
        <v>0</v>
      </c>
      <c r="U168" s="1">
        <v>0</v>
      </c>
      <c r="V168" s="1">
        <v>0</v>
      </c>
      <c r="W168" s="1">
        <v>0</v>
      </c>
      <c r="X168" s="1">
        <v>0</v>
      </c>
      <c r="Y168" s="1">
        <v>0.8</v>
      </c>
      <c r="Z168" s="1">
        <v>0</v>
      </c>
      <c r="AA168" s="1">
        <v>0</v>
      </c>
      <c r="AB168" s="1">
        <v>0</v>
      </c>
      <c r="AC168" s="1">
        <v>0</v>
      </c>
      <c r="AD168" s="1">
        <v>0</v>
      </c>
      <c r="AE168" s="1">
        <v>0</v>
      </c>
      <c r="AF168" s="1">
        <v>0</v>
      </c>
      <c r="AG168" s="1">
        <v>0</v>
      </c>
      <c r="AH168" s="1">
        <v>0.1</v>
      </c>
      <c r="AI168" s="1">
        <v>0.1</v>
      </c>
      <c r="AJ168" s="1">
        <v>0</v>
      </c>
      <c r="AK168" s="1">
        <v>0</v>
      </c>
      <c r="AL168" s="1">
        <v>0</v>
      </c>
      <c r="AM168" s="1">
        <v>0</v>
      </c>
      <c r="AN168" s="1">
        <v>0</v>
      </c>
      <c r="AO168" s="26">
        <v>0.1</v>
      </c>
      <c r="AP168" s="26">
        <v>3.2</v>
      </c>
      <c r="AQ168" s="1">
        <v>0</v>
      </c>
      <c r="AR168" s="26">
        <v>0</v>
      </c>
      <c r="AS168" s="1">
        <v>0</v>
      </c>
      <c r="AT168" s="1">
        <v>3</v>
      </c>
      <c r="AU168" s="1">
        <v>1.5</v>
      </c>
      <c r="AV168" s="1">
        <v>1</v>
      </c>
      <c r="AW168" s="1">
        <v>0.1</v>
      </c>
      <c r="AX168" s="1">
        <v>0.2</v>
      </c>
      <c r="AY168" s="1">
        <v>0.2</v>
      </c>
      <c r="AZ168" s="1">
        <v>0</v>
      </c>
      <c r="BA168" s="1">
        <v>0</v>
      </c>
      <c r="BB168" s="1">
        <v>0</v>
      </c>
      <c r="BC168" s="1">
        <v>0.1</v>
      </c>
    </row>
    <row r="169" spans="1:55" x14ac:dyDescent="0.3">
      <c r="A169" s="1" t="s">
        <v>334</v>
      </c>
      <c r="B169" s="1" t="s">
        <v>335</v>
      </c>
      <c r="C169" s="1">
        <v>7</v>
      </c>
      <c r="D169" s="1">
        <v>0.1</v>
      </c>
      <c r="E169" s="25">
        <v>4.4000000000000004</v>
      </c>
      <c r="F169" s="25">
        <v>6</v>
      </c>
      <c r="G169" s="25">
        <v>0</v>
      </c>
      <c r="H169" s="25">
        <v>0</v>
      </c>
      <c r="I169" s="25">
        <v>0</v>
      </c>
      <c r="J169" s="25">
        <v>0</v>
      </c>
      <c r="K169" s="25">
        <v>0</v>
      </c>
      <c r="L169" s="1">
        <v>0</v>
      </c>
      <c r="M169" s="1">
        <v>0</v>
      </c>
      <c r="N169" s="1">
        <v>7.4367794297780206E-4</v>
      </c>
      <c r="O169" s="1">
        <v>0</v>
      </c>
      <c r="P169" s="1">
        <v>3.1835524766924334E-3</v>
      </c>
      <c r="Q169" s="1">
        <v>0</v>
      </c>
      <c r="R169" s="1">
        <v>0</v>
      </c>
      <c r="S169" s="1">
        <v>0</v>
      </c>
      <c r="T169" s="1">
        <v>0</v>
      </c>
      <c r="U169" s="1">
        <v>0</v>
      </c>
      <c r="V169" s="1">
        <v>3.7</v>
      </c>
      <c r="W169" s="1">
        <v>0</v>
      </c>
      <c r="X169" s="1">
        <v>2</v>
      </c>
      <c r="Y169" s="1">
        <v>2.1</v>
      </c>
      <c r="Z169" s="1">
        <v>0</v>
      </c>
      <c r="AA169" s="1">
        <v>0</v>
      </c>
      <c r="AB169" s="1">
        <v>0</v>
      </c>
      <c r="AC169" s="1">
        <v>0</v>
      </c>
      <c r="AD169" s="1">
        <v>0</v>
      </c>
      <c r="AE169" s="1">
        <v>0</v>
      </c>
      <c r="AF169" s="1">
        <v>0</v>
      </c>
      <c r="AG169" s="1">
        <v>0</v>
      </c>
      <c r="AH169" s="1">
        <v>5.4</v>
      </c>
      <c r="AI169" s="1">
        <v>0.1</v>
      </c>
      <c r="AJ169" s="1">
        <v>0</v>
      </c>
      <c r="AK169" s="1">
        <v>0</v>
      </c>
      <c r="AL169" s="1">
        <v>0</v>
      </c>
      <c r="AM169" s="1">
        <v>0</v>
      </c>
      <c r="AN169" s="1">
        <v>0</v>
      </c>
      <c r="AO169" s="26">
        <v>3.3</v>
      </c>
      <c r="AP169" s="26">
        <v>4.3</v>
      </c>
      <c r="AQ169" s="1">
        <v>0</v>
      </c>
      <c r="AR169" s="26">
        <v>0</v>
      </c>
      <c r="AS169" s="1">
        <v>0</v>
      </c>
      <c r="AT169" s="1">
        <v>1</v>
      </c>
      <c r="AU169" s="1">
        <v>0.5</v>
      </c>
      <c r="AV169" s="1">
        <v>1.8</v>
      </c>
      <c r="AW169" s="1">
        <v>0.3</v>
      </c>
      <c r="AX169" s="1">
        <v>0</v>
      </c>
      <c r="AY169" s="1">
        <v>0.2</v>
      </c>
      <c r="AZ169" s="1">
        <v>0</v>
      </c>
      <c r="BA169" s="1">
        <v>0</v>
      </c>
      <c r="BB169" s="1">
        <v>0</v>
      </c>
      <c r="BC169" s="1">
        <v>0.1</v>
      </c>
    </row>
    <row r="170" spans="1:55" x14ac:dyDescent="0.3">
      <c r="A170" s="1" t="s">
        <v>336</v>
      </c>
      <c r="B170" s="1" t="s">
        <v>337</v>
      </c>
      <c r="C170" s="1">
        <v>8.8000000000000007</v>
      </c>
      <c r="D170" s="1">
        <v>2.5</v>
      </c>
      <c r="E170" s="25">
        <v>6.7</v>
      </c>
      <c r="F170" s="25">
        <v>7.1</v>
      </c>
      <c r="G170" s="25">
        <v>5.5</v>
      </c>
      <c r="H170" s="25">
        <v>0</v>
      </c>
      <c r="I170" s="25">
        <v>0</v>
      </c>
      <c r="J170" s="25">
        <v>0</v>
      </c>
      <c r="K170" s="25">
        <v>0</v>
      </c>
      <c r="L170" s="1">
        <v>0</v>
      </c>
      <c r="M170" s="1">
        <v>9.1999999999999993</v>
      </c>
      <c r="N170" s="1">
        <v>1.7239570770915286E-3</v>
      </c>
      <c r="O170" s="1">
        <v>3.0990025015774706E-6</v>
      </c>
      <c r="P170" s="1">
        <v>3.7865683765003328E-3</v>
      </c>
      <c r="Q170" s="1">
        <v>1.0977565075856038E-6</v>
      </c>
      <c r="R170" s="1">
        <v>0</v>
      </c>
      <c r="S170" s="1">
        <v>0</v>
      </c>
      <c r="T170" s="1">
        <v>0</v>
      </c>
      <c r="U170" s="1">
        <v>2.6767711165751906E-3</v>
      </c>
      <c r="V170" s="1">
        <v>8.6</v>
      </c>
      <c r="W170" s="1">
        <v>0</v>
      </c>
      <c r="X170" s="1">
        <v>5.8</v>
      </c>
      <c r="Y170" s="1">
        <v>2.5</v>
      </c>
      <c r="Z170" s="1">
        <v>5.6</v>
      </c>
      <c r="AA170" s="1">
        <v>0</v>
      </c>
      <c r="AB170" s="1">
        <v>0</v>
      </c>
      <c r="AC170" s="1">
        <v>0</v>
      </c>
      <c r="AD170" s="1">
        <v>0</v>
      </c>
      <c r="AE170" s="1">
        <v>0</v>
      </c>
      <c r="AF170" s="1">
        <v>0.9</v>
      </c>
      <c r="AG170" s="1">
        <v>2</v>
      </c>
      <c r="AH170" s="1">
        <v>8.6999999999999993</v>
      </c>
      <c r="AI170" s="1">
        <v>1.3</v>
      </c>
      <c r="AJ170" s="1">
        <v>0</v>
      </c>
      <c r="AK170" s="1">
        <v>0</v>
      </c>
      <c r="AL170" s="1">
        <v>0</v>
      </c>
      <c r="AM170" s="1">
        <v>0</v>
      </c>
      <c r="AN170" s="1">
        <v>6.7</v>
      </c>
      <c r="AO170" s="26">
        <v>6.3</v>
      </c>
      <c r="AP170" s="26">
        <v>5.2</v>
      </c>
      <c r="AQ170" s="1">
        <v>5.6</v>
      </c>
      <c r="AR170" s="26">
        <v>0</v>
      </c>
      <c r="AS170" s="1">
        <v>4.4000000000000004</v>
      </c>
      <c r="AT170" s="1">
        <v>10</v>
      </c>
      <c r="AU170" s="1">
        <v>7.2</v>
      </c>
      <c r="AV170" s="1">
        <v>5.3</v>
      </c>
      <c r="AW170" s="1">
        <v>10</v>
      </c>
      <c r="AX170" s="1">
        <v>10</v>
      </c>
      <c r="AY170" s="1">
        <v>10</v>
      </c>
      <c r="AZ170" s="1">
        <v>5</v>
      </c>
      <c r="BA170" s="1">
        <v>5</v>
      </c>
      <c r="BB170" s="1">
        <v>10</v>
      </c>
      <c r="BC170" s="1">
        <v>10</v>
      </c>
    </row>
    <row r="171" spans="1:55" x14ac:dyDescent="0.3">
      <c r="A171" s="1" t="s">
        <v>338</v>
      </c>
      <c r="B171" s="1" t="s">
        <v>339</v>
      </c>
      <c r="C171" s="1">
        <v>8.1</v>
      </c>
      <c r="D171" s="1">
        <v>10</v>
      </c>
      <c r="E171" s="25">
        <v>9.3000000000000007</v>
      </c>
      <c r="F171" s="25">
        <v>6.7</v>
      </c>
      <c r="G171" s="25">
        <v>0</v>
      </c>
      <c r="H171" s="25">
        <v>0</v>
      </c>
      <c r="I171" s="25">
        <v>0</v>
      </c>
      <c r="J171" s="25">
        <v>0</v>
      </c>
      <c r="K171" s="25">
        <v>0</v>
      </c>
      <c r="L171" s="1">
        <v>0</v>
      </c>
      <c r="M171" s="1">
        <v>10</v>
      </c>
      <c r="N171" s="1">
        <v>2.1119897102333056E-3</v>
      </c>
      <c r="O171" s="1">
        <v>1.337248170851141E-3</v>
      </c>
      <c r="P171" s="1">
        <v>5.725011605090171E-3</v>
      </c>
      <c r="Q171" s="1">
        <v>0</v>
      </c>
      <c r="R171" s="1">
        <v>0</v>
      </c>
      <c r="S171" s="1">
        <v>0</v>
      </c>
      <c r="T171" s="1">
        <v>0</v>
      </c>
      <c r="U171" s="1">
        <v>1.3625671559914627E-2</v>
      </c>
      <c r="V171" s="1">
        <v>10</v>
      </c>
      <c r="W171" s="1">
        <v>10</v>
      </c>
      <c r="X171" s="1">
        <v>10</v>
      </c>
      <c r="Y171" s="1">
        <v>3.8</v>
      </c>
      <c r="Z171" s="1">
        <v>0</v>
      </c>
      <c r="AA171" s="1">
        <v>0</v>
      </c>
      <c r="AB171" s="1">
        <v>0</v>
      </c>
      <c r="AC171" s="1">
        <v>0</v>
      </c>
      <c r="AD171" s="1">
        <v>0</v>
      </c>
      <c r="AE171" s="1">
        <v>0</v>
      </c>
      <c r="AF171" s="1">
        <v>4.5</v>
      </c>
      <c r="AG171" s="1">
        <v>2</v>
      </c>
      <c r="AH171" s="1">
        <v>9.1</v>
      </c>
      <c r="AI171" s="1">
        <v>10</v>
      </c>
      <c r="AJ171" s="1">
        <v>0</v>
      </c>
      <c r="AK171" s="1">
        <v>0</v>
      </c>
      <c r="AL171" s="1">
        <v>0</v>
      </c>
      <c r="AM171" s="1">
        <v>0</v>
      </c>
      <c r="AN171" s="1">
        <v>8.4</v>
      </c>
      <c r="AO171" s="26">
        <v>9.6999999999999993</v>
      </c>
      <c r="AP171" s="26">
        <v>5.4</v>
      </c>
      <c r="AQ171" s="1">
        <v>0</v>
      </c>
      <c r="AR171" s="26">
        <v>0</v>
      </c>
      <c r="AS171" s="1">
        <v>5.2</v>
      </c>
      <c r="AT171" s="1">
        <v>10</v>
      </c>
      <c r="AU171" s="1">
        <v>7.6</v>
      </c>
      <c r="AV171" s="1">
        <v>6</v>
      </c>
      <c r="AW171" s="1">
        <v>7.7</v>
      </c>
      <c r="AX171" s="1">
        <v>6.4</v>
      </c>
      <c r="AY171" s="1">
        <v>7.1</v>
      </c>
      <c r="AZ171" s="1">
        <v>0</v>
      </c>
      <c r="BA171" s="1">
        <v>0</v>
      </c>
      <c r="BB171" s="1">
        <v>0</v>
      </c>
      <c r="BC171" s="1">
        <v>5</v>
      </c>
    </row>
    <row r="172" spans="1:55" x14ac:dyDescent="0.3">
      <c r="A172" s="1" t="s">
        <v>340</v>
      </c>
      <c r="B172" s="1" t="s">
        <v>341</v>
      </c>
      <c r="C172" s="1">
        <v>9.1</v>
      </c>
      <c r="D172" s="1">
        <v>0.1</v>
      </c>
      <c r="E172" s="25">
        <v>6.4</v>
      </c>
      <c r="F172" s="25">
        <v>8</v>
      </c>
      <c r="G172" s="25">
        <v>6.2</v>
      </c>
      <c r="H172" s="25">
        <v>1.7</v>
      </c>
      <c r="I172" s="25">
        <v>0</v>
      </c>
      <c r="J172" s="25">
        <v>0.9</v>
      </c>
      <c r="K172" s="25">
        <v>2.2000000000000002</v>
      </c>
      <c r="L172" s="1">
        <v>1.6</v>
      </c>
      <c r="M172" s="1">
        <v>10</v>
      </c>
      <c r="N172" s="1">
        <v>8.6388871144111614E-4</v>
      </c>
      <c r="O172" s="1">
        <v>0</v>
      </c>
      <c r="P172" s="1">
        <v>3.1026537568294085E-3</v>
      </c>
      <c r="Q172" s="1">
        <v>9.8821416878528029E-7</v>
      </c>
      <c r="R172" s="1">
        <v>9.1948939192498141E-6</v>
      </c>
      <c r="S172" s="1">
        <v>0</v>
      </c>
      <c r="T172" s="1">
        <v>2.3062797023190973E-6</v>
      </c>
      <c r="U172" s="1">
        <v>7.3457967839951344E-3</v>
      </c>
      <c r="V172" s="1">
        <v>4.3</v>
      </c>
      <c r="W172" s="1">
        <v>0</v>
      </c>
      <c r="X172" s="1">
        <v>2.4</v>
      </c>
      <c r="Y172" s="1">
        <v>2.1</v>
      </c>
      <c r="Z172" s="1">
        <v>5.5</v>
      </c>
      <c r="AA172" s="1">
        <v>0</v>
      </c>
      <c r="AB172" s="1">
        <v>0</v>
      </c>
      <c r="AC172" s="1">
        <v>0</v>
      </c>
      <c r="AD172" s="1">
        <v>0</v>
      </c>
      <c r="AE172" s="1">
        <v>0</v>
      </c>
      <c r="AF172" s="1">
        <v>2.4</v>
      </c>
      <c r="AG172" s="1">
        <v>8.1</v>
      </c>
      <c r="AH172" s="1">
        <v>6.7</v>
      </c>
      <c r="AI172" s="1">
        <v>0.1</v>
      </c>
      <c r="AJ172" s="1">
        <v>0.9</v>
      </c>
      <c r="AK172" s="1">
        <v>0</v>
      </c>
      <c r="AL172" s="1">
        <v>0.5</v>
      </c>
      <c r="AM172" s="1">
        <v>1.1000000000000001</v>
      </c>
      <c r="AN172" s="1">
        <v>8</v>
      </c>
      <c r="AO172" s="26">
        <v>4.7</v>
      </c>
      <c r="AP172" s="26">
        <v>5.8</v>
      </c>
      <c r="AQ172" s="1">
        <v>5.9</v>
      </c>
      <c r="AR172" s="26">
        <v>0.8</v>
      </c>
      <c r="AS172" s="1">
        <v>8.1</v>
      </c>
      <c r="AT172" s="1">
        <v>2</v>
      </c>
      <c r="AU172" s="1">
        <v>5.0999999999999996</v>
      </c>
      <c r="AV172" s="1">
        <v>4.7</v>
      </c>
      <c r="AW172" s="1">
        <v>7</v>
      </c>
      <c r="AX172" s="1">
        <v>6.4</v>
      </c>
      <c r="AY172" s="1">
        <v>6.7</v>
      </c>
      <c r="AZ172" s="1">
        <v>0</v>
      </c>
      <c r="BA172" s="1">
        <v>0</v>
      </c>
      <c r="BB172" s="1">
        <v>0</v>
      </c>
      <c r="BC172" s="1">
        <v>4.7</v>
      </c>
    </row>
    <row r="173" spans="1:55" x14ac:dyDescent="0.3">
      <c r="A173" s="1" t="s">
        <v>342</v>
      </c>
      <c r="B173" s="1" t="s">
        <v>343</v>
      </c>
      <c r="C173" s="1">
        <v>8.1</v>
      </c>
      <c r="D173" s="1">
        <v>0.1</v>
      </c>
      <c r="E173" s="25">
        <v>5.4</v>
      </c>
      <c r="F173" s="25">
        <v>9.6999999999999993</v>
      </c>
      <c r="G173" s="25">
        <v>7.4</v>
      </c>
      <c r="H173" s="25">
        <v>7.9</v>
      </c>
      <c r="I173" s="25">
        <v>7.8</v>
      </c>
      <c r="J173" s="25">
        <v>7.9</v>
      </c>
      <c r="K173" s="25">
        <v>6.9</v>
      </c>
      <c r="L173" s="1">
        <v>7.4</v>
      </c>
      <c r="M173" s="1">
        <v>10</v>
      </c>
      <c r="N173" s="1">
        <v>2.5618044680371317E-4</v>
      </c>
      <c r="O173" s="1">
        <v>0</v>
      </c>
      <c r="P173" s="1">
        <v>1.1129886079107174E-2</v>
      </c>
      <c r="Q173" s="1">
        <v>4.0157856355066234E-6</v>
      </c>
      <c r="R173" s="1">
        <v>2.1715083154457224E-3</v>
      </c>
      <c r="S173" s="1">
        <v>4.0724194379377474E-5</v>
      </c>
      <c r="T173" s="1">
        <v>4.1878630442504061E-4</v>
      </c>
      <c r="U173" s="1">
        <v>1.3422733422433815E-2</v>
      </c>
      <c r="V173" s="1">
        <v>1.3</v>
      </c>
      <c r="W173" s="1">
        <v>0</v>
      </c>
      <c r="X173" s="1">
        <v>0.7</v>
      </c>
      <c r="Y173" s="1">
        <v>7.4</v>
      </c>
      <c r="Z173" s="1">
        <v>6.9</v>
      </c>
      <c r="AA173" s="1">
        <v>1.2</v>
      </c>
      <c r="AB173" s="1">
        <v>0.1</v>
      </c>
      <c r="AC173" s="1">
        <v>0.7</v>
      </c>
      <c r="AD173" s="1">
        <v>0.4</v>
      </c>
      <c r="AE173" s="1">
        <v>0.6</v>
      </c>
      <c r="AF173" s="1">
        <v>4.5</v>
      </c>
      <c r="AG173" s="1">
        <v>10</v>
      </c>
      <c r="AH173" s="1">
        <v>4.7</v>
      </c>
      <c r="AI173" s="1">
        <v>0.1</v>
      </c>
      <c r="AJ173" s="1">
        <v>4.5999999999999996</v>
      </c>
      <c r="AK173" s="1">
        <v>4</v>
      </c>
      <c r="AL173" s="1">
        <v>4.3</v>
      </c>
      <c r="AM173" s="1">
        <v>3.7</v>
      </c>
      <c r="AN173" s="1">
        <v>8.4</v>
      </c>
      <c r="AO173" s="26">
        <v>3.4</v>
      </c>
      <c r="AP173" s="26">
        <v>8.8000000000000007</v>
      </c>
      <c r="AQ173" s="1">
        <v>7.2</v>
      </c>
      <c r="AR173" s="26">
        <v>4.9000000000000004</v>
      </c>
      <c r="AS173" s="1">
        <v>9.1999999999999993</v>
      </c>
      <c r="AT173" s="1">
        <v>2</v>
      </c>
      <c r="AU173" s="1">
        <v>5.6</v>
      </c>
      <c r="AV173" s="1">
        <v>6.4</v>
      </c>
      <c r="AW173" s="1">
        <v>6.5</v>
      </c>
      <c r="AX173" s="1">
        <v>5.0999999999999996</v>
      </c>
      <c r="AY173" s="1">
        <v>5.8</v>
      </c>
      <c r="AZ173" s="1">
        <v>0</v>
      </c>
      <c r="BA173" s="1">
        <v>0</v>
      </c>
      <c r="BB173" s="1">
        <v>0</v>
      </c>
      <c r="BC173" s="1">
        <v>4.0999999999999996</v>
      </c>
    </row>
    <row r="174" spans="1:55" x14ac:dyDescent="0.3">
      <c r="A174" s="1" t="s">
        <v>344</v>
      </c>
      <c r="B174" s="1" t="s">
        <v>345</v>
      </c>
      <c r="C174" s="1">
        <v>6.5</v>
      </c>
      <c r="D174" s="1">
        <v>3.2</v>
      </c>
      <c r="E174" s="25">
        <v>5.0999999999999996</v>
      </c>
      <c r="F174" s="25">
        <v>5</v>
      </c>
      <c r="G174" s="25">
        <v>0</v>
      </c>
      <c r="H174" s="25">
        <v>0</v>
      </c>
      <c r="I174" s="25">
        <v>0</v>
      </c>
      <c r="J174" s="25">
        <v>0</v>
      </c>
      <c r="K174" s="25">
        <v>0</v>
      </c>
      <c r="L174" s="1">
        <v>0</v>
      </c>
      <c r="M174" s="1">
        <v>3.7</v>
      </c>
      <c r="N174" s="1">
        <v>2.0041770678278859E-3</v>
      </c>
      <c r="O174" s="1">
        <v>4.4461997435789291E-5</v>
      </c>
      <c r="P174" s="1">
        <v>5.0405497091916898E-3</v>
      </c>
      <c r="Q174" s="1">
        <v>0</v>
      </c>
      <c r="R174" s="1">
        <v>0</v>
      </c>
      <c r="S174" s="1">
        <v>0</v>
      </c>
      <c r="T174" s="1">
        <v>0</v>
      </c>
      <c r="U174" s="1">
        <v>1.4652850753219397E-4</v>
      </c>
      <c r="V174" s="1">
        <v>10</v>
      </c>
      <c r="W174" s="1">
        <v>0.4</v>
      </c>
      <c r="X174" s="1">
        <v>7.7</v>
      </c>
      <c r="Y174" s="1">
        <v>3.4</v>
      </c>
      <c r="Z174" s="1">
        <v>0</v>
      </c>
      <c r="AA174" s="1">
        <v>0</v>
      </c>
      <c r="AB174" s="1">
        <v>0</v>
      </c>
      <c r="AC174" s="1">
        <v>0</v>
      </c>
      <c r="AD174" s="1">
        <v>0</v>
      </c>
      <c r="AE174" s="1">
        <v>0</v>
      </c>
      <c r="AF174" s="1">
        <v>0</v>
      </c>
      <c r="AG174" s="1">
        <v>1</v>
      </c>
      <c r="AH174" s="1">
        <v>8.3000000000000007</v>
      </c>
      <c r="AI174" s="1">
        <v>1.8</v>
      </c>
      <c r="AJ174" s="1">
        <v>0</v>
      </c>
      <c r="AK174" s="1">
        <v>0</v>
      </c>
      <c r="AL174" s="1">
        <v>0</v>
      </c>
      <c r="AM174" s="1">
        <v>0</v>
      </c>
      <c r="AN174" s="1">
        <v>2</v>
      </c>
      <c r="AO174" s="26">
        <v>6.6</v>
      </c>
      <c r="AP174" s="26">
        <v>4.2</v>
      </c>
      <c r="AQ174" s="1">
        <v>0</v>
      </c>
      <c r="AR174" s="26">
        <v>0</v>
      </c>
      <c r="AS174" s="1">
        <v>1.5</v>
      </c>
      <c r="AT174" s="1">
        <v>5.0999999999999996</v>
      </c>
      <c r="AU174" s="1">
        <v>3.3</v>
      </c>
      <c r="AV174" s="1">
        <v>3.2</v>
      </c>
      <c r="AW174" s="1">
        <v>4.4000000000000004</v>
      </c>
      <c r="AX174" s="1">
        <v>6.5</v>
      </c>
      <c r="AY174" s="1">
        <v>5.5</v>
      </c>
      <c r="AZ174" s="1">
        <v>0</v>
      </c>
      <c r="BA174" s="1">
        <v>0</v>
      </c>
      <c r="BB174" s="1">
        <v>0</v>
      </c>
      <c r="BC174" s="1">
        <v>3.9</v>
      </c>
    </row>
    <row r="175" spans="1:55" x14ac:dyDescent="0.3">
      <c r="A175" s="1" t="s">
        <v>346</v>
      </c>
      <c r="B175" s="1" t="s">
        <v>347</v>
      </c>
      <c r="C175" s="1">
        <v>5.9</v>
      </c>
      <c r="D175" s="1">
        <v>0.1</v>
      </c>
      <c r="E175" s="25">
        <v>3.5</v>
      </c>
      <c r="F175" s="25">
        <v>2.6</v>
      </c>
      <c r="G175" s="25">
        <v>4.5999999999999996</v>
      </c>
      <c r="H175" s="25">
        <v>4.5999999999999996</v>
      </c>
      <c r="I175" s="25">
        <v>6.8</v>
      </c>
      <c r="J175" s="25">
        <v>5.8</v>
      </c>
      <c r="K175" s="25">
        <v>4.4000000000000004</v>
      </c>
      <c r="L175" s="1">
        <v>5.0999999999999996</v>
      </c>
      <c r="M175" s="1">
        <v>6.4</v>
      </c>
      <c r="N175" s="1">
        <v>1.970696256034089E-3</v>
      </c>
      <c r="O175" s="1">
        <v>0</v>
      </c>
      <c r="P175" s="1">
        <v>9.4503712881088375E-4</v>
      </c>
      <c r="Q175" s="1">
        <v>5.1546527824829799E-6</v>
      </c>
      <c r="R175" s="1">
        <v>6.2390551621762181E-3</v>
      </c>
      <c r="S175" s="1">
        <v>5.1904836908651421E-4</v>
      </c>
      <c r="T175" s="1">
        <v>1.3605326767853203E-3</v>
      </c>
      <c r="U175" s="1">
        <v>3.1994396580928841E-3</v>
      </c>
      <c r="V175" s="1">
        <v>9.9</v>
      </c>
      <c r="W175" s="1">
        <v>0</v>
      </c>
      <c r="X175" s="1">
        <v>7.4</v>
      </c>
      <c r="Y175" s="1">
        <v>0.6</v>
      </c>
      <c r="Z175" s="1">
        <v>7.1</v>
      </c>
      <c r="AA175" s="1">
        <v>3.5</v>
      </c>
      <c r="AB175" s="1">
        <v>1</v>
      </c>
      <c r="AC175" s="1">
        <v>2.2999999999999998</v>
      </c>
      <c r="AD175" s="1">
        <v>1.4</v>
      </c>
      <c r="AE175" s="1">
        <v>1.9</v>
      </c>
      <c r="AF175" s="1">
        <v>1.1000000000000001</v>
      </c>
      <c r="AG175" s="1">
        <v>2</v>
      </c>
      <c r="AH175" s="1">
        <v>7.9</v>
      </c>
      <c r="AI175" s="1">
        <v>0.1</v>
      </c>
      <c r="AJ175" s="1">
        <v>4.0999999999999996</v>
      </c>
      <c r="AK175" s="1">
        <v>3.9</v>
      </c>
      <c r="AL175" s="1">
        <v>4</v>
      </c>
      <c r="AM175" s="1">
        <v>2.9</v>
      </c>
      <c r="AN175" s="1">
        <v>4.2</v>
      </c>
      <c r="AO175" s="26">
        <v>5.8</v>
      </c>
      <c r="AP175" s="26">
        <v>1.7</v>
      </c>
      <c r="AQ175" s="1">
        <v>6</v>
      </c>
      <c r="AR175" s="26">
        <v>3.7</v>
      </c>
      <c r="AS175" s="1">
        <v>3.1</v>
      </c>
      <c r="AT175" s="1">
        <v>0</v>
      </c>
      <c r="AU175" s="1">
        <v>1.6</v>
      </c>
      <c r="AV175" s="1">
        <v>4</v>
      </c>
      <c r="AW175" s="1">
        <v>2</v>
      </c>
      <c r="AX175" s="1">
        <v>4.5999999999999996</v>
      </c>
      <c r="AY175" s="1">
        <v>3.4</v>
      </c>
      <c r="AZ175" s="1">
        <v>0</v>
      </c>
      <c r="BA175" s="1">
        <v>0</v>
      </c>
      <c r="BB175" s="1">
        <v>0</v>
      </c>
      <c r="BC175" s="1">
        <v>2.4</v>
      </c>
    </row>
    <row r="176" spans="1:55" x14ac:dyDescent="0.3">
      <c r="A176" s="1" t="s">
        <v>348</v>
      </c>
      <c r="B176" s="1" t="s">
        <v>349</v>
      </c>
      <c r="C176" s="1">
        <v>0.1</v>
      </c>
      <c r="D176" s="1">
        <v>0.1</v>
      </c>
      <c r="E176" s="25">
        <v>0.1</v>
      </c>
      <c r="F176" s="25">
        <v>5.9</v>
      </c>
      <c r="G176" s="25">
        <v>0</v>
      </c>
      <c r="H176" s="25">
        <v>0</v>
      </c>
      <c r="I176" s="25">
        <v>0</v>
      </c>
      <c r="J176" s="25">
        <v>0</v>
      </c>
      <c r="K176" s="25">
        <v>0</v>
      </c>
      <c r="L176" s="1">
        <v>0</v>
      </c>
      <c r="M176" s="1">
        <v>7.7</v>
      </c>
      <c r="N176" s="1">
        <v>0</v>
      </c>
      <c r="O176" s="1">
        <v>0</v>
      </c>
      <c r="P176" s="1">
        <v>3.1403949994211655E-3</v>
      </c>
      <c r="Q176" s="1">
        <v>0</v>
      </c>
      <c r="R176" s="1">
        <v>0</v>
      </c>
      <c r="S176" s="1">
        <v>0</v>
      </c>
      <c r="T176" s="1">
        <v>0</v>
      </c>
      <c r="U176" s="1">
        <v>1.6704888119559644E-3</v>
      </c>
      <c r="V176" s="1">
        <v>0</v>
      </c>
      <c r="W176" s="1">
        <v>0</v>
      </c>
      <c r="X176" s="1">
        <v>0</v>
      </c>
      <c r="Y176" s="1">
        <v>2.1</v>
      </c>
      <c r="Z176" s="1">
        <v>0</v>
      </c>
      <c r="AA176" s="1">
        <v>0</v>
      </c>
      <c r="AB176" s="1">
        <v>0</v>
      </c>
      <c r="AC176" s="1">
        <v>0</v>
      </c>
      <c r="AD176" s="1">
        <v>0</v>
      </c>
      <c r="AE176" s="1">
        <v>0</v>
      </c>
      <c r="AF176" s="1">
        <v>0.6</v>
      </c>
      <c r="AG176" s="1">
        <v>1</v>
      </c>
      <c r="AH176" s="1">
        <v>0.1</v>
      </c>
      <c r="AI176" s="1">
        <v>0.1</v>
      </c>
      <c r="AJ176" s="1">
        <v>0</v>
      </c>
      <c r="AK176" s="1">
        <v>0</v>
      </c>
      <c r="AL176" s="1">
        <v>0</v>
      </c>
      <c r="AM176" s="1">
        <v>0</v>
      </c>
      <c r="AN176" s="1">
        <v>5.0999999999999996</v>
      </c>
      <c r="AO176" s="26">
        <v>0.1</v>
      </c>
      <c r="AP176" s="26">
        <v>4.3</v>
      </c>
      <c r="AQ176" s="1">
        <v>0</v>
      </c>
      <c r="AR176" s="26">
        <v>0</v>
      </c>
      <c r="AS176" s="1">
        <v>3.1</v>
      </c>
      <c r="AT176" s="1">
        <v>2</v>
      </c>
      <c r="AU176" s="1">
        <v>2.6</v>
      </c>
      <c r="AV176" s="1">
        <v>1.6</v>
      </c>
      <c r="AW176" s="1">
        <v>4.4000000000000004</v>
      </c>
      <c r="AX176" s="1">
        <v>3.5</v>
      </c>
      <c r="AY176" s="1">
        <v>4</v>
      </c>
      <c r="AZ176" s="1">
        <v>0</v>
      </c>
      <c r="BA176" s="1">
        <v>0</v>
      </c>
      <c r="BB176" s="1">
        <v>0</v>
      </c>
      <c r="BC176" s="1">
        <v>2.8</v>
      </c>
    </row>
    <row r="177" spans="1:55" x14ac:dyDescent="0.3">
      <c r="A177" s="1" t="s">
        <v>350</v>
      </c>
      <c r="B177" s="1" t="s">
        <v>351</v>
      </c>
      <c r="C177" s="1">
        <v>0.1</v>
      </c>
      <c r="D177" s="1">
        <v>0.1</v>
      </c>
      <c r="E177" s="25">
        <v>0.1</v>
      </c>
      <c r="F177" s="25">
        <v>0.1</v>
      </c>
      <c r="G177" s="25">
        <v>4.7</v>
      </c>
      <c r="H177" s="25">
        <v>3.3</v>
      </c>
      <c r="I177" s="25">
        <v>6.9</v>
      </c>
      <c r="J177" s="25">
        <v>5.4</v>
      </c>
      <c r="K177" s="25">
        <v>2</v>
      </c>
      <c r="L177" s="1">
        <v>3.9</v>
      </c>
      <c r="M177" s="1">
        <v>0</v>
      </c>
      <c r="N177" s="1">
        <v>0</v>
      </c>
      <c r="O177" s="1">
        <v>0</v>
      </c>
      <c r="P177" s="1">
        <v>0</v>
      </c>
      <c r="Q177" s="1">
        <v>6.4079824719484783E-5</v>
      </c>
      <c r="R177" s="1">
        <v>1.9111010992971706E-2</v>
      </c>
      <c r="S177" s="1">
        <v>6.0350561030436973E-3</v>
      </c>
      <c r="T177" s="1">
        <v>9.2466162703569161E-4</v>
      </c>
      <c r="U177" s="1">
        <v>0</v>
      </c>
      <c r="V177" s="1">
        <v>0</v>
      </c>
      <c r="W177" s="1">
        <v>0</v>
      </c>
      <c r="X177" s="1">
        <v>0</v>
      </c>
      <c r="Y177" s="1">
        <v>0.1</v>
      </c>
      <c r="Z177" s="1">
        <v>9.6</v>
      </c>
      <c r="AA177" s="1">
        <v>10</v>
      </c>
      <c r="AB177" s="1">
        <v>10</v>
      </c>
      <c r="AC177" s="1">
        <v>10</v>
      </c>
      <c r="AD177" s="1">
        <v>0.9</v>
      </c>
      <c r="AE177" s="1">
        <v>7.7</v>
      </c>
      <c r="AF177" s="1">
        <v>0</v>
      </c>
      <c r="AG177" s="1">
        <v>1</v>
      </c>
      <c r="AH177" s="1">
        <v>0.1</v>
      </c>
      <c r="AI177" s="1">
        <v>0.1</v>
      </c>
      <c r="AJ177" s="1">
        <v>6.7</v>
      </c>
      <c r="AK177" s="1">
        <v>8.5</v>
      </c>
      <c r="AL177" s="1">
        <v>7.7</v>
      </c>
      <c r="AM177" s="1">
        <v>1.5</v>
      </c>
      <c r="AN177" s="1">
        <v>0</v>
      </c>
      <c r="AO177" s="26">
        <v>0.1</v>
      </c>
      <c r="AP177" s="26">
        <v>0.1</v>
      </c>
      <c r="AQ177" s="1">
        <v>8</v>
      </c>
      <c r="AR177" s="26">
        <v>6.2</v>
      </c>
      <c r="AS177" s="1">
        <v>0.5</v>
      </c>
      <c r="AT177" s="1" t="s">
        <v>470</v>
      </c>
      <c r="AU177" s="1">
        <v>0.5</v>
      </c>
      <c r="AV177" s="1">
        <v>3.9</v>
      </c>
      <c r="AW177" s="1">
        <v>0.1</v>
      </c>
      <c r="AX177" s="1">
        <v>0</v>
      </c>
      <c r="AY177" s="1">
        <v>0.1</v>
      </c>
      <c r="AZ177" s="1">
        <v>0</v>
      </c>
      <c r="BA177" s="1">
        <v>0</v>
      </c>
      <c r="BB177" s="1">
        <v>0</v>
      </c>
      <c r="BC177" s="1">
        <v>0.1</v>
      </c>
    </row>
    <row r="178" spans="1:55" x14ac:dyDescent="0.3">
      <c r="A178" s="1" t="s">
        <v>352</v>
      </c>
      <c r="B178" s="1" t="s">
        <v>353</v>
      </c>
      <c r="C178" s="1">
        <v>5.7</v>
      </c>
      <c r="D178" s="1">
        <v>0.1</v>
      </c>
      <c r="E178" s="25">
        <v>3.4</v>
      </c>
      <c r="F178" s="25">
        <v>0.5</v>
      </c>
      <c r="G178" s="25">
        <v>0</v>
      </c>
      <c r="H178" s="25">
        <v>3.7</v>
      </c>
      <c r="I178" s="25">
        <v>0</v>
      </c>
      <c r="J178" s="25">
        <v>2</v>
      </c>
      <c r="K178" s="25">
        <v>4.7</v>
      </c>
      <c r="L178" s="1">
        <v>3.5</v>
      </c>
      <c r="M178" s="1">
        <v>0</v>
      </c>
      <c r="N178" s="1">
        <v>1.4429602538418868E-3</v>
      </c>
      <c r="O178" s="1">
        <v>0</v>
      </c>
      <c r="P178" s="1">
        <v>1.2061633450716993E-4</v>
      </c>
      <c r="Q178" s="1">
        <v>0</v>
      </c>
      <c r="R178" s="1">
        <v>2.2135815286119893E-3</v>
      </c>
      <c r="S178" s="1">
        <v>0</v>
      </c>
      <c r="T178" s="1">
        <v>1.5881024915477106E-3</v>
      </c>
      <c r="U178" s="1">
        <v>0</v>
      </c>
      <c r="V178" s="1">
        <v>7.2</v>
      </c>
      <c r="W178" s="1">
        <v>0</v>
      </c>
      <c r="X178" s="1">
        <v>4.5</v>
      </c>
      <c r="Y178" s="1">
        <v>0.1</v>
      </c>
      <c r="Z178" s="1">
        <v>0</v>
      </c>
      <c r="AA178" s="1">
        <v>1.2</v>
      </c>
      <c r="AB178" s="1">
        <v>0</v>
      </c>
      <c r="AC178" s="1">
        <v>0.6</v>
      </c>
      <c r="AD178" s="1">
        <v>1.6</v>
      </c>
      <c r="AE178" s="1">
        <v>1.1000000000000001</v>
      </c>
      <c r="AF178" s="1">
        <v>0</v>
      </c>
      <c r="AG178" s="1">
        <v>1</v>
      </c>
      <c r="AH178" s="1">
        <v>6.5</v>
      </c>
      <c r="AI178" s="1">
        <v>0.1</v>
      </c>
      <c r="AJ178" s="1">
        <v>2.5</v>
      </c>
      <c r="AK178" s="1">
        <v>0</v>
      </c>
      <c r="AL178" s="1">
        <v>1.3</v>
      </c>
      <c r="AM178" s="1">
        <v>3.2</v>
      </c>
      <c r="AN178" s="1">
        <v>0</v>
      </c>
      <c r="AO178" s="26">
        <v>4</v>
      </c>
      <c r="AP178" s="26">
        <v>0.3</v>
      </c>
      <c r="AQ178" s="1">
        <v>0</v>
      </c>
      <c r="AR178" s="26">
        <v>2.4</v>
      </c>
      <c r="AS178" s="1">
        <v>0.5</v>
      </c>
      <c r="AT178" s="1">
        <v>4</v>
      </c>
      <c r="AU178" s="1">
        <v>2.2999999999999998</v>
      </c>
      <c r="AV178" s="1">
        <v>1.9</v>
      </c>
      <c r="AW178" s="1">
        <v>0.5</v>
      </c>
      <c r="AX178" s="1">
        <v>0</v>
      </c>
      <c r="AY178" s="1">
        <v>0.3</v>
      </c>
      <c r="AZ178" s="1">
        <v>0</v>
      </c>
      <c r="BA178" s="1">
        <v>0</v>
      </c>
      <c r="BB178" s="1">
        <v>0</v>
      </c>
      <c r="BC178" s="1">
        <v>0.2</v>
      </c>
    </row>
    <row r="179" spans="1:55" x14ac:dyDescent="0.3">
      <c r="A179" s="1" t="s">
        <v>354</v>
      </c>
      <c r="B179" s="1" t="s">
        <v>355</v>
      </c>
      <c r="C179" s="1">
        <v>7.7</v>
      </c>
      <c r="D179" s="1">
        <v>0.1</v>
      </c>
      <c r="E179" s="25">
        <v>5</v>
      </c>
      <c r="F179" s="25">
        <v>5.7</v>
      </c>
      <c r="G179" s="25">
        <v>6.9</v>
      </c>
      <c r="H179" s="25">
        <v>0</v>
      </c>
      <c r="I179" s="25">
        <v>0</v>
      </c>
      <c r="J179" s="25">
        <v>0</v>
      </c>
      <c r="K179" s="25">
        <v>0</v>
      </c>
      <c r="L179" s="1">
        <v>0</v>
      </c>
      <c r="M179" s="1">
        <v>0</v>
      </c>
      <c r="N179" s="1">
        <v>1.0530720644171354E-3</v>
      </c>
      <c r="O179" s="1">
        <v>0</v>
      </c>
      <c r="P179" s="1">
        <v>1.6325060140430444E-3</v>
      </c>
      <c r="Q179" s="1">
        <v>1.2079057086447881E-5</v>
      </c>
      <c r="R179" s="1">
        <v>0</v>
      </c>
      <c r="S179" s="1">
        <v>0</v>
      </c>
      <c r="T179" s="1">
        <v>0</v>
      </c>
      <c r="U179" s="1">
        <v>0</v>
      </c>
      <c r="V179" s="1">
        <v>5.3</v>
      </c>
      <c r="W179" s="1">
        <v>0</v>
      </c>
      <c r="X179" s="1">
        <v>3.1</v>
      </c>
      <c r="Y179" s="1">
        <v>1.1000000000000001</v>
      </c>
      <c r="Z179" s="1">
        <v>8</v>
      </c>
      <c r="AA179" s="1">
        <v>0</v>
      </c>
      <c r="AB179" s="1">
        <v>0</v>
      </c>
      <c r="AC179" s="1">
        <v>0</v>
      </c>
      <c r="AD179" s="1">
        <v>0</v>
      </c>
      <c r="AE179" s="1">
        <v>0</v>
      </c>
      <c r="AF179" s="1">
        <v>0</v>
      </c>
      <c r="AG179" s="1">
        <v>1</v>
      </c>
      <c r="AH179" s="1">
        <v>6.5</v>
      </c>
      <c r="AI179" s="1">
        <v>0.1</v>
      </c>
      <c r="AJ179" s="1">
        <v>0</v>
      </c>
      <c r="AK179" s="1">
        <v>0</v>
      </c>
      <c r="AL179" s="1">
        <v>0</v>
      </c>
      <c r="AM179" s="1">
        <v>0</v>
      </c>
      <c r="AN179" s="1">
        <v>0</v>
      </c>
      <c r="AO179" s="26">
        <v>4.0999999999999996</v>
      </c>
      <c r="AP179" s="26">
        <v>3.8</v>
      </c>
      <c r="AQ179" s="1">
        <v>7.5</v>
      </c>
      <c r="AR179" s="26">
        <v>0</v>
      </c>
      <c r="AS179" s="1">
        <v>0.5</v>
      </c>
      <c r="AT179" s="1">
        <v>10</v>
      </c>
      <c r="AU179" s="1">
        <v>5.3</v>
      </c>
      <c r="AV179" s="1">
        <v>4.5999999999999996</v>
      </c>
      <c r="AW179" s="1">
        <v>5</v>
      </c>
      <c r="AX179" s="1">
        <v>4.2</v>
      </c>
      <c r="AY179" s="1">
        <v>4.5999999999999996</v>
      </c>
      <c r="AZ179" s="1">
        <v>0</v>
      </c>
      <c r="BA179" s="1">
        <v>0</v>
      </c>
      <c r="BB179" s="1">
        <v>0</v>
      </c>
      <c r="BC179" s="1">
        <v>3.2</v>
      </c>
    </row>
    <row r="180" spans="1:55" x14ac:dyDescent="0.3">
      <c r="A180" s="1" t="s">
        <v>356</v>
      </c>
      <c r="B180" s="1" t="s">
        <v>357</v>
      </c>
      <c r="C180" s="1">
        <v>10</v>
      </c>
      <c r="D180" s="1">
        <v>10</v>
      </c>
      <c r="E180" s="25">
        <v>10</v>
      </c>
      <c r="F180" s="25">
        <v>8.1</v>
      </c>
      <c r="G180" s="25">
        <v>7.3</v>
      </c>
      <c r="H180" s="25">
        <v>0</v>
      </c>
      <c r="I180" s="25">
        <v>0</v>
      </c>
      <c r="J180" s="25">
        <v>0</v>
      </c>
      <c r="K180" s="25">
        <v>0</v>
      </c>
      <c r="L180" s="1">
        <v>0</v>
      </c>
      <c r="M180" s="1">
        <v>0</v>
      </c>
      <c r="N180" s="1">
        <v>1.7166862764552652E-3</v>
      </c>
      <c r="O180" s="1">
        <v>7.3173823627676899E-4</v>
      </c>
      <c r="P180" s="1">
        <v>2.2244207065920019E-3</v>
      </c>
      <c r="Q180" s="1">
        <v>2.9472735819282515E-6</v>
      </c>
      <c r="R180" s="1">
        <v>0</v>
      </c>
      <c r="S180" s="1">
        <v>0</v>
      </c>
      <c r="T180" s="1">
        <v>0</v>
      </c>
      <c r="U180" s="1">
        <v>0</v>
      </c>
      <c r="V180" s="1">
        <v>8.6</v>
      </c>
      <c r="W180" s="1">
        <v>7.3</v>
      </c>
      <c r="X180" s="1">
        <v>8</v>
      </c>
      <c r="Y180" s="1">
        <v>1.5</v>
      </c>
      <c r="Z180" s="1">
        <v>6.6</v>
      </c>
      <c r="AA180" s="1">
        <v>0</v>
      </c>
      <c r="AB180" s="1">
        <v>0</v>
      </c>
      <c r="AC180" s="1">
        <v>0</v>
      </c>
      <c r="AD180" s="1">
        <v>0</v>
      </c>
      <c r="AE180" s="1">
        <v>0</v>
      </c>
      <c r="AF180" s="1">
        <v>0</v>
      </c>
      <c r="AG180" s="1">
        <v>0</v>
      </c>
      <c r="AH180" s="1">
        <v>9.3000000000000007</v>
      </c>
      <c r="AI180" s="1">
        <v>8.6999999999999993</v>
      </c>
      <c r="AJ180" s="1">
        <v>0</v>
      </c>
      <c r="AK180" s="1">
        <v>0</v>
      </c>
      <c r="AL180" s="1">
        <v>0</v>
      </c>
      <c r="AM180" s="1">
        <v>0</v>
      </c>
      <c r="AN180" s="1">
        <v>0</v>
      </c>
      <c r="AO180" s="26">
        <v>9.3000000000000007</v>
      </c>
      <c r="AP180" s="26">
        <v>5.7</v>
      </c>
      <c r="AQ180" s="1">
        <v>7</v>
      </c>
      <c r="AR180" s="26">
        <v>0</v>
      </c>
      <c r="AS180" s="1">
        <v>0</v>
      </c>
      <c r="AT180" s="1">
        <v>5.0999999999999996</v>
      </c>
      <c r="AU180" s="1">
        <v>2.6</v>
      </c>
      <c r="AV180" s="1">
        <v>5.9</v>
      </c>
      <c r="AW180" s="1">
        <v>8.3000000000000007</v>
      </c>
      <c r="AX180" s="1">
        <v>9.1999999999999993</v>
      </c>
      <c r="AY180" s="1">
        <v>8.8000000000000007</v>
      </c>
      <c r="AZ180" s="1">
        <v>4</v>
      </c>
      <c r="BA180" s="1">
        <v>0</v>
      </c>
      <c r="BB180" s="1">
        <v>8</v>
      </c>
      <c r="BC180" s="1">
        <v>8</v>
      </c>
    </row>
    <row r="181" spans="1:55" x14ac:dyDescent="0.3">
      <c r="A181" s="1" t="s">
        <v>358</v>
      </c>
      <c r="B181" s="1" t="s">
        <v>359</v>
      </c>
      <c r="C181" s="1">
        <v>7.6</v>
      </c>
      <c r="D181" s="1">
        <v>8.6</v>
      </c>
      <c r="E181" s="25">
        <v>8.1</v>
      </c>
      <c r="F181" s="25">
        <v>6.7</v>
      </c>
      <c r="G181" s="25">
        <v>0</v>
      </c>
      <c r="H181" s="25">
        <v>0</v>
      </c>
      <c r="I181" s="25">
        <v>0</v>
      </c>
      <c r="J181" s="25">
        <v>0</v>
      </c>
      <c r="K181" s="25">
        <v>0</v>
      </c>
      <c r="L181" s="1">
        <v>0</v>
      </c>
      <c r="M181" s="1">
        <v>0</v>
      </c>
      <c r="N181" s="1">
        <v>2.0116304508685759E-3</v>
      </c>
      <c r="O181" s="1">
        <v>7.0033282604944219E-4</v>
      </c>
      <c r="P181" s="1">
        <v>9.0619656555007838E-3</v>
      </c>
      <c r="Q181" s="1">
        <v>0</v>
      </c>
      <c r="R181" s="1">
        <v>0</v>
      </c>
      <c r="S181" s="1">
        <v>0</v>
      </c>
      <c r="T181" s="1">
        <v>0</v>
      </c>
      <c r="U181" s="1">
        <v>0</v>
      </c>
      <c r="V181" s="1">
        <v>10</v>
      </c>
      <c r="W181" s="1">
        <v>7</v>
      </c>
      <c r="X181" s="1">
        <v>9</v>
      </c>
      <c r="Y181" s="1">
        <v>6</v>
      </c>
      <c r="Z181" s="1">
        <v>0</v>
      </c>
      <c r="AA181" s="1">
        <v>0</v>
      </c>
      <c r="AB181" s="1">
        <v>0</v>
      </c>
      <c r="AC181" s="1">
        <v>0</v>
      </c>
      <c r="AD181" s="1">
        <v>0</v>
      </c>
      <c r="AE181" s="1">
        <v>0</v>
      </c>
      <c r="AF181" s="1">
        <v>0</v>
      </c>
      <c r="AG181" s="1">
        <v>0</v>
      </c>
      <c r="AH181" s="1">
        <v>8.8000000000000007</v>
      </c>
      <c r="AI181" s="1">
        <v>7.8</v>
      </c>
      <c r="AJ181" s="1">
        <v>0</v>
      </c>
      <c r="AK181" s="1">
        <v>0</v>
      </c>
      <c r="AL181" s="1">
        <v>0</v>
      </c>
      <c r="AM181" s="1">
        <v>0</v>
      </c>
      <c r="AN181" s="1">
        <v>0</v>
      </c>
      <c r="AO181" s="26">
        <v>8.6</v>
      </c>
      <c r="AP181" s="26">
        <v>6.4</v>
      </c>
      <c r="AQ181" s="1">
        <v>0</v>
      </c>
      <c r="AR181" s="26">
        <v>0</v>
      </c>
      <c r="AS181" s="1">
        <v>0</v>
      </c>
      <c r="AT181" s="1">
        <v>9.1</v>
      </c>
      <c r="AU181" s="1">
        <v>4.5999999999999996</v>
      </c>
      <c r="AV181" s="1">
        <v>4.9000000000000004</v>
      </c>
      <c r="AW181" s="1">
        <v>1.9</v>
      </c>
      <c r="AX181" s="1">
        <v>2.7</v>
      </c>
      <c r="AY181" s="1">
        <v>2.2999999999999998</v>
      </c>
      <c r="AZ181" s="1">
        <v>0</v>
      </c>
      <c r="BA181" s="1">
        <v>0</v>
      </c>
      <c r="BB181" s="1">
        <v>0</v>
      </c>
      <c r="BC181" s="1">
        <v>1.6</v>
      </c>
    </row>
    <row r="182" spans="1:55" x14ac:dyDescent="0.3">
      <c r="A182" s="1" t="s">
        <v>360</v>
      </c>
      <c r="B182" s="1" t="s">
        <v>361</v>
      </c>
      <c r="C182" s="1">
        <v>0.1</v>
      </c>
      <c r="D182" s="1">
        <v>0.1</v>
      </c>
      <c r="E182" s="25">
        <v>0.1</v>
      </c>
      <c r="F182" s="25">
        <v>0.1</v>
      </c>
      <c r="G182" s="25">
        <v>3.8</v>
      </c>
      <c r="H182" s="25">
        <v>0</v>
      </c>
      <c r="I182" s="25">
        <v>0</v>
      </c>
      <c r="J182" s="25">
        <v>0</v>
      </c>
      <c r="K182" s="25">
        <v>0</v>
      </c>
      <c r="L182" s="1">
        <v>0</v>
      </c>
      <c r="M182" s="1">
        <v>0</v>
      </c>
      <c r="N182" s="1">
        <v>0</v>
      </c>
      <c r="O182" s="1">
        <v>0</v>
      </c>
      <c r="P182" s="1">
        <v>0</v>
      </c>
      <c r="Q182" s="1">
        <v>2.0032673065141924E-4</v>
      </c>
      <c r="R182" s="1">
        <v>1.3340310394118848E-3</v>
      </c>
      <c r="S182" s="1">
        <v>0</v>
      </c>
      <c r="T182" s="1">
        <v>0</v>
      </c>
      <c r="U182" s="1">
        <v>0</v>
      </c>
      <c r="V182" s="1">
        <v>0</v>
      </c>
      <c r="W182" s="1">
        <v>0</v>
      </c>
      <c r="X182" s="1">
        <v>0</v>
      </c>
      <c r="Y182" s="1">
        <v>0.1</v>
      </c>
      <c r="Z182" s="1">
        <v>10</v>
      </c>
      <c r="AA182" s="1">
        <v>0.7</v>
      </c>
      <c r="AB182" s="1">
        <v>0</v>
      </c>
      <c r="AC182" s="1">
        <v>0.4</v>
      </c>
      <c r="AD182" s="1">
        <v>0</v>
      </c>
      <c r="AE182" s="1">
        <v>0.2</v>
      </c>
      <c r="AF182" s="1">
        <v>0</v>
      </c>
      <c r="AG182" s="1">
        <v>1</v>
      </c>
      <c r="AH182" s="1">
        <v>0.1</v>
      </c>
      <c r="AI182" s="1">
        <v>0.1</v>
      </c>
      <c r="AJ182" s="1">
        <v>0.4</v>
      </c>
      <c r="AK182" s="1">
        <v>0</v>
      </c>
      <c r="AL182" s="1">
        <v>0.2</v>
      </c>
      <c r="AM182" s="1">
        <v>0</v>
      </c>
      <c r="AN182" s="1">
        <v>0</v>
      </c>
      <c r="AO182" s="26">
        <v>0.1</v>
      </c>
      <c r="AP182" s="26">
        <v>0.1</v>
      </c>
      <c r="AQ182" s="1">
        <v>8.3000000000000007</v>
      </c>
      <c r="AR182" s="26">
        <v>0.1</v>
      </c>
      <c r="AS182" s="1">
        <v>0.5</v>
      </c>
      <c r="AT182" s="1" t="s">
        <v>470</v>
      </c>
      <c r="AU182" s="1">
        <v>0.5</v>
      </c>
      <c r="AV182" s="1">
        <v>2.8</v>
      </c>
      <c r="AW182" s="1">
        <v>0.1</v>
      </c>
      <c r="AX182" s="1">
        <v>0</v>
      </c>
      <c r="AY182" s="1">
        <v>0.1</v>
      </c>
      <c r="AZ182" s="1">
        <v>0</v>
      </c>
      <c r="BA182" s="1">
        <v>0</v>
      </c>
      <c r="BB182" s="1">
        <v>0</v>
      </c>
      <c r="BC182" s="1">
        <v>0.1</v>
      </c>
    </row>
    <row r="183" spans="1:55" x14ac:dyDescent="0.3">
      <c r="A183" s="1" t="s">
        <v>362</v>
      </c>
      <c r="B183" s="1" t="s">
        <v>363</v>
      </c>
      <c r="C183" s="1">
        <v>8.8000000000000007</v>
      </c>
      <c r="D183" s="1">
        <v>0.1</v>
      </c>
      <c r="E183" s="25">
        <v>6.1</v>
      </c>
      <c r="F183" s="25">
        <v>7.4</v>
      </c>
      <c r="G183" s="25">
        <v>0</v>
      </c>
      <c r="H183" s="25">
        <v>0</v>
      </c>
      <c r="I183" s="25">
        <v>0</v>
      </c>
      <c r="J183" s="25">
        <v>0</v>
      </c>
      <c r="K183" s="25">
        <v>0</v>
      </c>
      <c r="L183" s="1">
        <v>0</v>
      </c>
      <c r="M183" s="1">
        <v>10</v>
      </c>
      <c r="N183" s="1">
        <v>8.4825424804561768E-4</v>
      </c>
      <c r="O183" s="1">
        <v>0</v>
      </c>
      <c r="P183" s="1">
        <v>2.2509407749016176E-3</v>
      </c>
      <c r="Q183" s="1">
        <v>0</v>
      </c>
      <c r="R183" s="1">
        <v>0</v>
      </c>
      <c r="S183" s="1">
        <v>0</v>
      </c>
      <c r="T183" s="1">
        <v>0</v>
      </c>
      <c r="U183" s="1">
        <v>3.4603733897060514E-3</v>
      </c>
      <c r="V183" s="1">
        <v>4.2</v>
      </c>
      <c r="W183" s="1">
        <v>0</v>
      </c>
      <c r="X183" s="1">
        <v>2.2999999999999998</v>
      </c>
      <c r="Y183" s="1">
        <v>1.5</v>
      </c>
      <c r="Z183" s="1">
        <v>0</v>
      </c>
      <c r="AA183" s="1">
        <v>0</v>
      </c>
      <c r="AB183" s="1">
        <v>0</v>
      </c>
      <c r="AC183" s="1">
        <v>0</v>
      </c>
      <c r="AD183" s="1">
        <v>0</v>
      </c>
      <c r="AE183" s="1">
        <v>0</v>
      </c>
      <c r="AF183" s="1">
        <v>1.2</v>
      </c>
      <c r="AG183" s="1">
        <v>7.1</v>
      </c>
      <c r="AH183" s="1">
        <v>6.5</v>
      </c>
      <c r="AI183" s="1">
        <v>0.1</v>
      </c>
      <c r="AJ183" s="1">
        <v>0</v>
      </c>
      <c r="AK183" s="1">
        <v>0</v>
      </c>
      <c r="AL183" s="1">
        <v>0</v>
      </c>
      <c r="AM183" s="1">
        <v>0</v>
      </c>
      <c r="AN183" s="1">
        <v>7.8</v>
      </c>
      <c r="AO183" s="26">
        <v>4.5</v>
      </c>
      <c r="AP183" s="26">
        <v>5.0999999999999996</v>
      </c>
      <c r="AQ183" s="1">
        <v>0</v>
      </c>
      <c r="AR183" s="26">
        <v>0</v>
      </c>
      <c r="AS183" s="1">
        <v>7.5</v>
      </c>
      <c r="AT183" s="1">
        <v>3</v>
      </c>
      <c r="AU183" s="1">
        <v>5.3</v>
      </c>
      <c r="AV183" s="1">
        <v>3.3</v>
      </c>
      <c r="AW183" s="1">
        <v>9.1999999999999993</v>
      </c>
      <c r="AX183" s="1">
        <v>9.6</v>
      </c>
      <c r="AY183" s="1">
        <v>9.4</v>
      </c>
      <c r="AZ183" s="1">
        <v>0</v>
      </c>
      <c r="BA183" s="1">
        <v>0</v>
      </c>
      <c r="BB183" s="1">
        <v>0</v>
      </c>
      <c r="BC183" s="1">
        <v>6.6</v>
      </c>
    </row>
    <row r="184" spans="1:55" x14ac:dyDescent="0.3">
      <c r="A184" s="1" t="s">
        <v>364</v>
      </c>
      <c r="B184" s="1" t="s">
        <v>365</v>
      </c>
      <c r="C184" s="1">
        <v>7.1</v>
      </c>
      <c r="D184" s="1">
        <v>0.1</v>
      </c>
      <c r="E184" s="25">
        <v>4.5</v>
      </c>
      <c r="F184" s="25">
        <v>8.6999999999999993</v>
      </c>
      <c r="G184" s="25">
        <v>0</v>
      </c>
      <c r="H184" s="25">
        <v>0</v>
      </c>
      <c r="I184" s="25">
        <v>0</v>
      </c>
      <c r="J184" s="25">
        <v>0</v>
      </c>
      <c r="K184" s="25">
        <v>0</v>
      </c>
      <c r="L184" s="1">
        <v>0</v>
      </c>
      <c r="M184" s="1">
        <v>0</v>
      </c>
      <c r="N184" s="1">
        <v>1.6040515437632408E-4</v>
      </c>
      <c r="O184" s="1">
        <v>0</v>
      </c>
      <c r="P184" s="1">
        <v>6.9564316002039134E-3</v>
      </c>
      <c r="Q184" s="1">
        <v>0</v>
      </c>
      <c r="R184" s="1">
        <v>0</v>
      </c>
      <c r="S184" s="1">
        <v>0</v>
      </c>
      <c r="T184" s="1">
        <v>0</v>
      </c>
      <c r="U184" s="1">
        <v>0</v>
      </c>
      <c r="V184" s="1">
        <v>0.8</v>
      </c>
      <c r="W184" s="1">
        <v>0</v>
      </c>
      <c r="X184" s="1">
        <v>0.4</v>
      </c>
      <c r="Y184" s="1">
        <v>4.5999999999999996</v>
      </c>
      <c r="Z184" s="1">
        <v>0</v>
      </c>
      <c r="AA184" s="1">
        <v>0</v>
      </c>
      <c r="AB184" s="1">
        <v>0</v>
      </c>
      <c r="AC184" s="1">
        <v>0</v>
      </c>
      <c r="AD184" s="1">
        <v>0</v>
      </c>
      <c r="AE184" s="1">
        <v>0</v>
      </c>
      <c r="AF184" s="1">
        <v>0</v>
      </c>
      <c r="AG184" s="1">
        <v>1</v>
      </c>
      <c r="AH184" s="1">
        <v>4</v>
      </c>
      <c r="AI184" s="1">
        <v>0.1</v>
      </c>
      <c r="AJ184" s="1">
        <v>0</v>
      </c>
      <c r="AK184" s="1">
        <v>0</v>
      </c>
      <c r="AL184" s="1">
        <v>0</v>
      </c>
      <c r="AM184" s="1">
        <v>0</v>
      </c>
      <c r="AN184" s="1">
        <v>0</v>
      </c>
      <c r="AO184" s="26">
        <v>2.7</v>
      </c>
      <c r="AP184" s="26">
        <v>7.1</v>
      </c>
      <c r="AQ184" s="1">
        <v>0</v>
      </c>
      <c r="AR184" s="26">
        <v>0</v>
      </c>
      <c r="AS184" s="1">
        <v>0.5</v>
      </c>
      <c r="AT184" s="1">
        <v>6.1</v>
      </c>
      <c r="AU184" s="1">
        <v>3.3</v>
      </c>
      <c r="AV184" s="1">
        <v>3.1</v>
      </c>
      <c r="AW184" s="1">
        <v>10</v>
      </c>
      <c r="AX184" s="1">
        <v>10</v>
      </c>
      <c r="AY184" s="1">
        <v>10</v>
      </c>
      <c r="AZ184" s="1">
        <v>0</v>
      </c>
      <c r="BA184" s="1">
        <v>5</v>
      </c>
      <c r="BB184" s="1">
        <v>9</v>
      </c>
      <c r="BC184" s="1">
        <v>9</v>
      </c>
    </row>
    <row r="185" spans="1:55" x14ac:dyDescent="0.3">
      <c r="A185" s="1" t="s">
        <v>366</v>
      </c>
      <c r="B185" s="1" t="s">
        <v>367</v>
      </c>
      <c r="C185" s="1">
        <v>8.1</v>
      </c>
      <c r="D185" s="1">
        <v>9.6</v>
      </c>
      <c r="E185" s="25">
        <v>9</v>
      </c>
      <c r="F185" s="25">
        <v>5.7</v>
      </c>
      <c r="G185" s="25">
        <v>6.4</v>
      </c>
      <c r="H185" s="25">
        <v>2.4</v>
      </c>
      <c r="I185" s="25">
        <v>0</v>
      </c>
      <c r="J185" s="25">
        <v>1.3</v>
      </c>
      <c r="K185" s="25">
        <v>4.5999999999999996</v>
      </c>
      <c r="L185" s="1">
        <v>3.1</v>
      </c>
      <c r="M185" s="1">
        <v>0</v>
      </c>
      <c r="N185" s="1">
        <v>1.8713219253004459E-3</v>
      </c>
      <c r="O185" s="1">
        <v>8.518418580945996E-4</v>
      </c>
      <c r="P185" s="1">
        <v>2.0149533054513663E-3</v>
      </c>
      <c r="Q185" s="1">
        <v>7.2536817614574629E-6</v>
      </c>
      <c r="R185" s="1">
        <v>1.0089551234211156E-4</v>
      </c>
      <c r="S185" s="1">
        <v>0</v>
      </c>
      <c r="T185" s="1">
        <v>2.1331875508097552E-4</v>
      </c>
      <c r="U185" s="1">
        <v>0</v>
      </c>
      <c r="V185" s="1">
        <v>9.4</v>
      </c>
      <c r="W185" s="1">
        <v>8.5</v>
      </c>
      <c r="X185" s="1">
        <v>9</v>
      </c>
      <c r="Y185" s="1">
        <v>1.3</v>
      </c>
      <c r="Z185" s="1">
        <v>7.5</v>
      </c>
      <c r="AA185" s="1">
        <v>0.1</v>
      </c>
      <c r="AB185" s="1">
        <v>0</v>
      </c>
      <c r="AC185" s="1">
        <v>0.1</v>
      </c>
      <c r="AD185" s="1">
        <v>0.2</v>
      </c>
      <c r="AE185" s="1">
        <v>0.2</v>
      </c>
      <c r="AF185" s="1">
        <v>0</v>
      </c>
      <c r="AG185" s="1">
        <v>0</v>
      </c>
      <c r="AH185" s="1">
        <v>8.8000000000000007</v>
      </c>
      <c r="AI185" s="1">
        <v>9.1</v>
      </c>
      <c r="AJ185" s="1">
        <v>1.3</v>
      </c>
      <c r="AK185" s="1">
        <v>0</v>
      </c>
      <c r="AL185" s="1">
        <v>0.7</v>
      </c>
      <c r="AM185" s="1">
        <v>2.4</v>
      </c>
      <c r="AN185" s="1">
        <v>0</v>
      </c>
      <c r="AO185" s="26">
        <v>9</v>
      </c>
      <c r="AP185" s="26">
        <v>3.8</v>
      </c>
      <c r="AQ185" s="1">
        <v>7</v>
      </c>
      <c r="AR185" s="26">
        <v>1.8</v>
      </c>
      <c r="AS185" s="1">
        <v>0</v>
      </c>
      <c r="AT185" s="1">
        <v>8.1</v>
      </c>
      <c r="AU185" s="1">
        <v>4.0999999999999996</v>
      </c>
      <c r="AV185" s="1">
        <v>5.8</v>
      </c>
      <c r="AW185" s="1">
        <v>0.1</v>
      </c>
      <c r="AX185" s="1">
        <v>0</v>
      </c>
      <c r="AY185" s="1">
        <v>0.1</v>
      </c>
      <c r="AZ185" s="1">
        <v>0</v>
      </c>
      <c r="BA185" s="1">
        <v>0</v>
      </c>
      <c r="BB185" s="1">
        <v>0</v>
      </c>
      <c r="BC185" s="1">
        <v>0.1</v>
      </c>
    </row>
    <row r="186" spans="1:55" x14ac:dyDescent="0.3">
      <c r="A186" s="1" t="s">
        <v>368</v>
      </c>
      <c r="B186" s="1" t="s">
        <v>369</v>
      </c>
      <c r="C186" s="1">
        <v>0.1</v>
      </c>
      <c r="D186" s="1">
        <v>0.1</v>
      </c>
      <c r="E186" s="25">
        <v>0.1</v>
      </c>
      <c r="F186" s="25">
        <v>7.2</v>
      </c>
      <c r="G186" s="25">
        <v>5.4</v>
      </c>
      <c r="H186" s="25">
        <v>0</v>
      </c>
      <c r="I186" s="25">
        <v>0</v>
      </c>
      <c r="J186" s="25">
        <v>0</v>
      </c>
      <c r="K186" s="25">
        <v>0</v>
      </c>
      <c r="L186" s="1">
        <v>0</v>
      </c>
      <c r="M186" s="1">
        <v>0</v>
      </c>
      <c r="N186" s="1">
        <v>0</v>
      </c>
      <c r="O186" s="1">
        <v>0</v>
      </c>
      <c r="P186" s="1">
        <v>1.1962264295704798E-3</v>
      </c>
      <c r="Q186" s="1">
        <v>2.8744094115789802E-7</v>
      </c>
      <c r="R186" s="1">
        <v>0</v>
      </c>
      <c r="S186" s="1">
        <v>0</v>
      </c>
      <c r="T186" s="1">
        <v>0</v>
      </c>
      <c r="U186" s="1">
        <v>0</v>
      </c>
      <c r="V186" s="1">
        <v>0</v>
      </c>
      <c r="W186" s="1">
        <v>0</v>
      </c>
      <c r="X186" s="1">
        <v>0</v>
      </c>
      <c r="Y186" s="1">
        <v>0.8</v>
      </c>
      <c r="Z186" s="1">
        <v>4.4000000000000004</v>
      </c>
      <c r="AA186" s="1">
        <v>0</v>
      </c>
      <c r="AB186" s="1">
        <v>0</v>
      </c>
      <c r="AC186" s="1">
        <v>0</v>
      </c>
      <c r="AD186" s="1">
        <v>0</v>
      </c>
      <c r="AE186" s="1">
        <v>0</v>
      </c>
      <c r="AF186" s="1">
        <v>0</v>
      </c>
      <c r="AG186" s="1">
        <v>0</v>
      </c>
      <c r="AH186" s="1">
        <v>0.1</v>
      </c>
      <c r="AI186" s="1">
        <v>0.1</v>
      </c>
      <c r="AJ186" s="1">
        <v>0</v>
      </c>
      <c r="AK186" s="1">
        <v>0</v>
      </c>
      <c r="AL186" s="1">
        <v>0</v>
      </c>
      <c r="AM186" s="1">
        <v>0</v>
      </c>
      <c r="AN186" s="1">
        <v>0</v>
      </c>
      <c r="AO186" s="26">
        <v>0.1</v>
      </c>
      <c r="AP186" s="26">
        <v>4.8</v>
      </c>
      <c r="AQ186" s="1">
        <v>4.9000000000000004</v>
      </c>
      <c r="AR186" s="26">
        <v>0</v>
      </c>
      <c r="AS186" s="1">
        <v>0</v>
      </c>
      <c r="AT186" s="1">
        <v>1</v>
      </c>
      <c r="AU186" s="1">
        <v>0.5</v>
      </c>
      <c r="AV186" s="1">
        <v>2.4</v>
      </c>
      <c r="AW186" s="1">
        <v>2.7</v>
      </c>
      <c r="AX186" s="1">
        <v>5.3</v>
      </c>
      <c r="AY186" s="1">
        <v>4.0999999999999996</v>
      </c>
      <c r="AZ186" s="1">
        <v>0</v>
      </c>
      <c r="BA186" s="1">
        <v>0</v>
      </c>
      <c r="BB186" s="1">
        <v>0</v>
      </c>
      <c r="BC186" s="1">
        <v>2.9</v>
      </c>
    </row>
    <row r="187" spans="1:55" x14ac:dyDescent="0.3">
      <c r="A187" s="1" t="s">
        <v>370</v>
      </c>
      <c r="B187" s="1" t="s">
        <v>371</v>
      </c>
      <c r="C187" s="1">
        <v>10</v>
      </c>
      <c r="D187" s="1">
        <v>10</v>
      </c>
      <c r="E187" s="25">
        <v>10</v>
      </c>
      <c r="F187" s="25">
        <v>9</v>
      </c>
      <c r="G187" s="25">
        <v>8.6</v>
      </c>
      <c r="H187" s="25">
        <v>10</v>
      </c>
      <c r="I187" s="25">
        <v>10</v>
      </c>
      <c r="J187" s="25">
        <v>10</v>
      </c>
      <c r="K187" s="25">
        <v>9.5</v>
      </c>
      <c r="L187" s="1">
        <v>9.8000000000000007</v>
      </c>
      <c r="M187" s="1">
        <v>0</v>
      </c>
      <c r="N187" s="1">
        <v>4.1372302212859069E-4</v>
      </c>
      <c r="O187" s="1">
        <v>1.6252270136953785E-4</v>
      </c>
      <c r="P187" s="1">
        <v>1.2346878004069009E-3</v>
      </c>
      <c r="Q187" s="1">
        <v>4.4214009847079322E-6</v>
      </c>
      <c r="R187" s="1">
        <v>3.3869198161417622E-3</v>
      </c>
      <c r="S187" s="1">
        <v>3.1457197410991223E-4</v>
      </c>
      <c r="T187" s="1">
        <v>1.8697078317116494E-3</v>
      </c>
      <c r="U187" s="1">
        <v>0</v>
      </c>
      <c r="V187" s="1">
        <v>2.1</v>
      </c>
      <c r="W187" s="1">
        <v>1.6</v>
      </c>
      <c r="X187" s="1">
        <v>1.9</v>
      </c>
      <c r="Y187" s="1">
        <v>0.8</v>
      </c>
      <c r="Z187" s="1">
        <v>7</v>
      </c>
      <c r="AA187" s="1">
        <v>1.9</v>
      </c>
      <c r="AB187" s="1">
        <v>0.6</v>
      </c>
      <c r="AC187" s="1">
        <v>1.3</v>
      </c>
      <c r="AD187" s="1">
        <v>1.9</v>
      </c>
      <c r="AE187" s="1">
        <v>1.6</v>
      </c>
      <c r="AF187" s="1">
        <v>0</v>
      </c>
      <c r="AG187" s="1">
        <v>10</v>
      </c>
      <c r="AH187" s="1">
        <v>6.1</v>
      </c>
      <c r="AI187" s="1">
        <v>5.8</v>
      </c>
      <c r="AJ187" s="1">
        <v>6</v>
      </c>
      <c r="AK187" s="1">
        <v>5.3</v>
      </c>
      <c r="AL187" s="1">
        <v>5.7</v>
      </c>
      <c r="AM187" s="1">
        <v>5.7</v>
      </c>
      <c r="AN187" s="1">
        <v>0</v>
      </c>
      <c r="AO187" s="26">
        <v>7.9</v>
      </c>
      <c r="AP187" s="26">
        <v>6.4</v>
      </c>
      <c r="AQ187" s="1">
        <v>7.9</v>
      </c>
      <c r="AR187" s="26">
        <v>7.6</v>
      </c>
      <c r="AS187" s="1">
        <v>5</v>
      </c>
      <c r="AT187" s="1">
        <v>4</v>
      </c>
      <c r="AU187" s="1">
        <v>4.5</v>
      </c>
      <c r="AV187" s="1">
        <v>7</v>
      </c>
      <c r="AW187" s="1">
        <v>9.6</v>
      </c>
      <c r="AX187" s="1">
        <v>9.1999999999999993</v>
      </c>
      <c r="AY187" s="1">
        <v>9.4</v>
      </c>
      <c r="AZ187" s="1">
        <v>0</v>
      </c>
      <c r="BA187" s="1">
        <v>0</v>
      </c>
      <c r="BB187" s="1">
        <v>0</v>
      </c>
      <c r="BC187" s="1">
        <v>6.6</v>
      </c>
    </row>
    <row r="188" spans="1:55" x14ac:dyDescent="0.3">
      <c r="A188" s="1" t="s">
        <v>372</v>
      </c>
      <c r="B188" s="1" t="s">
        <v>373</v>
      </c>
      <c r="C188" s="1">
        <v>0.1</v>
      </c>
      <c r="D188" s="1">
        <v>0.1</v>
      </c>
      <c r="E188" s="25">
        <v>0.1</v>
      </c>
      <c r="F188" s="25">
        <v>5.2</v>
      </c>
      <c r="G188" s="25">
        <v>0</v>
      </c>
      <c r="H188" s="25">
        <v>0</v>
      </c>
      <c r="I188" s="25">
        <v>0</v>
      </c>
      <c r="J188" s="25">
        <v>0</v>
      </c>
      <c r="K188" s="25">
        <v>0</v>
      </c>
      <c r="L188" s="1">
        <v>0</v>
      </c>
      <c r="M188" s="1">
        <v>0</v>
      </c>
      <c r="N188" s="1">
        <v>0</v>
      </c>
      <c r="O188" s="1">
        <v>0</v>
      </c>
      <c r="P188" s="1">
        <v>3.5944680123382289E-3</v>
      </c>
      <c r="Q188" s="1">
        <v>0</v>
      </c>
      <c r="R188" s="1">
        <v>0</v>
      </c>
      <c r="S188" s="1">
        <v>0</v>
      </c>
      <c r="T188" s="1">
        <v>0</v>
      </c>
      <c r="U188" s="1">
        <v>0</v>
      </c>
      <c r="V188" s="1">
        <v>0</v>
      </c>
      <c r="W188" s="1">
        <v>0</v>
      </c>
      <c r="X188" s="1">
        <v>0</v>
      </c>
      <c r="Y188" s="1">
        <v>2.4</v>
      </c>
      <c r="Z188" s="1">
        <v>0</v>
      </c>
      <c r="AA188" s="1">
        <v>0</v>
      </c>
      <c r="AB188" s="1">
        <v>0</v>
      </c>
      <c r="AC188" s="1">
        <v>0</v>
      </c>
      <c r="AD188" s="1">
        <v>0</v>
      </c>
      <c r="AE188" s="1">
        <v>0</v>
      </c>
      <c r="AF188" s="1">
        <v>0</v>
      </c>
      <c r="AG188" s="1">
        <v>1</v>
      </c>
      <c r="AH188" s="1">
        <v>0.1</v>
      </c>
      <c r="AI188" s="1">
        <v>0.1</v>
      </c>
      <c r="AJ188" s="1">
        <v>0</v>
      </c>
      <c r="AK188" s="1">
        <v>0</v>
      </c>
      <c r="AL188" s="1">
        <v>0</v>
      </c>
      <c r="AM188" s="1">
        <v>0</v>
      </c>
      <c r="AN188" s="1">
        <v>0</v>
      </c>
      <c r="AO188" s="26">
        <v>0.1</v>
      </c>
      <c r="AP188" s="26">
        <v>3.9</v>
      </c>
      <c r="AQ188" s="1">
        <v>0</v>
      </c>
      <c r="AR188" s="26">
        <v>0</v>
      </c>
      <c r="AS188" s="1">
        <v>0.5</v>
      </c>
      <c r="AT188" s="1">
        <v>3</v>
      </c>
      <c r="AU188" s="1">
        <v>1.8</v>
      </c>
      <c r="AV188" s="1">
        <v>1.3</v>
      </c>
      <c r="AW188" s="1">
        <v>0</v>
      </c>
      <c r="AX188" s="1">
        <v>0</v>
      </c>
      <c r="AY188" s="1">
        <v>0</v>
      </c>
      <c r="AZ188" s="1">
        <v>0</v>
      </c>
      <c r="BA188" s="1">
        <v>0</v>
      </c>
      <c r="BB188" s="1">
        <v>0</v>
      </c>
      <c r="BC188" s="1">
        <v>0</v>
      </c>
    </row>
    <row r="189" spans="1:55" x14ac:dyDescent="0.3">
      <c r="A189" s="1" t="s">
        <v>374</v>
      </c>
      <c r="B189" s="1" t="s">
        <v>375</v>
      </c>
      <c r="C189" s="1">
        <v>9.5</v>
      </c>
      <c r="D189" s="1">
        <v>10</v>
      </c>
      <c r="E189" s="25">
        <v>9.8000000000000007</v>
      </c>
      <c r="F189" s="25">
        <v>8</v>
      </c>
      <c r="G189" s="25">
        <v>0</v>
      </c>
      <c r="H189" s="25">
        <v>0</v>
      </c>
      <c r="I189" s="25">
        <v>0</v>
      </c>
      <c r="J189" s="25">
        <v>0</v>
      </c>
      <c r="K189" s="25">
        <v>0</v>
      </c>
      <c r="L189" s="1">
        <v>0</v>
      </c>
      <c r="M189" s="1">
        <v>8.1</v>
      </c>
      <c r="N189" s="1">
        <v>2.1125116608698845E-3</v>
      </c>
      <c r="O189" s="1">
        <v>1.3669841082522471E-3</v>
      </c>
      <c r="P189" s="1">
        <v>5.407426962855383E-3</v>
      </c>
      <c r="Q189" s="1">
        <v>0</v>
      </c>
      <c r="R189" s="1">
        <v>0</v>
      </c>
      <c r="S189" s="1">
        <v>0</v>
      </c>
      <c r="T189" s="1">
        <v>0</v>
      </c>
      <c r="U189" s="1">
        <v>6.0829574743022569E-4</v>
      </c>
      <c r="V189" s="1">
        <v>10</v>
      </c>
      <c r="W189" s="1">
        <v>10</v>
      </c>
      <c r="X189" s="1">
        <v>10</v>
      </c>
      <c r="Y189" s="1">
        <v>3.6</v>
      </c>
      <c r="Z189" s="1">
        <v>0</v>
      </c>
      <c r="AA189" s="1">
        <v>0</v>
      </c>
      <c r="AB189" s="1">
        <v>0</v>
      </c>
      <c r="AC189" s="1">
        <v>0</v>
      </c>
      <c r="AD189" s="1">
        <v>0</v>
      </c>
      <c r="AE189" s="1">
        <v>0</v>
      </c>
      <c r="AF189" s="1">
        <v>0.2</v>
      </c>
      <c r="AG189" s="1">
        <v>1</v>
      </c>
      <c r="AH189" s="1">
        <v>9.8000000000000007</v>
      </c>
      <c r="AI189" s="1">
        <v>10</v>
      </c>
      <c r="AJ189" s="1">
        <v>0</v>
      </c>
      <c r="AK189" s="1">
        <v>0</v>
      </c>
      <c r="AL189" s="1">
        <v>0</v>
      </c>
      <c r="AM189" s="1">
        <v>0</v>
      </c>
      <c r="AN189" s="1">
        <v>5.4</v>
      </c>
      <c r="AO189" s="26">
        <v>9.9</v>
      </c>
      <c r="AP189" s="26">
        <v>6.3</v>
      </c>
      <c r="AQ189" s="1">
        <v>0</v>
      </c>
      <c r="AR189" s="26">
        <v>0</v>
      </c>
      <c r="AS189" s="1">
        <v>3.2</v>
      </c>
      <c r="AT189" s="1">
        <v>10</v>
      </c>
      <c r="AU189" s="1">
        <v>6.6</v>
      </c>
      <c r="AV189" s="1">
        <v>6.1</v>
      </c>
      <c r="AW189" s="1">
        <v>3.9</v>
      </c>
      <c r="AX189" s="1">
        <v>6</v>
      </c>
      <c r="AY189" s="1">
        <v>5</v>
      </c>
      <c r="AZ189" s="1">
        <v>0</v>
      </c>
      <c r="BA189" s="1">
        <v>0</v>
      </c>
      <c r="BB189" s="1">
        <v>0</v>
      </c>
      <c r="BC189" s="1">
        <v>3.5</v>
      </c>
    </row>
    <row r="190" spans="1:55" x14ac:dyDescent="0.3">
      <c r="A190" s="1" t="s">
        <v>376</v>
      </c>
      <c r="B190" s="1" t="s">
        <v>377</v>
      </c>
      <c r="C190" s="1">
        <v>2.9</v>
      </c>
      <c r="D190" s="1">
        <v>3.3</v>
      </c>
      <c r="E190" s="25">
        <v>3.1</v>
      </c>
      <c r="F190" s="25">
        <v>0.1</v>
      </c>
      <c r="G190" s="25">
        <v>5.6</v>
      </c>
      <c r="H190" s="25">
        <v>3.9</v>
      </c>
      <c r="I190" s="25">
        <v>5.9</v>
      </c>
      <c r="J190" s="25">
        <v>5</v>
      </c>
      <c r="K190" s="25">
        <v>3.9</v>
      </c>
      <c r="L190" s="1">
        <v>4.5</v>
      </c>
      <c r="M190" s="1">
        <v>0</v>
      </c>
      <c r="N190" s="1">
        <v>6.5480898639769464E-4</v>
      </c>
      <c r="O190" s="1">
        <v>4.44011480386071E-4</v>
      </c>
      <c r="P190" s="1">
        <v>0</v>
      </c>
      <c r="Q190" s="1">
        <v>1.1065330397683151E-4</v>
      </c>
      <c r="R190" s="1">
        <v>1.6604783526251839E-2</v>
      </c>
      <c r="S190" s="1">
        <v>6.3583168126878553E-4</v>
      </c>
      <c r="T190" s="1">
        <v>4.1743894974373974E-3</v>
      </c>
      <c r="U190" s="1">
        <v>0</v>
      </c>
      <c r="V190" s="1">
        <v>3.3</v>
      </c>
      <c r="W190" s="1">
        <v>4.4000000000000004</v>
      </c>
      <c r="X190" s="1">
        <v>3.9</v>
      </c>
      <c r="Y190" s="1">
        <v>0.1</v>
      </c>
      <c r="Z190" s="1">
        <v>10</v>
      </c>
      <c r="AA190" s="1">
        <v>9.1999999999999993</v>
      </c>
      <c r="AB190" s="1">
        <v>1.3</v>
      </c>
      <c r="AC190" s="1">
        <v>6.8</v>
      </c>
      <c r="AD190" s="1">
        <v>4.2</v>
      </c>
      <c r="AE190" s="1">
        <v>5.7</v>
      </c>
      <c r="AF190" s="1">
        <v>0</v>
      </c>
      <c r="AG190" s="1">
        <v>0</v>
      </c>
      <c r="AH190" s="1">
        <v>3.1</v>
      </c>
      <c r="AI190" s="1">
        <v>3.9</v>
      </c>
      <c r="AJ190" s="1">
        <v>6.6</v>
      </c>
      <c r="AK190" s="1">
        <v>3.6</v>
      </c>
      <c r="AL190" s="1">
        <v>5.3</v>
      </c>
      <c r="AM190" s="1">
        <v>4.0999999999999996</v>
      </c>
      <c r="AN190" s="1">
        <v>0</v>
      </c>
      <c r="AO190" s="26">
        <v>3.5</v>
      </c>
      <c r="AP190" s="26">
        <v>0.1</v>
      </c>
      <c r="AQ190" s="1">
        <v>8.6</v>
      </c>
      <c r="AR190" s="26">
        <v>5.0999999999999996</v>
      </c>
      <c r="AS190" s="1">
        <v>0</v>
      </c>
      <c r="AT190" s="1">
        <v>3</v>
      </c>
      <c r="AU190" s="1">
        <v>1.5</v>
      </c>
      <c r="AV190" s="1">
        <v>4.5999999999999996</v>
      </c>
      <c r="AW190" s="1">
        <v>0.1</v>
      </c>
      <c r="AX190" s="1">
        <v>0</v>
      </c>
      <c r="AY190" s="1">
        <v>0.1</v>
      </c>
      <c r="AZ190" s="1">
        <v>0</v>
      </c>
      <c r="BA190" s="1">
        <v>0</v>
      </c>
      <c r="BB190" s="1">
        <v>0</v>
      </c>
      <c r="BC190" s="1">
        <v>0.1</v>
      </c>
    </row>
    <row r="191" spans="1:55" x14ac:dyDescent="0.3">
      <c r="A191" s="1" t="s">
        <v>378</v>
      </c>
      <c r="B191" s="1" t="s">
        <v>379</v>
      </c>
      <c r="C191" s="1">
        <v>9.4</v>
      </c>
      <c r="D191" s="1">
        <v>9.9</v>
      </c>
      <c r="E191" s="25">
        <v>9.6999999999999993</v>
      </c>
      <c r="F191" s="25">
        <v>7.6</v>
      </c>
      <c r="G191" s="25">
        <v>6.8</v>
      </c>
      <c r="H191" s="25">
        <v>6.4</v>
      </c>
      <c r="I191" s="25">
        <v>4.8</v>
      </c>
      <c r="J191" s="25">
        <v>5.7</v>
      </c>
      <c r="K191" s="25">
        <v>7.6</v>
      </c>
      <c r="L191" s="1">
        <v>6.8</v>
      </c>
      <c r="M191" s="1">
        <v>0</v>
      </c>
      <c r="N191" s="1">
        <v>1.8742575354346702E-3</v>
      </c>
      <c r="O191" s="1">
        <v>3.0863645853335998E-4</v>
      </c>
      <c r="P191" s="1">
        <v>3.6640222894830953E-3</v>
      </c>
      <c r="Q191" s="1">
        <v>3.6383535034995315E-6</v>
      </c>
      <c r="R191" s="1">
        <v>1.1997347473535936E-3</v>
      </c>
      <c r="S191" s="1">
        <v>7.4258710082344519E-7</v>
      </c>
      <c r="T191" s="1">
        <v>2.0527208372716609E-3</v>
      </c>
      <c r="U191" s="1">
        <v>0</v>
      </c>
      <c r="V191" s="1">
        <v>9.4</v>
      </c>
      <c r="W191" s="1">
        <v>3.1</v>
      </c>
      <c r="X191" s="1">
        <v>7.4</v>
      </c>
      <c r="Y191" s="1">
        <v>2.4</v>
      </c>
      <c r="Z191" s="1">
        <v>6.8</v>
      </c>
      <c r="AA191" s="1">
        <v>0.7</v>
      </c>
      <c r="AB191" s="1">
        <v>0</v>
      </c>
      <c r="AC191" s="1">
        <v>0.4</v>
      </c>
      <c r="AD191" s="1">
        <v>2.1</v>
      </c>
      <c r="AE191" s="1">
        <v>1.3</v>
      </c>
      <c r="AF191" s="1">
        <v>0</v>
      </c>
      <c r="AG191" s="1">
        <v>1</v>
      </c>
      <c r="AH191" s="1">
        <v>9.4</v>
      </c>
      <c r="AI191" s="1">
        <v>6.5</v>
      </c>
      <c r="AJ191" s="1">
        <v>3.6</v>
      </c>
      <c r="AK191" s="1">
        <v>2.4</v>
      </c>
      <c r="AL191" s="1">
        <v>3</v>
      </c>
      <c r="AM191" s="1">
        <v>4.9000000000000004</v>
      </c>
      <c r="AN191" s="1">
        <v>0</v>
      </c>
      <c r="AO191" s="26">
        <v>8.8000000000000007</v>
      </c>
      <c r="AP191" s="26">
        <v>5.6</v>
      </c>
      <c r="AQ191" s="1">
        <v>6.8</v>
      </c>
      <c r="AR191" s="26">
        <v>4.5999999999999996</v>
      </c>
      <c r="AS191" s="1">
        <v>0.5</v>
      </c>
      <c r="AT191" s="1">
        <v>2</v>
      </c>
      <c r="AU191" s="1">
        <v>1.3</v>
      </c>
      <c r="AV191" s="1">
        <v>6</v>
      </c>
      <c r="AW191" s="1">
        <v>8.6999999999999993</v>
      </c>
      <c r="AX191" s="1">
        <v>7.6</v>
      </c>
      <c r="AY191" s="1">
        <v>8.1999999999999993</v>
      </c>
      <c r="AZ191" s="1">
        <v>0</v>
      </c>
      <c r="BA191" s="1">
        <v>0</v>
      </c>
      <c r="BB191" s="1">
        <v>0</v>
      </c>
      <c r="BC191" s="1">
        <v>5.7</v>
      </c>
    </row>
    <row r="192" spans="1:55" x14ac:dyDescent="0.3">
      <c r="A192" s="1" t="s">
        <v>380</v>
      </c>
      <c r="B192" s="1" t="s">
        <v>381</v>
      </c>
      <c r="C192" s="1">
        <v>7.8</v>
      </c>
      <c r="D192" s="1">
        <v>0.1</v>
      </c>
      <c r="E192" s="25">
        <v>5.0999999999999996</v>
      </c>
      <c r="F192" s="25">
        <v>10</v>
      </c>
      <c r="G192" s="25">
        <v>7.7</v>
      </c>
      <c r="H192" s="25">
        <v>9.8000000000000007</v>
      </c>
      <c r="I192" s="25">
        <v>9.8000000000000007</v>
      </c>
      <c r="J192" s="25">
        <v>9.8000000000000007</v>
      </c>
      <c r="K192" s="25">
        <v>9.3000000000000007</v>
      </c>
      <c r="L192" s="1">
        <v>9.6</v>
      </c>
      <c r="M192" s="1">
        <v>10</v>
      </c>
      <c r="N192" s="1">
        <v>1.4505706731997067E-4</v>
      </c>
      <c r="O192" s="1">
        <v>0</v>
      </c>
      <c r="P192" s="1">
        <v>1.88296679431669E-2</v>
      </c>
      <c r="Q192" s="1">
        <v>4.4379208196754433E-6</v>
      </c>
      <c r="R192" s="1">
        <v>8.9852385130832213E-3</v>
      </c>
      <c r="S192" s="1">
        <v>7.7381866093043951E-4</v>
      </c>
      <c r="T192" s="1">
        <v>4.9891175897408433E-3</v>
      </c>
      <c r="U192" s="1">
        <v>2.5555791331842016E-3</v>
      </c>
      <c r="V192" s="1">
        <v>0.7</v>
      </c>
      <c r="W192" s="1">
        <v>0</v>
      </c>
      <c r="X192" s="1">
        <v>0.4</v>
      </c>
      <c r="Y192" s="1">
        <v>10</v>
      </c>
      <c r="Z192" s="1">
        <v>7</v>
      </c>
      <c r="AA192" s="1">
        <v>5</v>
      </c>
      <c r="AB192" s="1">
        <v>1.5</v>
      </c>
      <c r="AC192" s="1">
        <v>3.4</v>
      </c>
      <c r="AD192" s="1">
        <v>5</v>
      </c>
      <c r="AE192" s="1">
        <v>4.2</v>
      </c>
      <c r="AF192" s="1">
        <v>0.9</v>
      </c>
      <c r="AG192" s="1">
        <v>6.1</v>
      </c>
      <c r="AH192" s="1">
        <v>4.3</v>
      </c>
      <c r="AI192" s="1">
        <v>0.1</v>
      </c>
      <c r="AJ192" s="1">
        <v>7.4</v>
      </c>
      <c r="AK192" s="1">
        <v>5.7</v>
      </c>
      <c r="AL192" s="1">
        <v>6.6</v>
      </c>
      <c r="AM192" s="1">
        <v>7.2</v>
      </c>
      <c r="AN192" s="1">
        <v>7.7</v>
      </c>
      <c r="AO192" s="26">
        <v>3.1</v>
      </c>
      <c r="AP192" s="26">
        <v>10</v>
      </c>
      <c r="AQ192" s="1">
        <v>7.4</v>
      </c>
      <c r="AR192" s="26">
        <v>7.9</v>
      </c>
      <c r="AS192" s="1">
        <v>6.9</v>
      </c>
      <c r="AT192" s="1">
        <v>0</v>
      </c>
      <c r="AU192" s="1">
        <v>3.5</v>
      </c>
      <c r="AV192" s="1">
        <v>7.3</v>
      </c>
      <c r="AW192" s="1">
        <v>3.2</v>
      </c>
      <c r="AX192" s="1">
        <v>5.8</v>
      </c>
      <c r="AY192" s="1">
        <v>4.5999999999999996</v>
      </c>
      <c r="AZ192" s="1">
        <v>0</v>
      </c>
      <c r="BA192" s="1">
        <v>0</v>
      </c>
      <c r="BB192" s="1">
        <v>0</v>
      </c>
      <c r="BC192" s="1">
        <v>3.2</v>
      </c>
    </row>
    <row r="193" spans="1:55" x14ac:dyDescent="0.3">
      <c r="A193" s="1" t="s">
        <v>382</v>
      </c>
      <c r="B193" s="1" t="s">
        <v>383</v>
      </c>
      <c r="C193" s="1">
        <v>0</v>
      </c>
      <c r="D193" s="1">
        <v>0.1</v>
      </c>
      <c r="E193" s="25">
        <v>0.1</v>
      </c>
      <c r="F193" s="25">
        <v>7</v>
      </c>
      <c r="G193" s="25">
        <v>5.6</v>
      </c>
      <c r="H193" s="25">
        <v>0</v>
      </c>
      <c r="I193" s="25">
        <v>0</v>
      </c>
      <c r="J193" s="25">
        <v>0</v>
      </c>
      <c r="K193" s="25">
        <v>0</v>
      </c>
      <c r="L193" s="1">
        <v>0</v>
      </c>
      <c r="M193" s="1">
        <v>0</v>
      </c>
      <c r="N193" s="1">
        <v>1.5081579468179018E-9</v>
      </c>
      <c r="O193" s="1">
        <v>0</v>
      </c>
      <c r="P193" s="1">
        <v>2.2927639222678803E-3</v>
      </c>
      <c r="Q193" s="1">
        <v>8.4094887114566193E-7</v>
      </c>
      <c r="R193" s="1">
        <v>0</v>
      </c>
      <c r="S193" s="1">
        <v>0</v>
      </c>
      <c r="T193" s="1">
        <v>0</v>
      </c>
      <c r="U193" s="1">
        <v>0</v>
      </c>
      <c r="V193" s="1">
        <v>0</v>
      </c>
      <c r="W193" s="1">
        <v>0</v>
      </c>
      <c r="X193" s="1">
        <v>0</v>
      </c>
      <c r="Y193" s="1">
        <v>1.5</v>
      </c>
      <c r="Z193" s="1">
        <v>5.4</v>
      </c>
      <c r="AA193" s="1">
        <v>0</v>
      </c>
      <c r="AB193" s="1">
        <v>0</v>
      </c>
      <c r="AC193" s="1">
        <v>0</v>
      </c>
      <c r="AD193" s="1">
        <v>0</v>
      </c>
      <c r="AE193" s="1">
        <v>0</v>
      </c>
      <c r="AF193" s="1">
        <v>0</v>
      </c>
      <c r="AG193" s="1">
        <v>0</v>
      </c>
      <c r="AH193" s="1">
        <v>0</v>
      </c>
      <c r="AI193" s="1">
        <v>0.1</v>
      </c>
      <c r="AJ193" s="1">
        <v>0</v>
      </c>
      <c r="AK193" s="1">
        <v>0</v>
      </c>
      <c r="AL193" s="1">
        <v>0</v>
      </c>
      <c r="AM193" s="1">
        <v>0</v>
      </c>
      <c r="AN193" s="1">
        <v>0</v>
      </c>
      <c r="AO193" s="26">
        <v>0.1</v>
      </c>
      <c r="AP193" s="26">
        <v>4.8</v>
      </c>
      <c r="AQ193" s="1">
        <v>5.5</v>
      </c>
      <c r="AR193" s="26">
        <v>0</v>
      </c>
      <c r="AS193" s="1">
        <v>0</v>
      </c>
      <c r="AT193" s="1">
        <v>5.0999999999999996</v>
      </c>
      <c r="AU193" s="1">
        <v>2.6</v>
      </c>
      <c r="AV193" s="1">
        <v>2.9</v>
      </c>
      <c r="AW193" s="1">
        <v>10</v>
      </c>
      <c r="AX193" s="1">
        <v>10</v>
      </c>
      <c r="AY193" s="1">
        <v>10</v>
      </c>
      <c r="AZ193" s="1">
        <v>5</v>
      </c>
      <c r="BA193" s="1">
        <v>4</v>
      </c>
      <c r="BB193" s="1">
        <v>10</v>
      </c>
      <c r="BC193" s="1">
        <v>10</v>
      </c>
    </row>
    <row r="194" spans="1:55" x14ac:dyDescent="0.3">
      <c r="A194" s="1" t="s">
        <v>384</v>
      </c>
      <c r="B194" s="1" t="s">
        <v>385</v>
      </c>
      <c r="C194" s="1">
        <v>4.7</v>
      </c>
      <c r="D194" s="1">
        <v>0.1</v>
      </c>
      <c r="E194" s="25">
        <v>2.7</v>
      </c>
      <c r="F194" s="25">
        <v>7.2</v>
      </c>
      <c r="G194" s="25">
        <v>0</v>
      </c>
      <c r="H194" s="25">
        <v>0</v>
      </c>
      <c r="I194" s="25">
        <v>0</v>
      </c>
      <c r="J194" s="25">
        <v>0</v>
      </c>
      <c r="K194" s="25">
        <v>0</v>
      </c>
      <c r="L194" s="1">
        <v>0</v>
      </c>
      <c r="M194" s="1">
        <v>10</v>
      </c>
      <c r="N194" s="1">
        <v>4.8561064527470076E-5</v>
      </c>
      <c r="O194" s="1">
        <v>0</v>
      </c>
      <c r="P194" s="1">
        <v>4.4929109430178298E-3</v>
      </c>
      <c r="Q194" s="1">
        <v>0</v>
      </c>
      <c r="R194" s="1">
        <v>0</v>
      </c>
      <c r="S194" s="1">
        <v>0</v>
      </c>
      <c r="T194" s="1">
        <v>0</v>
      </c>
      <c r="U194" s="1">
        <v>7.82475469988019E-3</v>
      </c>
      <c r="V194" s="1">
        <v>0.2</v>
      </c>
      <c r="W194" s="1">
        <v>0</v>
      </c>
      <c r="X194" s="1">
        <v>0.1</v>
      </c>
      <c r="Y194" s="1">
        <v>3</v>
      </c>
      <c r="Z194" s="1">
        <v>0</v>
      </c>
      <c r="AA194" s="1">
        <v>0</v>
      </c>
      <c r="AB194" s="1">
        <v>0</v>
      </c>
      <c r="AC194" s="1">
        <v>0</v>
      </c>
      <c r="AD194" s="1">
        <v>0</v>
      </c>
      <c r="AE194" s="1">
        <v>0</v>
      </c>
      <c r="AF194" s="1">
        <v>2.6</v>
      </c>
      <c r="AG194" s="1">
        <v>3</v>
      </c>
      <c r="AH194" s="1">
        <v>2.5</v>
      </c>
      <c r="AI194" s="1">
        <v>0.1</v>
      </c>
      <c r="AJ194" s="1">
        <v>0</v>
      </c>
      <c r="AK194" s="1">
        <v>0</v>
      </c>
      <c r="AL194" s="1">
        <v>0</v>
      </c>
      <c r="AM194" s="1">
        <v>0</v>
      </c>
      <c r="AN194" s="1">
        <v>8</v>
      </c>
      <c r="AO194" s="26">
        <v>1.5</v>
      </c>
      <c r="AP194" s="26">
        <v>5.5</v>
      </c>
      <c r="AQ194" s="1">
        <v>0</v>
      </c>
      <c r="AR194" s="26">
        <v>0</v>
      </c>
      <c r="AS194" s="1">
        <v>5.5</v>
      </c>
      <c r="AT194" s="1">
        <v>1</v>
      </c>
      <c r="AU194" s="1">
        <v>3.3</v>
      </c>
      <c r="AV194" s="1">
        <v>2.2999999999999998</v>
      </c>
      <c r="AW194" s="1">
        <v>2.9</v>
      </c>
      <c r="AX194" s="1">
        <v>1.8</v>
      </c>
      <c r="AY194" s="1">
        <v>2.4</v>
      </c>
      <c r="AZ194" s="1">
        <v>0</v>
      </c>
      <c r="BA194" s="1">
        <v>0</v>
      </c>
      <c r="BB194" s="1">
        <v>0</v>
      </c>
      <c r="BC194" s="1">
        <v>1.7</v>
      </c>
    </row>
    <row r="195" spans="1:55" x14ac:dyDescent="0.3">
      <c r="A195" s="1" t="s">
        <v>386</v>
      </c>
      <c r="B195" s="1" t="s">
        <v>387</v>
      </c>
      <c r="C195" s="1">
        <v>0.6</v>
      </c>
      <c r="D195" s="1">
        <v>0.1</v>
      </c>
      <c r="E195" s="25">
        <v>0.4</v>
      </c>
      <c r="F195" s="25">
        <v>7.4</v>
      </c>
      <c r="G195" s="25">
        <v>0</v>
      </c>
      <c r="H195" s="25">
        <v>2.7</v>
      </c>
      <c r="I195" s="25">
        <v>0</v>
      </c>
      <c r="J195" s="25">
        <v>1.4</v>
      </c>
      <c r="K195" s="25">
        <v>0</v>
      </c>
      <c r="L195" s="1">
        <v>0.7</v>
      </c>
      <c r="M195" s="1">
        <v>10</v>
      </c>
      <c r="N195" s="1">
        <v>1.1166265586527111E-6</v>
      </c>
      <c r="O195" s="1">
        <v>0</v>
      </c>
      <c r="P195" s="1">
        <v>5.9956715204646091E-3</v>
      </c>
      <c r="Q195" s="1">
        <v>0</v>
      </c>
      <c r="R195" s="1">
        <v>7.6308959979264011E-5</v>
      </c>
      <c r="S195" s="1">
        <v>0</v>
      </c>
      <c r="T195" s="1">
        <v>0</v>
      </c>
      <c r="U195" s="1">
        <v>4.1455253996748452E-2</v>
      </c>
      <c r="V195" s="1">
        <v>0</v>
      </c>
      <c r="W195" s="1">
        <v>0</v>
      </c>
      <c r="X195" s="1">
        <v>0</v>
      </c>
      <c r="Y195" s="1">
        <v>4</v>
      </c>
      <c r="Z195" s="1">
        <v>0</v>
      </c>
      <c r="AA195" s="1">
        <v>0</v>
      </c>
      <c r="AB195" s="1">
        <v>0</v>
      </c>
      <c r="AC195" s="1">
        <v>0</v>
      </c>
      <c r="AD195" s="1">
        <v>0</v>
      </c>
      <c r="AE195" s="1">
        <v>0</v>
      </c>
      <c r="AF195" s="1">
        <v>10</v>
      </c>
      <c r="AG195" s="1">
        <v>7.1</v>
      </c>
      <c r="AH195" s="1">
        <v>0.3</v>
      </c>
      <c r="AI195" s="1">
        <v>0.1</v>
      </c>
      <c r="AJ195" s="1">
        <v>1.4</v>
      </c>
      <c r="AK195" s="1">
        <v>0</v>
      </c>
      <c r="AL195" s="1">
        <v>0.7</v>
      </c>
      <c r="AM195" s="1">
        <v>0</v>
      </c>
      <c r="AN195" s="1">
        <v>10</v>
      </c>
      <c r="AO195" s="26">
        <v>0.2</v>
      </c>
      <c r="AP195" s="26">
        <v>6</v>
      </c>
      <c r="AQ195" s="1">
        <v>0</v>
      </c>
      <c r="AR195" s="26">
        <v>0.4</v>
      </c>
      <c r="AS195" s="1">
        <v>8.6</v>
      </c>
      <c r="AT195" s="1">
        <v>10</v>
      </c>
      <c r="AU195" s="1">
        <v>9.3000000000000007</v>
      </c>
      <c r="AV195" s="1">
        <v>4.5999999999999996</v>
      </c>
      <c r="AW195" s="1">
        <v>6.8</v>
      </c>
      <c r="AX195" s="1">
        <v>7</v>
      </c>
      <c r="AY195" s="1">
        <v>6.9</v>
      </c>
      <c r="AZ195" s="1">
        <v>0</v>
      </c>
      <c r="BA195" s="1">
        <v>0</v>
      </c>
      <c r="BB195" s="1">
        <v>0</v>
      </c>
      <c r="BC195" s="1">
        <v>4.8</v>
      </c>
    </row>
    <row r="196" spans="1:55" x14ac:dyDescent="0.3">
      <c r="C196" s="1">
        <v>5</v>
      </c>
      <c r="D196" s="1">
        <v>4</v>
      </c>
      <c r="F196" s="25">
        <v>6</v>
      </c>
      <c r="G196" s="25">
        <v>4</v>
      </c>
      <c r="H196" s="25">
        <v>6</v>
      </c>
      <c r="I196" s="25">
        <v>5</v>
      </c>
      <c r="K196" s="25">
        <v>6</v>
      </c>
      <c r="M196" s="1">
        <v>5</v>
      </c>
      <c r="V196" s="1">
        <v>2E-3</v>
      </c>
      <c r="W196" s="1">
        <v>1E-3</v>
      </c>
      <c r="Y196" s="1">
        <v>1.4999999999999999E-2</v>
      </c>
      <c r="Z196" s="1">
        <v>-4</v>
      </c>
      <c r="AA196" s="1">
        <v>1.7999999999999999E-2</v>
      </c>
      <c r="AB196" s="1">
        <v>5.0000000000000001E-3</v>
      </c>
      <c r="AD196" s="1">
        <v>0.01</v>
      </c>
      <c r="AF196" s="1">
        <v>0.03</v>
      </c>
      <c r="AG196" s="1">
        <v>0.3</v>
      </c>
      <c r="AT196" s="1">
        <v>0.3</v>
      </c>
      <c r="AW196" s="1">
        <v>0.95</v>
      </c>
      <c r="AX196" s="1">
        <v>0.95</v>
      </c>
    </row>
    <row r="197" spans="1:55" x14ac:dyDescent="0.3">
      <c r="C197" s="1">
        <v>1</v>
      </c>
      <c r="D197" s="1">
        <v>1</v>
      </c>
      <c r="F197" s="25">
        <v>2</v>
      </c>
      <c r="G197" s="25">
        <v>-2</v>
      </c>
      <c r="H197" s="25">
        <v>2</v>
      </c>
      <c r="I197" s="25">
        <v>-2</v>
      </c>
      <c r="K197" s="25">
        <v>1</v>
      </c>
      <c r="M197" s="1">
        <v>1</v>
      </c>
      <c r="V197" s="1">
        <v>0</v>
      </c>
      <c r="W197" s="1">
        <v>0</v>
      </c>
      <c r="Y197" s="1">
        <v>0</v>
      </c>
      <c r="Z197" s="1">
        <v>-8.5</v>
      </c>
      <c r="AA197" s="1">
        <v>0</v>
      </c>
      <c r="AB197" s="1">
        <v>0</v>
      </c>
      <c r="AD197" s="1">
        <v>0</v>
      </c>
      <c r="AF197" s="1">
        <v>0</v>
      </c>
      <c r="AG197" s="1">
        <v>0</v>
      </c>
      <c r="AT197" s="1">
        <v>0</v>
      </c>
      <c r="AW197" s="1">
        <v>0</v>
      </c>
      <c r="AX197" s="1">
        <v>0.01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1E5E2-0058-4212-843F-B85A9DAAF97A}">
  <dimension ref="A1:AT197"/>
  <sheetViews>
    <sheetView showGridLines="0" topLeftCell="Y1" zoomScale="85" zoomScaleNormal="85" workbookViewId="0">
      <selection activeCell="AG7" sqref="AG7"/>
    </sheetView>
  </sheetViews>
  <sheetFormatPr defaultRowHeight="13.8" x14ac:dyDescent="0.3"/>
  <cols>
    <col min="1" max="1" width="33.296875" style="1" bestFit="1" customWidth="1"/>
    <col min="2" max="2" width="8.796875" style="1"/>
    <col min="3" max="4" width="8.8984375" style="1" bestFit="1" customWidth="1"/>
    <col min="5" max="5" width="9.8984375" style="1" bestFit="1" customWidth="1"/>
    <col min="6" max="40" width="8.8984375" style="1" bestFit="1" customWidth="1"/>
    <col min="41" max="42" width="9.8984375" style="1" bestFit="1" customWidth="1"/>
    <col min="43" max="43" width="8.8984375" style="1" bestFit="1" customWidth="1"/>
    <col min="44" max="46" width="8.796875" style="26"/>
    <col min="47" max="16384" width="8.796875" style="1"/>
  </cols>
  <sheetData>
    <row r="1" spans="1:46" x14ac:dyDescent="0.3">
      <c r="A1" s="1" t="s">
        <v>419</v>
      </c>
    </row>
    <row r="2" spans="1:46" x14ac:dyDescent="0.3">
      <c r="A2" s="1" t="s">
        <v>420</v>
      </c>
      <c r="B2" s="1" t="s">
        <v>421</v>
      </c>
    </row>
    <row r="3" spans="1:46" x14ac:dyDescent="0.3">
      <c r="A3" s="1" t="s">
        <v>422</v>
      </c>
      <c r="AR3" s="26" t="s">
        <v>538</v>
      </c>
      <c r="AS3" s="26" t="s">
        <v>538</v>
      </c>
      <c r="AT3" s="26" t="s">
        <v>538</v>
      </c>
    </row>
    <row r="4" spans="1:46" ht="103.8" x14ac:dyDescent="0.3">
      <c r="C4" s="27" t="s">
        <v>472</v>
      </c>
      <c r="D4" s="27" t="s">
        <v>473</v>
      </c>
      <c r="E4" s="27" t="s">
        <v>474</v>
      </c>
      <c r="F4" s="27" t="s">
        <v>475</v>
      </c>
      <c r="G4" s="27" t="s">
        <v>475</v>
      </c>
      <c r="H4" s="27" t="s">
        <v>476</v>
      </c>
      <c r="I4" s="27" t="s">
        <v>477</v>
      </c>
      <c r="J4" s="27" t="s">
        <v>478</v>
      </c>
      <c r="K4" s="27" t="s">
        <v>479</v>
      </c>
      <c r="L4" s="27" t="s">
        <v>480</v>
      </c>
      <c r="M4" s="27" t="s">
        <v>481</v>
      </c>
      <c r="N4" s="27" t="s">
        <v>482</v>
      </c>
      <c r="O4" s="27" t="s">
        <v>483</v>
      </c>
      <c r="P4" s="27" t="s">
        <v>484</v>
      </c>
      <c r="Q4" s="27" t="s">
        <v>485</v>
      </c>
      <c r="R4" s="27" t="s">
        <v>486</v>
      </c>
      <c r="S4" s="27" t="s">
        <v>487</v>
      </c>
      <c r="T4" s="27" t="s">
        <v>488</v>
      </c>
      <c r="U4" s="27" t="s">
        <v>488</v>
      </c>
      <c r="V4" s="27" t="s">
        <v>488</v>
      </c>
      <c r="W4" s="27" t="s">
        <v>489</v>
      </c>
      <c r="X4" s="27" t="s">
        <v>490</v>
      </c>
      <c r="Y4" s="27" t="s">
        <v>491</v>
      </c>
      <c r="Z4" s="27" t="s">
        <v>492</v>
      </c>
      <c r="AA4" s="27" t="s">
        <v>493</v>
      </c>
      <c r="AB4" s="27" t="s">
        <v>494</v>
      </c>
      <c r="AC4" s="27" t="s">
        <v>495</v>
      </c>
      <c r="AD4" s="27" t="s">
        <v>496</v>
      </c>
      <c r="AE4" s="27" t="s">
        <v>497</v>
      </c>
      <c r="AF4" s="27" t="s">
        <v>498</v>
      </c>
      <c r="AG4" s="27" t="s">
        <v>499</v>
      </c>
      <c r="AH4" s="27" t="s">
        <v>500</v>
      </c>
      <c r="AI4" s="27" t="s">
        <v>501</v>
      </c>
      <c r="AJ4" s="27" t="s">
        <v>502</v>
      </c>
      <c r="AK4" s="27" t="s">
        <v>503</v>
      </c>
      <c r="AL4" s="27" t="s">
        <v>504</v>
      </c>
      <c r="AM4" s="27" t="s">
        <v>505</v>
      </c>
      <c r="AN4" s="27" t="s">
        <v>506</v>
      </c>
      <c r="AO4" s="27" t="s">
        <v>507</v>
      </c>
      <c r="AP4" s="27" t="s">
        <v>508</v>
      </c>
      <c r="AQ4" s="27" t="s">
        <v>509</v>
      </c>
      <c r="AR4" s="34" t="s">
        <v>535</v>
      </c>
      <c r="AS4" s="34" t="s">
        <v>536</v>
      </c>
      <c r="AT4" s="34" t="s">
        <v>537</v>
      </c>
    </row>
    <row r="5" spans="1:46" x14ac:dyDescent="0.3">
      <c r="C5" s="28">
        <v>2015</v>
      </c>
      <c r="D5" s="28" t="s">
        <v>510</v>
      </c>
      <c r="E5" s="28" t="s">
        <v>511</v>
      </c>
      <c r="F5" s="28">
        <v>2015</v>
      </c>
      <c r="G5" s="28">
        <v>2016</v>
      </c>
      <c r="H5" s="28">
        <v>2016</v>
      </c>
      <c r="I5" s="28">
        <v>2016</v>
      </c>
      <c r="J5" s="28" t="s">
        <v>512</v>
      </c>
      <c r="K5" s="28" t="s">
        <v>513</v>
      </c>
      <c r="L5" s="28">
        <v>2016</v>
      </c>
      <c r="M5" s="28">
        <v>2016</v>
      </c>
      <c r="N5" s="28">
        <v>2016</v>
      </c>
      <c r="O5" s="28">
        <v>2015</v>
      </c>
      <c r="P5" s="28">
        <v>2015</v>
      </c>
      <c r="Q5" s="28">
        <v>2012</v>
      </c>
      <c r="R5" s="28">
        <v>2015</v>
      </c>
      <c r="S5" s="28" t="s">
        <v>514</v>
      </c>
      <c r="T5" s="28">
        <v>2016</v>
      </c>
      <c r="U5" s="28">
        <v>2017</v>
      </c>
      <c r="V5" s="28">
        <v>2018</v>
      </c>
      <c r="W5" s="28">
        <v>2018</v>
      </c>
      <c r="X5" s="28">
        <v>2018</v>
      </c>
      <c r="Y5" s="28">
        <v>2017</v>
      </c>
      <c r="Z5" s="28" t="s">
        <v>515</v>
      </c>
      <c r="AA5" s="28" t="s">
        <v>515</v>
      </c>
      <c r="AB5" s="28" t="s">
        <v>516</v>
      </c>
      <c r="AC5" s="28" t="s">
        <v>517</v>
      </c>
      <c r="AD5" s="28" t="s">
        <v>518</v>
      </c>
      <c r="AE5" s="28">
        <v>2016</v>
      </c>
      <c r="AF5" s="28">
        <v>2017</v>
      </c>
      <c r="AG5" s="28">
        <v>2016</v>
      </c>
      <c r="AH5" s="28" t="s">
        <v>519</v>
      </c>
      <c r="AI5" s="28">
        <v>2015</v>
      </c>
      <c r="AJ5" s="28">
        <v>2016</v>
      </c>
      <c r="AK5" s="28">
        <v>2014</v>
      </c>
      <c r="AL5" s="28">
        <v>2015</v>
      </c>
      <c r="AM5" s="28">
        <v>2015</v>
      </c>
      <c r="AN5" s="28">
        <v>2017</v>
      </c>
      <c r="AO5" s="28">
        <v>2017</v>
      </c>
      <c r="AP5" s="28">
        <v>2015</v>
      </c>
      <c r="AQ5" s="28">
        <v>2014</v>
      </c>
    </row>
    <row r="6" spans="1:46" ht="41.4" x14ac:dyDescent="0.3">
      <c r="A6" s="1" t="s">
        <v>423</v>
      </c>
      <c r="B6" s="1" t="s">
        <v>424</v>
      </c>
      <c r="C6" s="29" t="s">
        <v>520</v>
      </c>
      <c r="D6" s="29" t="s">
        <v>520</v>
      </c>
      <c r="E6" s="29" t="s">
        <v>521</v>
      </c>
      <c r="F6" s="29" t="s">
        <v>522</v>
      </c>
      <c r="G6" s="29" t="s">
        <v>522</v>
      </c>
      <c r="H6" s="29" t="s">
        <v>523</v>
      </c>
      <c r="I6" s="29" t="s">
        <v>524</v>
      </c>
      <c r="J6" s="29" t="s">
        <v>525</v>
      </c>
      <c r="K6" s="29" t="s">
        <v>526</v>
      </c>
      <c r="L6" s="29" t="s">
        <v>525</v>
      </c>
      <c r="M6" s="29" t="s">
        <v>527</v>
      </c>
      <c r="N6" s="29" t="s">
        <v>525</v>
      </c>
      <c r="O6" s="29" t="s">
        <v>528</v>
      </c>
      <c r="P6" s="29" t="s">
        <v>529</v>
      </c>
      <c r="Q6" s="29" t="s">
        <v>527</v>
      </c>
      <c r="R6" s="29" t="s">
        <v>520</v>
      </c>
      <c r="S6" s="29" t="s">
        <v>520</v>
      </c>
      <c r="T6" s="29" t="s">
        <v>530</v>
      </c>
      <c r="U6" s="29" t="s">
        <v>530</v>
      </c>
      <c r="V6" s="29" t="s">
        <v>530</v>
      </c>
      <c r="W6" s="29" t="s">
        <v>530</v>
      </c>
      <c r="X6" s="29" t="s">
        <v>530</v>
      </c>
      <c r="Y6" s="29" t="s">
        <v>530</v>
      </c>
      <c r="Z6" s="29" t="s">
        <v>525</v>
      </c>
      <c r="AA6" s="29" t="s">
        <v>525</v>
      </c>
      <c r="AB6" s="29" t="s">
        <v>520</v>
      </c>
      <c r="AC6" s="29" t="s">
        <v>520</v>
      </c>
      <c r="AD6" s="29" t="s">
        <v>520</v>
      </c>
      <c r="AE6" s="29" t="s">
        <v>520</v>
      </c>
      <c r="AF6" s="29" t="s">
        <v>520</v>
      </c>
      <c r="AG6" s="29" t="s">
        <v>525</v>
      </c>
      <c r="AH6" s="29" t="s">
        <v>525</v>
      </c>
      <c r="AI6" s="29" t="s">
        <v>525</v>
      </c>
      <c r="AJ6" s="29" t="s">
        <v>531</v>
      </c>
      <c r="AK6" s="29" t="s">
        <v>532</v>
      </c>
      <c r="AL6" s="29" t="s">
        <v>525</v>
      </c>
      <c r="AM6" s="29" t="s">
        <v>525</v>
      </c>
      <c r="AN6" s="29" t="s">
        <v>528</v>
      </c>
      <c r="AO6" s="29" t="s">
        <v>530</v>
      </c>
      <c r="AP6" s="29" t="s">
        <v>530</v>
      </c>
      <c r="AQ6" s="29" t="s">
        <v>533</v>
      </c>
    </row>
    <row r="7" spans="1:46" x14ac:dyDescent="0.3">
      <c r="A7" s="30" t="s">
        <v>6</v>
      </c>
      <c r="B7" s="1" t="s">
        <v>7</v>
      </c>
      <c r="C7" s="31">
        <v>0.47899999999999998</v>
      </c>
      <c r="D7" s="31">
        <v>0.29342590000000002</v>
      </c>
      <c r="E7" s="32">
        <v>1140719051</v>
      </c>
      <c r="F7" s="32">
        <v>3584.26</v>
      </c>
      <c r="G7" s="32">
        <v>3150.78</v>
      </c>
      <c r="H7" s="31">
        <v>20.64</v>
      </c>
      <c r="I7" s="33">
        <v>70.400000000000006</v>
      </c>
      <c r="J7" s="33" t="s">
        <v>534</v>
      </c>
      <c r="K7" s="31">
        <v>0.29499998688697798</v>
      </c>
      <c r="L7" s="32">
        <v>62</v>
      </c>
      <c r="M7" s="32">
        <v>189</v>
      </c>
      <c r="N7" s="33">
        <v>0.1</v>
      </c>
      <c r="O7" s="31">
        <v>183.92785644531301</v>
      </c>
      <c r="P7" s="31">
        <v>396</v>
      </c>
      <c r="Q7" s="33">
        <v>0</v>
      </c>
      <c r="R7" s="31">
        <v>0.66666407501560399</v>
      </c>
      <c r="S7" s="31">
        <v>27.819999694824201</v>
      </c>
      <c r="T7" s="32">
        <v>3010</v>
      </c>
      <c r="U7" s="32">
        <v>11240</v>
      </c>
      <c r="V7" s="32">
        <v>4000</v>
      </c>
      <c r="W7" s="32">
        <v>1286483</v>
      </c>
      <c r="X7" s="32">
        <v>75928</v>
      </c>
      <c r="Y7" s="32">
        <v>60545</v>
      </c>
      <c r="Z7" s="32">
        <v>99</v>
      </c>
      <c r="AA7" s="33">
        <v>23</v>
      </c>
      <c r="AB7" s="33" t="s">
        <v>534</v>
      </c>
      <c r="AC7" s="33" t="s">
        <v>534</v>
      </c>
      <c r="AD7" s="31">
        <v>2.4666666666666668</v>
      </c>
      <c r="AE7" s="31">
        <v>-1.22</v>
      </c>
      <c r="AF7" s="32">
        <v>15</v>
      </c>
      <c r="AG7" s="33">
        <v>84.137138366699205</v>
      </c>
      <c r="AH7" s="31">
        <v>38.17</v>
      </c>
      <c r="AI7" s="31">
        <v>8.2600002288818395</v>
      </c>
      <c r="AJ7" s="31">
        <v>66</v>
      </c>
      <c r="AK7" s="32">
        <v>72000</v>
      </c>
      <c r="AL7" s="33">
        <v>31.852952599999998</v>
      </c>
      <c r="AM7" s="33">
        <v>55.3006162</v>
      </c>
      <c r="AN7" s="32">
        <v>1980.51623535156</v>
      </c>
      <c r="AO7" s="32">
        <v>35530080</v>
      </c>
      <c r="AP7" s="32">
        <v>32038319</v>
      </c>
      <c r="AQ7" s="32">
        <v>652230</v>
      </c>
      <c r="AR7" s="35">
        <v>0.61376390722091601</v>
      </c>
      <c r="AS7" s="35">
        <v>0.14105288964954732</v>
      </c>
      <c r="AT7" s="35">
        <v>0.45445553505334946</v>
      </c>
    </row>
    <row r="8" spans="1:46" x14ac:dyDescent="0.3">
      <c r="A8" s="30" t="s">
        <v>8</v>
      </c>
      <c r="B8" s="1" t="s">
        <v>9</v>
      </c>
      <c r="C8" s="31">
        <v>0.76400000000000001</v>
      </c>
      <c r="D8" s="31">
        <v>4.6061000000000001E-3</v>
      </c>
      <c r="E8" s="32">
        <v>437834</v>
      </c>
      <c r="F8" s="32">
        <v>164.92</v>
      </c>
      <c r="G8" s="32">
        <v>98.6</v>
      </c>
      <c r="H8" s="31">
        <v>1.44</v>
      </c>
      <c r="I8" s="33">
        <v>13.5</v>
      </c>
      <c r="J8" s="33">
        <v>6.3000001907348597</v>
      </c>
      <c r="K8" s="31">
        <v>1.1449999809265099</v>
      </c>
      <c r="L8" s="32">
        <v>96</v>
      </c>
      <c r="M8" s="32">
        <v>16</v>
      </c>
      <c r="N8" s="33">
        <v>0.1</v>
      </c>
      <c r="O8" s="31">
        <v>773.67828369140602</v>
      </c>
      <c r="P8" s="31">
        <v>29</v>
      </c>
      <c r="Q8" s="33" t="s">
        <v>534</v>
      </c>
      <c r="R8" s="31">
        <v>0.267266160487246</v>
      </c>
      <c r="S8" s="31">
        <v>28.959999084472699</v>
      </c>
      <c r="T8" s="32">
        <v>4500</v>
      </c>
      <c r="U8" s="32">
        <v>21002</v>
      </c>
      <c r="V8" s="32">
        <v>800</v>
      </c>
      <c r="W8" s="32">
        <v>0</v>
      </c>
      <c r="X8" s="32">
        <v>119</v>
      </c>
      <c r="Y8" s="32">
        <v>0</v>
      </c>
      <c r="Z8" s="32">
        <v>130</v>
      </c>
      <c r="AA8" s="33">
        <v>4.9000000000000004</v>
      </c>
      <c r="AB8" s="33">
        <v>6.43</v>
      </c>
      <c r="AC8" s="33">
        <v>10.3</v>
      </c>
      <c r="AD8" s="31" t="s">
        <v>534</v>
      </c>
      <c r="AE8" s="31">
        <v>0</v>
      </c>
      <c r="AF8" s="32">
        <v>38</v>
      </c>
      <c r="AG8" s="33">
        <v>100</v>
      </c>
      <c r="AH8" s="31">
        <v>97.55</v>
      </c>
      <c r="AI8" s="31">
        <v>63.252933502197301</v>
      </c>
      <c r="AJ8" s="31">
        <v>105.06</v>
      </c>
      <c r="AK8" s="32">
        <v>19000</v>
      </c>
      <c r="AL8" s="33">
        <v>93.233710200000004</v>
      </c>
      <c r="AM8" s="33">
        <v>95.069379499999997</v>
      </c>
      <c r="AN8" s="32">
        <v>12020.6904296875</v>
      </c>
      <c r="AO8" s="32">
        <v>2873457</v>
      </c>
      <c r="AP8" s="32">
        <v>2871059</v>
      </c>
      <c r="AQ8" s="32">
        <v>27400</v>
      </c>
      <c r="AR8" s="35">
        <v>2.2378222939564929E-2</v>
      </c>
      <c r="AS8" s="35">
        <v>0.97459287739257416</v>
      </c>
      <c r="AT8" s="35">
        <v>0.35632525926158465</v>
      </c>
    </row>
    <row r="9" spans="1:46" x14ac:dyDescent="0.3">
      <c r="A9" s="30" t="s">
        <v>10</v>
      </c>
      <c r="B9" s="1" t="s">
        <v>11</v>
      </c>
      <c r="C9" s="31">
        <v>0.745</v>
      </c>
      <c r="D9" s="31" t="s">
        <v>534</v>
      </c>
      <c r="E9" s="32">
        <v>63759441</v>
      </c>
      <c r="F9" s="32">
        <v>51.53</v>
      </c>
      <c r="G9" s="32">
        <v>91.97</v>
      </c>
      <c r="H9" s="31">
        <v>0.1</v>
      </c>
      <c r="I9" s="33">
        <v>25.2</v>
      </c>
      <c r="J9" s="33">
        <v>3</v>
      </c>
      <c r="K9" s="31">
        <v>1.2070000171661399</v>
      </c>
      <c r="L9" s="32">
        <v>94</v>
      </c>
      <c r="M9" s="32">
        <v>70</v>
      </c>
      <c r="N9" s="33">
        <v>0.1</v>
      </c>
      <c r="O9" s="31">
        <v>1031.16967773438</v>
      </c>
      <c r="P9" s="31">
        <v>140</v>
      </c>
      <c r="Q9" s="33">
        <v>0</v>
      </c>
      <c r="R9" s="31">
        <v>0.42908975331066801</v>
      </c>
      <c r="S9" s="31" t="s">
        <v>534</v>
      </c>
      <c r="T9" s="32">
        <v>0</v>
      </c>
      <c r="U9" s="32">
        <v>125000</v>
      </c>
      <c r="V9" s="32">
        <v>0</v>
      </c>
      <c r="W9" s="32">
        <v>0</v>
      </c>
      <c r="X9" s="32">
        <v>94258</v>
      </c>
      <c r="Y9" s="32">
        <v>0</v>
      </c>
      <c r="Z9" s="32">
        <v>143</v>
      </c>
      <c r="AA9" s="33">
        <v>4.5999999999999996</v>
      </c>
      <c r="AB9" s="33">
        <v>5.1100000000000003</v>
      </c>
      <c r="AC9" s="33">
        <v>5.5</v>
      </c>
      <c r="AD9" s="31">
        <v>3.5833333333333335</v>
      </c>
      <c r="AE9" s="31">
        <v>-0.54</v>
      </c>
      <c r="AF9" s="32">
        <v>33</v>
      </c>
      <c r="AG9" s="33">
        <v>99.439567565917997</v>
      </c>
      <c r="AH9" s="31">
        <v>79.61</v>
      </c>
      <c r="AI9" s="31">
        <v>38.200000762939503</v>
      </c>
      <c r="AJ9" s="31">
        <v>117.02</v>
      </c>
      <c r="AK9" s="32">
        <v>110000</v>
      </c>
      <c r="AL9" s="33">
        <v>87.595800299999993</v>
      </c>
      <c r="AM9" s="33">
        <v>83.571376000000001</v>
      </c>
      <c r="AN9" s="32">
        <v>15275.3740234375</v>
      </c>
      <c r="AO9" s="32">
        <v>41318144</v>
      </c>
      <c r="AP9" s="32">
        <v>39560993</v>
      </c>
      <c r="AQ9" s="32">
        <v>2381740</v>
      </c>
      <c r="AR9" s="35">
        <v>0.42050546836930225</v>
      </c>
      <c r="AS9" s="35">
        <v>0.93026414958139914</v>
      </c>
      <c r="AT9" s="35">
        <v>0.10558243428939706</v>
      </c>
    </row>
    <row r="10" spans="1:46" x14ac:dyDescent="0.3">
      <c r="A10" s="30" t="s">
        <v>12</v>
      </c>
      <c r="B10" s="1" t="s">
        <v>13</v>
      </c>
      <c r="C10" s="31">
        <v>0.53300000000000003</v>
      </c>
      <c r="D10" s="31" t="s">
        <v>534</v>
      </c>
      <c r="E10" s="32">
        <v>36545179</v>
      </c>
      <c r="F10" s="32">
        <v>279.56</v>
      </c>
      <c r="G10" s="32">
        <v>65.45</v>
      </c>
      <c r="H10" s="31">
        <v>0.23</v>
      </c>
      <c r="I10" s="33">
        <v>82.5</v>
      </c>
      <c r="J10" s="33">
        <v>19</v>
      </c>
      <c r="K10" s="31">
        <v>0.16599999368190799</v>
      </c>
      <c r="L10" s="32">
        <v>49</v>
      </c>
      <c r="M10" s="32">
        <v>370</v>
      </c>
      <c r="N10" s="33">
        <v>1.9</v>
      </c>
      <c r="O10" s="31">
        <v>195.51441955566401</v>
      </c>
      <c r="P10" s="31">
        <v>477</v>
      </c>
      <c r="Q10" s="33">
        <v>101</v>
      </c>
      <c r="R10" s="31" t="s">
        <v>534</v>
      </c>
      <c r="S10" s="31">
        <v>42.720001220703097</v>
      </c>
      <c r="T10" s="32">
        <v>9899</v>
      </c>
      <c r="U10" s="32">
        <v>1450250</v>
      </c>
      <c r="V10" s="32">
        <v>3000</v>
      </c>
      <c r="W10" s="32">
        <v>0</v>
      </c>
      <c r="X10" s="32">
        <v>38484</v>
      </c>
      <c r="Y10" s="32">
        <v>0</v>
      </c>
      <c r="Z10" s="32">
        <v>120</v>
      </c>
      <c r="AA10" s="33">
        <v>14</v>
      </c>
      <c r="AB10" s="33">
        <v>7.22</v>
      </c>
      <c r="AC10" s="33">
        <v>13.7</v>
      </c>
      <c r="AD10" s="31">
        <v>2.9</v>
      </c>
      <c r="AE10" s="31">
        <v>-1.04</v>
      </c>
      <c r="AF10" s="32">
        <v>19</v>
      </c>
      <c r="AG10" s="33">
        <v>40.520606994628899</v>
      </c>
      <c r="AH10" s="31">
        <v>71.16</v>
      </c>
      <c r="AI10" s="31">
        <v>12.3999996185303</v>
      </c>
      <c r="AJ10" s="31">
        <v>55.28</v>
      </c>
      <c r="AK10" s="32">
        <v>51000</v>
      </c>
      <c r="AL10" s="33">
        <v>51.593703699999999</v>
      </c>
      <c r="AM10" s="33">
        <v>48.963239399999999</v>
      </c>
      <c r="AN10" s="32">
        <v>6388.9599609375</v>
      </c>
      <c r="AO10" s="32">
        <v>29784192</v>
      </c>
      <c r="AP10" s="32">
        <v>24968416</v>
      </c>
      <c r="AQ10" s="32">
        <v>1246700</v>
      </c>
      <c r="AR10" s="35">
        <v>0.96555453598430718</v>
      </c>
      <c r="AS10" s="35">
        <v>0.31857490998876048</v>
      </c>
      <c r="AT10" s="35">
        <v>0.84462829846317522</v>
      </c>
    </row>
    <row r="11" spans="1:46" x14ac:dyDescent="0.3">
      <c r="A11" s="30" t="s">
        <v>14</v>
      </c>
      <c r="B11" s="1" t="s">
        <v>15</v>
      </c>
      <c r="C11" s="31">
        <v>0.78600000000000003</v>
      </c>
      <c r="D11" s="31" t="s">
        <v>534</v>
      </c>
      <c r="E11" s="32">
        <v>6627837</v>
      </c>
      <c r="F11" s="32">
        <v>1.27</v>
      </c>
      <c r="G11" s="32">
        <v>5.09</v>
      </c>
      <c r="H11" s="31">
        <v>0.01</v>
      </c>
      <c r="I11" s="33">
        <v>8.5</v>
      </c>
      <c r="J11" s="33" t="s">
        <v>534</v>
      </c>
      <c r="K11" s="31" t="s">
        <v>534</v>
      </c>
      <c r="L11" s="32">
        <v>98</v>
      </c>
      <c r="M11" s="32">
        <v>3.4</v>
      </c>
      <c r="N11" s="33" t="s">
        <v>534</v>
      </c>
      <c r="O11" s="31">
        <v>1105.11108398438</v>
      </c>
      <c r="P11" s="31" t="s">
        <v>534</v>
      </c>
      <c r="Q11" s="33" t="s">
        <v>534</v>
      </c>
      <c r="R11" s="31" t="s">
        <v>534</v>
      </c>
      <c r="S11" s="31">
        <v>48</v>
      </c>
      <c r="T11" s="32">
        <v>0</v>
      </c>
      <c r="U11" s="32">
        <v>1400</v>
      </c>
      <c r="V11" s="32">
        <v>0</v>
      </c>
      <c r="W11" s="32">
        <v>0</v>
      </c>
      <c r="X11" s="32">
        <v>1</v>
      </c>
      <c r="Y11" s="32">
        <v>0</v>
      </c>
      <c r="Z11" s="32">
        <v>97</v>
      </c>
      <c r="AA11" s="33">
        <v>26.7</v>
      </c>
      <c r="AB11" s="33">
        <v>2.63</v>
      </c>
      <c r="AC11" s="33" t="s">
        <v>534</v>
      </c>
      <c r="AD11" s="31">
        <v>2.833333333333333</v>
      </c>
      <c r="AE11" s="31">
        <v>0.27</v>
      </c>
      <c r="AF11" s="32" t="s">
        <v>534</v>
      </c>
      <c r="AG11" s="33">
        <v>97.354667663574205</v>
      </c>
      <c r="AH11" s="31">
        <v>98.95</v>
      </c>
      <c r="AI11" s="31">
        <v>65.199996948242202</v>
      </c>
      <c r="AJ11" s="31">
        <v>194.08</v>
      </c>
      <c r="AK11" s="32">
        <v>980</v>
      </c>
      <c r="AL11" s="33">
        <v>91.4</v>
      </c>
      <c r="AM11" s="33">
        <v>97.866524400000003</v>
      </c>
      <c r="AN11" s="32">
        <v>23593.93359375</v>
      </c>
      <c r="AO11" s="32">
        <v>102012</v>
      </c>
      <c r="AP11" s="32">
        <v>91162</v>
      </c>
      <c r="AQ11" s="32">
        <v>440</v>
      </c>
      <c r="AR11" s="35">
        <v>0.92033548293246836</v>
      </c>
      <c r="AS11" s="35">
        <v>0.95266414677643863</v>
      </c>
      <c r="AT11" s="35">
        <v>0.14486502078922447</v>
      </c>
    </row>
    <row r="12" spans="1:46" x14ac:dyDescent="0.3">
      <c r="A12" s="30" t="s">
        <v>16</v>
      </c>
      <c r="B12" s="1" t="s">
        <v>17</v>
      </c>
      <c r="C12" s="31">
        <v>0.82699999999999996</v>
      </c>
      <c r="D12" s="31">
        <v>1.4565099999999999E-2</v>
      </c>
      <c r="E12" s="32">
        <v>644468</v>
      </c>
      <c r="F12" s="32">
        <v>-19.89</v>
      </c>
      <c r="G12" s="32">
        <v>-10.77</v>
      </c>
      <c r="H12" s="31">
        <v>0</v>
      </c>
      <c r="I12" s="33">
        <v>11.1</v>
      </c>
      <c r="J12" s="33" t="s">
        <v>534</v>
      </c>
      <c r="K12" s="31">
        <v>3.8589999675750701</v>
      </c>
      <c r="L12" s="32">
        <v>90</v>
      </c>
      <c r="M12" s="32">
        <v>24</v>
      </c>
      <c r="N12" s="33">
        <v>0.4</v>
      </c>
      <c r="O12" s="31">
        <v>1389.84033203125</v>
      </c>
      <c r="P12" s="31">
        <v>52</v>
      </c>
      <c r="Q12" s="33" t="s">
        <v>534</v>
      </c>
      <c r="R12" s="31">
        <v>0.36181526035093903</v>
      </c>
      <c r="S12" s="31">
        <v>42.400001525878899</v>
      </c>
      <c r="T12" s="32">
        <v>85769</v>
      </c>
      <c r="U12" s="32">
        <v>54443</v>
      </c>
      <c r="V12" s="32">
        <v>62000</v>
      </c>
      <c r="W12" s="32">
        <v>0</v>
      </c>
      <c r="X12" s="32">
        <v>3360</v>
      </c>
      <c r="Y12" s="32">
        <v>0</v>
      </c>
      <c r="Z12" s="32">
        <v>134</v>
      </c>
      <c r="AA12" s="33">
        <v>3.6</v>
      </c>
      <c r="AB12" s="33" t="s">
        <v>534</v>
      </c>
      <c r="AC12" s="33" t="s">
        <v>534</v>
      </c>
      <c r="AD12" s="31">
        <v>3.5</v>
      </c>
      <c r="AE12" s="31">
        <v>0.18</v>
      </c>
      <c r="AF12" s="32">
        <v>39</v>
      </c>
      <c r="AG12" s="33">
        <v>100</v>
      </c>
      <c r="AH12" s="31">
        <v>98.09</v>
      </c>
      <c r="AI12" s="31">
        <v>69.400924682617202</v>
      </c>
      <c r="AJ12" s="31">
        <v>150.66999999999999</v>
      </c>
      <c r="AK12" s="32">
        <v>520000</v>
      </c>
      <c r="AL12" s="33">
        <v>96.355067899999995</v>
      </c>
      <c r="AM12" s="33">
        <v>99.074060500000002</v>
      </c>
      <c r="AN12" s="32">
        <v>20786.6796875</v>
      </c>
      <c r="AO12" s="32">
        <v>44271040</v>
      </c>
      <c r="AP12" s="32">
        <v>43307081</v>
      </c>
      <c r="AQ12" s="32">
        <v>2736690</v>
      </c>
      <c r="AR12" s="35">
        <v>9.4957815248788435E-3</v>
      </c>
      <c r="AS12" s="35">
        <v>0.336438405609502</v>
      </c>
      <c r="AT12" s="35">
        <v>0.28811338601151371</v>
      </c>
    </row>
    <row r="13" spans="1:46" x14ac:dyDescent="0.3">
      <c r="A13" s="30" t="s">
        <v>18</v>
      </c>
      <c r="B13" s="1" t="s">
        <v>19</v>
      </c>
      <c r="C13" s="31">
        <v>0.74299999999999999</v>
      </c>
      <c r="D13" s="31">
        <v>2.2295000000000001E-3</v>
      </c>
      <c r="E13" s="32">
        <v>3880081</v>
      </c>
      <c r="F13" s="32">
        <v>65.84</v>
      </c>
      <c r="G13" s="32">
        <v>143.82</v>
      </c>
      <c r="H13" s="31">
        <v>3.03</v>
      </c>
      <c r="I13" s="33">
        <v>13.4</v>
      </c>
      <c r="J13" s="33">
        <v>2.5999999046325701</v>
      </c>
      <c r="K13" s="31">
        <v>2.6979999542236301</v>
      </c>
      <c r="L13" s="32">
        <v>97</v>
      </c>
      <c r="M13" s="32">
        <v>44</v>
      </c>
      <c r="N13" s="33">
        <v>0.2</v>
      </c>
      <c r="O13" s="31">
        <v>883.22064208984398</v>
      </c>
      <c r="P13" s="31">
        <v>25</v>
      </c>
      <c r="Q13" s="33" t="s">
        <v>534</v>
      </c>
      <c r="R13" s="31">
        <v>0.29313461009981301</v>
      </c>
      <c r="S13" s="31">
        <v>32.5</v>
      </c>
      <c r="T13" s="32">
        <v>750</v>
      </c>
      <c r="U13" s="32">
        <v>0</v>
      </c>
      <c r="V13" s="32">
        <v>0</v>
      </c>
      <c r="W13" s="32">
        <v>0</v>
      </c>
      <c r="X13" s="32">
        <v>17972</v>
      </c>
      <c r="Y13" s="32">
        <v>0</v>
      </c>
      <c r="Z13" s="32">
        <v>121</v>
      </c>
      <c r="AA13" s="33">
        <v>4.4000000000000004</v>
      </c>
      <c r="AB13" s="33">
        <v>8.8699999999999992</v>
      </c>
      <c r="AC13" s="33">
        <v>11.9</v>
      </c>
      <c r="AD13" s="31">
        <v>2</v>
      </c>
      <c r="AE13" s="31">
        <v>-0.15</v>
      </c>
      <c r="AF13" s="32">
        <v>35</v>
      </c>
      <c r="AG13" s="33">
        <v>100</v>
      </c>
      <c r="AH13" s="31">
        <v>99.77</v>
      </c>
      <c r="AI13" s="31">
        <v>58.249332427978501</v>
      </c>
      <c r="AJ13" s="31">
        <v>114.78</v>
      </c>
      <c r="AK13" s="32">
        <v>20000</v>
      </c>
      <c r="AL13" s="33">
        <v>89.495083899999997</v>
      </c>
      <c r="AM13" s="33">
        <v>100</v>
      </c>
      <c r="AN13" s="32">
        <v>9647.486328125</v>
      </c>
      <c r="AO13" s="32">
        <v>2930450</v>
      </c>
      <c r="AP13" s="32">
        <v>3001671</v>
      </c>
      <c r="AQ13" s="32">
        <v>28480</v>
      </c>
      <c r="AR13" s="35">
        <v>0.71296418252823246</v>
      </c>
      <c r="AS13" s="35">
        <v>0.59946469491303078</v>
      </c>
      <c r="AT13" s="35">
        <v>0.4937584156551782</v>
      </c>
    </row>
    <row r="14" spans="1:46" x14ac:dyDescent="0.3">
      <c r="A14" s="30" t="s">
        <v>20</v>
      </c>
      <c r="B14" s="1" t="s">
        <v>21</v>
      </c>
      <c r="C14" s="31">
        <v>0.93899999999999995</v>
      </c>
      <c r="D14" s="31" t="s">
        <v>534</v>
      </c>
      <c r="E14" s="32">
        <v>0</v>
      </c>
      <c r="F14" s="32">
        <v>0</v>
      </c>
      <c r="G14" s="32">
        <v>0</v>
      </c>
      <c r="H14" s="31" t="s">
        <v>534</v>
      </c>
      <c r="I14" s="33">
        <v>3.7</v>
      </c>
      <c r="J14" s="33">
        <v>0.20000000298023199</v>
      </c>
      <c r="K14" s="31">
        <v>3.27300000190735</v>
      </c>
      <c r="L14" s="32">
        <v>95</v>
      </c>
      <c r="M14" s="32">
        <v>6.1</v>
      </c>
      <c r="N14" s="33">
        <v>0.1</v>
      </c>
      <c r="O14" s="31">
        <v>4491.6298828125</v>
      </c>
      <c r="P14" s="31">
        <v>6</v>
      </c>
      <c r="Q14" s="33" t="s">
        <v>534</v>
      </c>
      <c r="R14" s="31">
        <v>0.11972686082581201</v>
      </c>
      <c r="S14" s="31">
        <v>34.939998626708999</v>
      </c>
      <c r="T14" s="32">
        <v>2836</v>
      </c>
      <c r="U14" s="32">
        <v>51143</v>
      </c>
      <c r="V14" s="32">
        <v>600</v>
      </c>
      <c r="W14" s="32">
        <v>0</v>
      </c>
      <c r="X14" s="32">
        <v>48482</v>
      </c>
      <c r="Y14" s="32">
        <v>0</v>
      </c>
      <c r="Z14" s="32">
        <v>127</v>
      </c>
      <c r="AA14" s="33">
        <v>2.4</v>
      </c>
      <c r="AB14" s="33">
        <v>1.36</v>
      </c>
      <c r="AC14" s="33" t="s">
        <v>534</v>
      </c>
      <c r="AD14" s="31">
        <v>4.05</v>
      </c>
      <c r="AE14" s="31">
        <v>1.58</v>
      </c>
      <c r="AF14" s="32">
        <v>77</v>
      </c>
      <c r="AG14" s="33">
        <v>100</v>
      </c>
      <c r="AH14" s="31" t="s">
        <v>534</v>
      </c>
      <c r="AI14" s="31">
        <v>84.560516357421903</v>
      </c>
      <c r="AJ14" s="31">
        <v>109.61</v>
      </c>
      <c r="AK14" s="32">
        <v>770000</v>
      </c>
      <c r="AL14" s="33">
        <v>100</v>
      </c>
      <c r="AM14" s="33">
        <v>100</v>
      </c>
      <c r="AN14" s="32">
        <v>47046.671875</v>
      </c>
      <c r="AO14" s="32">
        <v>24598932</v>
      </c>
      <c r="AP14" s="32">
        <v>23685720</v>
      </c>
      <c r="AQ14" s="32">
        <v>7682300</v>
      </c>
      <c r="AR14" s="35">
        <v>0.70269763102675487</v>
      </c>
      <c r="AS14" s="35">
        <v>0.67747866624512831</v>
      </c>
      <c r="AT14" s="35">
        <v>0.6189485227224566</v>
      </c>
    </row>
    <row r="15" spans="1:46" x14ac:dyDescent="0.3">
      <c r="A15" s="30" t="s">
        <v>22</v>
      </c>
      <c r="B15" s="1" t="s">
        <v>23</v>
      </c>
      <c r="C15" s="31">
        <v>0.89300000000000002</v>
      </c>
      <c r="D15" s="31" t="s">
        <v>534</v>
      </c>
      <c r="E15" s="32">
        <v>0</v>
      </c>
      <c r="F15" s="32">
        <v>0</v>
      </c>
      <c r="G15" s="32">
        <v>0</v>
      </c>
      <c r="H15" s="31" t="s">
        <v>534</v>
      </c>
      <c r="I15" s="33">
        <v>3.5</v>
      </c>
      <c r="J15" s="33" t="s">
        <v>534</v>
      </c>
      <c r="K15" s="31">
        <v>5.2300000190734899</v>
      </c>
      <c r="L15" s="32">
        <v>95</v>
      </c>
      <c r="M15" s="32">
        <v>8.1999999999999993</v>
      </c>
      <c r="N15" s="33" t="s">
        <v>534</v>
      </c>
      <c r="O15" s="31">
        <v>5138.1845703125</v>
      </c>
      <c r="P15" s="31">
        <v>4</v>
      </c>
      <c r="Q15" s="33" t="s">
        <v>534</v>
      </c>
      <c r="R15" s="31">
        <v>7.8390284111125794E-2</v>
      </c>
      <c r="S15" s="31">
        <v>30.4799995422363</v>
      </c>
      <c r="T15" s="32">
        <v>0</v>
      </c>
      <c r="U15" s="32">
        <v>330</v>
      </c>
      <c r="V15" s="32">
        <v>0</v>
      </c>
      <c r="W15" s="32">
        <v>0</v>
      </c>
      <c r="X15" s="32">
        <v>115263</v>
      </c>
      <c r="Y15" s="32">
        <v>0</v>
      </c>
      <c r="Z15" s="32">
        <v>150</v>
      </c>
      <c r="AA15" s="33">
        <v>2.4</v>
      </c>
      <c r="AB15" s="33">
        <v>1.43</v>
      </c>
      <c r="AC15" s="33">
        <v>5.9</v>
      </c>
      <c r="AD15" s="31">
        <v>4.1833333333333336</v>
      </c>
      <c r="AE15" s="31">
        <v>1.51</v>
      </c>
      <c r="AF15" s="32">
        <v>75</v>
      </c>
      <c r="AG15" s="33">
        <v>100</v>
      </c>
      <c r="AH15" s="31" t="s">
        <v>534</v>
      </c>
      <c r="AI15" s="31">
        <v>83.926300048828097</v>
      </c>
      <c r="AJ15" s="31">
        <v>166.14</v>
      </c>
      <c r="AK15" s="32">
        <v>290000</v>
      </c>
      <c r="AL15" s="33">
        <v>100</v>
      </c>
      <c r="AM15" s="33">
        <v>100</v>
      </c>
      <c r="AN15" s="32">
        <v>52557.48046875</v>
      </c>
      <c r="AO15" s="32">
        <v>8809212</v>
      </c>
      <c r="AP15" s="32">
        <v>8434795</v>
      </c>
      <c r="AQ15" s="32">
        <v>82409</v>
      </c>
      <c r="AR15" s="35">
        <v>0.59013619397616279</v>
      </c>
      <c r="AS15" s="35">
        <v>0.17295500656687179</v>
      </c>
      <c r="AT15" s="35">
        <v>0.88832093305848137</v>
      </c>
    </row>
    <row r="16" spans="1:46" x14ac:dyDescent="0.3">
      <c r="A16" s="30" t="s">
        <v>24</v>
      </c>
      <c r="B16" s="1" t="s">
        <v>25</v>
      </c>
      <c r="C16" s="31">
        <v>0.75900000000000001</v>
      </c>
      <c r="D16" s="31">
        <v>9.2669999999999992E-3</v>
      </c>
      <c r="E16" s="32">
        <v>2351081</v>
      </c>
      <c r="F16" s="32">
        <v>61.67</v>
      </c>
      <c r="G16" s="32">
        <v>73.78</v>
      </c>
      <c r="H16" s="31">
        <v>0.22</v>
      </c>
      <c r="I16" s="33">
        <v>30.9</v>
      </c>
      <c r="J16" s="33">
        <v>4.9000000953674299</v>
      </c>
      <c r="K16" s="31">
        <v>3.40199995040894</v>
      </c>
      <c r="L16" s="32">
        <v>98</v>
      </c>
      <c r="M16" s="32">
        <v>66</v>
      </c>
      <c r="N16" s="33">
        <v>0.1</v>
      </c>
      <c r="O16" s="31">
        <v>1191.28942871094</v>
      </c>
      <c r="P16" s="31">
        <v>25</v>
      </c>
      <c r="Q16" s="33">
        <v>0</v>
      </c>
      <c r="R16" s="31">
        <v>0.32552041635446299</v>
      </c>
      <c r="S16" s="31">
        <v>31.790000915527301</v>
      </c>
      <c r="T16" s="32">
        <v>0</v>
      </c>
      <c r="U16" s="32">
        <v>0</v>
      </c>
      <c r="V16" s="32">
        <v>0</v>
      </c>
      <c r="W16" s="32">
        <v>392982</v>
      </c>
      <c r="X16" s="32">
        <v>1121</v>
      </c>
      <c r="Y16" s="32">
        <v>0</v>
      </c>
      <c r="Z16" s="32">
        <v>131</v>
      </c>
      <c r="AA16" s="33">
        <v>2.4</v>
      </c>
      <c r="AB16" s="33" t="s">
        <v>534</v>
      </c>
      <c r="AC16" s="33" t="s">
        <v>534</v>
      </c>
      <c r="AD16" s="31" t="s">
        <v>534</v>
      </c>
      <c r="AE16" s="31">
        <v>-0.16</v>
      </c>
      <c r="AF16" s="32">
        <v>31</v>
      </c>
      <c r="AG16" s="33">
        <v>100</v>
      </c>
      <c r="AH16" s="31">
        <v>99.79</v>
      </c>
      <c r="AI16" s="31">
        <v>77</v>
      </c>
      <c r="AJ16" s="31">
        <v>106.28</v>
      </c>
      <c r="AK16" s="32">
        <v>26000</v>
      </c>
      <c r="AL16" s="33">
        <v>89.349071699999996</v>
      </c>
      <c r="AM16" s="33">
        <v>86.997767499999995</v>
      </c>
      <c r="AN16" s="32">
        <v>17398.1640625</v>
      </c>
      <c r="AO16" s="32">
        <v>9862429</v>
      </c>
      <c r="AP16" s="32">
        <v>9651533</v>
      </c>
      <c r="AQ16" s="32">
        <v>82658</v>
      </c>
      <c r="AR16" s="35">
        <v>9.5020405361017635E-2</v>
      </c>
      <c r="AS16" s="35">
        <v>0.47868593776199753</v>
      </c>
      <c r="AT16" s="35">
        <v>0.49555929362014339</v>
      </c>
    </row>
    <row r="17" spans="1:46" x14ac:dyDescent="0.3">
      <c r="A17" s="30" t="s">
        <v>26</v>
      </c>
      <c r="B17" s="1" t="s">
        <v>27</v>
      </c>
      <c r="C17" s="31">
        <v>0.79200000000000004</v>
      </c>
      <c r="D17" s="31" t="s">
        <v>534</v>
      </c>
      <c r="E17" s="32">
        <v>874328</v>
      </c>
      <c r="F17" s="32">
        <v>0</v>
      </c>
      <c r="G17" s="32">
        <v>0</v>
      </c>
      <c r="H17" s="31" t="s">
        <v>534</v>
      </c>
      <c r="I17" s="33">
        <v>10.6</v>
      </c>
      <c r="J17" s="33" t="s">
        <v>534</v>
      </c>
      <c r="K17" s="31" t="s">
        <v>534</v>
      </c>
      <c r="L17" s="32">
        <v>89</v>
      </c>
      <c r="M17" s="32">
        <v>26</v>
      </c>
      <c r="N17" s="33">
        <v>3.3</v>
      </c>
      <c r="O17" s="31">
        <v>1699.05249023438</v>
      </c>
      <c r="P17" s="31">
        <v>80</v>
      </c>
      <c r="Q17" s="33" t="s">
        <v>534</v>
      </c>
      <c r="R17" s="31">
        <v>0.36186787743541199</v>
      </c>
      <c r="S17" s="31" t="s">
        <v>534</v>
      </c>
      <c r="T17" s="32">
        <v>0</v>
      </c>
      <c r="U17" s="32">
        <v>0</v>
      </c>
      <c r="V17" s="32">
        <v>0</v>
      </c>
      <c r="W17" s="32">
        <v>0</v>
      </c>
      <c r="X17" s="32">
        <v>12</v>
      </c>
      <c r="Y17" s="32">
        <v>0</v>
      </c>
      <c r="Z17" s="32">
        <v>108</v>
      </c>
      <c r="AA17" s="33">
        <v>10</v>
      </c>
      <c r="AB17" s="33">
        <v>1.62</v>
      </c>
      <c r="AC17" s="33">
        <v>5.4</v>
      </c>
      <c r="AD17" s="31" t="s">
        <v>534</v>
      </c>
      <c r="AE17" s="31">
        <v>0.72</v>
      </c>
      <c r="AF17" s="32">
        <v>65</v>
      </c>
      <c r="AG17" s="33">
        <v>100</v>
      </c>
      <c r="AH17" s="31" t="s">
        <v>534</v>
      </c>
      <c r="AI17" s="31">
        <v>78</v>
      </c>
      <c r="AJ17" s="31">
        <v>91.82</v>
      </c>
      <c r="AK17" s="32">
        <v>4800</v>
      </c>
      <c r="AL17" s="33">
        <v>92.011074699999995</v>
      </c>
      <c r="AM17" s="33">
        <v>98.353756599999997</v>
      </c>
      <c r="AN17" s="32">
        <v>30430.169921875</v>
      </c>
      <c r="AO17" s="32">
        <v>395361</v>
      </c>
      <c r="AP17" s="32">
        <v>384746</v>
      </c>
      <c r="AQ17" s="32">
        <v>10010</v>
      </c>
      <c r="AR17" s="35">
        <v>0.735593163222236</v>
      </c>
      <c r="AS17" s="35">
        <v>0.15046565044950611</v>
      </c>
      <c r="AT17" s="35">
        <v>0.68063440399830843</v>
      </c>
    </row>
    <row r="18" spans="1:46" x14ac:dyDescent="0.3">
      <c r="A18" s="30" t="s">
        <v>28</v>
      </c>
      <c r="B18" s="1" t="s">
        <v>29</v>
      </c>
      <c r="C18" s="31">
        <v>0.82399999999999995</v>
      </c>
      <c r="D18" s="31" t="s">
        <v>534</v>
      </c>
      <c r="E18" s="32">
        <v>0</v>
      </c>
      <c r="F18" s="32">
        <v>0</v>
      </c>
      <c r="G18" s="32">
        <v>0</v>
      </c>
      <c r="H18" s="31" t="s">
        <v>534</v>
      </c>
      <c r="I18" s="33">
        <v>7.6</v>
      </c>
      <c r="J18" s="33" t="s">
        <v>534</v>
      </c>
      <c r="K18" s="31">
        <v>0.91500002145767201</v>
      </c>
      <c r="L18" s="32">
        <v>99</v>
      </c>
      <c r="M18" s="32">
        <v>12</v>
      </c>
      <c r="N18" s="33">
        <v>0.1</v>
      </c>
      <c r="O18" s="31">
        <v>2453.15600585938</v>
      </c>
      <c r="P18" s="31">
        <v>15</v>
      </c>
      <c r="Q18" s="33" t="s">
        <v>534</v>
      </c>
      <c r="R18" s="31">
        <v>0.233452607607681</v>
      </c>
      <c r="S18" s="31" t="s">
        <v>534</v>
      </c>
      <c r="T18" s="32">
        <v>0</v>
      </c>
      <c r="U18" s="32">
        <v>0</v>
      </c>
      <c r="V18" s="32">
        <v>0</v>
      </c>
      <c r="W18" s="32">
        <v>0</v>
      </c>
      <c r="X18" s="32">
        <v>256</v>
      </c>
      <c r="Y18" s="32">
        <v>0</v>
      </c>
      <c r="Z18" s="32">
        <v>139</v>
      </c>
      <c r="AA18" s="33">
        <v>4.4000000000000004</v>
      </c>
      <c r="AB18" s="33">
        <v>2.2400000000000002</v>
      </c>
      <c r="AC18" s="33">
        <v>18.5</v>
      </c>
      <c r="AD18" s="31">
        <v>3.4833333333333329</v>
      </c>
      <c r="AE18" s="31">
        <v>0.32</v>
      </c>
      <c r="AF18" s="32">
        <v>36</v>
      </c>
      <c r="AG18" s="33">
        <v>100</v>
      </c>
      <c r="AH18" s="31">
        <v>95.72</v>
      </c>
      <c r="AI18" s="31">
        <v>93.478302001953097</v>
      </c>
      <c r="AJ18" s="31">
        <v>216.93</v>
      </c>
      <c r="AK18" s="32">
        <v>3400</v>
      </c>
      <c r="AL18" s="33">
        <v>99.197632499999997</v>
      </c>
      <c r="AM18" s="33">
        <v>100</v>
      </c>
      <c r="AN18" s="32">
        <v>47526.90234375</v>
      </c>
      <c r="AO18" s="32">
        <v>1492584</v>
      </c>
      <c r="AP18" s="32">
        <v>1374443</v>
      </c>
      <c r="AQ18" s="32">
        <v>760</v>
      </c>
      <c r="AR18" s="35">
        <v>0.59480545140578078</v>
      </c>
      <c r="AS18" s="35">
        <v>0.99112609369790616</v>
      </c>
      <c r="AT18" s="35">
        <v>0.12487039515529053</v>
      </c>
    </row>
    <row r="19" spans="1:46" x14ac:dyDescent="0.3">
      <c r="A19" s="30" t="s">
        <v>30</v>
      </c>
      <c r="B19" s="1" t="s">
        <v>31</v>
      </c>
      <c r="C19" s="31">
        <v>0.57899999999999996</v>
      </c>
      <c r="D19" s="31">
        <v>0.1884286</v>
      </c>
      <c r="E19" s="32">
        <v>965044733</v>
      </c>
      <c r="F19" s="32">
        <v>1200.54</v>
      </c>
      <c r="G19" s="32">
        <v>1221.77</v>
      </c>
      <c r="H19" s="31">
        <v>1.07</v>
      </c>
      <c r="I19" s="33">
        <v>34.200000000000003</v>
      </c>
      <c r="J19" s="33">
        <v>32.599998474121101</v>
      </c>
      <c r="K19" s="31">
        <v>0.356000006198883</v>
      </c>
      <c r="L19" s="32">
        <v>94</v>
      </c>
      <c r="M19" s="32">
        <v>221</v>
      </c>
      <c r="N19" s="33">
        <v>0.1</v>
      </c>
      <c r="O19" s="31">
        <v>88.035354614257798</v>
      </c>
      <c r="P19" s="31">
        <v>176</v>
      </c>
      <c r="Q19" s="33">
        <v>14</v>
      </c>
      <c r="R19" s="31">
        <v>0.52027552111682795</v>
      </c>
      <c r="S19" s="31">
        <v>32.400001525878899</v>
      </c>
      <c r="T19" s="32">
        <v>3103625</v>
      </c>
      <c r="U19" s="32">
        <v>11467013</v>
      </c>
      <c r="V19" s="32">
        <v>14000</v>
      </c>
      <c r="W19" s="32">
        <v>432000</v>
      </c>
      <c r="X19" s="32">
        <v>891245</v>
      </c>
      <c r="Y19" s="32">
        <v>0</v>
      </c>
      <c r="Z19" s="32">
        <v>109</v>
      </c>
      <c r="AA19" s="33">
        <v>15.1</v>
      </c>
      <c r="AB19" s="33">
        <v>7.99</v>
      </c>
      <c r="AC19" s="33">
        <v>4.5</v>
      </c>
      <c r="AD19" s="31">
        <v>3.7833333333333328</v>
      </c>
      <c r="AE19" s="31">
        <v>-0.69</v>
      </c>
      <c r="AF19" s="32">
        <v>28</v>
      </c>
      <c r="AG19" s="33">
        <v>75.919998168945298</v>
      </c>
      <c r="AH19" s="31">
        <v>72.760000000000005</v>
      </c>
      <c r="AI19" s="31">
        <v>14.3999996185303</v>
      </c>
      <c r="AJ19" s="31">
        <v>77.88</v>
      </c>
      <c r="AK19" s="32">
        <v>24000</v>
      </c>
      <c r="AL19" s="33">
        <v>60.558993000000001</v>
      </c>
      <c r="AM19" s="33">
        <v>86.853716199999994</v>
      </c>
      <c r="AN19" s="32">
        <v>3868.822265625</v>
      </c>
      <c r="AO19" s="32">
        <v>164669744</v>
      </c>
      <c r="AP19" s="32">
        <v>160724193</v>
      </c>
      <c r="AQ19" s="32">
        <v>130170</v>
      </c>
      <c r="AR19" s="35">
        <v>0.53297353040775375</v>
      </c>
      <c r="AS19" s="35">
        <v>0.68881617865555911</v>
      </c>
      <c r="AT19" s="35">
        <v>0.4890186447240864</v>
      </c>
    </row>
    <row r="20" spans="1:46" x14ac:dyDescent="0.3">
      <c r="A20" s="30" t="s">
        <v>32</v>
      </c>
      <c r="B20" s="1" t="s">
        <v>33</v>
      </c>
      <c r="C20" s="31">
        <v>0.79500000000000004</v>
      </c>
      <c r="D20" s="31">
        <v>4.1340999999999999E-3</v>
      </c>
      <c r="E20" s="32">
        <v>2175543</v>
      </c>
      <c r="F20" s="32">
        <v>0</v>
      </c>
      <c r="G20" s="32">
        <v>0</v>
      </c>
      <c r="H20" s="31" t="s">
        <v>534</v>
      </c>
      <c r="I20" s="33">
        <v>12.3</v>
      </c>
      <c r="J20" s="33">
        <v>3.5</v>
      </c>
      <c r="K20" s="31">
        <v>1.8109999895095801</v>
      </c>
      <c r="L20" s="32">
        <v>92</v>
      </c>
      <c r="M20" s="32">
        <v>1.2</v>
      </c>
      <c r="N20" s="33">
        <v>1.3</v>
      </c>
      <c r="O20" s="31">
        <v>1233.55041503906</v>
      </c>
      <c r="P20" s="31">
        <v>27</v>
      </c>
      <c r="Q20" s="33" t="s">
        <v>534</v>
      </c>
      <c r="R20" s="31">
        <v>0.29140957811373502</v>
      </c>
      <c r="S20" s="31">
        <v>47</v>
      </c>
      <c r="T20" s="32">
        <v>0</v>
      </c>
      <c r="U20" s="32">
        <v>0</v>
      </c>
      <c r="V20" s="32">
        <v>0</v>
      </c>
      <c r="W20" s="32">
        <v>0</v>
      </c>
      <c r="X20" s="32">
        <v>1</v>
      </c>
      <c r="Y20" s="32">
        <v>0</v>
      </c>
      <c r="Z20" s="32">
        <v>119</v>
      </c>
      <c r="AA20" s="33">
        <v>4.4000000000000004</v>
      </c>
      <c r="AB20" s="33">
        <v>2.39</v>
      </c>
      <c r="AC20" s="33">
        <v>5.4</v>
      </c>
      <c r="AD20" s="31">
        <v>3.9</v>
      </c>
      <c r="AE20" s="31">
        <v>1.08</v>
      </c>
      <c r="AF20" s="32">
        <v>68</v>
      </c>
      <c r="AG20" s="33">
        <v>100</v>
      </c>
      <c r="AH20" s="31" t="s">
        <v>534</v>
      </c>
      <c r="AI20" s="31">
        <v>76.110000610351605</v>
      </c>
      <c r="AJ20" s="31">
        <v>115</v>
      </c>
      <c r="AK20" s="32">
        <v>1800</v>
      </c>
      <c r="AL20" s="33">
        <v>96.209153999999998</v>
      </c>
      <c r="AM20" s="33">
        <v>99.742940399999995</v>
      </c>
      <c r="AN20" s="32">
        <v>18639.451171875</v>
      </c>
      <c r="AO20" s="32">
        <v>285719</v>
      </c>
      <c r="AP20" s="32">
        <v>281853</v>
      </c>
      <c r="AQ20" s="32">
        <v>430</v>
      </c>
      <c r="AR20" s="35">
        <v>0.10556048344617108</v>
      </c>
      <c r="AS20" s="35">
        <v>9.8469187142495529E-2</v>
      </c>
      <c r="AT20" s="35">
        <v>0.1568955486628667</v>
      </c>
    </row>
    <row r="21" spans="1:46" x14ac:dyDescent="0.3">
      <c r="A21" s="30" t="s">
        <v>34</v>
      </c>
      <c r="B21" s="1" t="s">
        <v>35</v>
      </c>
      <c r="C21" s="31">
        <v>0.79600000000000004</v>
      </c>
      <c r="D21" s="31">
        <v>1.4621E-3</v>
      </c>
      <c r="E21" s="32">
        <v>711879</v>
      </c>
      <c r="F21" s="32">
        <v>62.7</v>
      </c>
      <c r="G21" s="32">
        <v>51.55</v>
      </c>
      <c r="H21" s="31">
        <v>-0.05</v>
      </c>
      <c r="I21" s="33">
        <v>3.9</v>
      </c>
      <c r="J21" s="33" t="s">
        <v>534</v>
      </c>
      <c r="K21" s="31">
        <v>3.9249999523162802</v>
      </c>
      <c r="L21" s="32">
        <v>98</v>
      </c>
      <c r="M21" s="32">
        <v>52</v>
      </c>
      <c r="N21" s="33">
        <v>0.4</v>
      </c>
      <c r="O21" s="31">
        <v>1084.61975097656</v>
      </c>
      <c r="P21" s="31">
        <v>4</v>
      </c>
      <c r="Q21" s="33" t="s">
        <v>534</v>
      </c>
      <c r="R21" s="31">
        <v>0.14357342086226099</v>
      </c>
      <c r="S21" s="31">
        <v>27</v>
      </c>
      <c r="T21" s="32">
        <v>0</v>
      </c>
      <c r="U21" s="32">
        <v>50539</v>
      </c>
      <c r="V21" s="32">
        <v>50000</v>
      </c>
      <c r="W21" s="32">
        <v>0</v>
      </c>
      <c r="X21" s="32">
        <v>2160</v>
      </c>
      <c r="Y21" s="32">
        <v>0</v>
      </c>
      <c r="Z21" s="32">
        <v>131</v>
      </c>
      <c r="AA21" s="33">
        <v>2.4</v>
      </c>
      <c r="AB21" s="33">
        <v>5.29</v>
      </c>
      <c r="AC21" s="33" t="s">
        <v>534</v>
      </c>
      <c r="AD21" s="31">
        <v>3.8833333333333329</v>
      </c>
      <c r="AE21" s="31">
        <v>-0.51</v>
      </c>
      <c r="AF21" s="32">
        <v>44</v>
      </c>
      <c r="AG21" s="33">
        <v>100</v>
      </c>
      <c r="AH21" s="31">
        <v>99.72</v>
      </c>
      <c r="AI21" s="31">
        <v>62.230361938476598</v>
      </c>
      <c r="AJ21" s="31">
        <v>124.17</v>
      </c>
      <c r="AK21" s="32">
        <v>200000</v>
      </c>
      <c r="AL21" s="33">
        <v>94.323844899999997</v>
      </c>
      <c r="AM21" s="33">
        <v>99.718261999999996</v>
      </c>
      <c r="AN21" s="32">
        <v>18847.93359375</v>
      </c>
      <c r="AO21" s="32">
        <v>9507875</v>
      </c>
      <c r="AP21" s="32">
        <v>9363038</v>
      </c>
      <c r="AQ21" s="32">
        <v>202910</v>
      </c>
      <c r="AR21" s="35">
        <v>0.90407964773519489</v>
      </c>
      <c r="AS21" s="35">
        <v>0.2120540128232018</v>
      </c>
      <c r="AT21" s="35">
        <v>0.25513852301335715</v>
      </c>
    </row>
    <row r="22" spans="1:46" x14ac:dyDescent="0.3">
      <c r="A22" s="30" t="s">
        <v>36</v>
      </c>
      <c r="B22" s="1" t="s">
        <v>37</v>
      </c>
      <c r="C22" s="31">
        <v>0.89600000000000002</v>
      </c>
      <c r="D22" s="31" t="s">
        <v>534</v>
      </c>
      <c r="E22" s="32">
        <v>1516729</v>
      </c>
      <c r="F22" s="32">
        <v>0</v>
      </c>
      <c r="G22" s="32">
        <v>0</v>
      </c>
      <c r="H22" s="31" t="s">
        <v>534</v>
      </c>
      <c r="I22" s="33">
        <v>3.9</v>
      </c>
      <c r="J22" s="33" t="s">
        <v>534</v>
      </c>
      <c r="K22" s="31">
        <v>4.8870000839233398</v>
      </c>
      <c r="L22" s="32">
        <v>96</v>
      </c>
      <c r="M22" s="32">
        <v>10</v>
      </c>
      <c r="N22" s="33" t="s">
        <v>534</v>
      </c>
      <c r="O22" s="31">
        <v>4782.36083984375</v>
      </c>
      <c r="P22" s="31">
        <v>7</v>
      </c>
      <c r="Q22" s="33" t="s">
        <v>534</v>
      </c>
      <c r="R22" s="31">
        <v>7.3095263815169606E-2</v>
      </c>
      <c r="S22" s="31">
        <v>27.590000152587901</v>
      </c>
      <c r="T22" s="32">
        <v>0</v>
      </c>
      <c r="U22" s="32">
        <v>0</v>
      </c>
      <c r="V22" s="32">
        <v>0</v>
      </c>
      <c r="W22" s="32">
        <v>0</v>
      </c>
      <c r="X22" s="32">
        <v>42168</v>
      </c>
      <c r="Y22" s="32">
        <v>0</v>
      </c>
      <c r="Z22" s="32">
        <v>149</v>
      </c>
      <c r="AA22" s="33">
        <v>2.4</v>
      </c>
      <c r="AB22" s="33">
        <v>1.68</v>
      </c>
      <c r="AC22" s="33">
        <v>6</v>
      </c>
      <c r="AD22" s="31" t="s">
        <v>534</v>
      </c>
      <c r="AE22" s="31">
        <v>1.33</v>
      </c>
      <c r="AF22" s="32">
        <v>75</v>
      </c>
      <c r="AG22" s="33">
        <v>100</v>
      </c>
      <c r="AH22" s="31" t="s">
        <v>534</v>
      </c>
      <c r="AI22" s="31">
        <v>85.052902221679702</v>
      </c>
      <c r="AJ22" s="31">
        <v>111.01</v>
      </c>
      <c r="AK22" s="32">
        <v>150000</v>
      </c>
      <c r="AL22" s="33">
        <v>99.4847994</v>
      </c>
      <c r="AM22" s="33">
        <v>100</v>
      </c>
      <c r="AN22" s="32">
        <v>47561.03125</v>
      </c>
      <c r="AO22" s="32">
        <v>11372068</v>
      </c>
      <c r="AP22" s="32">
        <v>11176877</v>
      </c>
      <c r="AQ22" s="32">
        <v>30280</v>
      </c>
      <c r="AR22" s="35">
        <v>0.93771996164249982</v>
      </c>
      <c r="AS22" s="35">
        <v>0.62391116589525575</v>
      </c>
      <c r="AT22" s="35">
        <v>0.96329515785298525</v>
      </c>
    </row>
    <row r="23" spans="1:46" x14ac:dyDescent="0.3">
      <c r="A23" s="30" t="s">
        <v>38</v>
      </c>
      <c r="B23" s="1" t="s">
        <v>39</v>
      </c>
      <c r="C23" s="31">
        <v>0.70599999999999996</v>
      </c>
      <c r="D23" s="31">
        <v>3.0412999999999999E-2</v>
      </c>
      <c r="E23" s="32">
        <v>205000</v>
      </c>
      <c r="F23" s="32">
        <v>6.11</v>
      </c>
      <c r="G23" s="32">
        <v>4.3600000000000003</v>
      </c>
      <c r="H23" s="31">
        <v>2.14</v>
      </c>
      <c r="I23" s="33">
        <v>14.9</v>
      </c>
      <c r="J23" s="33">
        <v>6.1999998092651403</v>
      </c>
      <c r="K23" s="31">
        <v>0.82800000905990601</v>
      </c>
      <c r="L23" s="32">
        <v>95</v>
      </c>
      <c r="M23" s="32">
        <v>38</v>
      </c>
      <c r="N23" s="33">
        <v>1.8</v>
      </c>
      <c r="O23" s="31">
        <v>523.72888183593795</v>
      </c>
      <c r="P23" s="31">
        <v>28</v>
      </c>
      <c r="Q23" s="33">
        <v>0</v>
      </c>
      <c r="R23" s="31">
        <v>0.37523759269691298</v>
      </c>
      <c r="S23" s="31">
        <v>36.200000000000003</v>
      </c>
      <c r="T23" s="32">
        <v>10355</v>
      </c>
      <c r="U23" s="32">
        <v>0</v>
      </c>
      <c r="V23" s="32">
        <v>0</v>
      </c>
      <c r="W23" s="32">
        <v>0</v>
      </c>
      <c r="X23" s="32">
        <v>0</v>
      </c>
      <c r="Y23" s="32">
        <v>0</v>
      </c>
      <c r="Z23" s="32">
        <v>123</v>
      </c>
      <c r="AA23" s="33">
        <v>6.2</v>
      </c>
      <c r="AB23" s="33">
        <v>3.03</v>
      </c>
      <c r="AC23" s="33">
        <v>27.9</v>
      </c>
      <c r="AD23" s="31" t="s">
        <v>534</v>
      </c>
      <c r="AE23" s="31">
        <v>-0.68</v>
      </c>
      <c r="AF23" s="32" t="s">
        <v>534</v>
      </c>
      <c r="AG23" s="33">
        <v>92.214317321777301</v>
      </c>
      <c r="AH23" s="31">
        <v>82.78</v>
      </c>
      <c r="AI23" s="31">
        <v>41.590000152587898</v>
      </c>
      <c r="AJ23" s="31">
        <v>63.87</v>
      </c>
      <c r="AK23" s="32">
        <v>6000</v>
      </c>
      <c r="AL23" s="33">
        <v>90.539646399999995</v>
      </c>
      <c r="AM23" s="33">
        <v>99.504312499999997</v>
      </c>
      <c r="AN23" s="32">
        <v>8590.013671875</v>
      </c>
      <c r="AO23" s="32">
        <v>374681</v>
      </c>
      <c r="AP23" s="32">
        <v>359600</v>
      </c>
      <c r="AQ23" s="32">
        <v>22810</v>
      </c>
      <c r="AR23" s="35">
        <v>0.41218335819929397</v>
      </c>
      <c r="AS23" s="35">
        <v>0.19859891329183865</v>
      </c>
      <c r="AT23" s="35">
        <v>0.32946645273581554</v>
      </c>
    </row>
    <row r="24" spans="1:46" x14ac:dyDescent="0.3">
      <c r="A24" s="30" t="s">
        <v>40</v>
      </c>
      <c r="B24" s="1" t="s">
        <v>41</v>
      </c>
      <c r="C24" s="31">
        <v>0.48499999999999999</v>
      </c>
      <c r="D24" s="31">
        <v>0.3425127</v>
      </c>
      <c r="E24" s="32">
        <v>3636391</v>
      </c>
      <c r="F24" s="32">
        <v>184.17</v>
      </c>
      <c r="G24" s="32">
        <v>221.93</v>
      </c>
      <c r="H24" s="31">
        <v>5.74</v>
      </c>
      <c r="I24" s="33">
        <v>97.6</v>
      </c>
      <c r="J24" s="33">
        <v>18</v>
      </c>
      <c r="K24" s="31">
        <v>0.152999997138977</v>
      </c>
      <c r="L24" s="32">
        <v>74</v>
      </c>
      <c r="M24" s="32">
        <v>59</v>
      </c>
      <c r="N24" s="33">
        <v>1</v>
      </c>
      <c r="O24" s="31">
        <v>84.460456848144503</v>
      </c>
      <c r="P24" s="31">
        <v>405</v>
      </c>
      <c r="Q24" s="33">
        <v>80</v>
      </c>
      <c r="R24" s="31">
        <v>0.61268894779622496</v>
      </c>
      <c r="S24" s="31">
        <v>43.439998626708999</v>
      </c>
      <c r="T24" s="32">
        <v>281</v>
      </c>
      <c r="U24" s="32">
        <v>0</v>
      </c>
      <c r="V24" s="32">
        <v>0</v>
      </c>
      <c r="W24" s="32">
        <v>0</v>
      </c>
      <c r="X24" s="32">
        <v>1061</v>
      </c>
      <c r="Y24" s="32">
        <v>0</v>
      </c>
      <c r="Z24" s="32">
        <v>123</v>
      </c>
      <c r="AA24" s="33">
        <v>10.3</v>
      </c>
      <c r="AB24" s="33">
        <v>8.07</v>
      </c>
      <c r="AC24" s="33">
        <v>21.8</v>
      </c>
      <c r="AD24" s="31">
        <v>2.7833333333333332</v>
      </c>
      <c r="AE24" s="31">
        <v>-0.56999999999999995</v>
      </c>
      <c r="AF24" s="32">
        <v>39</v>
      </c>
      <c r="AG24" s="33">
        <v>41.402614593505902</v>
      </c>
      <c r="AH24" s="31">
        <v>38.450000000000003</v>
      </c>
      <c r="AI24" s="31">
        <v>6.7877030372619602</v>
      </c>
      <c r="AJ24" s="31">
        <v>79.650000000000006</v>
      </c>
      <c r="AK24" s="32">
        <v>13000</v>
      </c>
      <c r="AL24" s="33">
        <v>19.718905500000002</v>
      </c>
      <c r="AM24" s="33">
        <v>77.904522</v>
      </c>
      <c r="AN24" s="32">
        <v>2266.23168945313</v>
      </c>
      <c r="AO24" s="32">
        <v>11175692</v>
      </c>
      <c r="AP24" s="32">
        <v>10851061</v>
      </c>
      <c r="AQ24" s="32">
        <v>112760</v>
      </c>
      <c r="AR24" s="35">
        <v>0.52178281079767297</v>
      </c>
      <c r="AS24" s="35">
        <v>0.82197203122191731</v>
      </c>
      <c r="AT24" s="35">
        <v>0.41152248922643897</v>
      </c>
    </row>
    <row r="25" spans="1:46" x14ac:dyDescent="0.3">
      <c r="A25" s="30" t="s">
        <v>42</v>
      </c>
      <c r="B25" s="1" t="s">
        <v>43</v>
      </c>
      <c r="C25" s="31">
        <v>0.60699999999999998</v>
      </c>
      <c r="D25" s="31">
        <v>0.12796350000000001</v>
      </c>
      <c r="E25" s="32">
        <v>1210333</v>
      </c>
      <c r="F25" s="32">
        <v>37.159999999999997</v>
      </c>
      <c r="G25" s="32">
        <v>30.62</v>
      </c>
      <c r="H25" s="31">
        <v>2.54</v>
      </c>
      <c r="I25" s="33">
        <v>32.4</v>
      </c>
      <c r="J25" s="33">
        <v>12.800000190734901</v>
      </c>
      <c r="K25" s="31">
        <v>0.38100001215934798</v>
      </c>
      <c r="L25" s="32">
        <v>97</v>
      </c>
      <c r="M25" s="32">
        <v>178</v>
      </c>
      <c r="N25" s="33">
        <v>0.1</v>
      </c>
      <c r="O25" s="31">
        <v>287.12863159179699</v>
      </c>
      <c r="P25" s="31">
        <v>148</v>
      </c>
      <c r="Q25" s="33">
        <v>0</v>
      </c>
      <c r="R25" s="31">
        <v>0.47728728842290302</v>
      </c>
      <c r="S25" s="31">
        <v>38.810001373291001</v>
      </c>
      <c r="T25" s="32">
        <v>0</v>
      </c>
      <c r="U25" s="32">
        <v>0</v>
      </c>
      <c r="V25" s="32">
        <v>0</v>
      </c>
      <c r="W25" s="32">
        <v>0</v>
      </c>
      <c r="X25" s="32">
        <v>0</v>
      </c>
      <c r="Y25" s="32">
        <v>0</v>
      </c>
      <c r="Z25" s="32">
        <v>110</v>
      </c>
      <c r="AA25" s="33">
        <v>14.9</v>
      </c>
      <c r="AB25" s="33">
        <v>5.07</v>
      </c>
      <c r="AC25" s="33">
        <v>6.4</v>
      </c>
      <c r="AD25" s="31">
        <v>3.2166666666666672</v>
      </c>
      <c r="AE25" s="31">
        <v>0.49</v>
      </c>
      <c r="AF25" s="32">
        <v>67</v>
      </c>
      <c r="AG25" s="33">
        <v>100</v>
      </c>
      <c r="AH25" s="31">
        <v>63.91</v>
      </c>
      <c r="AI25" s="31">
        <v>39.799999237060497</v>
      </c>
      <c r="AJ25" s="31">
        <v>88.78</v>
      </c>
      <c r="AK25" s="32">
        <v>1600</v>
      </c>
      <c r="AL25" s="33">
        <v>50.400342100000003</v>
      </c>
      <c r="AM25" s="33">
        <v>99.998840900000005</v>
      </c>
      <c r="AN25" s="32">
        <v>9560.7744140625</v>
      </c>
      <c r="AO25" s="32">
        <v>807610</v>
      </c>
      <c r="AP25" s="32">
        <v>735758</v>
      </c>
      <c r="AQ25" s="32">
        <v>38394</v>
      </c>
      <c r="AR25" s="35">
        <v>0.67739688275310894</v>
      </c>
      <c r="AS25" s="35">
        <v>0.23082619285183004</v>
      </c>
      <c r="AT25" s="35">
        <v>0.62716753701721539</v>
      </c>
    </row>
    <row r="26" spans="1:46" x14ac:dyDescent="0.3">
      <c r="A26" s="30" t="s">
        <v>44</v>
      </c>
      <c r="B26" s="1" t="s">
        <v>45</v>
      </c>
      <c r="C26" s="31">
        <v>0.67400000000000004</v>
      </c>
      <c r="D26" s="31">
        <v>9.6584000000000003E-2</v>
      </c>
      <c r="E26" s="32">
        <v>11175106</v>
      </c>
      <c r="F26" s="32">
        <v>205.59</v>
      </c>
      <c r="G26" s="32">
        <v>203.17</v>
      </c>
      <c r="H26" s="31">
        <v>2.1</v>
      </c>
      <c r="I26" s="33">
        <v>36.9</v>
      </c>
      <c r="J26" s="33">
        <v>3.4000000953674299</v>
      </c>
      <c r="K26" s="31">
        <v>0.42</v>
      </c>
      <c r="L26" s="32">
        <v>99</v>
      </c>
      <c r="M26" s="32">
        <v>114</v>
      </c>
      <c r="N26" s="33">
        <v>0.3</v>
      </c>
      <c r="O26" s="31">
        <v>445.82263183593801</v>
      </c>
      <c r="P26" s="31">
        <v>206</v>
      </c>
      <c r="Q26" s="33">
        <v>0</v>
      </c>
      <c r="R26" s="31">
        <v>0.44558403443998101</v>
      </c>
      <c r="S26" s="31">
        <v>44.599998474121101</v>
      </c>
      <c r="T26" s="32">
        <v>670420</v>
      </c>
      <c r="U26" s="32">
        <v>0</v>
      </c>
      <c r="V26" s="32">
        <v>12186</v>
      </c>
      <c r="W26" s="32">
        <v>0</v>
      </c>
      <c r="X26" s="32">
        <v>786</v>
      </c>
      <c r="Y26" s="32">
        <v>0</v>
      </c>
      <c r="Z26" s="32">
        <v>103</v>
      </c>
      <c r="AA26" s="33">
        <v>20.2</v>
      </c>
      <c r="AB26" s="33">
        <v>5.85</v>
      </c>
      <c r="AC26" s="33">
        <v>12.2</v>
      </c>
      <c r="AD26" s="31">
        <v>2.7666666666666666</v>
      </c>
      <c r="AE26" s="31">
        <v>-0.56999999999999995</v>
      </c>
      <c r="AF26" s="32">
        <v>33</v>
      </c>
      <c r="AG26" s="33">
        <v>93.039131164550795</v>
      </c>
      <c r="AH26" s="31">
        <v>95.14</v>
      </c>
      <c r="AI26" s="31">
        <v>45.099998474121101</v>
      </c>
      <c r="AJ26" s="31">
        <v>90.75</v>
      </c>
      <c r="AK26" s="32">
        <v>95000</v>
      </c>
      <c r="AL26" s="33">
        <v>50.329057400000003</v>
      </c>
      <c r="AM26" s="33">
        <v>90.036293599999993</v>
      </c>
      <c r="AN26" s="32">
        <v>7559.63916015625</v>
      </c>
      <c r="AO26" s="32">
        <v>11051600</v>
      </c>
      <c r="AP26" s="32">
        <v>10561753</v>
      </c>
      <c r="AQ26" s="32">
        <v>1083300</v>
      </c>
      <c r="AR26" s="35">
        <v>0.8968311063403045</v>
      </c>
      <c r="AS26" s="35">
        <v>0.96133353068791094</v>
      </c>
      <c r="AT26" s="35">
        <v>3.9024752597483725E-2</v>
      </c>
    </row>
    <row r="27" spans="1:46" x14ac:dyDescent="0.3">
      <c r="A27" s="30" t="s">
        <v>46</v>
      </c>
      <c r="B27" s="1" t="s">
        <v>47</v>
      </c>
      <c r="C27" s="31">
        <v>0.75</v>
      </c>
      <c r="D27" s="31">
        <v>6.3216000000000001E-3</v>
      </c>
      <c r="E27" s="32">
        <v>7258069</v>
      </c>
      <c r="F27" s="32">
        <v>146.76</v>
      </c>
      <c r="G27" s="32">
        <v>164.62</v>
      </c>
      <c r="H27" s="31">
        <v>2.63</v>
      </c>
      <c r="I27" s="33">
        <v>6</v>
      </c>
      <c r="J27" s="33">
        <v>1.5</v>
      </c>
      <c r="K27" s="31">
        <v>1.9299999475479099</v>
      </c>
      <c r="L27" s="32">
        <v>83</v>
      </c>
      <c r="M27" s="32">
        <v>32</v>
      </c>
      <c r="N27" s="33" t="s">
        <v>534</v>
      </c>
      <c r="O27" s="31">
        <v>1101.79296875</v>
      </c>
      <c r="P27" s="31">
        <v>11</v>
      </c>
      <c r="Q27" s="33" t="s">
        <v>534</v>
      </c>
      <c r="R27" s="31">
        <v>0.15834531834483101</v>
      </c>
      <c r="S27" s="31">
        <v>33.830001831054702</v>
      </c>
      <c r="T27" s="32">
        <v>0</v>
      </c>
      <c r="U27" s="32">
        <v>0</v>
      </c>
      <c r="V27" s="32">
        <v>0</v>
      </c>
      <c r="W27" s="32">
        <v>98574</v>
      </c>
      <c r="X27" s="32">
        <v>5229</v>
      </c>
      <c r="Y27" s="32">
        <v>0</v>
      </c>
      <c r="Z27" s="32">
        <v>125</v>
      </c>
      <c r="AA27" s="33">
        <v>2.4</v>
      </c>
      <c r="AB27" s="33">
        <v>4.82</v>
      </c>
      <c r="AC27" s="33">
        <v>6.3</v>
      </c>
      <c r="AD27" s="31" t="s">
        <v>534</v>
      </c>
      <c r="AE27" s="31">
        <v>-0.43</v>
      </c>
      <c r="AF27" s="32">
        <v>38</v>
      </c>
      <c r="AG27" s="33">
        <v>100</v>
      </c>
      <c r="AH27" s="31">
        <v>98.49</v>
      </c>
      <c r="AI27" s="31">
        <v>65.065505981445298</v>
      </c>
      <c r="AJ27" s="31">
        <v>89.25</v>
      </c>
      <c r="AK27" s="32">
        <v>38000</v>
      </c>
      <c r="AL27" s="33">
        <v>94.782081399999996</v>
      </c>
      <c r="AM27" s="33">
        <v>99.874047200000007</v>
      </c>
      <c r="AN27" s="32">
        <v>12875.96875</v>
      </c>
      <c r="AO27" s="32">
        <v>3507017</v>
      </c>
      <c r="AP27" s="32">
        <v>3777844</v>
      </c>
      <c r="AQ27" s="32">
        <v>51000</v>
      </c>
      <c r="AR27" s="35">
        <v>0.39392694021897889</v>
      </c>
      <c r="AS27" s="35">
        <v>0.66498631481030457</v>
      </c>
      <c r="AT27" s="35">
        <v>0.43413314659739066</v>
      </c>
    </row>
    <row r="28" spans="1:46" x14ac:dyDescent="0.3">
      <c r="A28" s="30" t="s">
        <v>48</v>
      </c>
      <c r="B28" s="1" t="s">
        <v>49</v>
      </c>
      <c r="C28" s="31">
        <v>0.69799999999999995</v>
      </c>
      <c r="D28" s="31" t="s">
        <v>534</v>
      </c>
      <c r="E28" s="32">
        <v>0</v>
      </c>
      <c r="F28" s="32">
        <v>56.31</v>
      </c>
      <c r="G28" s="32">
        <v>78.61</v>
      </c>
      <c r="H28" s="31">
        <v>0.59</v>
      </c>
      <c r="I28" s="33">
        <v>40.6</v>
      </c>
      <c r="J28" s="33">
        <v>11.199999809265099</v>
      </c>
      <c r="K28" s="31">
        <v>0.335999995470047</v>
      </c>
      <c r="L28" s="32">
        <v>97</v>
      </c>
      <c r="M28" s="32">
        <v>326</v>
      </c>
      <c r="N28" s="33">
        <v>21.9</v>
      </c>
      <c r="O28" s="31">
        <v>969.95635986328102</v>
      </c>
      <c r="P28" s="31">
        <v>129</v>
      </c>
      <c r="Q28" s="33">
        <v>0</v>
      </c>
      <c r="R28" s="31">
        <v>0.43541451802318198</v>
      </c>
      <c r="S28" s="31">
        <v>60.459999084472699</v>
      </c>
      <c r="T28" s="32">
        <v>0</v>
      </c>
      <c r="U28" s="32">
        <v>3250</v>
      </c>
      <c r="V28" s="32">
        <v>4225</v>
      </c>
      <c r="W28" s="32">
        <v>0</v>
      </c>
      <c r="X28" s="32">
        <v>2119</v>
      </c>
      <c r="Y28" s="32">
        <v>0</v>
      </c>
      <c r="Z28" s="32">
        <v>99</v>
      </c>
      <c r="AA28" s="33">
        <v>26</v>
      </c>
      <c r="AB28" s="33">
        <v>2.93</v>
      </c>
      <c r="AC28" s="33">
        <v>3.6</v>
      </c>
      <c r="AD28" s="31">
        <v>2.75</v>
      </c>
      <c r="AE28" s="31">
        <v>0.51</v>
      </c>
      <c r="AF28" s="32">
        <v>61</v>
      </c>
      <c r="AG28" s="33">
        <v>60.688396453857401</v>
      </c>
      <c r="AH28" s="31">
        <v>88.22</v>
      </c>
      <c r="AI28" s="31">
        <v>27.5</v>
      </c>
      <c r="AJ28" s="31">
        <v>158.53</v>
      </c>
      <c r="AK28" s="32">
        <v>40000</v>
      </c>
      <c r="AL28" s="33">
        <v>63.432747999999997</v>
      </c>
      <c r="AM28" s="33">
        <v>96.229326400000005</v>
      </c>
      <c r="AN28" s="32">
        <v>17354.19921875</v>
      </c>
      <c r="AO28" s="32">
        <v>2291661</v>
      </c>
      <c r="AP28" s="32">
        <v>2247379</v>
      </c>
      <c r="AQ28" s="32">
        <v>566730</v>
      </c>
      <c r="AR28" s="35">
        <v>0.88126143506796739</v>
      </c>
      <c r="AS28" s="35">
        <v>0.53097697502818664</v>
      </c>
      <c r="AT28" s="35">
        <v>0.88781121892321602</v>
      </c>
    </row>
    <row r="29" spans="1:46" x14ac:dyDescent="0.3">
      <c r="A29" s="30" t="s">
        <v>50</v>
      </c>
      <c r="B29" s="1" t="s">
        <v>51</v>
      </c>
      <c r="C29" s="31">
        <v>0.754</v>
      </c>
      <c r="D29" s="31">
        <v>9.6871000000000006E-3</v>
      </c>
      <c r="E29" s="32">
        <v>7344256</v>
      </c>
      <c r="F29" s="32">
        <v>686.97</v>
      </c>
      <c r="G29" s="32">
        <v>587.64</v>
      </c>
      <c r="H29" s="31">
        <v>0.04</v>
      </c>
      <c r="I29" s="33">
        <v>15.1</v>
      </c>
      <c r="J29" s="33">
        <v>2.2000000476837198</v>
      </c>
      <c r="K29" s="31">
        <v>1.8910000324249301</v>
      </c>
      <c r="L29" s="32">
        <v>96</v>
      </c>
      <c r="M29" s="32">
        <v>42</v>
      </c>
      <c r="N29" s="33">
        <v>0.6</v>
      </c>
      <c r="O29" s="31">
        <v>1391.52258300781</v>
      </c>
      <c r="P29" s="31">
        <v>44</v>
      </c>
      <c r="Q29" s="33">
        <v>1</v>
      </c>
      <c r="R29" s="31">
        <v>0.41445600997491</v>
      </c>
      <c r="S29" s="31">
        <v>51.4799995422363</v>
      </c>
      <c r="T29" s="32">
        <v>51292</v>
      </c>
      <c r="U29" s="32">
        <v>104450</v>
      </c>
      <c r="V29" s="32">
        <v>1250</v>
      </c>
      <c r="W29" s="32">
        <v>0</v>
      </c>
      <c r="X29" s="32">
        <v>10264</v>
      </c>
      <c r="Y29" s="32">
        <v>0</v>
      </c>
      <c r="Z29" s="32">
        <v>131</v>
      </c>
      <c r="AA29" s="33">
        <v>2.4</v>
      </c>
      <c r="AB29" s="33">
        <v>2.61</v>
      </c>
      <c r="AC29" s="33">
        <v>4.4000000000000004</v>
      </c>
      <c r="AD29" s="31">
        <v>3.2833333333333328</v>
      </c>
      <c r="AE29" s="31">
        <v>-0.18</v>
      </c>
      <c r="AF29" s="32">
        <v>37</v>
      </c>
      <c r="AG29" s="33">
        <v>100</v>
      </c>
      <c r="AH29" s="31">
        <v>92.59</v>
      </c>
      <c r="AI29" s="31">
        <v>59.079479217529297</v>
      </c>
      <c r="AJ29" s="31">
        <v>118.92</v>
      </c>
      <c r="AK29" s="32">
        <v>900000</v>
      </c>
      <c r="AL29" s="33">
        <v>82.775672900000004</v>
      </c>
      <c r="AM29" s="33">
        <v>98.124383100000003</v>
      </c>
      <c r="AN29" s="32">
        <v>15483.541015625</v>
      </c>
      <c r="AO29" s="32">
        <v>209288272</v>
      </c>
      <c r="AP29" s="32">
        <v>202645045</v>
      </c>
      <c r="AQ29" s="32">
        <v>8459420</v>
      </c>
      <c r="AR29" s="35">
        <v>0.86803496639205835</v>
      </c>
      <c r="AS29" s="35">
        <v>0.7653634419862555</v>
      </c>
      <c r="AT29" s="35">
        <v>0.18880000646953954</v>
      </c>
    </row>
    <row r="30" spans="1:46" x14ac:dyDescent="0.3">
      <c r="A30" s="30" t="s">
        <v>52</v>
      </c>
      <c r="B30" s="1" t="s">
        <v>53</v>
      </c>
      <c r="C30" s="31">
        <v>0.86499999999999999</v>
      </c>
      <c r="D30" s="31" t="s">
        <v>534</v>
      </c>
      <c r="E30" s="32">
        <v>0</v>
      </c>
      <c r="F30" s="32">
        <v>0</v>
      </c>
      <c r="G30" s="32">
        <v>0</v>
      </c>
      <c r="H30" s="31" t="s">
        <v>534</v>
      </c>
      <c r="I30" s="33">
        <v>9.9</v>
      </c>
      <c r="J30" s="33">
        <v>9.6000003814697301</v>
      </c>
      <c r="K30" s="31">
        <v>1.442999958992</v>
      </c>
      <c r="L30" s="32">
        <v>98</v>
      </c>
      <c r="M30" s="32">
        <v>66</v>
      </c>
      <c r="N30" s="33">
        <v>1.0999999999999999E-2</v>
      </c>
      <c r="O30" s="31">
        <v>2083.43041992188</v>
      </c>
      <c r="P30" s="31">
        <v>23</v>
      </c>
      <c r="Q30" s="33" t="s">
        <v>534</v>
      </c>
      <c r="R30" s="31" t="s">
        <v>534</v>
      </c>
      <c r="S30" s="31" t="s">
        <v>534</v>
      </c>
      <c r="T30" s="32">
        <v>0</v>
      </c>
      <c r="U30" s="32">
        <v>0</v>
      </c>
      <c r="V30" s="32">
        <v>0</v>
      </c>
      <c r="W30" s="32">
        <v>0</v>
      </c>
      <c r="X30" s="32">
        <v>0</v>
      </c>
      <c r="Y30" s="32">
        <v>0</v>
      </c>
      <c r="Z30" s="32">
        <v>125</v>
      </c>
      <c r="AA30" s="33">
        <v>2.4</v>
      </c>
      <c r="AB30" s="33">
        <v>2.95</v>
      </c>
      <c r="AC30" s="33">
        <v>4.7</v>
      </c>
      <c r="AD30" s="31">
        <v>2.6166666666666667</v>
      </c>
      <c r="AE30" s="31">
        <v>1.07</v>
      </c>
      <c r="AF30" s="32">
        <v>62</v>
      </c>
      <c r="AG30" s="33">
        <v>100</v>
      </c>
      <c r="AH30" s="31">
        <v>96.66</v>
      </c>
      <c r="AI30" s="31">
        <v>71.199996948242202</v>
      </c>
      <c r="AJ30" s="31">
        <v>120.67</v>
      </c>
      <c r="AK30" s="32">
        <v>1500</v>
      </c>
      <c r="AL30" s="33" t="s">
        <v>534</v>
      </c>
      <c r="AM30" s="33" t="s">
        <v>534</v>
      </c>
      <c r="AN30" s="32">
        <v>78836.125</v>
      </c>
      <c r="AO30" s="32">
        <v>428697</v>
      </c>
      <c r="AP30" s="32">
        <v>421313</v>
      </c>
      <c r="AQ30" s="32">
        <v>5270</v>
      </c>
      <c r="AR30" s="35">
        <v>0.61084706994644444</v>
      </c>
      <c r="AS30" s="35">
        <v>0.43813258008956357</v>
      </c>
      <c r="AT30" s="35">
        <v>0.5419098369325035</v>
      </c>
    </row>
    <row r="31" spans="1:46" x14ac:dyDescent="0.3">
      <c r="A31" s="30" t="s">
        <v>54</v>
      </c>
      <c r="B31" s="1" t="s">
        <v>55</v>
      </c>
      <c r="C31" s="31">
        <v>0.79400000000000004</v>
      </c>
      <c r="D31" s="31" t="s">
        <v>534</v>
      </c>
      <c r="E31" s="32">
        <v>28351</v>
      </c>
      <c r="F31" s="32">
        <v>0</v>
      </c>
      <c r="G31" s="32">
        <v>0</v>
      </c>
      <c r="H31" s="31" t="s">
        <v>534</v>
      </c>
      <c r="I31" s="33">
        <v>7.6</v>
      </c>
      <c r="J31" s="33" t="s">
        <v>534</v>
      </c>
      <c r="K31" s="31">
        <v>3.8659999370575</v>
      </c>
      <c r="L31" s="32">
        <v>92</v>
      </c>
      <c r="M31" s="32">
        <v>27</v>
      </c>
      <c r="N31" s="33">
        <v>0.1</v>
      </c>
      <c r="O31" s="31">
        <v>1491.86804199219</v>
      </c>
      <c r="P31" s="31">
        <v>11</v>
      </c>
      <c r="Q31" s="33" t="s">
        <v>534</v>
      </c>
      <c r="R31" s="31">
        <v>0.22270121152588801</v>
      </c>
      <c r="S31" s="31">
        <v>36.009998321533203</v>
      </c>
      <c r="T31" s="32">
        <v>0</v>
      </c>
      <c r="U31" s="32">
        <v>0</v>
      </c>
      <c r="V31" s="32">
        <v>0</v>
      </c>
      <c r="W31" s="32">
        <v>0</v>
      </c>
      <c r="X31" s="32">
        <v>19184</v>
      </c>
      <c r="Y31" s="32">
        <v>0</v>
      </c>
      <c r="Z31" s="32">
        <v>117</v>
      </c>
      <c r="AA31" s="33">
        <v>3.4</v>
      </c>
      <c r="AB31" s="33">
        <v>3.19</v>
      </c>
      <c r="AC31" s="33">
        <v>5.9</v>
      </c>
      <c r="AD31" s="31">
        <v>3.7166666666666672</v>
      </c>
      <c r="AE31" s="31">
        <v>0.28999999999999998</v>
      </c>
      <c r="AF31" s="32">
        <v>43</v>
      </c>
      <c r="AG31" s="33">
        <v>100</v>
      </c>
      <c r="AH31" s="31">
        <v>98.39</v>
      </c>
      <c r="AI31" s="31">
        <v>56.656299591064503</v>
      </c>
      <c r="AJ31" s="31">
        <v>127.23</v>
      </c>
      <c r="AK31" s="32">
        <v>84000</v>
      </c>
      <c r="AL31" s="33">
        <v>85.982070500000006</v>
      </c>
      <c r="AM31" s="33">
        <v>99.446211300000002</v>
      </c>
      <c r="AN31" s="32">
        <v>20329.34375</v>
      </c>
      <c r="AO31" s="32">
        <v>7075991</v>
      </c>
      <c r="AP31" s="32">
        <v>7057373</v>
      </c>
      <c r="AQ31" s="32">
        <v>108560</v>
      </c>
      <c r="AR31" s="35">
        <v>0.47771553977509262</v>
      </c>
      <c r="AS31" s="35">
        <v>0.510079952190301</v>
      </c>
      <c r="AT31" s="35">
        <v>0.81982223265133902</v>
      </c>
    </row>
    <row r="32" spans="1:46" x14ac:dyDescent="0.3">
      <c r="A32" s="30" t="s">
        <v>56</v>
      </c>
      <c r="B32" s="1" t="s">
        <v>57</v>
      </c>
      <c r="C32" s="31">
        <v>0.40200000000000002</v>
      </c>
      <c r="D32" s="31">
        <v>0.50783230000000001</v>
      </c>
      <c r="E32" s="32">
        <v>164084595</v>
      </c>
      <c r="F32" s="32">
        <v>360.24</v>
      </c>
      <c r="G32" s="32">
        <v>364.6</v>
      </c>
      <c r="H32" s="31">
        <v>8.98</v>
      </c>
      <c r="I32" s="33">
        <v>84.6</v>
      </c>
      <c r="J32" s="33">
        <v>19.200000762939499</v>
      </c>
      <c r="K32" s="31">
        <v>4.6999998390674598E-2</v>
      </c>
      <c r="L32" s="32">
        <v>88</v>
      </c>
      <c r="M32" s="32">
        <v>51</v>
      </c>
      <c r="N32" s="33">
        <v>0.8</v>
      </c>
      <c r="O32" s="31">
        <v>96.100669860839801</v>
      </c>
      <c r="P32" s="31">
        <v>371</v>
      </c>
      <c r="Q32" s="33">
        <v>103</v>
      </c>
      <c r="R32" s="31">
        <v>0.61514177014085103</v>
      </c>
      <c r="S32" s="31">
        <v>35.299999237060497</v>
      </c>
      <c r="T32" s="32">
        <v>34893</v>
      </c>
      <c r="U32" s="32">
        <v>9911</v>
      </c>
      <c r="V32" s="32">
        <v>0</v>
      </c>
      <c r="W32" s="32">
        <v>27347</v>
      </c>
      <c r="X32" s="32">
        <v>24780</v>
      </c>
      <c r="Y32" s="32">
        <v>0</v>
      </c>
      <c r="Z32" s="32">
        <v>128</v>
      </c>
      <c r="AA32" s="33">
        <v>20.2</v>
      </c>
      <c r="AB32" s="33">
        <v>8.3699999999999992</v>
      </c>
      <c r="AC32" s="33">
        <v>11.8</v>
      </c>
      <c r="AD32" s="31">
        <v>3.7166666666666672</v>
      </c>
      <c r="AE32" s="31">
        <v>-0.55000000000000004</v>
      </c>
      <c r="AF32" s="32">
        <v>42</v>
      </c>
      <c r="AG32" s="33">
        <v>19.1647129058838</v>
      </c>
      <c r="AH32" s="31">
        <v>37.75</v>
      </c>
      <c r="AI32" s="31">
        <v>11.387645721435501</v>
      </c>
      <c r="AJ32" s="31">
        <v>83.63</v>
      </c>
      <c r="AK32" s="32">
        <v>41000</v>
      </c>
      <c r="AL32" s="33">
        <v>19.7318113</v>
      </c>
      <c r="AM32" s="33">
        <v>82.289224599999997</v>
      </c>
      <c r="AN32" s="32">
        <v>1869.75817871094</v>
      </c>
      <c r="AO32" s="32">
        <v>19193382</v>
      </c>
      <c r="AP32" s="32">
        <v>17926858</v>
      </c>
      <c r="AQ32" s="32">
        <v>273600</v>
      </c>
      <c r="AR32" s="35">
        <v>0.98736806793196863</v>
      </c>
      <c r="AS32" s="35">
        <v>0.25820340424149291</v>
      </c>
      <c r="AT32" s="35">
        <v>0.98201996131579694</v>
      </c>
    </row>
    <row r="33" spans="1:46" x14ac:dyDescent="0.3">
      <c r="A33" s="30" t="s">
        <v>58</v>
      </c>
      <c r="B33" s="1" t="s">
        <v>59</v>
      </c>
      <c r="C33" s="31">
        <v>0.40400000000000003</v>
      </c>
      <c r="D33" s="31">
        <v>0.44169619999999998</v>
      </c>
      <c r="E33" s="32">
        <v>184242160</v>
      </c>
      <c r="F33" s="32">
        <v>167.92</v>
      </c>
      <c r="G33" s="32">
        <v>558.58000000000004</v>
      </c>
      <c r="H33" s="31">
        <v>24.85</v>
      </c>
      <c r="I33" s="33">
        <v>71.7</v>
      </c>
      <c r="J33" s="33">
        <v>29.299999237060501</v>
      </c>
      <c r="K33" s="31" t="s">
        <v>534</v>
      </c>
      <c r="L33" s="32">
        <v>93</v>
      </c>
      <c r="M33" s="32">
        <v>118</v>
      </c>
      <c r="N33" s="33">
        <v>1.1000000000000001</v>
      </c>
      <c r="O33" s="31">
        <v>63.735538482666001</v>
      </c>
      <c r="P33" s="31">
        <v>712</v>
      </c>
      <c r="Q33" s="33">
        <v>64</v>
      </c>
      <c r="R33" s="31">
        <v>0.473951831172848</v>
      </c>
      <c r="S33" s="31">
        <v>33.360000610351598</v>
      </c>
      <c r="T33" s="32">
        <v>193</v>
      </c>
      <c r="U33" s="32">
        <v>810</v>
      </c>
      <c r="V33" s="32">
        <v>12000</v>
      </c>
      <c r="W33" s="32">
        <v>47553</v>
      </c>
      <c r="X33" s="32">
        <v>71961</v>
      </c>
      <c r="Y33" s="32">
        <v>70612</v>
      </c>
      <c r="Z33" s="32">
        <v>92</v>
      </c>
      <c r="AA33" s="33">
        <v>41.1</v>
      </c>
      <c r="AB33" s="33">
        <v>7.04</v>
      </c>
      <c r="AC33" s="33">
        <v>8.3000000000000007</v>
      </c>
      <c r="AD33" s="31">
        <v>3.15</v>
      </c>
      <c r="AE33" s="31">
        <v>-1.4</v>
      </c>
      <c r="AF33" s="32">
        <v>22</v>
      </c>
      <c r="AG33" s="33">
        <v>7.5884771347045898</v>
      </c>
      <c r="AH33" s="31">
        <v>85.5</v>
      </c>
      <c r="AI33" s="31">
        <v>4.8662242889404297</v>
      </c>
      <c r="AJ33" s="31">
        <v>48.04</v>
      </c>
      <c r="AK33" s="32">
        <v>6000</v>
      </c>
      <c r="AL33" s="33">
        <v>48.012909700000002</v>
      </c>
      <c r="AM33" s="33">
        <v>75.861657600000001</v>
      </c>
      <c r="AN33" s="32">
        <v>770.94134521484398</v>
      </c>
      <c r="AO33" s="32">
        <v>10864245</v>
      </c>
      <c r="AP33" s="32">
        <v>11159075</v>
      </c>
      <c r="AQ33" s="32">
        <v>25680</v>
      </c>
      <c r="AR33" s="35">
        <v>0.90813066960988231</v>
      </c>
      <c r="AS33" s="35">
        <v>0.27275708767716333</v>
      </c>
      <c r="AT33" s="35">
        <v>6.0371031329534919E-2</v>
      </c>
    </row>
    <row r="34" spans="1:46" x14ac:dyDescent="0.3">
      <c r="A34" s="30" t="s">
        <v>60</v>
      </c>
      <c r="B34" s="1" t="s">
        <v>61</v>
      </c>
      <c r="C34" s="31">
        <v>0.64800000000000002</v>
      </c>
      <c r="D34" s="31" t="s">
        <v>534</v>
      </c>
      <c r="E34" s="32">
        <v>1922684</v>
      </c>
      <c r="F34" s="32">
        <v>104.4</v>
      </c>
      <c r="G34" s="32">
        <v>75.86</v>
      </c>
      <c r="H34" s="31">
        <v>7.38</v>
      </c>
      <c r="I34" s="33">
        <v>21.4</v>
      </c>
      <c r="J34" s="33" t="s">
        <v>534</v>
      </c>
      <c r="K34" s="31">
        <v>0.30599999427795399</v>
      </c>
      <c r="L34" s="32">
        <v>92</v>
      </c>
      <c r="M34" s="32">
        <v>137</v>
      </c>
      <c r="N34" s="33">
        <v>0.8</v>
      </c>
      <c r="O34" s="31">
        <v>310.40603637695301</v>
      </c>
      <c r="P34" s="31">
        <v>42</v>
      </c>
      <c r="Q34" s="33">
        <v>0</v>
      </c>
      <c r="R34" s="31" t="s">
        <v>534</v>
      </c>
      <c r="S34" s="31">
        <v>47.189998626708999</v>
      </c>
      <c r="T34" s="32">
        <v>0</v>
      </c>
      <c r="U34" s="32">
        <v>0</v>
      </c>
      <c r="V34" s="32">
        <v>0</v>
      </c>
      <c r="W34" s="32">
        <v>0</v>
      </c>
      <c r="X34" s="32">
        <v>0</v>
      </c>
      <c r="Y34" s="32">
        <v>0</v>
      </c>
      <c r="Z34" s="32">
        <v>111</v>
      </c>
      <c r="AA34" s="33">
        <v>13.7</v>
      </c>
      <c r="AB34" s="33">
        <v>5.7</v>
      </c>
      <c r="AC34" s="33">
        <v>5.4</v>
      </c>
      <c r="AD34" s="31">
        <v>3.65</v>
      </c>
      <c r="AE34" s="31">
        <v>0.1</v>
      </c>
      <c r="AF34" s="32">
        <v>55</v>
      </c>
      <c r="AG34" s="33">
        <v>92.611587524414105</v>
      </c>
      <c r="AH34" s="31">
        <v>88.47</v>
      </c>
      <c r="AI34" s="31">
        <v>43.019626617431598</v>
      </c>
      <c r="AJ34" s="31">
        <v>122.02</v>
      </c>
      <c r="AK34" s="32">
        <v>2400</v>
      </c>
      <c r="AL34" s="33">
        <v>72.221948999999995</v>
      </c>
      <c r="AM34" s="33">
        <v>91.712029000000001</v>
      </c>
      <c r="AN34" s="32">
        <v>6831.46044921875</v>
      </c>
      <c r="AO34" s="32">
        <v>546388</v>
      </c>
      <c r="AP34" s="32">
        <v>519585</v>
      </c>
      <c r="AQ34" s="32">
        <v>4030</v>
      </c>
      <c r="AR34" s="35">
        <v>7.1181310086316785E-3</v>
      </c>
      <c r="AS34" s="35">
        <v>0.57205811383025074</v>
      </c>
      <c r="AT34" s="35">
        <v>0.3053533788533197</v>
      </c>
    </row>
    <row r="35" spans="1:46" x14ac:dyDescent="0.3">
      <c r="A35" s="30" t="s">
        <v>62</v>
      </c>
      <c r="B35" s="1" t="s">
        <v>63</v>
      </c>
      <c r="C35" s="31">
        <v>0.56299999999999994</v>
      </c>
      <c r="D35" s="31">
        <v>0.14972650000000001</v>
      </c>
      <c r="E35" s="32">
        <v>14767755</v>
      </c>
      <c r="F35" s="32">
        <v>468.19</v>
      </c>
      <c r="G35" s="32">
        <v>477.98</v>
      </c>
      <c r="H35" s="31">
        <v>3.88</v>
      </c>
      <c r="I35" s="33">
        <v>30.6</v>
      </c>
      <c r="J35" s="33">
        <v>23.899999618530298</v>
      </c>
      <c r="K35" s="31">
        <v>0.168999999761581</v>
      </c>
      <c r="L35" s="32">
        <v>81</v>
      </c>
      <c r="M35" s="32">
        <v>345</v>
      </c>
      <c r="N35" s="33">
        <v>0.6</v>
      </c>
      <c r="O35" s="31">
        <v>209.61686706543</v>
      </c>
      <c r="P35" s="31">
        <v>161</v>
      </c>
      <c r="Q35" s="33">
        <v>4</v>
      </c>
      <c r="R35" s="31">
        <v>0.47893624751069502</v>
      </c>
      <c r="S35" s="31">
        <v>30.7600002288818</v>
      </c>
      <c r="T35" s="32">
        <v>2500000</v>
      </c>
      <c r="U35" s="32">
        <v>0</v>
      </c>
      <c r="V35" s="32">
        <v>0</v>
      </c>
      <c r="W35" s="32">
        <v>0</v>
      </c>
      <c r="X35" s="32">
        <v>67</v>
      </c>
      <c r="Y35" s="32">
        <v>0</v>
      </c>
      <c r="Z35" s="32">
        <v>112</v>
      </c>
      <c r="AA35" s="33">
        <v>15.3</v>
      </c>
      <c r="AB35" s="33">
        <v>7.78</v>
      </c>
      <c r="AC35" s="33">
        <v>4.7</v>
      </c>
      <c r="AD35" s="31">
        <v>2.2999999999999998</v>
      </c>
      <c r="AE35" s="31">
        <v>-0.69</v>
      </c>
      <c r="AF35" s="32">
        <v>21</v>
      </c>
      <c r="AG35" s="33">
        <v>49.770656585693402</v>
      </c>
      <c r="AH35" s="31">
        <v>78.349999999999994</v>
      </c>
      <c r="AI35" s="31">
        <v>19</v>
      </c>
      <c r="AJ35" s="31">
        <v>124.94</v>
      </c>
      <c r="AK35" s="32">
        <v>33000</v>
      </c>
      <c r="AL35" s="33">
        <v>42.428946699999997</v>
      </c>
      <c r="AM35" s="33">
        <v>75.543033899999998</v>
      </c>
      <c r="AN35" s="32">
        <v>4001.7568359375</v>
      </c>
      <c r="AO35" s="32">
        <v>16005373</v>
      </c>
      <c r="AP35" s="32">
        <v>15262351</v>
      </c>
      <c r="AQ35" s="32">
        <v>176520</v>
      </c>
      <c r="AR35" s="35">
        <v>0.3108277235654977</v>
      </c>
      <c r="AS35" s="35">
        <v>0.66282540617965813</v>
      </c>
      <c r="AT35" s="35">
        <v>0.17559821617729643</v>
      </c>
    </row>
    <row r="36" spans="1:46" x14ac:dyDescent="0.3">
      <c r="A36" s="30" t="s">
        <v>64</v>
      </c>
      <c r="B36" s="1" t="s">
        <v>65</v>
      </c>
      <c r="C36" s="31">
        <v>0.51800000000000002</v>
      </c>
      <c r="D36" s="31">
        <v>0.26031300000000002</v>
      </c>
      <c r="E36" s="32">
        <v>437132005</v>
      </c>
      <c r="F36" s="32">
        <v>393.54</v>
      </c>
      <c r="G36" s="32">
        <v>472.36</v>
      </c>
      <c r="H36" s="31">
        <v>2.4</v>
      </c>
      <c r="I36" s="33">
        <v>79.7</v>
      </c>
      <c r="J36" s="33">
        <v>15.1000003814697</v>
      </c>
      <c r="K36" s="31">
        <v>7.69999995827675E-2</v>
      </c>
      <c r="L36" s="32">
        <v>78</v>
      </c>
      <c r="M36" s="32">
        <v>203</v>
      </c>
      <c r="N36" s="33">
        <v>3.8</v>
      </c>
      <c r="O36" s="31">
        <v>162.84019470214801</v>
      </c>
      <c r="P36" s="31">
        <v>596</v>
      </c>
      <c r="Q36" s="33">
        <v>65</v>
      </c>
      <c r="R36" s="31">
        <v>0.56791286987937695</v>
      </c>
      <c r="S36" s="31">
        <v>46.540000915527301</v>
      </c>
      <c r="T36" s="32">
        <v>0</v>
      </c>
      <c r="U36" s="32">
        <v>12890</v>
      </c>
      <c r="V36" s="32">
        <v>0</v>
      </c>
      <c r="W36" s="32">
        <v>239337</v>
      </c>
      <c r="X36" s="32">
        <v>363111</v>
      </c>
      <c r="Y36" s="32">
        <v>1</v>
      </c>
      <c r="Z36" s="32">
        <v>121</v>
      </c>
      <c r="AA36" s="33">
        <v>7.9</v>
      </c>
      <c r="AB36" s="33">
        <v>7.81</v>
      </c>
      <c r="AC36" s="33">
        <v>10</v>
      </c>
      <c r="AD36" s="31">
        <v>3.9666666666666663</v>
      </c>
      <c r="AE36" s="31">
        <v>-0.76</v>
      </c>
      <c r="AF36" s="32">
        <v>25</v>
      </c>
      <c r="AG36" s="33">
        <v>60.0747680664063</v>
      </c>
      <c r="AH36" s="31">
        <v>74.989999999999995</v>
      </c>
      <c r="AI36" s="31">
        <v>20.680147171020501</v>
      </c>
      <c r="AJ36" s="31">
        <v>68.11</v>
      </c>
      <c r="AK36" s="32">
        <v>37000</v>
      </c>
      <c r="AL36" s="33">
        <v>45.801611200000004</v>
      </c>
      <c r="AM36" s="33">
        <v>75.596047900000002</v>
      </c>
      <c r="AN36" s="32">
        <v>3694.19995117188</v>
      </c>
      <c r="AO36" s="32">
        <v>24053728</v>
      </c>
      <c r="AP36" s="32">
        <v>23334420</v>
      </c>
      <c r="AQ36" s="32">
        <v>472710</v>
      </c>
      <c r="AR36" s="35">
        <v>0.3233431720095491</v>
      </c>
      <c r="AS36" s="35">
        <v>0.10663017319561618</v>
      </c>
      <c r="AT36" s="35">
        <v>0.12999778197599088</v>
      </c>
    </row>
    <row r="37" spans="1:46" x14ac:dyDescent="0.3">
      <c r="A37" s="30" t="s">
        <v>66</v>
      </c>
      <c r="B37" s="1" t="s">
        <v>67</v>
      </c>
      <c r="C37" s="31">
        <v>0.92</v>
      </c>
      <c r="D37" s="31" t="s">
        <v>534</v>
      </c>
      <c r="E37" s="32">
        <v>100000</v>
      </c>
      <c r="F37" s="32">
        <v>0</v>
      </c>
      <c r="G37" s="32">
        <v>0</v>
      </c>
      <c r="H37" s="31" t="s">
        <v>534</v>
      </c>
      <c r="I37" s="33">
        <v>4.9000000000000004</v>
      </c>
      <c r="J37" s="33" t="s">
        <v>534</v>
      </c>
      <c r="K37" s="31">
        <v>2.0680000782012899</v>
      </c>
      <c r="L37" s="32">
        <v>90</v>
      </c>
      <c r="M37" s="32">
        <v>5.2</v>
      </c>
      <c r="N37" s="33" t="s">
        <v>534</v>
      </c>
      <c r="O37" s="31">
        <v>4600.08837890625</v>
      </c>
      <c r="P37" s="31">
        <v>7</v>
      </c>
      <c r="Q37" s="33" t="s">
        <v>534</v>
      </c>
      <c r="R37" s="31">
        <v>9.7908733048228794E-2</v>
      </c>
      <c r="S37" s="31">
        <v>33.680000305175803</v>
      </c>
      <c r="T37" s="32">
        <v>88300</v>
      </c>
      <c r="U37" s="32">
        <v>62554</v>
      </c>
      <c r="V37" s="32">
        <v>0</v>
      </c>
      <c r="W37" s="32">
        <v>0</v>
      </c>
      <c r="X37" s="32">
        <v>104778</v>
      </c>
      <c r="Y37" s="32">
        <v>0</v>
      </c>
      <c r="Z37" s="32">
        <v>139</v>
      </c>
      <c r="AA37" s="33">
        <v>2.4</v>
      </c>
      <c r="AB37" s="33">
        <v>1.25</v>
      </c>
      <c r="AC37" s="33">
        <v>7.1</v>
      </c>
      <c r="AD37" s="31">
        <v>3.8666666666666671</v>
      </c>
      <c r="AE37" s="31">
        <v>1.8</v>
      </c>
      <c r="AF37" s="32">
        <v>82</v>
      </c>
      <c r="AG37" s="33">
        <v>100</v>
      </c>
      <c r="AH37" s="31" t="s">
        <v>534</v>
      </c>
      <c r="AI37" s="31">
        <v>88.470001220703097</v>
      </c>
      <c r="AJ37" s="31">
        <v>84.06</v>
      </c>
      <c r="AK37" s="32">
        <v>1200000</v>
      </c>
      <c r="AL37" s="33">
        <v>99.818275200000002</v>
      </c>
      <c r="AM37" s="33">
        <v>99.818275200000002</v>
      </c>
      <c r="AN37" s="32">
        <v>46377.6484375</v>
      </c>
      <c r="AO37" s="32">
        <v>36708084</v>
      </c>
      <c r="AP37" s="32">
        <v>35032831</v>
      </c>
      <c r="AQ37" s="32">
        <v>9093510</v>
      </c>
      <c r="AR37" s="35">
        <v>0.10819180490753011</v>
      </c>
      <c r="AS37" s="35">
        <v>0.82235246198786993</v>
      </c>
      <c r="AT37" s="35">
        <v>2.1885441613612278E-2</v>
      </c>
    </row>
    <row r="38" spans="1:46" x14ac:dyDescent="0.3">
      <c r="A38" s="30" t="s">
        <v>68</v>
      </c>
      <c r="B38" s="1" t="s">
        <v>69</v>
      </c>
      <c r="C38" s="31">
        <v>0.35199999999999998</v>
      </c>
      <c r="D38" s="31">
        <v>0.42433470000000001</v>
      </c>
      <c r="E38" s="32">
        <v>702098723</v>
      </c>
      <c r="F38" s="32">
        <v>278.14999999999998</v>
      </c>
      <c r="G38" s="32">
        <v>255.54</v>
      </c>
      <c r="H38" s="31">
        <v>28.42</v>
      </c>
      <c r="I38" s="33">
        <v>123.6</v>
      </c>
      <c r="J38" s="33">
        <v>23.5</v>
      </c>
      <c r="K38" s="31">
        <v>4.80000004172325E-2</v>
      </c>
      <c r="L38" s="32">
        <v>49</v>
      </c>
      <c r="M38" s="32">
        <v>407</v>
      </c>
      <c r="N38" s="33">
        <v>4</v>
      </c>
      <c r="O38" s="31">
        <v>31.855775833129901</v>
      </c>
      <c r="P38" s="31">
        <v>882</v>
      </c>
      <c r="Q38" s="33">
        <v>115</v>
      </c>
      <c r="R38" s="31">
        <v>0.64828953571663295</v>
      </c>
      <c r="S38" s="31">
        <v>56.240001678466797</v>
      </c>
      <c r="T38" s="32">
        <v>266</v>
      </c>
      <c r="U38" s="32">
        <v>5440</v>
      </c>
      <c r="V38" s="32">
        <v>0</v>
      </c>
      <c r="W38" s="32">
        <v>608028</v>
      </c>
      <c r="X38" s="32">
        <v>10054</v>
      </c>
      <c r="Y38" s="32">
        <v>78618</v>
      </c>
      <c r="Z38" s="32">
        <v>80</v>
      </c>
      <c r="AA38" s="33">
        <v>58.6</v>
      </c>
      <c r="AB38" s="33" t="s">
        <v>534</v>
      </c>
      <c r="AC38" s="33" t="s">
        <v>534</v>
      </c>
      <c r="AD38" s="31" t="s">
        <v>534</v>
      </c>
      <c r="AE38" s="31">
        <v>-1.77</v>
      </c>
      <c r="AF38" s="32">
        <v>23</v>
      </c>
      <c r="AG38" s="33">
        <v>13.9851121902466</v>
      </c>
      <c r="AH38" s="31">
        <v>36.75</v>
      </c>
      <c r="AI38" s="31">
        <v>4.5632643699645996</v>
      </c>
      <c r="AJ38" s="31">
        <v>25.49</v>
      </c>
      <c r="AK38" s="32">
        <v>30000</v>
      </c>
      <c r="AL38" s="33">
        <v>21.792090999999999</v>
      </c>
      <c r="AM38" s="33">
        <v>68.455441699999994</v>
      </c>
      <c r="AN38" s="32">
        <v>725.94543457031295</v>
      </c>
      <c r="AO38" s="32">
        <v>4659080</v>
      </c>
      <c r="AP38" s="32">
        <v>4875342</v>
      </c>
      <c r="AQ38" s="32">
        <v>622980</v>
      </c>
      <c r="AR38" s="35">
        <v>7.000678865462151E-2</v>
      </c>
      <c r="AS38" s="35">
        <v>0.64348496442878345</v>
      </c>
      <c r="AT38" s="35">
        <v>4.5667755004345612E-2</v>
      </c>
    </row>
    <row r="39" spans="1:46" x14ac:dyDescent="0.3">
      <c r="A39" s="30" t="s">
        <v>70</v>
      </c>
      <c r="B39" s="1" t="s">
        <v>71</v>
      </c>
      <c r="C39" s="31">
        <v>0.39600000000000002</v>
      </c>
      <c r="D39" s="31">
        <v>0.54485649999999997</v>
      </c>
      <c r="E39" s="32">
        <v>800619273</v>
      </c>
      <c r="F39" s="32">
        <v>226.45</v>
      </c>
      <c r="G39" s="32">
        <v>176.17</v>
      </c>
      <c r="H39" s="31">
        <v>6.63</v>
      </c>
      <c r="I39" s="33">
        <v>127.3</v>
      </c>
      <c r="J39" s="33">
        <v>28.799999237060501</v>
      </c>
      <c r="K39" s="31" t="s">
        <v>534</v>
      </c>
      <c r="L39" s="32">
        <v>58</v>
      </c>
      <c r="M39" s="32">
        <v>153</v>
      </c>
      <c r="N39" s="33">
        <v>1.3</v>
      </c>
      <c r="O39" s="31">
        <v>99.771194458007798</v>
      </c>
      <c r="P39" s="31">
        <v>856</v>
      </c>
      <c r="Q39" s="33">
        <v>153</v>
      </c>
      <c r="R39" s="31">
        <v>0.69462731754444595</v>
      </c>
      <c r="S39" s="31">
        <v>43.319999694824197</v>
      </c>
      <c r="T39" s="32">
        <v>0</v>
      </c>
      <c r="U39" s="32">
        <v>1887452</v>
      </c>
      <c r="V39" s="32">
        <v>0</v>
      </c>
      <c r="W39" s="32">
        <v>157734</v>
      </c>
      <c r="X39" s="32">
        <v>434961</v>
      </c>
      <c r="Y39" s="32">
        <v>969</v>
      </c>
      <c r="Z39" s="32">
        <v>102</v>
      </c>
      <c r="AA39" s="33">
        <v>32.5</v>
      </c>
      <c r="AB39" s="33">
        <v>8.0299999999999994</v>
      </c>
      <c r="AC39" s="33" t="s">
        <v>534</v>
      </c>
      <c r="AD39" s="31" t="s">
        <v>534</v>
      </c>
      <c r="AE39" s="31">
        <v>-1.49</v>
      </c>
      <c r="AF39" s="32">
        <v>20</v>
      </c>
      <c r="AG39" s="33">
        <v>8.8308982849121094</v>
      </c>
      <c r="AH39" s="31">
        <v>22.31</v>
      </c>
      <c r="AI39" s="31">
        <v>2.7000000476837198</v>
      </c>
      <c r="AJ39" s="31">
        <v>44.48</v>
      </c>
      <c r="AK39" s="32">
        <v>31000</v>
      </c>
      <c r="AL39" s="33">
        <v>12.0801433</v>
      </c>
      <c r="AM39" s="33">
        <v>50.828925499999997</v>
      </c>
      <c r="AN39" s="32">
        <v>1941.17553710938</v>
      </c>
      <c r="AO39" s="32">
        <v>14899994</v>
      </c>
      <c r="AP39" s="32">
        <v>13983501</v>
      </c>
      <c r="AQ39" s="32">
        <v>1259200</v>
      </c>
      <c r="AR39" s="35">
        <v>0.74249714597237793</v>
      </c>
      <c r="AS39" s="35">
        <v>0.86343432382011465</v>
      </c>
      <c r="AT39" s="35">
        <v>0.97148504886174114</v>
      </c>
    </row>
    <row r="40" spans="1:46" x14ac:dyDescent="0.3">
      <c r="A40" s="30" t="s">
        <v>72</v>
      </c>
      <c r="B40" s="1" t="s">
        <v>73</v>
      </c>
      <c r="C40" s="31">
        <v>0.84699999999999998</v>
      </c>
      <c r="D40" s="31" t="s">
        <v>534</v>
      </c>
      <c r="E40" s="32">
        <v>11036841</v>
      </c>
      <c r="F40" s="32">
        <v>32.54</v>
      </c>
      <c r="G40" s="32">
        <v>159.55000000000001</v>
      </c>
      <c r="H40" s="31">
        <v>7.0000000000000007E-2</v>
      </c>
      <c r="I40" s="33">
        <v>8.3000000000000007</v>
      </c>
      <c r="J40" s="33">
        <v>0.5</v>
      </c>
      <c r="K40" s="31">
        <v>1.02600002288818</v>
      </c>
      <c r="L40" s="32">
        <v>93</v>
      </c>
      <c r="M40" s="32">
        <v>16</v>
      </c>
      <c r="N40" s="33">
        <v>0.5</v>
      </c>
      <c r="O40" s="31">
        <v>1903.11865234375</v>
      </c>
      <c r="P40" s="31">
        <v>22</v>
      </c>
      <c r="Q40" s="33" t="s">
        <v>534</v>
      </c>
      <c r="R40" s="31">
        <v>0.32226891578762701</v>
      </c>
      <c r="S40" s="31">
        <v>50.450000762939503</v>
      </c>
      <c r="T40" s="32">
        <v>100</v>
      </c>
      <c r="U40" s="32">
        <v>14989</v>
      </c>
      <c r="V40" s="32">
        <v>0</v>
      </c>
      <c r="W40" s="32">
        <v>0</v>
      </c>
      <c r="X40" s="32">
        <v>1869</v>
      </c>
      <c r="Y40" s="32">
        <v>0</v>
      </c>
      <c r="Z40" s="32">
        <v>122</v>
      </c>
      <c r="AA40" s="33">
        <v>3.7</v>
      </c>
      <c r="AB40" s="33">
        <v>2.62</v>
      </c>
      <c r="AC40" s="33">
        <v>7.4</v>
      </c>
      <c r="AD40" s="31">
        <v>3.7166666666666672</v>
      </c>
      <c r="AE40" s="31">
        <v>1.02</v>
      </c>
      <c r="AF40" s="32">
        <v>67</v>
      </c>
      <c r="AG40" s="33">
        <v>100</v>
      </c>
      <c r="AH40" s="31">
        <v>96.63</v>
      </c>
      <c r="AI40" s="31">
        <v>64.289001464843807</v>
      </c>
      <c r="AJ40" s="31">
        <v>127.12</v>
      </c>
      <c r="AK40" s="32">
        <v>150000</v>
      </c>
      <c r="AL40" s="33">
        <v>99.050801100000001</v>
      </c>
      <c r="AM40" s="33">
        <v>98.996890300000004</v>
      </c>
      <c r="AN40" s="32">
        <v>24084.970703125</v>
      </c>
      <c r="AO40" s="32">
        <v>18054726</v>
      </c>
      <c r="AP40" s="32">
        <v>17894412</v>
      </c>
      <c r="AQ40" s="32">
        <v>743532</v>
      </c>
      <c r="AR40" s="35">
        <v>0.26807054877846137</v>
      </c>
      <c r="AS40" s="35">
        <v>0.95877595259735504</v>
      </c>
      <c r="AT40" s="35">
        <v>0.25659812915616032</v>
      </c>
    </row>
    <row r="41" spans="1:46" x14ac:dyDescent="0.3">
      <c r="A41" s="30" t="s">
        <v>74</v>
      </c>
      <c r="B41" s="1" t="s">
        <v>75</v>
      </c>
      <c r="C41" s="31">
        <v>0.73799999999999999</v>
      </c>
      <c r="D41" s="31">
        <v>2.2642599999999999E-2</v>
      </c>
      <c r="E41" s="32">
        <v>1131612</v>
      </c>
      <c r="F41" s="32">
        <v>-51.84</v>
      </c>
      <c r="G41" s="32">
        <v>-215.53</v>
      </c>
      <c r="H41" s="31">
        <v>-0.01</v>
      </c>
      <c r="I41" s="33">
        <v>9.9</v>
      </c>
      <c r="J41" s="33">
        <v>3.4000000953674299</v>
      </c>
      <c r="K41" s="31">
        <v>1.9400000572204601</v>
      </c>
      <c r="L41" s="32">
        <v>99</v>
      </c>
      <c r="M41" s="32">
        <v>64</v>
      </c>
      <c r="N41" s="33">
        <v>0.1</v>
      </c>
      <c r="O41" s="31">
        <v>762.24377441406295</v>
      </c>
      <c r="P41" s="31">
        <v>27</v>
      </c>
      <c r="Q41" s="33">
        <v>0</v>
      </c>
      <c r="R41" s="31">
        <v>0.16369865630208999</v>
      </c>
      <c r="S41" s="31">
        <v>42.159999847412102</v>
      </c>
      <c r="T41" s="32">
        <v>72387822</v>
      </c>
      <c r="U41" s="32">
        <v>14890393</v>
      </c>
      <c r="V41" s="32">
        <v>3371900</v>
      </c>
      <c r="W41" s="32">
        <v>0</v>
      </c>
      <c r="X41" s="32">
        <v>321718</v>
      </c>
      <c r="Y41" s="32">
        <v>0</v>
      </c>
      <c r="Z41" s="32">
        <v>129</v>
      </c>
      <c r="AA41" s="33">
        <v>9.6</v>
      </c>
      <c r="AB41" s="33">
        <v>3.25</v>
      </c>
      <c r="AC41" s="33">
        <v>8.1</v>
      </c>
      <c r="AD41" s="31">
        <v>4</v>
      </c>
      <c r="AE41" s="31">
        <v>0.36</v>
      </c>
      <c r="AF41" s="32">
        <v>41</v>
      </c>
      <c r="AG41" s="33">
        <v>100</v>
      </c>
      <c r="AH41" s="31">
        <v>96.36</v>
      </c>
      <c r="AI41" s="31">
        <v>50.299999237060497</v>
      </c>
      <c r="AJ41" s="31">
        <v>96.88</v>
      </c>
      <c r="AK41" s="32">
        <v>1000000</v>
      </c>
      <c r="AL41" s="33">
        <v>76.465871500000006</v>
      </c>
      <c r="AM41" s="33">
        <v>95.493212299999996</v>
      </c>
      <c r="AN41" s="32">
        <v>16806.7421875</v>
      </c>
      <c r="AO41" s="32">
        <v>1386395008</v>
      </c>
      <c r="AP41" s="32">
        <v>1368496710</v>
      </c>
      <c r="AQ41" s="32">
        <v>9327489.9000000004</v>
      </c>
      <c r="AR41" s="35">
        <v>9.344192256305428E-2</v>
      </c>
      <c r="AS41" s="35">
        <v>0.61554325834593682</v>
      </c>
      <c r="AT41" s="35">
        <v>0.47730773142535132</v>
      </c>
    </row>
    <row r="42" spans="1:46" x14ac:dyDescent="0.3">
      <c r="A42" s="30" t="s">
        <v>76</v>
      </c>
      <c r="B42" s="1" t="s">
        <v>77</v>
      </c>
      <c r="C42" s="31">
        <v>0.72699999999999998</v>
      </c>
      <c r="D42" s="31">
        <v>3.2123899999999997E-2</v>
      </c>
      <c r="E42" s="32">
        <v>147987854</v>
      </c>
      <c r="F42" s="32">
        <v>1287.5999999999999</v>
      </c>
      <c r="G42" s="32">
        <v>988.5</v>
      </c>
      <c r="H42" s="31">
        <v>0.4</v>
      </c>
      <c r="I42" s="33">
        <v>15.3</v>
      </c>
      <c r="J42" s="33">
        <v>3.4000000953674299</v>
      </c>
      <c r="K42" s="31">
        <v>1.4709999561309799</v>
      </c>
      <c r="L42" s="32">
        <v>93</v>
      </c>
      <c r="M42" s="32">
        <v>32</v>
      </c>
      <c r="N42" s="33">
        <v>0.4</v>
      </c>
      <c r="O42" s="31">
        <v>852.81219482421898</v>
      </c>
      <c r="P42" s="31">
        <v>64</v>
      </c>
      <c r="Q42" s="33">
        <v>1</v>
      </c>
      <c r="R42" s="31">
        <v>0.392622537649294</v>
      </c>
      <c r="S42" s="31">
        <v>50.799999237060497</v>
      </c>
      <c r="T42" s="32">
        <v>2284</v>
      </c>
      <c r="U42" s="32">
        <v>76725</v>
      </c>
      <c r="V42" s="32">
        <v>0</v>
      </c>
      <c r="W42" s="32">
        <v>6509223</v>
      </c>
      <c r="X42" s="32">
        <v>277</v>
      </c>
      <c r="Y42" s="32">
        <v>194</v>
      </c>
      <c r="Z42" s="32">
        <v>125</v>
      </c>
      <c r="AA42" s="33">
        <v>7.1</v>
      </c>
      <c r="AB42" s="33">
        <v>2.74</v>
      </c>
      <c r="AC42" s="33">
        <v>4.5</v>
      </c>
      <c r="AD42" s="31">
        <v>3.7833333333333328</v>
      </c>
      <c r="AE42" s="31">
        <v>0.02</v>
      </c>
      <c r="AF42" s="32">
        <v>37</v>
      </c>
      <c r="AG42" s="33">
        <v>99.004455566406307</v>
      </c>
      <c r="AH42" s="31">
        <v>94.58</v>
      </c>
      <c r="AI42" s="31">
        <v>55.904972076416001</v>
      </c>
      <c r="AJ42" s="31">
        <v>117.09</v>
      </c>
      <c r="AK42" s="32">
        <v>120000</v>
      </c>
      <c r="AL42" s="33">
        <v>81.0978463</v>
      </c>
      <c r="AM42" s="33">
        <v>91.404130699999996</v>
      </c>
      <c r="AN42" s="32">
        <v>14552.0087890625</v>
      </c>
      <c r="AO42" s="32">
        <v>49065616</v>
      </c>
      <c r="AP42" s="32">
        <v>48089508</v>
      </c>
      <c r="AQ42" s="32">
        <v>1109500</v>
      </c>
      <c r="AR42" s="35">
        <v>9.3742083459013581E-2</v>
      </c>
      <c r="AS42" s="35">
        <v>0.33603274937309635</v>
      </c>
      <c r="AT42" s="35">
        <v>0.12675548731559116</v>
      </c>
    </row>
    <row r="43" spans="1:46" x14ac:dyDescent="0.3">
      <c r="A43" s="30" t="s">
        <v>78</v>
      </c>
      <c r="B43" s="1" t="s">
        <v>79</v>
      </c>
      <c r="C43" s="31">
        <v>0.498</v>
      </c>
      <c r="D43" s="31">
        <v>0.16520580000000001</v>
      </c>
      <c r="E43" s="32">
        <v>221076</v>
      </c>
      <c r="F43" s="32">
        <v>26.28</v>
      </c>
      <c r="G43" s="32">
        <v>21.56</v>
      </c>
      <c r="H43" s="31">
        <v>8.7799999999999994</v>
      </c>
      <c r="I43" s="33">
        <v>73.3</v>
      </c>
      <c r="J43" s="33">
        <v>16.899999618530298</v>
      </c>
      <c r="K43" s="31" t="s">
        <v>534</v>
      </c>
      <c r="L43" s="32">
        <v>99</v>
      </c>
      <c r="M43" s="32">
        <v>35</v>
      </c>
      <c r="N43" s="33">
        <v>0.1</v>
      </c>
      <c r="O43" s="31">
        <v>121.042198181152</v>
      </c>
      <c r="P43" s="31">
        <v>335</v>
      </c>
      <c r="Q43" s="33">
        <v>70</v>
      </c>
      <c r="R43" s="31" t="s">
        <v>534</v>
      </c>
      <c r="S43" s="31">
        <v>55.930000305175803</v>
      </c>
      <c r="T43" s="32">
        <v>0</v>
      </c>
      <c r="U43" s="32">
        <v>0</v>
      </c>
      <c r="V43" s="32">
        <v>0</v>
      </c>
      <c r="W43" s="32">
        <v>0</v>
      </c>
      <c r="X43" s="32">
        <v>0</v>
      </c>
      <c r="Y43" s="32">
        <v>0</v>
      </c>
      <c r="Z43" s="32">
        <v>106</v>
      </c>
      <c r="AA43" s="33">
        <v>32</v>
      </c>
      <c r="AB43" s="33" t="s">
        <v>534</v>
      </c>
      <c r="AC43" s="33" t="s">
        <v>534</v>
      </c>
      <c r="AD43" s="31">
        <v>1.9</v>
      </c>
      <c r="AE43" s="31">
        <v>-1.54</v>
      </c>
      <c r="AF43" s="32">
        <v>27</v>
      </c>
      <c r="AG43" s="33">
        <v>77.844215393066406</v>
      </c>
      <c r="AH43" s="31">
        <v>78.14</v>
      </c>
      <c r="AI43" s="31">
        <v>7.4591612815856898</v>
      </c>
      <c r="AJ43" s="31">
        <v>57.66</v>
      </c>
      <c r="AK43" s="32">
        <v>690</v>
      </c>
      <c r="AL43" s="33">
        <v>35.818730500000001</v>
      </c>
      <c r="AM43" s="33">
        <v>90.116848300000001</v>
      </c>
      <c r="AN43" s="32">
        <v>1552.24584960938</v>
      </c>
      <c r="AO43" s="32">
        <v>813912</v>
      </c>
      <c r="AP43" s="32">
        <v>787248</v>
      </c>
      <c r="AQ43" s="32">
        <v>1861</v>
      </c>
      <c r="AR43" s="35">
        <v>0.91169551393734349</v>
      </c>
      <c r="AS43" s="35">
        <v>0.73794209834252644</v>
      </c>
      <c r="AT43" s="35">
        <v>0.36274229956174986</v>
      </c>
    </row>
    <row r="44" spans="1:46" x14ac:dyDescent="0.3">
      <c r="A44" s="30" t="s">
        <v>80</v>
      </c>
      <c r="B44" s="1" t="s">
        <v>81</v>
      </c>
      <c r="C44" s="31">
        <v>0.59199999999999997</v>
      </c>
      <c r="D44" s="31">
        <v>0.19247069999999999</v>
      </c>
      <c r="E44" s="32">
        <v>51300431</v>
      </c>
      <c r="F44" s="32">
        <v>34.1</v>
      </c>
      <c r="G44" s="32">
        <v>32.880000000000003</v>
      </c>
      <c r="H44" s="31">
        <v>1.19</v>
      </c>
      <c r="I44" s="33">
        <v>54.1</v>
      </c>
      <c r="J44" s="33">
        <v>12.300000190734901</v>
      </c>
      <c r="K44" s="31">
        <v>9.4999998807907104E-2</v>
      </c>
      <c r="L44" s="32">
        <v>80</v>
      </c>
      <c r="M44" s="32">
        <v>378</v>
      </c>
      <c r="N44" s="33">
        <v>3.1</v>
      </c>
      <c r="O44" s="31">
        <v>202.65858459472699</v>
      </c>
      <c r="P44" s="31">
        <v>442</v>
      </c>
      <c r="Q44" s="33">
        <v>104</v>
      </c>
      <c r="R44" s="31">
        <v>0.59171851251813901</v>
      </c>
      <c r="S44" s="31">
        <v>48.939998626708999</v>
      </c>
      <c r="T44" s="32">
        <v>0</v>
      </c>
      <c r="U44" s="32">
        <v>0</v>
      </c>
      <c r="V44" s="32">
        <v>0</v>
      </c>
      <c r="W44" s="32">
        <v>107828</v>
      </c>
      <c r="X44" s="32">
        <v>49882</v>
      </c>
      <c r="Y44" s="32">
        <v>5</v>
      </c>
      <c r="Z44" s="32">
        <v>100</v>
      </c>
      <c r="AA44" s="33">
        <v>28.2</v>
      </c>
      <c r="AB44" s="33">
        <v>6.29</v>
      </c>
      <c r="AC44" s="33">
        <v>18.8</v>
      </c>
      <c r="AD44" s="31" t="s">
        <v>534</v>
      </c>
      <c r="AE44" s="31">
        <v>-1.1000000000000001</v>
      </c>
      <c r="AF44" s="32">
        <v>21</v>
      </c>
      <c r="AG44" s="33">
        <v>56.566169738769503</v>
      </c>
      <c r="AH44" s="31">
        <v>79.31</v>
      </c>
      <c r="AI44" s="31">
        <v>7.6159744262695304</v>
      </c>
      <c r="AJ44" s="31">
        <v>113.35</v>
      </c>
      <c r="AK44" s="32">
        <v>5900</v>
      </c>
      <c r="AL44" s="33">
        <v>15.0092847</v>
      </c>
      <c r="AM44" s="33">
        <v>76.495919000000001</v>
      </c>
      <c r="AN44" s="32">
        <v>5359.07421875</v>
      </c>
      <c r="AO44" s="32">
        <v>5260750</v>
      </c>
      <c r="AP44" s="32">
        <v>4631406</v>
      </c>
      <c r="AQ44" s="32">
        <v>341500</v>
      </c>
      <c r="AR44" s="35">
        <v>0.35073089435293947</v>
      </c>
      <c r="AS44" s="35">
        <v>0.41527408592324633</v>
      </c>
      <c r="AT44" s="35">
        <v>0.4097753801096129</v>
      </c>
    </row>
    <row r="45" spans="1:46" x14ac:dyDescent="0.3">
      <c r="A45" s="30" t="s">
        <v>82</v>
      </c>
      <c r="B45" s="1" t="s">
        <v>83</v>
      </c>
      <c r="C45" s="31">
        <v>0.435</v>
      </c>
      <c r="D45" s="31">
        <v>0.36861189999999999</v>
      </c>
      <c r="E45" s="32">
        <v>1577542847</v>
      </c>
      <c r="F45" s="32">
        <v>1410.29</v>
      </c>
      <c r="G45" s="32">
        <v>979.69</v>
      </c>
      <c r="H45" s="31">
        <v>6.76</v>
      </c>
      <c r="I45" s="33">
        <v>94.3</v>
      </c>
      <c r="J45" s="33">
        <v>23.399999618530298</v>
      </c>
      <c r="K45" s="31" t="s">
        <v>534</v>
      </c>
      <c r="L45" s="32">
        <v>77</v>
      </c>
      <c r="M45" s="32">
        <v>323</v>
      </c>
      <c r="N45" s="33">
        <v>0.7</v>
      </c>
      <c r="O45" s="31">
        <v>33.973617553710902</v>
      </c>
      <c r="P45" s="31">
        <v>693</v>
      </c>
      <c r="Q45" s="33">
        <v>107</v>
      </c>
      <c r="R45" s="31">
        <v>0.66296001418365202</v>
      </c>
      <c r="S45" s="31">
        <v>42.099998474121101</v>
      </c>
      <c r="T45" s="32">
        <v>15273</v>
      </c>
      <c r="U45" s="32">
        <v>1532</v>
      </c>
      <c r="V45" s="32">
        <v>17</v>
      </c>
      <c r="W45" s="32">
        <v>4479750</v>
      </c>
      <c r="X45" s="32">
        <v>538133</v>
      </c>
      <c r="Y45" s="32">
        <v>28</v>
      </c>
      <c r="Z45" s="32">
        <v>80</v>
      </c>
      <c r="AA45" s="33">
        <v>58.6</v>
      </c>
      <c r="AB45" s="33" t="s">
        <v>534</v>
      </c>
      <c r="AC45" s="33" t="s">
        <v>534</v>
      </c>
      <c r="AD45" s="31">
        <v>2</v>
      </c>
      <c r="AE45" s="31">
        <v>-1.51</v>
      </c>
      <c r="AF45" s="32">
        <v>21</v>
      </c>
      <c r="AG45" s="33">
        <v>17.1473789215088</v>
      </c>
      <c r="AH45" s="31">
        <v>77.040000000000006</v>
      </c>
      <c r="AI45" s="31">
        <v>3.79999947547913</v>
      </c>
      <c r="AJ45" s="31">
        <v>39.479999999999997</v>
      </c>
      <c r="AK45" s="32">
        <v>180000</v>
      </c>
      <c r="AL45" s="33">
        <v>28.651403999999999</v>
      </c>
      <c r="AM45" s="33">
        <v>52.409114799999998</v>
      </c>
      <c r="AN45" s="32">
        <v>887.212890625</v>
      </c>
      <c r="AO45" s="32">
        <v>81339984</v>
      </c>
      <c r="AP45" s="32">
        <v>77127738</v>
      </c>
      <c r="AQ45" s="32">
        <v>2267050</v>
      </c>
      <c r="AR45" s="35">
        <v>0.48233409532039129</v>
      </c>
      <c r="AS45" s="35">
        <v>0.94869768573038216</v>
      </c>
      <c r="AT45" s="35">
        <v>0.32627897852158805</v>
      </c>
    </row>
    <row r="46" spans="1:46" x14ac:dyDescent="0.3">
      <c r="A46" s="30" t="s">
        <v>84</v>
      </c>
      <c r="B46" s="1" t="s">
        <v>85</v>
      </c>
      <c r="C46" s="31">
        <v>0.77600000000000002</v>
      </c>
      <c r="D46" s="31" t="s">
        <v>534</v>
      </c>
      <c r="E46" s="32">
        <v>15448744</v>
      </c>
      <c r="F46" s="32">
        <v>82.17</v>
      </c>
      <c r="G46" s="32">
        <v>68.78</v>
      </c>
      <c r="H46" s="31">
        <v>0.18</v>
      </c>
      <c r="I46" s="33">
        <v>8.8000000000000007</v>
      </c>
      <c r="J46" s="33">
        <v>1.1000000238418599</v>
      </c>
      <c r="K46" s="31">
        <v>1.1130000352859499</v>
      </c>
      <c r="L46" s="32">
        <v>93</v>
      </c>
      <c r="M46" s="32">
        <v>9.5</v>
      </c>
      <c r="N46" s="33">
        <v>0.4</v>
      </c>
      <c r="O46" s="31">
        <v>1286.46276855469</v>
      </c>
      <c r="P46" s="31">
        <v>25</v>
      </c>
      <c r="Q46" s="33">
        <v>0</v>
      </c>
      <c r="R46" s="31">
        <v>0.30802674243285999</v>
      </c>
      <c r="S46" s="31">
        <v>48.700000762939503</v>
      </c>
      <c r="T46" s="32">
        <v>50000</v>
      </c>
      <c r="U46" s="32">
        <v>11500</v>
      </c>
      <c r="V46" s="32">
        <v>0</v>
      </c>
      <c r="W46" s="32">
        <v>0</v>
      </c>
      <c r="X46" s="32">
        <v>4493</v>
      </c>
      <c r="Y46" s="32">
        <v>0</v>
      </c>
      <c r="Z46" s="32">
        <v>117</v>
      </c>
      <c r="AA46" s="33">
        <v>5.6</v>
      </c>
      <c r="AB46" s="33">
        <v>3.24</v>
      </c>
      <c r="AC46" s="33">
        <v>7.6</v>
      </c>
      <c r="AD46" s="31">
        <v>4.4166666666666661</v>
      </c>
      <c r="AE46" s="31">
        <v>0.36</v>
      </c>
      <c r="AF46" s="32">
        <v>59</v>
      </c>
      <c r="AG46" s="33">
        <v>100</v>
      </c>
      <c r="AH46" s="31">
        <v>97.65</v>
      </c>
      <c r="AI46" s="31">
        <v>59.762950897216797</v>
      </c>
      <c r="AJ46" s="31">
        <v>159.22999999999999</v>
      </c>
      <c r="AK46" s="32">
        <v>23000</v>
      </c>
      <c r="AL46" s="33">
        <v>94.522395299999999</v>
      </c>
      <c r="AM46" s="33">
        <v>97.780635500000002</v>
      </c>
      <c r="AN46" s="32">
        <v>17044.189453125</v>
      </c>
      <c r="AO46" s="32">
        <v>4905769</v>
      </c>
      <c r="AP46" s="32">
        <v>4781618</v>
      </c>
      <c r="AQ46" s="32">
        <v>51060</v>
      </c>
      <c r="AR46" s="35">
        <v>0.899566979279808</v>
      </c>
      <c r="AS46" s="35">
        <v>0.17039587948899915</v>
      </c>
      <c r="AT46" s="35">
        <v>0.17331026474260081</v>
      </c>
    </row>
    <row r="47" spans="1:46" x14ac:dyDescent="0.3">
      <c r="A47" s="30" t="s">
        <v>86</v>
      </c>
      <c r="B47" s="1" t="s">
        <v>87</v>
      </c>
      <c r="C47" s="31">
        <v>0.47399999999999998</v>
      </c>
      <c r="D47" s="31">
        <v>0.30691449999999998</v>
      </c>
      <c r="E47" s="32">
        <v>17579740</v>
      </c>
      <c r="F47" s="32">
        <v>144.05000000000001</v>
      </c>
      <c r="G47" s="32">
        <v>253.05</v>
      </c>
      <c r="H47" s="31">
        <v>1.87</v>
      </c>
      <c r="I47" s="33">
        <v>91.8</v>
      </c>
      <c r="J47" s="33">
        <v>12.800000190734901</v>
      </c>
      <c r="K47" s="31">
        <v>0.143999993801117</v>
      </c>
      <c r="L47" s="32">
        <v>77</v>
      </c>
      <c r="M47" s="32">
        <v>153</v>
      </c>
      <c r="N47" s="33">
        <v>2.7</v>
      </c>
      <c r="O47" s="31">
        <v>189.60119628906301</v>
      </c>
      <c r="P47" s="31">
        <v>645</v>
      </c>
      <c r="Q47" s="33">
        <v>71</v>
      </c>
      <c r="R47" s="31">
        <v>0.67203021077101199</v>
      </c>
      <c r="S47" s="31">
        <v>43.180000305175803</v>
      </c>
      <c r="T47" s="32">
        <v>0</v>
      </c>
      <c r="U47" s="32">
        <v>846</v>
      </c>
      <c r="V47" s="32">
        <v>25000</v>
      </c>
      <c r="W47" s="32">
        <v>15806</v>
      </c>
      <c r="X47" s="32">
        <v>1564</v>
      </c>
      <c r="Y47" s="32">
        <v>8304</v>
      </c>
      <c r="Z47" s="32">
        <v>127</v>
      </c>
      <c r="AA47" s="33">
        <v>15.4</v>
      </c>
      <c r="AB47" s="33">
        <v>6.72</v>
      </c>
      <c r="AC47" s="33">
        <v>8.8000000000000007</v>
      </c>
      <c r="AD47" s="31">
        <v>1.8666666666666665</v>
      </c>
      <c r="AE47" s="31">
        <v>-0.67</v>
      </c>
      <c r="AF47" s="32">
        <v>36</v>
      </c>
      <c r="AG47" s="33">
        <v>64.300003051757798</v>
      </c>
      <c r="AH47" s="31">
        <v>43.27</v>
      </c>
      <c r="AI47" s="31">
        <v>21</v>
      </c>
      <c r="AJ47" s="31">
        <v>126.01</v>
      </c>
      <c r="AK47" s="32">
        <v>32000</v>
      </c>
      <c r="AL47" s="33">
        <v>22.489561500000001</v>
      </c>
      <c r="AM47" s="33">
        <v>81.946528599999994</v>
      </c>
      <c r="AN47" s="32">
        <v>3953.38134765625</v>
      </c>
      <c r="AO47" s="32">
        <v>24294750</v>
      </c>
      <c r="AP47" s="32">
        <v>22657822</v>
      </c>
      <c r="AQ47" s="32">
        <v>318000</v>
      </c>
      <c r="AR47" s="35">
        <v>0.89348903212637931</v>
      </c>
      <c r="AS47" s="35">
        <v>0.81776932587188333</v>
      </c>
      <c r="AT47" s="35">
        <v>0.70756784594779831</v>
      </c>
    </row>
    <row r="48" spans="1:46" x14ac:dyDescent="0.3">
      <c r="A48" s="30" t="s">
        <v>88</v>
      </c>
      <c r="B48" s="1" t="s">
        <v>89</v>
      </c>
      <c r="C48" s="31">
        <v>0.82699999999999996</v>
      </c>
      <c r="D48" s="31" t="s">
        <v>534</v>
      </c>
      <c r="E48" s="32">
        <v>1075614</v>
      </c>
      <c r="F48" s="32">
        <v>0</v>
      </c>
      <c r="G48" s="32">
        <v>0</v>
      </c>
      <c r="H48" s="31" t="s">
        <v>534</v>
      </c>
      <c r="I48" s="33">
        <v>4.7</v>
      </c>
      <c r="J48" s="33" t="s">
        <v>534</v>
      </c>
      <c r="K48" s="31">
        <v>3</v>
      </c>
      <c r="L48" s="32">
        <v>90</v>
      </c>
      <c r="M48" s="32">
        <v>12</v>
      </c>
      <c r="N48" s="33">
        <v>0.1</v>
      </c>
      <c r="O48" s="31">
        <v>1656.42614746094</v>
      </c>
      <c r="P48" s="31">
        <v>8</v>
      </c>
      <c r="Q48" s="33" t="s">
        <v>534</v>
      </c>
      <c r="R48" s="31">
        <v>0.14128755832533199</v>
      </c>
      <c r="S48" s="31">
        <v>32.509998321533203</v>
      </c>
      <c r="T48" s="32">
        <v>0</v>
      </c>
      <c r="U48" s="32">
        <v>3580</v>
      </c>
      <c r="V48" s="32">
        <v>0</v>
      </c>
      <c r="W48" s="32">
        <v>0</v>
      </c>
      <c r="X48" s="32">
        <v>504</v>
      </c>
      <c r="Y48" s="32">
        <v>44</v>
      </c>
      <c r="Z48" s="32">
        <v>128</v>
      </c>
      <c r="AA48" s="33">
        <v>2.4</v>
      </c>
      <c r="AB48" s="33">
        <v>3.16</v>
      </c>
      <c r="AC48" s="33">
        <v>2.7</v>
      </c>
      <c r="AD48" s="31">
        <v>3.25</v>
      </c>
      <c r="AE48" s="31">
        <v>0.49</v>
      </c>
      <c r="AF48" s="32">
        <v>49</v>
      </c>
      <c r="AG48" s="33">
        <v>100</v>
      </c>
      <c r="AH48" s="31">
        <v>99.27</v>
      </c>
      <c r="AI48" s="31">
        <v>69.8031005859375</v>
      </c>
      <c r="AJ48" s="31">
        <v>104.11</v>
      </c>
      <c r="AK48" s="32">
        <v>83000</v>
      </c>
      <c r="AL48" s="33">
        <v>96.976693499999996</v>
      </c>
      <c r="AM48" s="33">
        <v>99.637117700000005</v>
      </c>
      <c r="AN48" s="32">
        <v>25264.4375</v>
      </c>
      <c r="AO48" s="32">
        <v>4125700</v>
      </c>
      <c r="AP48" s="32">
        <v>4189666</v>
      </c>
      <c r="AQ48" s="32">
        <v>55960</v>
      </c>
      <c r="AR48" s="35">
        <v>0.4242311658058513</v>
      </c>
      <c r="AS48" s="35">
        <v>7.1898805848641167E-2</v>
      </c>
      <c r="AT48" s="35">
        <v>7.844347128324447E-2</v>
      </c>
    </row>
    <row r="49" spans="1:46" x14ac:dyDescent="0.3">
      <c r="A49" s="30" t="s">
        <v>90</v>
      </c>
      <c r="B49" s="1" t="s">
        <v>91</v>
      </c>
      <c r="C49" s="31">
        <v>0.77500000000000002</v>
      </c>
      <c r="D49" s="31" t="s">
        <v>534</v>
      </c>
      <c r="E49" s="32">
        <v>28505677</v>
      </c>
      <c r="F49" s="32">
        <v>166.84</v>
      </c>
      <c r="G49" s="32">
        <v>2277.85</v>
      </c>
      <c r="H49" s="31" t="s">
        <v>534</v>
      </c>
      <c r="I49" s="33">
        <v>5.5</v>
      </c>
      <c r="J49" s="33" t="s">
        <v>534</v>
      </c>
      <c r="K49" s="31">
        <v>6.72300004959106</v>
      </c>
      <c r="L49" s="32">
        <v>99</v>
      </c>
      <c r="M49" s="32">
        <v>6.9</v>
      </c>
      <c r="N49" s="33">
        <v>0.4</v>
      </c>
      <c r="O49" s="31" t="s">
        <v>534</v>
      </c>
      <c r="P49" s="31">
        <v>39</v>
      </c>
      <c r="Q49" s="33" t="s">
        <v>534</v>
      </c>
      <c r="R49" s="31">
        <v>0.30437905782514901</v>
      </c>
      <c r="S49" s="31" t="s">
        <v>534</v>
      </c>
      <c r="T49" s="32">
        <v>190000</v>
      </c>
      <c r="U49" s="32">
        <v>10000000</v>
      </c>
      <c r="V49" s="32">
        <v>40000</v>
      </c>
      <c r="W49" s="32">
        <v>0</v>
      </c>
      <c r="X49" s="32">
        <v>342</v>
      </c>
      <c r="Y49" s="32">
        <v>8</v>
      </c>
      <c r="Z49" s="32">
        <v>143</v>
      </c>
      <c r="AA49" s="33">
        <v>2.4</v>
      </c>
      <c r="AB49" s="33" t="s">
        <v>534</v>
      </c>
      <c r="AC49" s="33" t="s">
        <v>534</v>
      </c>
      <c r="AD49" s="31">
        <v>4</v>
      </c>
      <c r="AE49" s="31">
        <v>-0.13</v>
      </c>
      <c r="AF49" s="32">
        <v>47</v>
      </c>
      <c r="AG49" s="33">
        <v>100</v>
      </c>
      <c r="AH49" s="31">
        <v>99.71</v>
      </c>
      <c r="AI49" s="31">
        <v>31.107969284057599</v>
      </c>
      <c r="AJ49" s="31">
        <v>35.49</v>
      </c>
      <c r="AK49" s="32">
        <v>67000</v>
      </c>
      <c r="AL49" s="33">
        <v>93.158904399999997</v>
      </c>
      <c r="AM49" s="33">
        <v>94.886602400000001</v>
      </c>
      <c r="AN49" s="32">
        <v>20648.973905743602</v>
      </c>
      <c r="AO49" s="32">
        <v>11484636</v>
      </c>
      <c r="AP49" s="32">
        <v>11352254</v>
      </c>
      <c r="AQ49" s="32">
        <v>106440</v>
      </c>
      <c r="AR49" s="35">
        <v>1.5142703087816956E-2</v>
      </c>
      <c r="AS49" s="35">
        <v>0.80834198543149016</v>
      </c>
      <c r="AT49" s="35">
        <v>0.31295434283835621</v>
      </c>
    </row>
    <row r="50" spans="1:46" x14ac:dyDescent="0.3">
      <c r="A50" s="30" t="s">
        <v>92</v>
      </c>
      <c r="B50" s="1" t="s">
        <v>93</v>
      </c>
      <c r="C50" s="31">
        <v>0.85599999999999998</v>
      </c>
      <c r="D50" s="31" t="s">
        <v>534</v>
      </c>
      <c r="E50" s="32">
        <v>0</v>
      </c>
      <c r="F50" s="32">
        <v>0</v>
      </c>
      <c r="G50" s="32">
        <v>0</v>
      </c>
      <c r="H50" s="31" t="s">
        <v>534</v>
      </c>
      <c r="I50" s="33">
        <v>2.6</v>
      </c>
      <c r="J50" s="33" t="s">
        <v>534</v>
      </c>
      <c r="K50" s="31">
        <v>2.3289999961853001</v>
      </c>
      <c r="L50" s="32">
        <v>90</v>
      </c>
      <c r="M50" s="32">
        <v>5.6</v>
      </c>
      <c r="N50" s="33">
        <v>0.1</v>
      </c>
      <c r="O50" s="31">
        <v>2136.7978515625</v>
      </c>
      <c r="P50" s="31">
        <v>7</v>
      </c>
      <c r="Q50" s="33" t="s">
        <v>534</v>
      </c>
      <c r="R50" s="31">
        <v>0.11637838272378299</v>
      </c>
      <c r="S50" s="31">
        <v>34.310001373291001</v>
      </c>
      <c r="T50" s="32">
        <v>0</v>
      </c>
      <c r="U50" s="32">
        <v>0</v>
      </c>
      <c r="V50" s="32">
        <v>0</v>
      </c>
      <c r="W50" s="32">
        <v>216867</v>
      </c>
      <c r="X50" s="32">
        <v>9800</v>
      </c>
      <c r="Y50" s="32">
        <v>0</v>
      </c>
      <c r="Z50" s="32">
        <v>107</v>
      </c>
      <c r="AA50" s="33">
        <v>4.7</v>
      </c>
      <c r="AB50" s="33">
        <v>2</v>
      </c>
      <c r="AC50" s="33">
        <v>12.7</v>
      </c>
      <c r="AD50" s="31" t="s">
        <v>534</v>
      </c>
      <c r="AE50" s="31">
        <v>0.98</v>
      </c>
      <c r="AF50" s="32">
        <v>57</v>
      </c>
      <c r="AG50" s="33">
        <v>100</v>
      </c>
      <c r="AH50" s="31">
        <v>99.06</v>
      </c>
      <c r="AI50" s="31">
        <v>71.715896606445298</v>
      </c>
      <c r="AJ50" s="31">
        <v>134.47999999999999</v>
      </c>
      <c r="AK50" s="32">
        <v>19000</v>
      </c>
      <c r="AL50" s="33">
        <v>100</v>
      </c>
      <c r="AM50" s="33">
        <v>100</v>
      </c>
      <c r="AN50" s="32">
        <v>34503.46875</v>
      </c>
      <c r="AO50" s="32">
        <v>1179551</v>
      </c>
      <c r="AP50" s="32">
        <v>1152529</v>
      </c>
      <c r="AQ50" s="32">
        <v>9240</v>
      </c>
      <c r="AR50" s="35">
        <v>0.38848020385679904</v>
      </c>
      <c r="AS50" s="35">
        <v>0.16373444473777021</v>
      </c>
      <c r="AT50" s="35">
        <v>0.61626701705015829</v>
      </c>
    </row>
    <row r="51" spans="1:46" x14ac:dyDescent="0.3">
      <c r="A51" s="30" t="s">
        <v>94</v>
      </c>
      <c r="B51" s="1" t="s">
        <v>95</v>
      </c>
      <c r="C51" s="31">
        <v>0.878</v>
      </c>
      <c r="D51" s="31" t="s">
        <v>534</v>
      </c>
      <c r="E51" s="32">
        <v>0</v>
      </c>
      <c r="F51" s="32">
        <v>0</v>
      </c>
      <c r="G51" s="32">
        <v>0</v>
      </c>
      <c r="H51" s="31" t="s">
        <v>534</v>
      </c>
      <c r="I51" s="33">
        <v>3.2</v>
      </c>
      <c r="J51" s="33" t="s">
        <v>534</v>
      </c>
      <c r="K51" s="31">
        <v>3.6240000724792498</v>
      </c>
      <c r="L51" s="32">
        <v>98</v>
      </c>
      <c r="M51" s="32">
        <v>5</v>
      </c>
      <c r="N51" s="33">
        <v>0.1</v>
      </c>
      <c r="O51" s="31">
        <v>2469.85180664063</v>
      </c>
      <c r="P51" s="31">
        <v>4</v>
      </c>
      <c r="Q51" s="33" t="s">
        <v>534</v>
      </c>
      <c r="R51" s="31">
        <v>0.12915975544365299</v>
      </c>
      <c r="S51" s="31">
        <v>26.129999160766602</v>
      </c>
      <c r="T51" s="32">
        <v>0</v>
      </c>
      <c r="U51" s="32">
        <v>0</v>
      </c>
      <c r="V51" s="32">
        <v>0</v>
      </c>
      <c r="W51" s="32">
        <v>0</v>
      </c>
      <c r="X51" s="32">
        <v>3644</v>
      </c>
      <c r="Y51" s="32">
        <v>0</v>
      </c>
      <c r="Z51" s="32">
        <v>129</v>
      </c>
      <c r="AA51" s="33">
        <v>2.4</v>
      </c>
      <c r="AB51" s="33">
        <v>2.27</v>
      </c>
      <c r="AC51" s="33">
        <v>10.7</v>
      </c>
      <c r="AD51" s="31">
        <v>4.0166666666666675</v>
      </c>
      <c r="AE51" s="31">
        <v>1.06</v>
      </c>
      <c r="AF51" s="32">
        <v>57</v>
      </c>
      <c r="AG51" s="33">
        <v>100</v>
      </c>
      <c r="AH51" s="31" t="s">
        <v>534</v>
      </c>
      <c r="AI51" s="31">
        <v>81.298599243164105</v>
      </c>
      <c r="AJ51" s="31">
        <v>115.47</v>
      </c>
      <c r="AK51" s="32">
        <v>210000</v>
      </c>
      <c r="AL51" s="33">
        <v>99.114684299999993</v>
      </c>
      <c r="AM51" s="33">
        <v>100</v>
      </c>
      <c r="AN51" s="32">
        <v>36915.93359375</v>
      </c>
      <c r="AO51" s="32">
        <v>10591323</v>
      </c>
      <c r="AP51" s="32">
        <v>10441288</v>
      </c>
      <c r="AQ51" s="32">
        <v>77240</v>
      </c>
      <c r="AR51" s="35">
        <v>0.51004731641433465</v>
      </c>
      <c r="AS51" s="35">
        <v>0.53766353833371716</v>
      </c>
      <c r="AT51" s="35">
        <v>0.34916232112520718</v>
      </c>
    </row>
    <row r="52" spans="1:46" x14ac:dyDescent="0.3">
      <c r="A52" s="30" t="s">
        <v>96</v>
      </c>
      <c r="B52" s="1" t="s">
        <v>97</v>
      </c>
      <c r="C52" s="31">
        <v>0.92500000000000004</v>
      </c>
      <c r="D52" s="31" t="s">
        <v>534</v>
      </c>
      <c r="E52" s="32">
        <v>10000000</v>
      </c>
      <c r="F52" s="32">
        <v>0</v>
      </c>
      <c r="G52" s="32">
        <v>0</v>
      </c>
      <c r="H52" s="31" t="s">
        <v>534</v>
      </c>
      <c r="I52" s="33">
        <v>4.4000000000000004</v>
      </c>
      <c r="J52" s="33" t="s">
        <v>534</v>
      </c>
      <c r="K52" s="31">
        <v>3.4849998950958301</v>
      </c>
      <c r="L52" s="32">
        <v>94</v>
      </c>
      <c r="M52" s="32">
        <v>6.1</v>
      </c>
      <c r="N52" s="33">
        <v>0.2</v>
      </c>
      <c r="O52" s="31">
        <v>5083.20947265625</v>
      </c>
      <c r="P52" s="31">
        <v>6</v>
      </c>
      <c r="Q52" s="33" t="s">
        <v>534</v>
      </c>
      <c r="R52" s="31">
        <v>4.1487210092322903E-2</v>
      </c>
      <c r="S52" s="31">
        <v>29.079999923706101</v>
      </c>
      <c r="T52" s="32">
        <v>0</v>
      </c>
      <c r="U52" s="32">
        <v>0</v>
      </c>
      <c r="V52" s="32">
        <v>0</v>
      </c>
      <c r="W52" s="32">
        <v>0</v>
      </c>
      <c r="X52" s="32">
        <v>35672</v>
      </c>
      <c r="Y52" s="32">
        <v>0</v>
      </c>
      <c r="Z52" s="32">
        <v>133</v>
      </c>
      <c r="AA52" s="33">
        <v>2.4</v>
      </c>
      <c r="AB52" s="33">
        <v>1.31</v>
      </c>
      <c r="AC52" s="33">
        <v>6</v>
      </c>
      <c r="AD52" s="31">
        <v>3.9333333333333336</v>
      </c>
      <c r="AE52" s="31">
        <v>1.89</v>
      </c>
      <c r="AF52" s="32">
        <v>88</v>
      </c>
      <c r="AG52" s="33">
        <v>100</v>
      </c>
      <c r="AH52" s="31" t="s">
        <v>534</v>
      </c>
      <c r="AI52" s="31">
        <v>96.330497741699205</v>
      </c>
      <c r="AJ52" s="31">
        <v>122.89</v>
      </c>
      <c r="AK52" s="32">
        <v>150000</v>
      </c>
      <c r="AL52" s="33">
        <v>99.597225100000003</v>
      </c>
      <c r="AM52" s="33">
        <v>100</v>
      </c>
      <c r="AN52" s="32">
        <v>50540.8125</v>
      </c>
      <c r="AO52" s="32">
        <v>5769603</v>
      </c>
      <c r="AP52" s="32">
        <v>5561565</v>
      </c>
      <c r="AQ52" s="32">
        <v>42430</v>
      </c>
      <c r="AR52" s="35">
        <v>1.9771098349645855E-2</v>
      </c>
      <c r="AS52" s="35">
        <v>0.86428853621129842</v>
      </c>
      <c r="AT52" s="35">
        <v>0.99670751002667668</v>
      </c>
    </row>
    <row r="53" spans="1:46" x14ac:dyDescent="0.3">
      <c r="A53" s="30" t="s">
        <v>98</v>
      </c>
      <c r="B53" s="1" t="s">
        <v>99</v>
      </c>
      <c r="C53" s="31">
        <v>0.47299999999999998</v>
      </c>
      <c r="D53" s="31">
        <v>0.12749469999999999</v>
      </c>
      <c r="E53" s="32">
        <v>58287736</v>
      </c>
      <c r="F53" s="32">
        <v>87.74</v>
      </c>
      <c r="G53" s="32">
        <v>69.55</v>
      </c>
      <c r="H53" s="31" t="s">
        <v>534</v>
      </c>
      <c r="I53" s="33">
        <v>64.2</v>
      </c>
      <c r="J53" s="33">
        <v>29.799999237060501</v>
      </c>
      <c r="K53" s="31">
        <v>0.22900000214576699</v>
      </c>
      <c r="L53" s="32">
        <v>75</v>
      </c>
      <c r="M53" s="32">
        <v>335</v>
      </c>
      <c r="N53" s="33">
        <v>1.3</v>
      </c>
      <c r="O53" s="31">
        <v>146.69877624511699</v>
      </c>
      <c r="P53" s="31">
        <v>229</v>
      </c>
      <c r="Q53" s="33">
        <v>28</v>
      </c>
      <c r="R53" s="31" t="s">
        <v>534</v>
      </c>
      <c r="S53" s="31">
        <v>44.130001068115199</v>
      </c>
      <c r="T53" s="32">
        <v>0</v>
      </c>
      <c r="U53" s="32">
        <v>0</v>
      </c>
      <c r="V53" s="32">
        <v>25000</v>
      </c>
      <c r="W53" s="32">
        <v>0</v>
      </c>
      <c r="X53" s="32">
        <v>16585</v>
      </c>
      <c r="Y53" s="32">
        <v>0</v>
      </c>
      <c r="Z53" s="32">
        <v>118</v>
      </c>
      <c r="AA53" s="33">
        <v>12.8</v>
      </c>
      <c r="AB53" s="33" t="s">
        <v>534</v>
      </c>
      <c r="AC53" s="33" t="s">
        <v>534</v>
      </c>
      <c r="AD53" s="31">
        <v>2.8</v>
      </c>
      <c r="AE53" s="31">
        <v>-0.97</v>
      </c>
      <c r="AF53" s="32">
        <v>31</v>
      </c>
      <c r="AG53" s="33">
        <v>51.782691955566399</v>
      </c>
      <c r="AH53" s="31" t="s">
        <v>534</v>
      </c>
      <c r="AI53" s="31">
        <v>11.9224309921265</v>
      </c>
      <c r="AJ53" s="31">
        <v>37.82</v>
      </c>
      <c r="AK53" s="32">
        <v>2600</v>
      </c>
      <c r="AL53" s="33">
        <v>47.433913799999999</v>
      </c>
      <c r="AM53" s="33">
        <v>90.000867</v>
      </c>
      <c r="AN53" s="32">
        <v>3342.47729492188</v>
      </c>
      <c r="AO53" s="32">
        <v>956985</v>
      </c>
      <c r="AP53" s="32">
        <v>882901</v>
      </c>
      <c r="AQ53" s="32">
        <v>23180</v>
      </c>
      <c r="AR53" s="35">
        <v>0.40701813671621712</v>
      </c>
      <c r="AS53" s="35">
        <v>0.55192310332482608</v>
      </c>
      <c r="AT53" s="35">
        <v>0.28333768602478537</v>
      </c>
    </row>
    <row r="54" spans="1:46" x14ac:dyDescent="0.3">
      <c r="A54" s="30" t="s">
        <v>100</v>
      </c>
      <c r="B54" s="1" t="s">
        <v>101</v>
      </c>
      <c r="C54" s="31">
        <v>0.72599999999999998</v>
      </c>
      <c r="D54" s="31" t="s">
        <v>534</v>
      </c>
      <c r="E54" s="32">
        <v>29911042</v>
      </c>
      <c r="F54" s="32">
        <v>1.74</v>
      </c>
      <c r="G54" s="32">
        <v>1</v>
      </c>
      <c r="H54" s="31">
        <v>1.51</v>
      </c>
      <c r="I54" s="33">
        <v>34</v>
      </c>
      <c r="J54" s="33" t="s">
        <v>534</v>
      </c>
      <c r="K54" s="31">
        <v>1.77</v>
      </c>
      <c r="L54" s="32">
        <v>96</v>
      </c>
      <c r="M54" s="32">
        <v>7.8</v>
      </c>
      <c r="N54" s="33" t="s">
        <v>534</v>
      </c>
      <c r="O54" s="31">
        <v>585.72540283203102</v>
      </c>
      <c r="P54" s="31" t="s">
        <v>534</v>
      </c>
      <c r="Q54" s="33" t="s">
        <v>534</v>
      </c>
      <c r="R54" s="31" t="s">
        <v>534</v>
      </c>
      <c r="S54" s="31">
        <v>44</v>
      </c>
      <c r="T54" s="32">
        <v>0</v>
      </c>
      <c r="U54" s="32">
        <v>71393</v>
      </c>
      <c r="V54" s="32">
        <v>0</v>
      </c>
      <c r="W54" s="32">
        <v>0</v>
      </c>
      <c r="X54" s="32">
        <v>0</v>
      </c>
      <c r="Y54" s="32">
        <v>0</v>
      </c>
      <c r="Z54" s="32">
        <v>120</v>
      </c>
      <c r="AA54" s="33">
        <v>5.8</v>
      </c>
      <c r="AB54" s="33" t="s">
        <v>534</v>
      </c>
      <c r="AC54" s="33" t="s">
        <v>534</v>
      </c>
      <c r="AD54" s="31" t="s">
        <v>534</v>
      </c>
      <c r="AE54" s="31">
        <v>0.05</v>
      </c>
      <c r="AF54" s="32">
        <v>57</v>
      </c>
      <c r="AG54" s="33">
        <v>100</v>
      </c>
      <c r="AH54" s="31" t="s">
        <v>534</v>
      </c>
      <c r="AI54" s="31">
        <v>67.599998474121094</v>
      </c>
      <c r="AJ54" s="31">
        <v>107.43</v>
      </c>
      <c r="AK54" s="32">
        <v>1000</v>
      </c>
      <c r="AL54" s="33">
        <v>81.099999999999994</v>
      </c>
      <c r="AM54" s="33">
        <v>94.4</v>
      </c>
      <c r="AN54" s="32">
        <v>10619.951171875</v>
      </c>
      <c r="AO54" s="32">
        <v>73925</v>
      </c>
      <c r="AP54" s="32">
        <v>72323</v>
      </c>
      <c r="AQ54" s="32">
        <v>750</v>
      </c>
      <c r="AR54" s="35">
        <v>0.33865258755626582</v>
      </c>
      <c r="AS54" s="35">
        <v>0.64234496127087415</v>
      </c>
      <c r="AT54" s="35">
        <v>0.80375425780685705</v>
      </c>
    </row>
    <row r="55" spans="1:46" x14ac:dyDescent="0.3">
      <c r="A55" s="30" t="s">
        <v>102</v>
      </c>
      <c r="B55" s="1" t="s">
        <v>103</v>
      </c>
      <c r="C55" s="31">
        <v>0.72199999999999998</v>
      </c>
      <c r="D55" s="31">
        <v>2.4819399999999998E-2</v>
      </c>
      <c r="E55" s="32">
        <v>5672171</v>
      </c>
      <c r="F55" s="32">
        <v>241.4</v>
      </c>
      <c r="G55" s="32">
        <v>121.47</v>
      </c>
      <c r="H55" s="31">
        <v>0.26</v>
      </c>
      <c r="I55" s="33">
        <v>30.7</v>
      </c>
      <c r="J55" s="33">
        <v>4</v>
      </c>
      <c r="K55" s="31">
        <v>1.53</v>
      </c>
      <c r="L55" s="32">
        <v>85</v>
      </c>
      <c r="M55" s="32">
        <v>60</v>
      </c>
      <c r="N55" s="33">
        <v>1</v>
      </c>
      <c r="O55" s="31">
        <v>873.11767578125</v>
      </c>
      <c r="P55" s="31">
        <v>92</v>
      </c>
      <c r="Q55" s="33">
        <v>0</v>
      </c>
      <c r="R55" s="31">
        <v>0.469747594574764</v>
      </c>
      <c r="S55" s="31">
        <v>45.299999237060497</v>
      </c>
      <c r="T55" s="32">
        <v>1795400</v>
      </c>
      <c r="U55" s="32">
        <v>42587</v>
      </c>
      <c r="V55" s="32">
        <v>0</v>
      </c>
      <c r="W55" s="32">
        <v>0</v>
      </c>
      <c r="X55" s="32">
        <v>593</v>
      </c>
      <c r="Y55" s="32">
        <v>0</v>
      </c>
      <c r="Z55" s="32">
        <v>109</v>
      </c>
      <c r="AA55" s="33">
        <v>13.5</v>
      </c>
      <c r="AB55" s="33">
        <v>4.09</v>
      </c>
      <c r="AC55" s="33">
        <v>5.2</v>
      </c>
      <c r="AD55" s="31">
        <v>3.166666666666667</v>
      </c>
      <c r="AE55" s="31">
        <v>-0.25</v>
      </c>
      <c r="AF55" s="32">
        <v>29</v>
      </c>
      <c r="AG55" s="33">
        <v>100</v>
      </c>
      <c r="AH55" s="31">
        <v>92.47</v>
      </c>
      <c r="AI55" s="31">
        <v>51.930233001708999</v>
      </c>
      <c r="AJ55" s="31">
        <v>80.83</v>
      </c>
      <c r="AK55" s="32">
        <v>29000</v>
      </c>
      <c r="AL55" s="33">
        <v>83.986149299999994</v>
      </c>
      <c r="AM55" s="33">
        <v>84.700428599999995</v>
      </c>
      <c r="AN55" s="32">
        <v>16029.6240234375</v>
      </c>
      <c r="AO55" s="32">
        <v>10766998</v>
      </c>
      <c r="AP55" s="32">
        <v>10492152</v>
      </c>
      <c r="AQ55" s="32">
        <v>48320</v>
      </c>
      <c r="AR55" s="35">
        <v>0.71768170912517781</v>
      </c>
      <c r="AS55" s="35">
        <v>0.26779080366925523</v>
      </c>
      <c r="AT55" s="35">
        <v>0.37705800886175067</v>
      </c>
    </row>
    <row r="56" spans="1:46" x14ac:dyDescent="0.3">
      <c r="A56" s="30" t="s">
        <v>104</v>
      </c>
      <c r="B56" s="1" t="s">
        <v>105</v>
      </c>
      <c r="C56" s="31">
        <v>0.73899999999999999</v>
      </c>
      <c r="D56" s="31">
        <v>1.4546399999999999E-2</v>
      </c>
      <c r="E56" s="32">
        <v>55576500</v>
      </c>
      <c r="F56" s="32">
        <v>158.58000000000001</v>
      </c>
      <c r="G56" s="32">
        <v>186.1</v>
      </c>
      <c r="H56" s="31">
        <v>0.25</v>
      </c>
      <c r="I56" s="33">
        <v>20.9</v>
      </c>
      <c r="J56" s="33">
        <v>6.4000000953674299</v>
      </c>
      <c r="K56" s="31">
        <v>1.72399997711182</v>
      </c>
      <c r="L56" s="32">
        <v>86</v>
      </c>
      <c r="M56" s="32">
        <v>50</v>
      </c>
      <c r="N56" s="33">
        <v>0.3</v>
      </c>
      <c r="O56" s="31">
        <v>980.22998046875</v>
      </c>
      <c r="P56" s="31">
        <v>64</v>
      </c>
      <c r="Q56" s="33">
        <v>0</v>
      </c>
      <c r="R56" s="31">
        <v>0.39053970441142699</v>
      </c>
      <c r="S56" s="31">
        <v>45</v>
      </c>
      <c r="T56" s="32">
        <v>423466</v>
      </c>
      <c r="U56" s="32">
        <v>0</v>
      </c>
      <c r="V56" s="32">
        <v>0</v>
      </c>
      <c r="W56" s="32">
        <v>0</v>
      </c>
      <c r="X56" s="32">
        <v>92416</v>
      </c>
      <c r="Y56" s="32">
        <v>0</v>
      </c>
      <c r="Z56" s="32">
        <v>108</v>
      </c>
      <c r="AA56" s="33">
        <v>12.1</v>
      </c>
      <c r="AB56" s="33">
        <v>3.39</v>
      </c>
      <c r="AC56" s="33">
        <v>5.7</v>
      </c>
      <c r="AD56" s="31">
        <v>3.8166666666666673</v>
      </c>
      <c r="AE56" s="31">
        <v>-0.43</v>
      </c>
      <c r="AF56" s="32">
        <v>32</v>
      </c>
      <c r="AG56" s="33">
        <v>99.936813354492202</v>
      </c>
      <c r="AH56" s="31">
        <v>94.35</v>
      </c>
      <c r="AI56" s="31">
        <v>48.940433502197301</v>
      </c>
      <c r="AJ56" s="31">
        <v>84.3</v>
      </c>
      <c r="AK56" s="32">
        <v>62000</v>
      </c>
      <c r="AL56" s="33">
        <v>84.688627400000001</v>
      </c>
      <c r="AM56" s="33">
        <v>86.935071100000002</v>
      </c>
      <c r="AN56" s="32">
        <v>11617.4287109375</v>
      </c>
      <c r="AO56" s="32">
        <v>16624858</v>
      </c>
      <c r="AP56" s="32">
        <v>15964890</v>
      </c>
      <c r="AQ56" s="32">
        <v>248360</v>
      </c>
      <c r="AR56" s="35">
        <v>0.55359932653785315</v>
      </c>
      <c r="AS56" s="35">
        <v>0.63698615745376874</v>
      </c>
      <c r="AT56" s="35">
        <v>0.4312203055729612</v>
      </c>
    </row>
    <row r="57" spans="1:46" x14ac:dyDescent="0.3">
      <c r="A57" s="30" t="s">
        <v>106</v>
      </c>
      <c r="B57" s="1" t="s">
        <v>107</v>
      </c>
      <c r="C57" s="31">
        <v>0.69099999999999995</v>
      </c>
      <c r="D57" s="31">
        <v>1.56572E-2</v>
      </c>
      <c r="E57" s="32">
        <v>171149885</v>
      </c>
      <c r="F57" s="32">
        <v>107.49</v>
      </c>
      <c r="G57" s="32">
        <v>172.04</v>
      </c>
      <c r="H57" s="31">
        <v>0.65</v>
      </c>
      <c r="I57" s="33">
        <v>22.8</v>
      </c>
      <c r="J57" s="33">
        <v>7</v>
      </c>
      <c r="K57" s="31">
        <v>2.8299999237060498</v>
      </c>
      <c r="L57" s="32">
        <v>95</v>
      </c>
      <c r="M57" s="32">
        <v>14</v>
      </c>
      <c r="N57" s="33">
        <v>0.1</v>
      </c>
      <c r="O57" s="31">
        <v>495.16506958007801</v>
      </c>
      <c r="P57" s="31">
        <v>33</v>
      </c>
      <c r="Q57" s="33" t="s">
        <v>534</v>
      </c>
      <c r="R57" s="31">
        <v>0.56540010028193</v>
      </c>
      <c r="S57" s="31">
        <v>30.75</v>
      </c>
      <c r="T57" s="32">
        <v>32572.000000000004</v>
      </c>
      <c r="U57" s="32">
        <v>0</v>
      </c>
      <c r="V57" s="32">
        <v>0</v>
      </c>
      <c r="W57" s="32">
        <v>81813</v>
      </c>
      <c r="X57" s="32">
        <v>236260</v>
      </c>
      <c r="Y57" s="32">
        <v>0</v>
      </c>
      <c r="Z57" s="32">
        <v>152</v>
      </c>
      <c r="AA57" s="33">
        <v>4.5</v>
      </c>
      <c r="AB57" s="33">
        <v>7.47</v>
      </c>
      <c r="AC57" s="33">
        <v>9.8000000000000007</v>
      </c>
      <c r="AD57" s="31">
        <v>3.3166666666666673</v>
      </c>
      <c r="AE57" s="31">
        <v>-0.66</v>
      </c>
      <c r="AF57" s="32">
        <v>32</v>
      </c>
      <c r="AG57" s="33">
        <v>100</v>
      </c>
      <c r="AH57" s="31">
        <v>75.84</v>
      </c>
      <c r="AI57" s="31">
        <v>35.900001525878899</v>
      </c>
      <c r="AJ57" s="31">
        <v>113.7</v>
      </c>
      <c r="AK57" s="32">
        <v>83000</v>
      </c>
      <c r="AL57" s="33">
        <v>94.720670499999997</v>
      </c>
      <c r="AM57" s="33">
        <v>99.4255663</v>
      </c>
      <c r="AN57" s="32">
        <v>11582.59375</v>
      </c>
      <c r="AO57" s="32">
        <v>97553152</v>
      </c>
      <c r="AP57" s="32">
        <v>91379338</v>
      </c>
      <c r="AQ57" s="32">
        <v>995450</v>
      </c>
      <c r="AR57" s="35">
        <v>0.58327340493715574</v>
      </c>
      <c r="AS57" s="35">
        <v>0.13672811061354972</v>
      </c>
      <c r="AT57" s="35">
        <v>0.51099437083190713</v>
      </c>
    </row>
    <row r="58" spans="1:46" x14ac:dyDescent="0.3">
      <c r="A58" s="30" t="s">
        <v>108</v>
      </c>
      <c r="B58" s="1" t="s">
        <v>109</v>
      </c>
      <c r="C58" s="31">
        <v>0.68</v>
      </c>
      <c r="D58" s="31" t="s">
        <v>534</v>
      </c>
      <c r="E58" s="32">
        <v>6762405</v>
      </c>
      <c r="F58" s="32">
        <v>82.33</v>
      </c>
      <c r="G58" s="32">
        <v>111.01</v>
      </c>
      <c r="H58" s="31">
        <v>0.51</v>
      </c>
      <c r="I58" s="33">
        <v>15</v>
      </c>
      <c r="J58" s="33">
        <v>6.5999999046325701</v>
      </c>
      <c r="K58" s="31">
        <v>1.5959999561309799</v>
      </c>
      <c r="L58" s="32">
        <v>90</v>
      </c>
      <c r="M58" s="32">
        <v>60</v>
      </c>
      <c r="N58" s="33">
        <v>0.6</v>
      </c>
      <c r="O58" s="31">
        <v>578.4609375</v>
      </c>
      <c r="P58" s="31">
        <v>54</v>
      </c>
      <c r="Q58" s="33">
        <v>0</v>
      </c>
      <c r="R58" s="31">
        <v>0.38439429725146401</v>
      </c>
      <c r="S58" s="31">
        <v>40</v>
      </c>
      <c r="T58" s="32">
        <v>0</v>
      </c>
      <c r="U58" s="32">
        <v>584</v>
      </c>
      <c r="V58" s="32">
        <v>0</v>
      </c>
      <c r="W58" s="32">
        <v>0</v>
      </c>
      <c r="X58" s="32">
        <v>44</v>
      </c>
      <c r="Y58" s="32">
        <v>0</v>
      </c>
      <c r="Z58" s="32">
        <v>114</v>
      </c>
      <c r="AA58" s="33">
        <v>12.3</v>
      </c>
      <c r="AB58" s="33">
        <v>4.28</v>
      </c>
      <c r="AC58" s="33">
        <v>3</v>
      </c>
      <c r="AD58" s="31">
        <v>2.9333333333333331</v>
      </c>
      <c r="AE58" s="31">
        <v>-0.28000000000000003</v>
      </c>
      <c r="AF58" s="32">
        <v>33</v>
      </c>
      <c r="AG58" s="33">
        <v>98.618896484375</v>
      </c>
      <c r="AH58" s="31">
        <v>87.65</v>
      </c>
      <c r="AI58" s="31">
        <v>26.915075302123999</v>
      </c>
      <c r="AJ58" s="31">
        <v>140.75</v>
      </c>
      <c r="AK58" s="32">
        <v>11000</v>
      </c>
      <c r="AL58" s="33">
        <v>74.992242500000003</v>
      </c>
      <c r="AM58" s="33">
        <v>93.847496500000005</v>
      </c>
      <c r="AN58" s="32">
        <v>8006.05908203125</v>
      </c>
      <c r="AO58" s="32">
        <v>6377853</v>
      </c>
      <c r="AP58" s="32">
        <v>6108926</v>
      </c>
      <c r="AQ58" s="32">
        <v>20720</v>
      </c>
      <c r="AR58" s="35">
        <v>0.45641515146082678</v>
      </c>
      <c r="AS58" s="35">
        <v>0.99060659560573483</v>
      </c>
      <c r="AT58" s="35">
        <v>0.95853179052742143</v>
      </c>
    </row>
    <row r="59" spans="1:46" x14ac:dyDescent="0.3">
      <c r="A59" s="30" t="s">
        <v>110</v>
      </c>
      <c r="B59" s="1" t="s">
        <v>111</v>
      </c>
      <c r="C59" s="31">
        <v>0.59199999999999997</v>
      </c>
      <c r="D59" s="31" t="s">
        <v>534</v>
      </c>
      <c r="E59" s="32">
        <v>0</v>
      </c>
      <c r="F59" s="32">
        <v>5.01</v>
      </c>
      <c r="G59" s="32">
        <v>6.64</v>
      </c>
      <c r="H59" s="31">
        <v>0.09</v>
      </c>
      <c r="I59" s="33">
        <v>90.9</v>
      </c>
      <c r="J59" s="33">
        <v>5.5999999046325701</v>
      </c>
      <c r="K59" s="31" t="s">
        <v>534</v>
      </c>
      <c r="L59" s="32">
        <v>30</v>
      </c>
      <c r="M59" s="32">
        <v>181</v>
      </c>
      <c r="N59" s="33">
        <v>6.2</v>
      </c>
      <c r="O59" s="31">
        <v>789.578857421875</v>
      </c>
      <c r="P59" s="31">
        <v>342</v>
      </c>
      <c r="Q59" s="33">
        <v>69</v>
      </c>
      <c r="R59" s="31" t="s">
        <v>534</v>
      </c>
      <c r="S59" s="31" t="s">
        <v>534</v>
      </c>
      <c r="T59" s="32">
        <v>0</v>
      </c>
      <c r="U59" s="32">
        <v>0</v>
      </c>
      <c r="V59" s="32">
        <v>0</v>
      </c>
      <c r="W59" s="32">
        <v>0</v>
      </c>
      <c r="X59" s="32">
        <v>0</v>
      </c>
      <c r="Y59" s="32">
        <v>0</v>
      </c>
      <c r="Z59" s="32">
        <v>126</v>
      </c>
      <c r="AA59" s="33">
        <v>7</v>
      </c>
      <c r="AB59" s="33" t="s">
        <v>534</v>
      </c>
      <c r="AC59" s="33" t="s">
        <v>534</v>
      </c>
      <c r="AD59" s="31" t="s">
        <v>534</v>
      </c>
      <c r="AE59" s="31">
        <v>-1.41</v>
      </c>
      <c r="AF59" s="32">
        <v>17</v>
      </c>
      <c r="AG59" s="33">
        <v>67.889289855957003</v>
      </c>
      <c r="AH59" s="31">
        <v>95.2</v>
      </c>
      <c r="AI59" s="31">
        <v>21.319999694824201</v>
      </c>
      <c r="AJ59" s="31">
        <v>65.900000000000006</v>
      </c>
      <c r="AK59" s="32">
        <v>3200</v>
      </c>
      <c r="AL59" s="33">
        <v>74.5378872</v>
      </c>
      <c r="AM59" s="33">
        <v>47.868201499999998</v>
      </c>
      <c r="AN59" s="32">
        <v>24816.8671875</v>
      </c>
      <c r="AO59" s="32">
        <v>1267689</v>
      </c>
      <c r="AP59" s="32">
        <v>822589</v>
      </c>
      <c r="AQ59" s="32">
        <v>28050</v>
      </c>
      <c r="AR59" s="35">
        <v>0.90244657700268605</v>
      </c>
      <c r="AS59" s="35">
        <v>0.95368139878905822</v>
      </c>
      <c r="AT59" s="35">
        <v>0.29935281182147699</v>
      </c>
    </row>
    <row r="60" spans="1:46" x14ac:dyDescent="0.3">
      <c r="A60" s="30" t="s">
        <v>112</v>
      </c>
      <c r="B60" s="1" t="s">
        <v>113</v>
      </c>
      <c r="C60" s="31">
        <v>0.42</v>
      </c>
      <c r="D60" s="31" t="s">
        <v>534</v>
      </c>
      <c r="E60" s="32">
        <v>20806455</v>
      </c>
      <c r="F60" s="32">
        <v>11.51</v>
      </c>
      <c r="G60" s="32">
        <v>10.210000000000001</v>
      </c>
      <c r="H60" s="31" t="s">
        <v>534</v>
      </c>
      <c r="I60" s="33">
        <v>44.5</v>
      </c>
      <c r="J60" s="33">
        <v>38.799999237060497</v>
      </c>
      <c r="K60" s="31" t="s">
        <v>534</v>
      </c>
      <c r="L60" s="32">
        <v>93</v>
      </c>
      <c r="M60" s="32">
        <v>74</v>
      </c>
      <c r="N60" s="33">
        <v>0.6</v>
      </c>
      <c r="O60" s="31">
        <v>56.226722717285199</v>
      </c>
      <c r="P60" s="31">
        <v>501</v>
      </c>
      <c r="Q60" s="33">
        <v>4</v>
      </c>
      <c r="R60" s="31" t="s">
        <v>534</v>
      </c>
      <c r="S60" s="31" t="s">
        <v>534</v>
      </c>
      <c r="T60" s="32">
        <v>0</v>
      </c>
      <c r="U60" s="32">
        <v>0</v>
      </c>
      <c r="V60" s="32">
        <v>0</v>
      </c>
      <c r="W60" s="32">
        <v>0</v>
      </c>
      <c r="X60" s="32">
        <v>2392</v>
      </c>
      <c r="Y60" s="32">
        <v>468</v>
      </c>
      <c r="Z60" s="32">
        <v>99</v>
      </c>
      <c r="AA60" s="33">
        <v>28.8</v>
      </c>
      <c r="AB60" s="33" t="s">
        <v>534</v>
      </c>
      <c r="AC60" s="33" t="s">
        <v>534</v>
      </c>
      <c r="AD60" s="31" t="s">
        <v>534</v>
      </c>
      <c r="AE60" s="31">
        <v>-1.69</v>
      </c>
      <c r="AF60" s="32">
        <v>20</v>
      </c>
      <c r="AG60" s="33">
        <v>46.680461883544901</v>
      </c>
      <c r="AH60" s="31">
        <v>73.849999999999994</v>
      </c>
      <c r="AI60" s="31">
        <v>1.0837330818176301</v>
      </c>
      <c r="AJ60" s="31">
        <v>7.29</v>
      </c>
      <c r="AK60" s="32">
        <v>4700</v>
      </c>
      <c r="AL60" s="33">
        <v>15.7297057</v>
      </c>
      <c r="AM60" s="33">
        <v>57.780045600000001</v>
      </c>
      <c r="AN60" s="32">
        <v>1411.15759277344</v>
      </c>
      <c r="AO60" s="32">
        <v>5110444</v>
      </c>
      <c r="AP60" s="32">
        <v>5288763</v>
      </c>
      <c r="AQ60" s="32">
        <v>101000</v>
      </c>
      <c r="AR60" s="35">
        <v>0.38076944896845699</v>
      </c>
      <c r="AS60" s="35">
        <v>0.38538899924873027</v>
      </c>
      <c r="AT60" s="35">
        <v>0.33063719688496751</v>
      </c>
    </row>
    <row r="61" spans="1:46" x14ac:dyDescent="0.3">
      <c r="A61" s="30" t="s">
        <v>114</v>
      </c>
      <c r="B61" s="1" t="s">
        <v>115</v>
      </c>
      <c r="C61" s="31">
        <v>0.86499999999999999</v>
      </c>
      <c r="D61" s="31" t="s">
        <v>534</v>
      </c>
      <c r="E61" s="32">
        <v>23229</v>
      </c>
      <c r="F61" s="32">
        <v>0</v>
      </c>
      <c r="G61" s="32">
        <v>0</v>
      </c>
      <c r="H61" s="31" t="s">
        <v>534</v>
      </c>
      <c r="I61" s="33">
        <v>2.9</v>
      </c>
      <c r="J61" s="33" t="s">
        <v>534</v>
      </c>
      <c r="K61" s="31">
        <v>3.2420001029968302</v>
      </c>
      <c r="L61" s="32">
        <v>93</v>
      </c>
      <c r="M61" s="32">
        <v>16</v>
      </c>
      <c r="N61" s="33">
        <v>1.3</v>
      </c>
      <c r="O61" s="31">
        <v>1886.81433105469</v>
      </c>
      <c r="P61" s="31">
        <v>9</v>
      </c>
      <c r="Q61" s="33" t="s">
        <v>534</v>
      </c>
      <c r="R61" s="31">
        <v>0.13086458675219301</v>
      </c>
      <c r="S61" s="31">
        <v>33.150001525878899</v>
      </c>
      <c r="T61" s="32">
        <v>0</v>
      </c>
      <c r="U61" s="32">
        <v>0</v>
      </c>
      <c r="V61" s="32">
        <v>0</v>
      </c>
      <c r="W61" s="32">
        <v>0</v>
      </c>
      <c r="X61" s="32">
        <v>411</v>
      </c>
      <c r="Y61" s="32">
        <v>0</v>
      </c>
      <c r="Z61" s="32">
        <v>129</v>
      </c>
      <c r="AA61" s="33">
        <v>2.4</v>
      </c>
      <c r="AB61" s="33">
        <v>2.76</v>
      </c>
      <c r="AC61" s="33">
        <v>7.4</v>
      </c>
      <c r="AD61" s="31" t="s">
        <v>534</v>
      </c>
      <c r="AE61" s="31">
        <v>1.1200000000000001</v>
      </c>
      <c r="AF61" s="32">
        <v>71</v>
      </c>
      <c r="AG61" s="33">
        <v>100</v>
      </c>
      <c r="AH61" s="31">
        <v>99.82</v>
      </c>
      <c r="AI61" s="31">
        <v>88.406600952148395</v>
      </c>
      <c r="AJ61" s="31">
        <v>148.68</v>
      </c>
      <c r="AK61" s="32">
        <v>53000</v>
      </c>
      <c r="AL61" s="33">
        <v>97.232365799999997</v>
      </c>
      <c r="AM61" s="33">
        <v>99.641001200000005</v>
      </c>
      <c r="AN61" s="32">
        <v>31637.677734375</v>
      </c>
      <c r="AO61" s="32">
        <v>1315480</v>
      </c>
      <c r="AP61" s="32">
        <v>1258179</v>
      </c>
      <c r="AQ61" s="32">
        <v>42390</v>
      </c>
      <c r="AR61" s="35">
        <v>0.34967179348615962</v>
      </c>
      <c r="AS61" s="35">
        <v>0.56972147710809184</v>
      </c>
      <c r="AT61" s="35">
        <v>0.70985552673735475</v>
      </c>
    </row>
    <row r="62" spans="1:46" x14ac:dyDescent="0.3">
      <c r="A62" s="30" t="s">
        <v>116</v>
      </c>
      <c r="B62" s="1" t="s">
        <v>117</v>
      </c>
      <c r="C62" s="31">
        <v>0.44800000000000001</v>
      </c>
      <c r="D62" s="31">
        <v>0.53713129999999998</v>
      </c>
      <c r="E62" s="32">
        <v>2690676957</v>
      </c>
      <c r="F62" s="32">
        <v>1854.35</v>
      </c>
      <c r="G62" s="32">
        <v>2050.88</v>
      </c>
      <c r="H62" s="31">
        <v>5.65</v>
      </c>
      <c r="I62" s="33">
        <v>58.4</v>
      </c>
      <c r="J62" s="33">
        <v>23.600000381469702</v>
      </c>
      <c r="K62" s="31">
        <v>2.19999998807907E-2</v>
      </c>
      <c r="L62" s="32">
        <v>70</v>
      </c>
      <c r="M62" s="32">
        <v>177</v>
      </c>
      <c r="N62" s="33">
        <v>1.1000000000000001</v>
      </c>
      <c r="O62" s="31">
        <v>65.601943969726605</v>
      </c>
      <c r="P62" s="31">
        <v>353</v>
      </c>
      <c r="Q62" s="33">
        <v>48</v>
      </c>
      <c r="R62" s="31">
        <v>0.49862666375901499</v>
      </c>
      <c r="S62" s="31">
        <v>33.169998168945298</v>
      </c>
      <c r="T62" s="32">
        <v>493080</v>
      </c>
      <c r="U62" s="32">
        <v>0</v>
      </c>
      <c r="V62" s="32">
        <v>17</v>
      </c>
      <c r="W62" s="32">
        <v>1220193</v>
      </c>
      <c r="X62" s="32">
        <v>917377</v>
      </c>
      <c r="Y62" s="32">
        <v>3</v>
      </c>
      <c r="Z62" s="32">
        <v>99</v>
      </c>
      <c r="AA62" s="33">
        <v>28.8</v>
      </c>
      <c r="AB62" s="33">
        <v>6.25</v>
      </c>
      <c r="AC62" s="33">
        <v>9</v>
      </c>
      <c r="AD62" s="31">
        <v>3.85</v>
      </c>
      <c r="AE62" s="31">
        <v>-0.64</v>
      </c>
      <c r="AF62" s="32">
        <v>35</v>
      </c>
      <c r="AG62" s="33">
        <v>42.900001525878899</v>
      </c>
      <c r="AH62" s="31">
        <v>49.03</v>
      </c>
      <c r="AI62" s="31">
        <v>11.6000003814697</v>
      </c>
      <c r="AJ62" s="31">
        <v>50.51</v>
      </c>
      <c r="AK62" s="32">
        <v>84000</v>
      </c>
      <c r="AL62" s="33">
        <v>28.021381600000002</v>
      </c>
      <c r="AM62" s="33">
        <v>57.297217099999997</v>
      </c>
      <c r="AN62" s="32">
        <v>1899.20812988281</v>
      </c>
      <c r="AO62" s="32">
        <v>104957440</v>
      </c>
      <c r="AP62" s="32">
        <v>98880804</v>
      </c>
      <c r="AQ62" s="32">
        <v>1000000</v>
      </c>
      <c r="AR62" s="35">
        <v>8.2056497275399543E-2</v>
      </c>
      <c r="AS62" s="35">
        <v>0.42053413565982434</v>
      </c>
      <c r="AT62" s="35">
        <v>0.62920026489087699</v>
      </c>
    </row>
    <row r="63" spans="1:46" x14ac:dyDescent="0.3">
      <c r="A63" s="30" t="s">
        <v>118</v>
      </c>
      <c r="B63" s="1" t="s">
        <v>119</v>
      </c>
      <c r="C63" s="31">
        <v>0.73599999999999999</v>
      </c>
      <c r="D63" s="31" t="s">
        <v>534</v>
      </c>
      <c r="E63" s="32">
        <v>45631886</v>
      </c>
      <c r="F63" s="32">
        <v>66.819999999999993</v>
      </c>
      <c r="G63" s="32">
        <v>85.63</v>
      </c>
      <c r="H63" s="31">
        <v>2.42</v>
      </c>
      <c r="I63" s="33">
        <v>22</v>
      </c>
      <c r="J63" s="33" t="s">
        <v>534</v>
      </c>
      <c r="K63" s="31">
        <v>0.42599999904632602</v>
      </c>
      <c r="L63" s="32">
        <v>94</v>
      </c>
      <c r="M63" s="32">
        <v>59</v>
      </c>
      <c r="N63" s="33">
        <v>0.1</v>
      </c>
      <c r="O63" s="31">
        <v>331.35763549804699</v>
      </c>
      <c r="P63" s="31">
        <v>30</v>
      </c>
      <c r="Q63" s="33" t="s">
        <v>534</v>
      </c>
      <c r="R63" s="31">
        <v>0.35801132922360401</v>
      </c>
      <c r="S63" s="31">
        <v>42.779998779296903</v>
      </c>
      <c r="T63" s="32">
        <v>355000</v>
      </c>
      <c r="U63" s="32">
        <v>0</v>
      </c>
      <c r="V63" s="32">
        <v>89950</v>
      </c>
      <c r="W63" s="32">
        <v>0</v>
      </c>
      <c r="X63" s="32">
        <v>11</v>
      </c>
      <c r="Y63" s="32">
        <v>0</v>
      </c>
      <c r="Z63" s="32">
        <v>123</v>
      </c>
      <c r="AA63" s="33">
        <v>4.5999999999999996</v>
      </c>
      <c r="AB63" s="33">
        <v>5.13</v>
      </c>
      <c r="AC63" s="33">
        <v>8.3000000000000007</v>
      </c>
      <c r="AD63" s="31">
        <v>4.95</v>
      </c>
      <c r="AE63" s="31">
        <v>-0.26</v>
      </c>
      <c r="AF63" s="32" t="s">
        <v>534</v>
      </c>
      <c r="AG63" s="33">
        <v>98.646049499511705</v>
      </c>
      <c r="AH63" s="31" t="s">
        <v>534</v>
      </c>
      <c r="AI63" s="31">
        <v>46.328727722167997</v>
      </c>
      <c r="AJ63" s="31">
        <v>103.3</v>
      </c>
      <c r="AK63" s="32">
        <v>3400</v>
      </c>
      <c r="AL63" s="33">
        <v>91.120577699999998</v>
      </c>
      <c r="AM63" s="33">
        <v>95.691067899999993</v>
      </c>
      <c r="AN63" s="32">
        <v>9554.6025390625</v>
      </c>
      <c r="AO63" s="32">
        <v>905502</v>
      </c>
      <c r="AP63" s="32">
        <v>805792</v>
      </c>
      <c r="AQ63" s="32">
        <v>18270</v>
      </c>
      <c r="AR63" s="35">
        <v>0.80167927435192199</v>
      </c>
      <c r="AS63" s="35">
        <v>0.16369200301284659</v>
      </c>
      <c r="AT63" s="35">
        <v>0.96398014691819867</v>
      </c>
    </row>
    <row r="64" spans="1:46" x14ac:dyDescent="0.3">
      <c r="A64" s="30" t="s">
        <v>120</v>
      </c>
      <c r="B64" s="1" t="s">
        <v>121</v>
      </c>
      <c r="C64" s="31">
        <v>0.89500000000000002</v>
      </c>
      <c r="D64" s="31" t="s">
        <v>534</v>
      </c>
      <c r="E64" s="32">
        <v>0</v>
      </c>
      <c r="F64" s="32">
        <v>0</v>
      </c>
      <c r="G64" s="32">
        <v>0</v>
      </c>
      <c r="H64" s="31" t="s">
        <v>534</v>
      </c>
      <c r="I64" s="33">
        <v>2.2999999999999998</v>
      </c>
      <c r="J64" s="33" t="s">
        <v>534</v>
      </c>
      <c r="K64" s="31">
        <v>2.9049999713897701</v>
      </c>
      <c r="L64" s="32">
        <v>94</v>
      </c>
      <c r="M64" s="32">
        <v>4.7</v>
      </c>
      <c r="N64" s="33" t="s">
        <v>534</v>
      </c>
      <c r="O64" s="31">
        <v>3996.43676757813</v>
      </c>
      <c r="P64" s="31">
        <v>3</v>
      </c>
      <c r="Q64" s="33" t="s">
        <v>534</v>
      </c>
      <c r="R64" s="31">
        <v>5.6446134054791999E-2</v>
      </c>
      <c r="S64" s="31">
        <v>27.120000839233398</v>
      </c>
      <c r="T64" s="32">
        <v>0</v>
      </c>
      <c r="U64" s="32">
        <v>0</v>
      </c>
      <c r="V64" s="32">
        <v>0</v>
      </c>
      <c r="W64" s="32">
        <v>0</v>
      </c>
      <c r="X64" s="32">
        <v>20805</v>
      </c>
      <c r="Y64" s="32">
        <v>0</v>
      </c>
      <c r="Z64" s="32">
        <v>134</v>
      </c>
      <c r="AA64" s="33">
        <v>2.4</v>
      </c>
      <c r="AB64" s="33">
        <v>1.6</v>
      </c>
      <c r="AC64" s="33">
        <v>6.2</v>
      </c>
      <c r="AD64" s="31">
        <v>4.1166666666666663</v>
      </c>
      <c r="AE64" s="31">
        <v>1.85</v>
      </c>
      <c r="AF64" s="32">
        <v>85</v>
      </c>
      <c r="AG64" s="33">
        <v>100</v>
      </c>
      <c r="AH64" s="31" t="s">
        <v>534</v>
      </c>
      <c r="AI64" s="31">
        <v>92.651298522949205</v>
      </c>
      <c r="AJ64" s="31">
        <v>134.47999999999999</v>
      </c>
      <c r="AK64" s="32">
        <v>260000</v>
      </c>
      <c r="AL64" s="33">
        <v>97.6456582</v>
      </c>
      <c r="AM64" s="33">
        <v>100</v>
      </c>
      <c r="AN64" s="32">
        <v>45191.59375</v>
      </c>
      <c r="AO64" s="32">
        <v>5511303</v>
      </c>
      <c r="AP64" s="32">
        <v>5409271</v>
      </c>
      <c r="AQ64" s="32">
        <v>303890</v>
      </c>
      <c r="AR64" s="35">
        <v>0.91468299818964971</v>
      </c>
      <c r="AS64" s="35">
        <v>0.9888869223524035</v>
      </c>
      <c r="AT64" s="35">
        <v>0.98132657764882913</v>
      </c>
    </row>
    <row r="65" spans="1:46" x14ac:dyDescent="0.3">
      <c r="A65" s="30" t="s">
        <v>122</v>
      </c>
      <c r="B65" s="1" t="s">
        <v>123</v>
      </c>
      <c r="C65" s="31">
        <v>0.89700000000000002</v>
      </c>
      <c r="D65" s="31" t="s">
        <v>534</v>
      </c>
      <c r="E65" s="32">
        <v>-512552</v>
      </c>
      <c r="F65" s="32">
        <v>0</v>
      </c>
      <c r="G65" s="32">
        <v>0</v>
      </c>
      <c r="H65" s="31" t="s">
        <v>534</v>
      </c>
      <c r="I65" s="33">
        <v>3.9</v>
      </c>
      <c r="J65" s="33" t="s">
        <v>534</v>
      </c>
      <c r="K65" s="31">
        <v>3.2379999160766602</v>
      </c>
      <c r="L65" s="32">
        <v>90</v>
      </c>
      <c r="M65" s="32">
        <v>7.7</v>
      </c>
      <c r="N65" s="33">
        <v>0.4</v>
      </c>
      <c r="O65" s="31">
        <v>4542.30712890625</v>
      </c>
      <c r="P65" s="31">
        <v>8</v>
      </c>
      <c r="Q65" s="33" t="s">
        <v>534</v>
      </c>
      <c r="R65" s="31">
        <v>0.10210938326897601</v>
      </c>
      <c r="S65" s="31">
        <v>33.099998474121101</v>
      </c>
      <c r="T65" s="32">
        <v>24</v>
      </c>
      <c r="U65" s="32">
        <v>12183</v>
      </c>
      <c r="V65" s="32">
        <v>2780</v>
      </c>
      <c r="W65" s="32">
        <v>0</v>
      </c>
      <c r="X65" s="32">
        <v>337177</v>
      </c>
      <c r="Y65" s="32">
        <v>0</v>
      </c>
      <c r="Z65" s="32">
        <v>141</v>
      </c>
      <c r="AA65" s="33">
        <v>2.4</v>
      </c>
      <c r="AB65" s="33">
        <v>1.7</v>
      </c>
      <c r="AC65" s="33">
        <v>4.8</v>
      </c>
      <c r="AD65" s="31">
        <v>3.833333333333333</v>
      </c>
      <c r="AE65" s="31">
        <v>1.41</v>
      </c>
      <c r="AF65" s="32">
        <v>70</v>
      </c>
      <c r="AG65" s="33">
        <v>100</v>
      </c>
      <c r="AH65" s="31" t="s">
        <v>534</v>
      </c>
      <c r="AI65" s="31">
        <v>84.694503784179702</v>
      </c>
      <c r="AJ65" s="31">
        <v>103.45</v>
      </c>
      <c r="AK65" s="32">
        <v>1400000</v>
      </c>
      <c r="AL65" s="33">
        <v>98.652003699999995</v>
      </c>
      <c r="AM65" s="33">
        <v>100</v>
      </c>
      <c r="AN65" s="32">
        <v>42778.9296875</v>
      </c>
      <c r="AO65" s="32">
        <v>67118648</v>
      </c>
      <c r="AP65" s="32">
        <v>63410769</v>
      </c>
      <c r="AQ65" s="32">
        <v>547660</v>
      </c>
      <c r="AR65" s="35">
        <v>0.24202700388341747</v>
      </c>
      <c r="AS65" s="35">
        <v>0.54814626075994677</v>
      </c>
      <c r="AT65" s="35">
        <v>0.55418842565046245</v>
      </c>
    </row>
    <row r="66" spans="1:46" x14ac:dyDescent="0.3">
      <c r="A66" s="30" t="s">
        <v>124</v>
      </c>
      <c r="B66" s="1" t="s">
        <v>125</v>
      </c>
      <c r="C66" s="31">
        <v>0.69699999999999995</v>
      </c>
      <c r="D66" s="31">
        <v>7.2532899999999997E-2</v>
      </c>
      <c r="E66" s="32">
        <v>0</v>
      </c>
      <c r="F66" s="32">
        <v>83.92</v>
      </c>
      <c r="G66" s="32">
        <v>24.58</v>
      </c>
      <c r="H66" s="31">
        <v>0.32</v>
      </c>
      <c r="I66" s="33">
        <v>47.4</v>
      </c>
      <c r="J66" s="33">
        <v>6.5</v>
      </c>
      <c r="K66" s="31">
        <v>0.40599998831749001</v>
      </c>
      <c r="L66" s="32">
        <v>64</v>
      </c>
      <c r="M66" s="32">
        <v>485</v>
      </c>
      <c r="N66" s="33">
        <v>3.6</v>
      </c>
      <c r="O66" s="31">
        <v>480.85147094726602</v>
      </c>
      <c r="P66" s="31">
        <v>291</v>
      </c>
      <c r="Q66" s="33">
        <v>67</v>
      </c>
      <c r="R66" s="31">
        <v>0.54195481025749903</v>
      </c>
      <c r="S66" s="31">
        <v>42.180000305175803</v>
      </c>
      <c r="T66" s="32">
        <v>0</v>
      </c>
      <c r="U66" s="32">
        <v>0</v>
      </c>
      <c r="V66" s="32">
        <v>0</v>
      </c>
      <c r="W66" s="32">
        <v>0</v>
      </c>
      <c r="X66" s="32">
        <v>841</v>
      </c>
      <c r="Y66" s="32">
        <v>3</v>
      </c>
      <c r="Z66" s="32">
        <v>126</v>
      </c>
      <c r="AA66" s="33">
        <v>7</v>
      </c>
      <c r="AB66" s="33">
        <v>5.22</v>
      </c>
      <c r="AC66" s="33">
        <v>21</v>
      </c>
      <c r="AD66" s="31">
        <v>2.3166666666666669</v>
      </c>
      <c r="AE66" s="31">
        <v>-0.79</v>
      </c>
      <c r="AF66" s="32">
        <v>32</v>
      </c>
      <c r="AG66" s="33">
        <v>91.395500183105497</v>
      </c>
      <c r="AH66" s="31">
        <v>83.24</v>
      </c>
      <c r="AI66" s="31">
        <v>23.5</v>
      </c>
      <c r="AJ66" s="31">
        <v>144.16999999999999</v>
      </c>
      <c r="AK66" s="32">
        <v>4500</v>
      </c>
      <c r="AL66" s="33">
        <v>41.858578000000001</v>
      </c>
      <c r="AM66" s="33">
        <v>93.246170199999995</v>
      </c>
      <c r="AN66" s="32">
        <v>18183.123046875</v>
      </c>
      <c r="AO66" s="32">
        <v>2025137</v>
      </c>
      <c r="AP66" s="32">
        <v>1744663</v>
      </c>
      <c r="AQ66" s="32">
        <v>257670</v>
      </c>
      <c r="AR66" s="35">
        <v>0.76970377239156484</v>
      </c>
      <c r="AS66" s="35">
        <v>0.13649358116384547</v>
      </c>
      <c r="AT66" s="35">
        <v>8.5039435216643922E-3</v>
      </c>
    </row>
    <row r="67" spans="1:46" x14ac:dyDescent="0.3">
      <c r="A67" s="30" t="s">
        <v>126</v>
      </c>
      <c r="B67" s="1" t="s">
        <v>127</v>
      </c>
      <c r="C67" s="31">
        <v>0.45200000000000001</v>
      </c>
      <c r="D67" s="31">
        <v>0.28910259999999999</v>
      </c>
      <c r="E67" s="32">
        <v>3250118</v>
      </c>
      <c r="F67" s="32">
        <v>23.23</v>
      </c>
      <c r="G67" s="32">
        <v>21.57</v>
      </c>
      <c r="H67" s="31">
        <v>9.7799999999999994</v>
      </c>
      <c r="I67" s="33">
        <v>65.3</v>
      </c>
      <c r="J67" s="33">
        <v>16.399999618530298</v>
      </c>
      <c r="K67" s="31">
        <v>3.7999998778104803E-2</v>
      </c>
      <c r="L67" s="32">
        <v>97</v>
      </c>
      <c r="M67" s="32">
        <v>174</v>
      </c>
      <c r="N67" s="33">
        <v>1.7</v>
      </c>
      <c r="O67" s="31">
        <v>114.07472229003901</v>
      </c>
      <c r="P67" s="31">
        <v>706</v>
      </c>
      <c r="Q67" s="33">
        <v>84</v>
      </c>
      <c r="R67" s="31">
        <v>0.64068563005290602</v>
      </c>
      <c r="S67" s="31" t="s">
        <v>534</v>
      </c>
      <c r="T67" s="32">
        <v>0</v>
      </c>
      <c r="U67" s="32">
        <v>0</v>
      </c>
      <c r="V67" s="32">
        <v>0</v>
      </c>
      <c r="W67" s="32">
        <v>0</v>
      </c>
      <c r="X67" s="32">
        <v>8039</v>
      </c>
      <c r="Y67" s="32">
        <v>38</v>
      </c>
      <c r="Z67" s="32">
        <v>118</v>
      </c>
      <c r="AA67" s="33">
        <v>10.9</v>
      </c>
      <c r="AB67" s="33">
        <v>7.25</v>
      </c>
      <c r="AC67" s="33">
        <v>2.7</v>
      </c>
      <c r="AD67" s="31">
        <v>3.8166666666666673</v>
      </c>
      <c r="AE67" s="31">
        <v>-0.84</v>
      </c>
      <c r="AF67" s="32">
        <v>30</v>
      </c>
      <c r="AG67" s="33">
        <v>47.757087707519503</v>
      </c>
      <c r="AH67" s="31">
        <v>55.57</v>
      </c>
      <c r="AI67" s="31">
        <v>17.119819641113299</v>
      </c>
      <c r="AJ67" s="31">
        <v>139.63</v>
      </c>
      <c r="AK67" s="32">
        <v>4200</v>
      </c>
      <c r="AL67" s="33">
        <v>58.875447299999998</v>
      </c>
      <c r="AM67" s="33">
        <v>90.247253799999996</v>
      </c>
      <c r="AN67" s="32">
        <v>1714.59313964844</v>
      </c>
      <c r="AO67" s="32">
        <v>2100568</v>
      </c>
      <c r="AP67" s="32">
        <v>1999309</v>
      </c>
      <c r="AQ67" s="32">
        <v>10120</v>
      </c>
      <c r="AR67" s="35">
        <v>0.28259329337750216</v>
      </c>
      <c r="AS67" s="35">
        <v>0.93767520756381884</v>
      </c>
      <c r="AT67" s="35">
        <v>0.56917765177280488</v>
      </c>
    </row>
    <row r="68" spans="1:46" x14ac:dyDescent="0.3">
      <c r="A68" s="30" t="s">
        <v>128</v>
      </c>
      <c r="B68" s="1" t="s">
        <v>129</v>
      </c>
      <c r="C68" s="31">
        <v>0.76900000000000002</v>
      </c>
      <c r="D68" s="31">
        <v>8.2771000000000008E-3</v>
      </c>
      <c r="E68" s="32">
        <v>2201757</v>
      </c>
      <c r="F68" s="32">
        <v>204.06</v>
      </c>
      <c r="G68" s="32">
        <v>176.72</v>
      </c>
      <c r="H68" s="31">
        <v>3.39</v>
      </c>
      <c r="I68" s="33">
        <v>10.7</v>
      </c>
      <c r="J68" s="33">
        <v>1.1000000238418599</v>
      </c>
      <c r="K68" s="31">
        <v>4.2719998359680202</v>
      </c>
      <c r="L68" s="32">
        <v>93</v>
      </c>
      <c r="M68" s="32">
        <v>92</v>
      </c>
      <c r="N68" s="33">
        <v>0.5</v>
      </c>
      <c r="O68" s="31">
        <v>717.71624755859398</v>
      </c>
      <c r="P68" s="31">
        <v>36</v>
      </c>
      <c r="Q68" s="33">
        <v>0</v>
      </c>
      <c r="R68" s="31">
        <v>0.36077963702690002</v>
      </c>
      <c r="S68" s="31">
        <v>36.5</v>
      </c>
      <c r="T68" s="32">
        <v>0</v>
      </c>
      <c r="U68" s="32">
        <v>0</v>
      </c>
      <c r="V68" s="32">
        <v>0</v>
      </c>
      <c r="W68" s="32">
        <v>288765</v>
      </c>
      <c r="X68" s="32">
        <v>2091</v>
      </c>
      <c r="Y68" s="32">
        <v>0</v>
      </c>
      <c r="Z68" s="32">
        <v>118</v>
      </c>
      <c r="AA68" s="33">
        <v>7</v>
      </c>
      <c r="AB68" s="33" t="s">
        <v>534</v>
      </c>
      <c r="AC68" s="33" t="s">
        <v>534</v>
      </c>
      <c r="AD68" s="31">
        <v>3.1333333333333333</v>
      </c>
      <c r="AE68" s="31">
        <v>0.51</v>
      </c>
      <c r="AF68" s="32">
        <v>56</v>
      </c>
      <c r="AG68" s="33">
        <v>100</v>
      </c>
      <c r="AH68" s="31">
        <v>99.76</v>
      </c>
      <c r="AI68" s="31">
        <v>45.158374786377003</v>
      </c>
      <c r="AJ68" s="31">
        <v>129.09</v>
      </c>
      <c r="AK68" s="32">
        <v>57000</v>
      </c>
      <c r="AL68" s="33">
        <v>86.256185299999999</v>
      </c>
      <c r="AM68" s="33">
        <v>100</v>
      </c>
      <c r="AN68" s="32">
        <v>10698.6806640625</v>
      </c>
      <c r="AO68" s="32">
        <v>3717100</v>
      </c>
      <c r="AP68" s="32">
        <v>3970569</v>
      </c>
      <c r="AQ68" s="32">
        <v>69490</v>
      </c>
      <c r="AR68" s="35">
        <v>0.6165531850791498</v>
      </c>
      <c r="AS68" s="35">
        <v>0.83468906027723722</v>
      </c>
      <c r="AT68" s="35">
        <v>0.58409293639872439</v>
      </c>
    </row>
    <row r="69" spans="1:46" x14ac:dyDescent="0.3">
      <c r="A69" s="30" t="s">
        <v>130</v>
      </c>
      <c r="B69" s="1" t="s">
        <v>131</v>
      </c>
      <c r="C69" s="31">
        <v>0.92600000000000005</v>
      </c>
      <c r="D69" s="31" t="s">
        <v>534</v>
      </c>
      <c r="E69" s="32">
        <v>2764395</v>
      </c>
      <c r="F69" s="32">
        <v>0</v>
      </c>
      <c r="G69" s="32">
        <v>0</v>
      </c>
      <c r="H69" s="31" t="s">
        <v>534</v>
      </c>
      <c r="I69" s="33">
        <v>3.8</v>
      </c>
      <c r="J69" s="33" t="s">
        <v>534</v>
      </c>
      <c r="K69" s="31">
        <v>3.8889999389648402</v>
      </c>
      <c r="L69" s="32">
        <v>97</v>
      </c>
      <c r="M69" s="32">
        <v>8.1</v>
      </c>
      <c r="N69" s="33" t="s">
        <v>534</v>
      </c>
      <c r="O69" s="31">
        <v>5356.81103515625</v>
      </c>
      <c r="P69" s="31">
        <v>6</v>
      </c>
      <c r="Q69" s="33" t="s">
        <v>534</v>
      </c>
      <c r="R69" s="31">
        <v>6.6459848010946301E-2</v>
      </c>
      <c r="S69" s="31">
        <v>30.129999160766602</v>
      </c>
      <c r="T69" s="32">
        <v>0</v>
      </c>
      <c r="U69" s="32">
        <v>600</v>
      </c>
      <c r="V69" s="32">
        <v>36</v>
      </c>
      <c r="W69" s="32">
        <v>0</v>
      </c>
      <c r="X69" s="32">
        <v>970365</v>
      </c>
      <c r="Y69" s="32">
        <v>0</v>
      </c>
      <c r="Z69" s="32">
        <v>136</v>
      </c>
      <c r="AA69" s="33">
        <v>2.4</v>
      </c>
      <c r="AB69" s="33">
        <v>1.54</v>
      </c>
      <c r="AC69" s="33">
        <v>5.6</v>
      </c>
      <c r="AD69" s="31">
        <v>3.9333333333333327</v>
      </c>
      <c r="AE69" s="31">
        <v>1.74</v>
      </c>
      <c r="AF69" s="32">
        <v>81</v>
      </c>
      <c r="AG69" s="33">
        <v>100</v>
      </c>
      <c r="AH69" s="31" t="s">
        <v>534</v>
      </c>
      <c r="AI69" s="31">
        <v>87.589797973632798</v>
      </c>
      <c r="AJ69" s="31">
        <v>114.53</v>
      </c>
      <c r="AK69" s="32">
        <v>1800000</v>
      </c>
      <c r="AL69" s="33">
        <v>99.219123800000006</v>
      </c>
      <c r="AM69" s="33">
        <v>100</v>
      </c>
      <c r="AN69" s="32">
        <v>50715.5546875</v>
      </c>
      <c r="AO69" s="32">
        <v>82695000</v>
      </c>
      <c r="AP69" s="32">
        <v>80032468</v>
      </c>
      <c r="AQ69" s="32">
        <v>348570</v>
      </c>
      <c r="AR69" s="35">
        <v>0.19601500395176596</v>
      </c>
      <c r="AS69" s="35">
        <v>0.57951825556127923</v>
      </c>
      <c r="AT69" s="35">
        <v>0.46993527851229178</v>
      </c>
    </row>
    <row r="70" spans="1:46" x14ac:dyDescent="0.3">
      <c r="A70" s="30" t="s">
        <v>132</v>
      </c>
      <c r="B70" s="1" t="s">
        <v>133</v>
      </c>
      <c r="C70" s="31">
        <v>0.57899999999999996</v>
      </c>
      <c r="D70" s="31">
        <v>0.14722679999999999</v>
      </c>
      <c r="E70" s="32">
        <v>1338268</v>
      </c>
      <c r="F70" s="32">
        <v>625.22</v>
      </c>
      <c r="G70" s="32">
        <v>622.61</v>
      </c>
      <c r="H70" s="31">
        <v>3.19</v>
      </c>
      <c r="I70" s="33">
        <v>58.8</v>
      </c>
      <c r="J70" s="33">
        <v>11</v>
      </c>
      <c r="K70" s="31">
        <v>9.6000000834464999E-2</v>
      </c>
      <c r="L70" s="32">
        <v>89</v>
      </c>
      <c r="M70" s="32">
        <v>156</v>
      </c>
      <c r="N70" s="33">
        <v>1.6</v>
      </c>
      <c r="O70" s="31">
        <v>249.32850646972699</v>
      </c>
      <c r="P70" s="31">
        <v>319</v>
      </c>
      <c r="Q70" s="33">
        <v>67</v>
      </c>
      <c r="R70" s="31">
        <v>0.546521362811764</v>
      </c>
      <c r="S70" s="31">
        <v>42.7700004577637</v>
      </c>
      <c r="T70" s="32">
        <v>172</v>
      </c>
      <c r="U70" s="32">
        <v>1000012</v>
      </c>
      <c r="V70" s="32">
        <v>0</v>
      </c>
      <c r="W70" s="32">
        <v>0</v>
      </c>
      <c r="X70" s="32">
        <v>12114</v>
      </c>
      <c r="Y70" s="32">
        <v>1</v>
      </c>
      <c r="Z70" s="32">
        <v>132</v>
      </c>
      <c r="AA70" s="33">
        <v>7.6</v>
      </c>
      <c r="AB70" s="33">
        <v>5.4</v>
      </c>
      <c r="AC70" s="33">
        <v>18.3</v>
      </c>
      <c r="AD70" s="31">
        <v>3.6333333333333329</v>
      </c>
      <c r="AE70" s="31">
        <v>-0.2</v>
      </c>
      <c r="AF70" s="32">
        <v>40</v>
      </c>
      <c r="AG70" s="33">
        <v>79.300003051757798</v>
      </c>
      <c r="AH70" s="31">
        <v>76.58</v>
      </c>
      <c r="AI70" s="31">
        <v>23.4781284332275</v>
      </c>
      <c r="AJ70" s="31">
        <v>139.13</v>
      </c>
      <c r="AK70" s="32">
        <v>42000</v>
      </c>
      <c r="AL70" s="33">
        <v>14.8710577</v>
      </c>
      <c r="AM70" s="33">
        <v>88.680040500000004</v>
      </c>
      <c r="AN70" s="32">
        <v>4641.3232421875</v>
      </c>
      <c r="AO70" s="32">
        <v>28833628</v>
      </c>
      <c r="AP70" s="32">
        <v>27387501</v>
      </c>
      <c r="AQ70" s="32">
        <v>227540</v>
      </c>
      <c r="AR70" s="35">
        <v>0.28642139768721853</v>
      </c>
      <c r="AS70" s="35">
        <v>0.20619586967302361</v>
      </c>
      <c r="AT70" s="35">
        <v>0.41269932414666688</v>
      </c>
    </row>
    <row r="71" spans="1:46" x14ac:dyDescent="0.3">
      <c r="A71" s="30" t="s">
        <v>134</v>
      </c>
      <c r="B71" s="1" t="s">
        <v>135</v>
      </c>
      <c r="C71" s="31">
        <v>0.86599999999999999</v>
      </c>
      <c r="D71" s="31" t="s">
        <v>534</v>
      </c>
      <c r="E71" s="32">
        <v>1058641756</v>
      </c>
      <c r="F71" s="32">
        <v>0</v>
      </c>
      <c r="G71" s="32">
        <v>0</v>
      </c>
      <c r="H71" s="31" t="s">
        <v>534</v>
      </c>
      <c r="I71" s="33">
        <v>3.8</v>
      </c>
      <c r="J71" s="33" t="s">
        <v>534</v>
      </c>
      <c r="K71" s="31">
        <v>6.1669998168945304</v>
      </c>
      <c r="L71" s="32">
        <v>97</v>
      </c>
      <c r="M71" s="32">
        <v>4.4000000000000004</v>
      </c>
      <c r="N71" s="33">
        <v>0.3</v>
      </c>
      <c r="O71" s="31">
        <v>2204.3544921875</v>
      </c>
      <c r="P71" s="31">
        <v>3</v>
      </c>
      <c r="Q71" s="33" t="s">
        <v>534</v>
      </c>
      <c r="R71" s="31">
        <v>0.119151703863371</v>
      </c>
      <c r="S71" s="31">
        <v>36.680000305175803</v>
      </c>
      <c r="T71" s="32">
        <v>200</v>
      </c>
      <c r="U71" s="32">
        <v>6875</v>
      </c>
      <c r="V71" s="32">
        <v>164</v>
      </c>
      <c r="W71" s="32">
        <v>0</v>
      </c>
      <c r="X71" s="32">
        <v>38999</v>
      </c>
      <c r="Y71" s="32">
        <v>0</v>
      </c>
      <c r="Z71" s="32">
        <v>135</v>
      </c>
      <c r="AA71" s="33">
        <v>2.4</v>
      </c>
      <c r="AB71" s="33">
        <v>2.5499999999999998</v>
      </c>
      <c r="AC71" s="33">
        <v>11.2</v>
      </c>
      <c r="AD71" s="31">
        <v>4.0833333333333339</v>
      </c>
      <c r="AE71" s="31">
        <v>0.21</v>
      </c>
      <c r="AF71" s="32">
        <v>48</v>
      </c>
      <c r="AG71" s="33">
        <v>100</v>
      </c>
      <c r="AH71" s="31">
        <v>95.29</v>
      </c>
      <c r="AI71" s="31">
        <v>66.834999084472699</v>
      </c>
      <c r="AJ71" s="31">
        <v>112.76</v>
      </c>
      <c r="AK71" s="32">
        <v>170000</v>
      </c>
      <c r="AL71" s="33">
        <v>98.975555400000005</v>
      </c>
      <c r="AM71" s="33">
        <v>100</v>
      </c>
      <c r="AN71" s="32">
        <v>27809.400390625</v>
      </c>
      <c r="AO71" s="32">
        <v>10760421</v>
      </c>
      <c r="AP71" s="32">
        <v>10811563</v>
      </c>
      <c r="AQ71" s="32">
        <v>128900</v>
      </c>
      <c r="AR71" s="35">
        <v>0.19845109480045164</v>
      </c>
      <c r="AS71" s="35">
        <v>0.16000932892471798</v>
      </c>
      <c r="AT71" s="35">
        <v>0.61404016720220178</v>
      </c>
    </row>
    <row r="72" spans="1:46" x14ac:dyDescent="0.3">
      <c r="A72" s="30" t="s">
        <v>136</v>
      </c>
      <c r="B72" s="1" t="s">
        <v>137</v>
      </c>
      <c r="C72" s="31">
        <v>0.754</v>
      </c>
      <c r="D72" s="31" t="s">
        <v>534</v>
      </c>
      <c r="E72" s="32">
        <v>0</v>
      </c>
      <c r="F72" s="32">
        <v>3.86</v>
      </c>
      <c r="G72" s="32">
        <v>5.0199999999999996</v>
      </c>
      <c r="H72" s="31">
        <v>0.85</v>
      </c>
      <c r="I72" s="33">
        <v>16</v>
      </c>
      <c r="J72" s="33" t="s">
        <v>534</v>
      </c>
      <c r="K72" s="31" t="s">
        <v>534</v>
      </c>
      <c r="L72" s="32">
        <v>95</v>
      </c>
      <c r="M72" s="32">
        <v>6.4</v>
      </c>
      <c r="N72" s="33" t="s">
        <v>534</v>
      </c>
      <c r="O72" s="31">
        <v>677.46630859375</v>
      </c>
      <c r="P72" s="31">
        <v>27</v>
      </c>
      <c r="Q72" s="33" t="s">
        <v>534</v>
      </c>
      <c r="R72" s="31" t="s">
        <v>534</v>
      </c>
      <c r="S72" s="31">
        <v>37</v>
      </c>
      <c r="T72" s="32">
        <v>0</v>
      </c>
      <c r="U72" s="32">
        <v>0</v>
      </c>
      <c r="V72" s="32">
        <v>0</v>
      </c>
      <c r="W72" s="32">
        <v>0</v>
      </c>
      <c r="X72" s="32">
        <v>2</v>
      </c>
      <c r="Y72" s="32">
        <v>0</v>
      </c>
      <c r="Z72" s="32">
        <v>100</v>
      </c>
      <c r="AA72" s="33">
        <v>25.5</v>
      </c>
      <c r="AB72" s="33">
        <v>3.35</v>
      </c>
      <c r="AC72" s="33" t="s">
        <v>534</v>
      </c>
      <c r="AD72" s="31">
        <v>3.1333333333333333</v>
      </c>
      <c r="AE72" s="31">
        <v>-0.18</v>
      </c>
      <c r="AF72" s="32">
        <v>52</v>
      </c>
      <c r="AG72" s="33">
        <v>92.344367980957003</v>
      </c>
      <c r="AH72" s="31" t="s">
        <v>534</v>
      </c>
      <c r="AI72" s="31">
        <v>53.810001373291001</v>
      </c>
      <c r="AJ72" s="31">
        <v>111.12</v>
      </c>
      <c r="AK72" s="32">
        <v>790</v>
      </c>
      <c r="AL72" s="33">
        <v>98.014883699999999</v>
      </c>
      <c r="AM72" s="33">
        <v>96.616491999999994</v>
      </c>
      <c r="AN72" s="32">
        <v>14924.1015625</v>
      </c>
      <c r="AO72" s="32">
        <v>107825</v>
      </c>
      <c r="AP72" s="32">
        <v>105864</v>
      </c>
      <c r="AQ72" s="32">
        <v>340</v>
      </c>
      <c r="AR72" s="35">
        <v>0.4840473158556563</v>
      </c>
      <c r="AS72" s="35">
        <v>0.54085713787423662</v>
      </c>
      <c r="AT72" s="35">
        <v>0.69395982685317781</v>
      </c>
    </row>
    <row r="73" spans="1:46" x14ac:dyDescent="0.3">
      <c r="A73" s="30" t="s">
        <v>138</v>
      </c>
      <c r="B73" s="1" t="s">
        <v>139</v>
      </c>
      <c r="C73" s="31">
        <v>0.64</v>
      </c>
      <c r="D73" s="31" t="s">
        <v>534</v>
      </c>
      <c r="E73" s="32">
        <v>43248513</v>
      </c>
      <c r="F73" s="32">
        <v>216.25</v>
      </c>
      <c r="G73" s="32">
        <v>233.09</v>
      </c>
      <c r="H73" s="31">
        <v>0.4</v>
      </c>
      <c r="I73" s="33">
        <v>28.5</v>
      </c>
      <c r="J73" s="33">
        <v>12.6000003814697</v>
      </c>
      <c r="K73" s="31">
        <v>0.93199998140335105</v>
      </c>
      <c r="L73" s="32">
        <v>86</v>
      </c>
      <c r="M73" s="32">
        <v>24</v>
      </c>
      <c r="N73" s="33">
        <v>0.5</v>
      </c>
      <c r="O73" s="31">
        <v>443.90185546875</v>
      </c>
      <c r="P73" s="31">
        <v>88</v>
      </c>
      <c r="Q73" s="33">
        <v>0</v>
      </c>
      <c r="R73" s="31">
        <v>0.49401227757385602</v>
      </c>
      <c r="S73" s="31">
        <v>48.659999847412102</v>
      </c>
      <c r="T73" s="32">
        <v>101</v>
      </c>
      <c r="U73" s="32">
        <v>46573</v>
      </c>
      <c r="V73" s="32">
        <v>1714442</v>
      </c>
      <c r="W73" s="32">
        <v>242386</v>
      </c>
      <c r="X73" s="32">
        <v>370</v>
      </c>
      <c r="Y73" s="32">
        <v>0</v>
      </c>
      <c r="Z73" s="32">
        <v>115</v>
      </c>
      <c r="AA73" s="33">
        <v>15.6</v>
      </c>
      <c r="AB73" s="33">
        <v>7.11</v>
      </c>
      <c r="AC73" s="33">
        <v>5.5</v>
      </c>
      <c r="AD73" s="31">
        <v>2.8</v>
      </c>
      <c r="AE73" s="31">
        <v>-0.6</v>
      </c>
      <c r="AF73" s="32">
        <v>28</v>
      </c>
      <c r="AG73" s="33">
        <v>91.779228210449205</v>
      </c>
      <c r="AH73" s="31">
        <v>79.069999999999993</v>
      </c>
      <c r="AI73" s="31">
        <v>27.100000381469702</v>
      </c>
      <c r="AJ73" s="31">
        <v>115.34</v>
      </c>
      <c r="AK73" s="32">
        <v>21000</v>
      </c>
      <c r="AL73" s="33">
        <v>63.854660000000003</v>
      </c>
      <c r="AM73" s="33">
        <v>92.794843299999997</v>
      </c>
      <c r="AN73" s="32">
        <v>8150.26220703125</v>
      </c>
      <c r="AO73" s="32">
        <v>16913504</v>
      </c>
      <c r="AP73" s="32">
        <v>16295964</v>
      </c>
      <c r="AQ73" s="32">
        <v>107160</v>
      </c>
      <c r="AR73" s="35">
        <v>0.39166368523208905</v>
      </c>
      <c r="AS73" s="35">
        <v>0.70783528267158446</v>
      </c>
      <c r="AT73" s="35">
        <v>0.16307595178883261</v>
      </c>
    </row>
    <row r="74" spans="1:46" x14ac:dyDescent="0.3">
      <c r="A74" s="30" t="s">
        <v>140</v>
      </c>
      <c r="B74" s="1" t="s">
        <v>141</v>
      </c>
      <c r="C74" s="31">
        <v>0.41399999999999998</v>
      </c>
      <c r="D74" s="31">
        <v>0.42542730000000001</v>
      </c>
      <c r="E74" s="32">
        <v>20056787</v>
      </c>
      <c r="F74" s="32">
        <v>174.9</v>
      </c>
      <c r="G74" s="32">
        <v>237.87</v>
      </c>
      <c r="H74" s="31">
        <v>7.3</v>
      </c>
      <c r="I74" s="33">
        <v>89</v>
      </c>
      <c r="J74" s="33">
        <v>18.299999237060501</v>
      </c>
      <c r="K74" s="31">
        <v>7.5000002980232197E-2</v>
      </c>
      <c r="L74" s="32">
        <v>54</v>
      </c>
      <c r="M74" s="32">
        <v>176</v>
      </c>
      <c r="N74" s="33">
        <v>1.5</v>
      </c>
      <c r="O74" s="31">
        <v>57.191360473632798</v>
      </c>
      <c r="P74" s="31">
        <v>679</v>
      </c>
      <c r="Q74" s="33">
        <v>105</v>
      </c>
      <c r="R74" s="31" t="s">
        <v>534</v>
      </c>
      <c r="S74" s="31">
        <v>33.7299995422363</v>
      </c>
      <c r="T74" s="32">
        <v>0</v>
      </c>
      <c r="U74" s="32">
        <v>3409</v>
      </c>
      <c r="V74" s="32">
        <v>0</v>
      </c>
      <c r="W74" s="32">
        <v>0</v>
      </c>
      <c r="X74" s="32">
        <v>4864</v>
      </c>
      <c r="Y74" s="32">
        <v>5</v>
      </c>
      <c r="Z74" s="32">
        <v>117</v>
      </c>
      <c r="AA74" s="33">
        <v>17.5</v>
      </c>
      <c r="AB74" s="33">
        <v>9.9</v>
      </c>
      <c r="AC74" s="33">
        <v>7.3</v>
      </c>
      <c r="AD74" s="31">
        <v>3</v>
      </c>
      <c r="AE74" s="31">
        <v>-1.01</v>
      </c>
      <c r="AF74" s="32">
        <v>27</v>
      </c>
      <c r="AG74" s="33">
        <v>33.5</v>
      </c>
      <c r="AH74" s="31">
        <v>30.47</v>
      </c>
      <c r="AI74" s="31">
        <v>4.6999998092651403</v>
      </c>
      <c r="AJ74" s="31">
        <v>85.33</v>
      </c>
      <c r="AK74" s="32">
        <v>34000</v>
      </c>
      <c r="AL74" s="33">
        <v>20.099141800000002</v>
      </c>
      <c r="AM74" s="33">
        <v>76.814032600000004</v>
      </c>
      <c r="AN74" s="32">
        <v>2284.77880859375</v>
      </c>
      <c r="AO74" s="32">
        <v>12717176</v>
      </c>
      <c r="AP74" s="32">
        <v>12518432</v>
      </c>
      <c r="AQ74" s="32">
        <v>245720</v>
      </c>
      <c r="AR74" s="35">
        <v>0.44275517860562386</v>
      </c>
      <c r="AS74" s="35">
        <v>0.45744857853351018</v>
      </c>
      <c r="AT74" s="35">
        <v>0.12891270762571361</v>
      </c>
    </row>
    <row r="75" spans="1:46" x14ac:dyDescent="0.3">
      <c r="A75" s="30" t="s">
        <v>142</v>
      </c>
      <c r="B75" s="1" t="s">
        <v>143</v>
      </c>
      <c r="C75" s="31">
        <v>0.42399999999999999</v>
      </c>
      <c r="D75" s="31">
        <v>0.49487690000000001</v>
      </c>
      <c r="E75" s="32">
        <v>4473099</v>
      </c>
      <c r="F75" s="32">
        <v>24.96</v>
      </c>
      <c r="G75" s="32">
        <v>133.78</v>
      </c>
      <c r="H75" s="31">
        <v>17.72</v>
      </c>
      <c r="I75" s="33">
        <v>88.1</v>
      </c>
      <c r="J75" s="33">
        <v>17</v>
      </c>
      <c r="K75" s="31">
        <v>4.5000001788139302E-2</v>
      </c>
      <c r="L75" s="32">
        <v>81</v>
      </c>
      <c r="M75" s="32">
        <v>374</v>
      </c>
      <c r="N75" s="33">
        <v>3.1</v>
      </c>
      <c r="O75" s="31">
        <v>100.29572296142599</v>
      </c>
      <c r="P75" s="31">
        <v>549</v>
      </c>
      <c r="Q75" s="33">
        <v>96</v>
      </c>
      <c r="R75" s="31" t="s">
        <v>534</v>
      </c>
      <c r="S75" s="31">
        <v>50.659999847412102</v>
      </c>
      <c r="T75" s="32">
        <v>0</v>
      </c>
      <c r="U75" s="32">
        <v>0</v>
      </c>
      <c r="V75" s="32">
        <v>11541</v>
      </c>
      <c r="W75" s="32">
        <v>0</v>
      </c>
      <c r="X75" s="32">
        <v>11204</v>
      </c>
      <c r="Y75" s="32">
        <v>0</v>
      </c>
      <c r="Z75" s="32">
        <v>100</v>
      </c>
      <c r="AA75" s="33">
        <v>28.3</v>
      </c>
      <c r="AB75" s="33" t="s">
        <v>534</v>
      </c>
      <c r="AC75" s="33" t="s">
        <v>534</v>
      </c>
      <c r="AD75" s="31">
        <v>1.8666666666666665</v>
      </c>
      <c r="AE75" s="31">
        <v>-1.64</v>
      </c>
      <c r="AF75" s="32">
        <v>17</v>
      </c>
      <c r="AG75" s="33">
        <v>14.655790328979499</v>
      </c>
      <c r="AH75" s="31">
        <v>59.77</v>
      </c>
      <c r="AI75" s="31">
        <v>3.5407068729400599</v>
      </c>
      <c r="AJ75" s="31">
        <v>70.260000000000005</v>
      </c>
      <c r="AK75" s="32">
        <v>3400</v>
      </c>
      <c r="AL75" s="33">
        <v>20.849952999999999</v>
      </c>
      <c r="AM75" s="33">
        <v>79.290779200000003</v>
      </c>
      <c r="AN75" s="32">
        <v>1700.21984863281</v>
      </c>
      <c r="AO75" s="32">
        <v>1861283</v>
      </c>
      <c r="AP75" s="32">
        <v>1841997</v>
      </c>
      <c r="AQ75" s="32">
        <v>28120</v>
      </c>
      <c r="AR75" s="35">
        <v>0.81747519571772842</v>
      </c>
      <c r="AS75" s="35">
        <v>0.65081227490214932</v>
      </c>
      <c r="AT75" s="35">
        <v>0.21267771695212323</v>
      </c>
    </row>
    <row r="76" spans="1:46" x14ac:dyDescent="0.3">
      <c r="A76" s="30" t="s">
        <v>144</v>
      </c>
      <c r="B76" s="1" t="s">
        <v>145</v>
      </c>
      <c r="C76" s="31">
        <v>0.63800000000000001</v>
      </c>
      <c r="D76" s="31">
        <v>3.1288099999999999E-2</v>
      </c>
      <c r="E76" s="32">
        <v>0</v>
      </c>
      <c r="F76" s="32">
        <v>17.82</v>
      </c>
      <c r="G76" s="32">
        <v>14.13</v>
      </c>
      <c r="H76" s="31">
        <v>2</v>
      </c>
      <c r="I76" s="33">
        <v>32.4</v>
      </c>
      <c r="J76" s="33">
        <v>8.5</v>
      </c>
      <c r="K76" s="31">
        <v>0.21400000154972099</v>
      </c>
      <c r="L76" s="32">
        <v>99</v>
      </c>
      <c r="M76" s="32">
        <v>93</v>
      </c>
      <c r="N76" s="33">
        <v>1.6</v>
      </c>
      <c r="O76" s="31">
        <v>336.1484375</v>
      </c>
      <c r="P76" s="31">
        <v>229</v>
      </c>
      <c r="Q76" s="33">
        <v>24</v>
      </c>
      <c r="R76" s="31">
        <v>0.50827639494431598</v>
      </c>
      <c r="S76" s="31">
        <v>35</v>
      </c>
      <c r="T76" s="32">
        <v>0</v>
      </c>
      <c r="U76" s="32">
        <v>3274</v>
      </c>
      <c r="V76" s="32">
        <v>0</v>
      </c>
      <c r="W76" s="32">
        <v>0</v>
      </c>
      <c r="X76" s="32">
        <v>14</v>
      </c>
      <c r="Y76" s="32">
        <v>0</v>
      </c>
      <c r="Z76" s="32">
        <v>118</v>
      </c>
      <c r="AA76" s="33">
        <v>8.5</v>
      </c>
      <c r="AB76" s="33" t="s">
        <v>534</v>
      </c>
      <c r="AC76" s="33" t="s">
        <v>534</v>
      </c>
      <c r="AD76" s="31" t="s">
        <v>534</v>
      </c>
      <c r="AE76" s="31">
        <v>-0.3</v>
      </c>
      <c r="AF76" s="32">
        <v>38</v>
      </c>
      <c r="AG76" s="33">
        <v>84.242904663085895</v>
      </c>
      <c r="AH76" s="31">
        <v>87.54</v>
      </c>
      <c r="AI76" s="31">
        <v>38.200000762939503</v>
      </c>
      <c r="AJ76" s="31">
        <v>66.430000000000007</v>
      </c>
      <c r="AK76" s="32">
        <v>4200</v>
      </c>
      <c r="AL76" s="33">
        <v>83.650173199999998</v>
      </c>
      <c r="AM76" s="33">
        <v>98.275407299999998</v>
      </c>
      <c r="AN76" s="32">
        <v>8162.6015625</v>
      </c>
      <c r="AO76" s="32">
        <v>777859</v>
      </c>
      <c r="AP76" s="32">
        <v>723086</v>
      </c>
      <c r="AQ76" s="32">
        <v>196850</v>
      </c>
      <c r="AR76" s="35">
        <v>0.33102810197167898</v>
      </c>
      <c r="AS76" s="35">
        <v>0.11774906647417804</v>
      </c>
      <c r="AT76" s="35">
        <v>0.9423433188782111</v>
      </c>
    </row>
    <row r="77" spans="1:46" x14ac:dyDescent="0.3">
      <c r="A77" s="30" t="s">
        <v>146</v>
      </c>
      <c r="B77" s="1" t="s">
        <v>147</v>
      </c>
      <c r="C77" s="31">
        <v>0.49299999999999999</v>
      </c>
      <c r="D77" s="31">
        <v>0.24150099999999999</v>
      </c>
      <c r="E77" s="32">
        <v>395613520</v>
      </c>
      <c r="F77" s="32">
        <v>594.64</v>
      </c>
      <c r="G77" s="32">
        <v>658.63</v>
      </c>
      <c r="H77" s="31">
        <v>13.32</v>
      </c>
      <c r="I77" s="33">
        <v>67</v>
      </c>
      <c r="J77" s="33">
        <v>11.6000003814697</v>
      </c>
      <c r="K77" s="31">
        <v>0.23</v>
      </c>
      <c r="L77" s="32">
        <v>53</v>
      </c>
      <c r="M77" s="32">
        <v>188</v>
      </c>
      <c r="N77" s="33">
        <v>2.1</v>
      </c>
      <c r="O77" s="31">
        <v>120.14574432373</v>
      </c>
      <c r="P77" s="31">
        <v>359</v>
      </c>
      <c r="Q77" s="33">
        <v>5</v>
      </c>
      <c r="R77" s="31">
        <v>0.59341001384296899</v>
      </c>
      <c r="S77" s="31">
        <v>60.790000915527301</v>
      </c>
      <c r="T77" s="32">
        <v>5801040</v>
      </c>
      <c r="U77" s="32">
        <v>90434</v>
      </c>
      <c r="V77" s="32">
        <v>0</v>
      </c>
      <c r="W77" s="32">
        <v>49648</v>
      </c>
      <c r="X77" s="32">
        <v>5</v>
      </c>
      <c r="Y77" s="32">
        <v>2</v>
      </c>
      <c r="Z77" s="32">
        <v>95</v>
      </c>
      <c r="AA77" s="33">
        <v>46.8</v>
      </c>
      <c r="AB77" s="33">
        <v>9.73</v>
      </c>
      <c r="AC77" s="33">
        <v>3.4</v>
      </c>
      <c r="AD77" s="31">
        <v>2.333333333333333</v>
      </c>
      <c r="AE77" s="31">
        <v>-2.06</v>
      </c>
      <c r="AF77" s="32">
        <v>22</v>
      </c>
      <c r="AG77" s="33">
        <v>38.6901664733887</v>
      </c>
      <c r="AH77" s="31">
        <v>60.69</v>
      </c>
      <c r="AI77" s="31">
        <v>12.197766304016101</v>
      </c>
      <c r="AJ77" s="31">
        <v>60.54</v>
      </c>
      <c r="AK77" s="32">
        <v>23000</v>
      </c>
      <c r="AL77" s="33">
        <v>27.6049817</v>
      </c>
      <c r="AM77" s="33">
        <v>57.736357099999999</v>
      </c>
      <c r="AN77" s="32">
        <v>1814.94323730469</v>
      </c>
      <c r="AO77" s="32">
        <v>10981229</v>
      </c>
      <c r="AP77" s="32">
        <v>10678016</v>
      </c>
      <c r="AQ77" s="32">
        <v>27560</v>
      </c>
      <c r="AR77" s="35">
        <v>5.7284203243014753E-2</v>
      </c>
      <c r="AS77" s="35">
        <v>0.45349167443329319</v>
      </c>
      <c r="AT77" s="35">
        <v>0.23254090263802007</v>
      </c>
    </row>
    <row r="78" spans="1:46" x14ac:dyDescent="0.3">
      <c r="A78" s="30" t="s">
        <v>148</v>
      </c>
      <c r="B78" s="1" t="s">
        <v>149</v>
      </c>
      <c r="C78" s="31">
        <v>0.625</v>
      </c>
      <c r="D78" s="31">
        <v>9.8091700000000004E-2</v>
      </c>
      <c r="E78" s="32">
        <v>16279507</v>
      </c>
      <c r="F78" s="32">
        <v>205.41</v>
      </c>
      <c r="G78" s="32">
        <v>211.48</v>
      </c>
      <c r="H78" s="31">
        <v>2.06</v>
      </c>
      <c r="I78" s="33">
        <v>18.7</v>
      </c>
      <c r="J78" s="33">
        <v>7.0999999046325701</v>
      </c>
      <c r="K78" s="31" t="s">
        <v>534</v>
      </c>
      <c r="L78" s="32">
        <v>88</v>
      </c>
      <c r="M78" s="32">
        <v>40</v>
      </c>
      <c r="N78" s="33">
        <v>0.4</v>
      </c>
      <c r="O78" s="31">
        <v>353.36456298828102</v>
      </c>
      <c r="P78" s="31">
        <v>129</v>
      </c>
      <c r="Q78" s="33">
        <v>0</v>
      </c>
      <c r="R78" s="31">
        <v>0.460537163520649</v>
      </c>
      <c r="S78" s="31">
        <v>50</v>
      </c>
      <c r="T78" s="32">
        <v>450651</v>
      </c>
      <c r="U78" s="32">
        <v>48140</v>
      </c>
      <c r="V78" s="32">
        <v>0</v>
      </c>
      <c r="W78" s="32">
        <v>190000</v>
      </c>
      <c r="X78" s="32">
        <v>25</v>
      </c>
      <c r="Y78" s="32">
        <v>0</v>
      </c>
      <c r="Z78" s="32">
        <v>115</v>
      </c>
      <c r="AA78" s="33">
        <v>14.8</v>
      </c>
      <c r="AB78" s="33">
        <v>4.76</v>
      </c>
      <c r="AC78" s="33">
        <v>4.8</v>
      </c>
      <c r="AD78" s="31">
        <v>2.916666666666667</v>
      </c>
      <c r="AE78" s="31">
        <v>-0.73</v>
      </c>
      <c r="AF78" s="32">
        <v>29</v>
      </c>
      <c r="AG78" s="33">
        <v>87.576629638671903</v>
      </c>
      <c r="AH78" s="31">
        <v>88.99</v>
      </c>
      <c r="AI78" s="31">
        <v>20.356866836547901</v>
      </c>
      <c r="AJ78" s="31">
        <v>91.22</v>
      </c>
      <c r="AK78" s="32">
        <v>15000</v>
      </c>
      <c r="AL78" s="33">
        <v>82.646659499999998</v>
      </c>
      <c r="AM78" s="33">
        <v>91.236452099999994</v>
      </c>
      <c r="AN78" s="32">
        <v>4986.2314453125</v>
      </c>
      <c r="AO78" s="32">
        <v>9265067</v>
      </c>
      <c r="AP78" s="32">
        <v>7762750</v>
      </c>
      <c r="AQ78" s="32">
        <v>111890</v>
      </c>
      <c r="AR78" s="35">
        <v>0.44421321068362529</v>
      </c>
      <c r="AS78" s="35">
        <v>0.21526574469434712</v>
      </c>
      <c r="AT78" s="35">
        <v>0.86113821328549389</v>
      </c>
    </row>
    <row r="79" spans="1:46" x14ac:dyDescent="0.3">
      <c r="A79" s="30" t="s">
        <v>150</v>
      </c>
      <c r="B79" s="1" t="s">
        <v>151</v>
      </c>
      <c r="C79" s="31">
        <v>0.83599999999999997</v>
      </c>
      <c r="D79" s="31" t="s">
        <v>534</v>
      </c>
      <c r="E79" s="32">
        <v>0</v>
      </c>
      <c r="F79" s="32">
        <v>0</v>
      </c>
      <c r="G79" s="32">
        <v>0</v>
      </c>
      <c r="H79" s="31" t="s">
        <v>534</v>
      </c>
      <c r="I79" s="33">
        <v>5.2</v>
      </c>
      <c r="J79" s="33" t="s">
        <v>534</v>
      </c>
      <c r="K79" s="31">
        <v>3.0799999237060498</v>
      </c>
      <c r="L79" s="32">
        <v>99</v>
      </c>
      <c r="M79" s="32">
        <v>8.8000000000000007</v>
      </c>
      <c r="N79" s="33" t="s">
        <v>534</v>
      </c>
      <c r="O79" s="31">
        <v>1912.06909179688</v>
      </c>
      <c r="P79" s="31">
        <v>17</v>
      </c>
      <c r="Q79" s="33" t="s">
        <v>534</v>
      </c>
      <c r="R79" s="31">
        <v>0.25199963899824801</v>
      </c>
      <c r="S79" s="31">
        <v>30.549999237060501</v>
      </c>
      <c r="T79" s="32">
        <v>2282</v>
      </c>
      <c r="U79" s="32">
        <v>1298</v>
      </c>
      <c r="V79" s="32">
        <v>0</v>
      </c>
      <c r="W79" s="32">
        <v>0</v>
      </c>
      <c r="X79" s="32">
        <v>5691</v>
      </c>
      <c r="Y79" s="32">
        <v>0</v>
      </c>
      <c r="Z79" s="32">
        <v>121</v>
      </c>
      <c r="AA79" s="33">
        <v>2.4</v>
      </c>
      <c r="AB79" s="33">
        <v>2.4300000000000002</v>
      </c>
      <c r="AC79" s="33">
        <v>5.8</v>
      </c>
      <c r="AD79" s="31">
        <v>4.4333333333333336</v>
      </c>
      <c r="AE79" s="31">
        <v>0.45</v>
      </c>
      <c r="AF79" s="32">
        <v>45</v>
      </c>
      <c r="AG79" s="33">
        <v>100</v>
      </c>
      <c r="AH79" s="31">
        <v>99.38</v>
      </c>
      <c r="AI79" s="31">
        <v>72.834701538085895</v>
      </c>
      <c r="AJ79" s="31">
        <v>119.11</v>
      </c>
      <c r="AK79" s="32">
        <v>160000</v>
      </c>
      <c r="AL79" s="33">
        <v>97.9895365</v>
      </c>
      <c r="AM79" s="33">
        <v>100</v>
      </c>
      <c r="AN79" s="32">
        <v>28375.373046875</v>
      </c>
      <c r="AO79" s="32">
        <v>9781127</v>
      </c>
      <c r="AP79" s="32">
        <v>9759995</v>
      </c>
      <c r="AQ79" s="32">
        <v>90530</v>
      </c>
      <c r="AR79" s="35">
        <v>0.81665598658736049</v>
      </c>
      <c r="AS79" s="35">
        <v>0.39971015997301451</v>
      </c>
      <c r="AT79" s="35">
        <v>0.56977770645531289</v>
      </c>
    </row>
    <row r="80" spans="1:46" x14ac:dyDescent="0.3">
      <c r="A80" s="30" t="s">
        <v>152</v>
      </c>
      <c r="B80" s="1" t="s">
        <v>153</v>
      </c>
      <c r="C80" s="31">
        <v>0.92100000000000004</v>
      </c>
      <c r="D80" s="31" t="s">
        <v>534</v>
      </c>
      <c r="E80" s="32">
        <v>0</v>
      </c>
      <c r="F80" s="32">
        <v>0</v>
      </c>
      <c r="G80" s="32">
        <v>0</v>
      </c>
      <c r="H80" s="31" t="s">
        <v>534</v>
      </c>
      <c r="I80" s="33">
        <v>2.1</v>
      </c>
      <c r="J80" s="33" t="s">
        <v>534</v>
      </c>
      <c r="K80" s="31">
        <v>3.7909998893737802</v>
      </c>
      <c r="L80" s="32">
        <v>91</v>
      </c>
      <c r="M80" s="32">
        <v>2.1</v>
      </c>
      <c r="N80" s="33" t="s">
        <v>534</v>
      </c>
      <c r="O80" s="31">
        <v>4116.171875</v>
      </c>
      <c r="P80" s="31">
        <v>3</v>
      </c>
      <c r="Q80" s="33" t="s">
        <v>534</v>
      </c>
      <c r="R80" s="31">
        <v>5.1298533891617197E-2</v>
      </c>
      <c r="S80" s="31">
        <v>26.940000534057599</v>
      </c>
      <c r="T80" s="32">
        <v>0</v>
      </c>
      <c r="U80" s="32">
        <v>0</v>
      </c>
      <c r="V80" s="32">
        <v>0</v>
      </c>
      <c r="W80" s="32">
        <v>0</v>
      </c>
      <c r="X80" s="32">
        <v>375</v>
      </c>
      <c r="Y80" s="32">
        <v>0</v>
      </c>
      <c r="Z80" s="32">
        <v>133</v>
      </c>
      <c r="AA80" s="33">
        <v>2.4</v>
      </c>
      <c r="AB80" s="33">
        <v>1.77</v>
      </c>
      <c r="AC80" s="33">
        <v>5.4</v>
      </c>
      <c r="AD80" s="31" t="s">
        <v>534</v>
      </c>
      <c r="AE80" s="31">
        <v>1.41</v>
      </c>
      <c r="AF80" s="32">
        <v>77</v>
      </c>
      <c r="AG80" s="33">
        <v>100</v>
      </c>
      <c r="AH80" s="31" t="s">
        <v>534</v>
      </c>
      <c r="AI80" s="31">
        <v>98.199996948242202</v>
      </c>
      <c r="AJ80" s="31">
        <v>118.01</v>
      </c>
      <c r="AK80" s="32">
        <v>24000</v>
      </c>
      <c r="AL80" s="33">
        <v>98.777351499999995</v>
      </c>
      <c r="AM80" s="33">
        <v>100</v>
      </c>
      <c r="AN80" s="32">
        <v>53518.08984375</v>
      </c>
      <c r="AO80" s="32">
        <v>341284</v>
      </c>
      <c r="AP80" s="32">
        <v>322117</v>
      </c>
      <c r="AQ80" s="32">
        <v>100250</v>
      </c>
      <c r="AR80" s="35">
        <v>6.9831363815860859E-2</v>
      </c>
      <c r="AS80" s="35">
        <v>0.90259366305932365</v>
      </c>
      <c r="AT80" s="35">
        <v>0.41461971349541116</v>
      </c>
    </row>
    <row r="81" spans="1:46" x14ac:dyDescent="0.3">
      <c r="A81" s="30" t="s">
        <v>154</v>
      </c>
      <c r="B81" s="1" t="s">
        <v>155</v>
      </c>
      <c r="C81" s="31">
        <v>0.624</v>
      </c>
      <c r="D81" s="31">
        <v>0.28248180000000001</v>
      </c>
      <c r="E81" s="32">
        <v>21850969</v>
      </c>
      <c r="F81" s="32">
        <v>2110.2600000000002</v>
      </c>
      <c r="G81" s="32">
        <v>1662.48</v>
      </c>
      <c r="H81" s="31">
        <v>0.12</v>
      </c>
      <c r="I81" s="33">
        <v>43</v>
      </c>
      <c r="J81" s="33">
        <v>43.5</v>
      </c>
      <c r="K81" s="31">
        <v>0.75800001621246305</v>
      </c>
      <c r="L81" s="32">
        <v>88</v>
      </c>
      <c r="M81" s="32">
        <v>211</v>
      </c>
      <c r="N81" s="33">
        <v>0.3</v>
      </c>
      <c r="O81" s="31">
        <v>237.72341918945301</v>
      </c>
      <c r="P81" s="31">
        <v>174</v>
      </c>
      <c r="Q81" s="33">
        <v>4</v>
      </c>
      <c r="R81" s="31">
        <v>0.52990425652335404</v>
      </c>
      <c r="S81" s="31">
        <v>33.900001525878899</v>
      </c>
      <c r="T81" s="32">
        <v>3816813</v>
      </c>
      <c r="U81" s="32">
        <v>22395195</v>
      </c>
      <c r="V81" s="32">
        <v>48195</v>
      </c>
      <c r="W81" s="32">
        <v>805744</v>
      </c>
      <c r="X81" s="32">
        <v>197146</v>
      </c>
      <c r="Y81" s="32">
        <v>0</v>
      </c>
      <c r="Z81" s="32">
        <v>109</v>
      </c>
      <c r="AA81" s="33">
        <v>14.5</v>
      </c>
      <c r="AB81" s="33">
        <v>4.68</v>
      </c>
      <c r="AC81" s="33">
        <v>8.4</v>
      </c>
      <c r="AD81" s="31">
        <v>4.2666666666666666</v>
      </c>
      <c r="AE81" s="31">
        <v>0.1</v>
      </c>
      <c r="AF81" s="32">
        <v>40</v>
      </c>
      <c r="AG81" s="33">
        <v>84.526817321777301</v>
      </c>
      <c r="AH81" s="31">
        <v>72.23</v>
      </c>
      <c r="AI81" s="31">
        <v>26</v>
      </c>
      <c r="AJ81" s="31">
        <v>86.95</v>
      </c>
      <c r="AK81" s="32">
        <v>730000</v>
      </c>
      <c r="AL81" s="33">
        <v>39.626621800000002</v>
      </c>
      <c r="AM81" s="33">
        <v>94.090878799999999</v>
      </c>
      <c r="AN81" s="32">
        <v>7055.5546875</v>
      </c>
      <c r="AO81" s="32">
        <v>1339180160</v>
      </c>
      <c r="AP81" s="32">
        <v>1309290969</v>
      </c>
      <c r="AQ81" s="32">
        <v>2973190</v>
      </c>
      <c r="AR81" s="35">
        <v>0.85539793200302294</v>
      </c>
      <c r="AS81" s="35">
        <v>0.64558049057584788</v>
      </c>
      <c r="AT81" s="35">
        <v>0.15920929642296755</v>
      </c>
    </row>
    <row r="82" spans="1:46" x14ac:dyDescent="0.3">
      <c r="A82" s="30" t="s">
        <v>156</v>
      </c>
      <c r="B82" s="1" t="s">
        <v>157</v>
      </c>
      <c r="C82" s="31">
        <v>0.68899999999999995</v>
      </c>
      <c r="D82" s="31">
        <v>2.4362600000000002E-2</v>
      </c>
      <c r="E82" s="32">
        <v>38458715</v>
      </c>
      <c r="F82" s="32">
        <v>4.72</v>
      </c>
      <c r="G82" s="32">
        <v>-49.27</v>
      </c>
      <c r="H82" s="31">
        <v>-0.01</v>
      </c>
      <c r="I82" s="33">
        <v>26.4</v>
      </c>
      <c r="J82" s="33">
        <v>19.899999618530298</v>
      </c>
      <c r="K82" s="31">
        <v>0.20399999618530301</v>
      </c>
      <c r="L82" s="32">
        <v>76</v>
      </c>
      <c r="M82" s="32">
        <v>391</v>
      </c>
      <c r="N82" s="33">
        <v>0.4</v>
      </c>
      <c r="O82" s="31">
        <v>369.28643798828102</v>
      </c>
      <c r="P82" s="31">
        <v>126</v>
      </c>
      <c r="Q82" s="33">
        <v>10</v>
      </c>
      <c r="R82" s="31">
        <v>0.46700603303414401</v>
      </c>
      <c r="S82" s="31">
        <v>35.569999694824197</v>
      </c>
      <c r="T82" s="32">
        <v>481805</v>
      </c>
      <c r="U82" s="32">
        <v>534836</v>
      </c>
      <c r="V82" s="32">
        <v>100367</v>
      </c>
      <c r="W82" s="32">
        <v>15700</v>
      </c>
      <c r="X82" s="32">
        <v>9795</v>
      </c>
      <c r="Y82" s="32">
        <v>0</v>
      </c>
      <c r="Z82" s="32">
        <v>123</v>
      </c>
      <c r="AA82" s="33">
        <v>7.9</v>
      </c>
      <c r="AB82" s="33">
        <v>6.73</v>
      </c>
      <c r="AC82" s="33">
        <v>10.7</v>
      </c>
      <c r="AD82" s="31">
        <v>3.666666666666667</v>
      </c>
      <c r="AE82" s="31">
        <v>0.01</v>
      </c>
      <c r="AF82" s="32">
        <v>37</v>
      </c>
      <c r="AG82" s="33">
        <v>97.620002746582003</v>
      </c>
      <c r="AH82" s="31">
        <v>95.38</v>
      </c>
      <c r="AI82" s="31">
        <v>21.976068496704102</v>
      </c>
      <c r="AJ82" s="31">
        <v>149.13</v>
      </c>
      <c r="AK82" s="32">
        <v>180000</v>
      </c>
      <c r="AL82" s="33">
        <v>60.827153000000003</v>
      </c>
      <c r="AM82" s="33">
        <v>87.373810800000001</v>
      </c>
      <c r="AN82" s="32">
        <v>12283.615234375</v>
      </c>
      <c r="AO82" s="32">
        <v>263991376</v>
      </c>
      <c r="AP82" s="32">
        <v>256648471</v>
      </c>
      <c r="AQ82" s="32">
        <v>1811570</v>
      </c>
      <c r="AR82" s="35">
        <v>0.8009034048331829</v>
      </c>
      <c r="AS82" s="35">
        <v>0.81518038229070333</v>
      </c>
      <c r="AT82" s="35">
        <v>0.10860311364309361</v>
      </c>
    </row>
    <row r="83" spans="1:46" x14ac:dyDescent="0.3">
      <c r="A83" s="30" t="s">
        <v>158</v>
      </c>
      <c r="B83" s="1" t="s">
        <v>159</v>
      </c>
      <c r="C83" s="31">
        <v>0.77400000000000002</v>
      </c>
      <c r="D83" s="31" t="s">
        <v>534</v>
      </c>
      <c r="E83" s="32">
        <v>68420770</v>
      </c>
      <c r="F83" s="32">
        <v>90.66</v>
      </c>
      <c r="G83" s="32">
        <v>75.77</v>
      </c>
      <c r="H83" s="31">
        <v>0.03</v>
      </c>
      <c r="I83" s="33">
        <v>15.1</v>
      </c>
      <c r="J83" s="33" t="s">
        <v>534</v>
      </c>
      <c r="K83" s="31">
        <v>0.88999998569488503</v>
      </c>
      <c r="L83" s="32">
        <v>99</v>
      </c>
      <c r="M83" s="32">
        <v>14</v>
      </c>
      <c r="N83" s="33">
        <v>0.1</v>
      </c>
      <c r="O83" s="31">
        <v>1261.73046875</v>
      </c>
      <c r="P83" s="31">
        <v>25</v>
      </c>
      <c r="Q83" s="33">
        <v>0</v>
      </c>
      <c r="R83" s="31">
        <v>0.509047263299093</v>
      </c>
      <c r="S83" s="31">
        <v>37.349998474121101</v>
      </c>
      <c r="T83" s="32">
        <v>2000</v>
      </c>
      <c r="U83" s="32">
        <v>213382</v>
      </c>
      <c r="V83" s="32">
        <v>27500</v>
      </c>
      <c r="W83" s="32">
        <v>0</v>
      </c>
      <c r="X83" s="32">
        <v>979435</v>
      </c>
      <c r="Y83" s="32">
        <v>6</v>
      </c>
      <c r="Z83" s="32">
        <v>129</v>
      </c>
      <c r="AA83" s="33">
        <v>5.5</v>
      </c>
      <c r="AB83" s="33">
        <v>4.47</v>
      </c>
      <c r="AC83" s="33">
        <v>13</v>
      </c>
      <c r="AD83" s="31">
        <v>3.2333333333333329</v>
      </c>
      <c r="AE83" s="31">
        <v>-0.2</v>
      </c>
      <c r="AF83" s="32">
        <v>30</v>
      </c>
      <c r="AG83" s="33">
        <v>100</v>
      </c>
      <c r="AH83" s="31">
        <v>87.17</v>
      </c>
      <c r="AI83" s="31">
        <v>44.082874298095703</v>
      </c>
      <c r="AJ83" s="31">
        <v>100.07</v>
      </c>
      <c r="AK83" s="32">
        <v>160000</v>
      </c>
      <c r="AL83" s="33">
        <v>90.004383399999995</v>
      </c>
      <c r="AM83" s="33">
        <v>96.196658999999997</v>
      </c>
      <c r="AN83" s="32">
        <v>20949.943359375</v>
      </c>
      <c r="AO83" s="32">
        <v>81162784</v>
      </c>
      <c r="AP83" s="32">
        <v>78971725</v>
      </c>
      <c r="AQ83" s="32">
        <v>1628550</v>
      </c>
      <c r="AR83" s="35">
        <v>3.5689752165136923E-2</v>
      </c>
      <c r="AS83" s="35">
        <v>0.75647766451115628</v>
      </c>
      <c r="AT83" s="35">
        <v>0.64879025510597788</v>
      </c>
    </row>
    <row r="84" spans="1:46" x14ac:dyDescent="0.3">
      <c r="A84" s="30" t="s">
        <v>160</v>
      </c>
      <c r="B84" s="1" t="s">
        <v>161</v>
      </c>
      <c r="C84" s="31">
        <v>0.64900000000000002</v>
      </c>
      <c r="D84" s="31">
        <v>5.2433E-2</v>
      </c>
      <c r="E84" s="32">
        <v>3942034163</v>
      </c>
      <c r="F84" s="32">
        <v>1202.5999999999999</v>
      </c>
      <c r="G84" s="32">
        <v>1888.77</v>
      </c>
      <c r="H84" s="31">
        <v>1.34</v>
      </c>
      <c r="I84" s="33">
        <v>31.2</v>
      </c>
      <c r="J84" s="33">
        <v>8.5</v>
      </c>
      <c r="K84" s="31">
        <v>0.60699999332428001</v>
      </c>
      <c r="L84" s="32">
        <v>66</v>
      </c>
      <c r="M84" s="32">
        <v>43</v>
      </c>
      <c r="N84" s="33" t="s">
        <v>534</v>
      </c>
      <c r="O84" s="31">
        <v>481.03985595703102</v>
      </c>
      <c r="P84" s="31">
        <v>50</v>
      </c>
      <c r="Q84" s="33" t="s">
        <v>534</v>
      </c>
      <c r="R84" s="31">
        <v>0.52512442884744903</v>
      </c>
      <c r="S84" s="31">
        <v>29.540000915527301</v>
      </c>
      <c r="T84" s="32">
        <v>0</v>
      </c>
      <c r="U84" s="32">
        <v>5969</v>
      </c>
      <c r="V84" s="32">
        <v>0</v>
      </c>
      <c r="W84" s="32">
        <v>2019960</v>
      </c>
      <c r="X84" s="32">
        <v>279738</v>
      </c>
      <c r="Y84" s="32">
        <v>872</v>
      </c>
      <c r="Z84" s="32">
        <v>110</v>
      </c>
      <c r="AA84" s="33">
        <v>27.8</v>
      </c>
      <c r="AB84" s="33">
        <v>5.0599999999999996</v>
      </c>
      <c r="AC84" s="33">
        <v>16.399999999999999</v>
      </c>
      <c r="AD84" s="31">
        <v>1.6333333333333335</v>
      </c>
      <c r="AE84" s="31">
        <v>-1.26</v>
      </c>
      <c r="AF84" s="32">
        <v>18</v>
      </c>
      <c r="AG84" s="33">
        <v>100</v>
      </c>
      <c r="AH84" s="31">
        <v>79.72</v>
      </c>
      <c r="AI84" s="31">
        <v>17.219999313354499</v>
      </c>
      <c r="AJ84" s="31">
        <v>82.18</v>
      </c>
      <c r="AK84" s="32">
        <v>48000</v>
      </c>
      <c r="AL84" s="33">
        <v>85.610887500000004</v>
      </c>
      <c r="AM84" s="33">
        <v>86.576805399999998</v>
      </c>
      <c r="AN84" s="32">
        <v>17196.78125</v>
      </c>
      <c r="AO84" s="32">
        <v>38274616</v>
      </c>
      <c r="AP84" s="32">
        <v>36355645</v>
      </c>
      <c r="AQ84" s="32">
        <v>434320</v>
      </c>
      <c r="AR84" s="35">
        <v>6.4455760637016635E-4</v>
      </c>
      <c r="AS84" s="35">
        <v>5.4094912962143527E-2</v>
      </c>
      <c r="AT84" s="35">
        <v>0.25360951295710377</v>
      </c>
    </row>
    <row r="85" spans="1:46" x14ac:dyDescent="0.3">
      <c r="A85" s="30" t="s">
        <v>162</v>
      </c>
      <c r="B85" s="1" t="s">
        <v>163</v>
      </c>
      <c r="C85" s="31">
        <v>0.92300000000000004</v>
      </c>
      <c r="D85" s="31" t="s">
        <v>534</v>
      </c>
      <c r="E85" s="32">
        <v>793458</v>
      </c>
      <c r="F85" s="32">
        <v>0</v>
      </c>
      <c r="G85" s="32">
        <v>0</v>
      </c>
      <c r="H85" s="31" t="s">
        <v>534</v>
      </c>
      <c r="I85" s="33">
        <v>3.6</v>
      </c>
      <c r="J85" s="33" t="s">
        <v>534</v>
      </c>
      <c r="K85" s="31">
        <v>2.9609999656677202</v>
      </c>
      <c r="L85" s="32">
        <v>92</v>
      </c>
      <c r="M85" s="32">
        <v>7.1</v>
      </c>
      <c r="N85" s="33">
        <v>0.2</v>
      </c>
      <c r="O85" s="31">
        <v>5334.94775390625</v>
      </c>
      <c r="P85" s="31">
        <v>8</v>
      </c>
      <c r="Q85" s="33" t="s">
        <v>534</v>
      </c>
      <c r="R85" s="31">
        <v>0.12663230586684501</v>
      </c>
      <c r="S85" s="31">
        <v>32.5200004577637</v>
      </c>
      <c r="T85" s="32">
        <v>0</v>
      </c>
      <c r="U85" s="32">
        <v>300</v>
      </c>
      <c r="V85" s="32">
        <v>0</v>
      </c>
      <c r="W85" s="32">
        <v>0</v>
      </c>
      <c r="X85" s="32">
        <v>6405</v>
      </c>
      <c r="Y85" s="32">
        <v>0</v>
      </c>
      <c r="Z85" s="32">
        <v>146</v>
      </c>
      <c r="AA85" s="33">
        <v>2.4</v>
      </c>
      <c r="AB85" s="33">
        <v>1.23</v>
      </c>
      <c r="AC85" s="33">
        <v>3.3</v>
      </c>
      <c r="AD85" s="31" t="s">
        <v>534</v>
      </c>
      <c r="AE85" s="31">
        <v>1.35</v>
      </c>
      <c r="AF85" s="32">
        <v>74</v>
      </c>
      <c r="AG85" s="33">
        <v>100</v>
      </c>
      <c r="AH85" s="31" t="s">
        <v>534</v>
      </c>
      <c r="AI85" s="31">
        <v>80.122398376464801</v>
      </c>
      <c r="AJ85" s="31">
        <v>103.65</v>
      </c>
      <c r="AK85" s="32">
        <v>110000</v>
      </c>
      <c r="AL85" s="33">
        <v>90.482320599999994</v>
      </c>
      <c r="AM85" s="33">
        <v>97.875501200000002</v>
      </c>
      <c r="AN85" s="32">
        <v>76304.7109375</v>
      </c>
      <c r="AO85" s="32">
        <v>4813608</v>
      </c>
      <c r="AP85" s="32">
        <v>4619926</v>
      </c>
      <c r="AQ85" s="32">
        <v>68890</v>
      </c>
      <c r="AR85" s="35">
        <v>0.5538799862781234</v>
      </c>
      <c r="AS85" s="35">
        <v>0.65821522772711305</v>
      </c>
      <c r="AT85" s="35">
        <v>0.4934894370103039</v>
      </c>
    </row>
    <row r="86" spans="1:46" x14ac:dyDescent="0.3">
      <c r="A86" s="30" t="s">
        <v>164</v>
      </c>
      <c r="B86" s="1" t="s">
        <v>165</v>
      </c>
      <c r="C86" s="31">
        <v>0.89900000000000002</v>
      </c>
      <c r="D86" s="31" t="s">
        <v>534</v>
      </c>
      <c r="E86" s="32">
        <v>919497</v>
      </c>
      <c r="F86" s="32">
        <v>0</v>
      </c>
      <c r="G86" s="32">
        <v>0</v>
      </c>
      <c r="H86" s="31" t="s">
        <v>534</v>
      </c>
      <c r="I86" s="33">
        <v>3.6</v>
      </c>
      <c r="J86" s="33" t="s">
        <v>534</v>
      </c>
      <c r="K86" s="31">
        <v>3.3440001010894802</v>
      </c>
      <c r="L86" s="32">
        <v>97</v>
      </c>
      <c r="M86" s="32">
        <v>3.5</v>
      </c>
      <c r="N86" s="33" t="s">
        <v>534</v>
      </c>
      <c r="O86" s="31">
        <v>2819.111328125</v>
      </c>
      <c r="P86" s="31">
        <v>5</v>
      </c>
      <c r="Q86" s="33" t="s">
        <v>534</v>
      </c>
      <c r="R86" s="31">
        <v>0.103144990568294</v>
      </c>
      <c r="S86" s="31">
        <v>42.779998779296903</v>
      </c>
      <c r="T86" s="32">
        <v>60137</v>
      </c>
      <c r="U86" s="32">
        <v>0</v>
      </c>
      <c r="V86" s="32">
        <v>0</v>
      </c>
      <c r="W86" s="32">
        <v>0</v>
      </c>
      <c r="X86" s="32">
        <v>25473</v>
      </c>
      <c r="Y86" s="32">
        <v>0</v>
      </c>
      <c r="Z86" s="32">
        <v>160</v>
      </c>
      <c r="AA86" s="33">
        <v>2.4</v>
      </c>
      <c r="AB86" s="33">
        <v>2.2000000000000002</v>
      </c>
      <c r="AC86" s="33">
        <v>5.9</v>
      </c>
      <c r="AD86" s="31" t="s">
        <v>534</v>
      </c>
      <c r="AE86" s="31">
        <v>1.35</v>
      </c>
      <c r="AF86" s="32">
        <v>62</v>
      </c>
      <c r="AG86" s="33">
        <v>100</v>
      </c>
      <c r="AH86" s="31" t="s">
        <v>534</v>
      </c>
      <c r="AI86" s="31">
        <v>78.885177612304702</v>
      </c>
      <c r="AJ86" s="31">
        <v>131.66999999999999</v>
      </c>
      <c r="AK86" s="32">
        <v>46000</v>
      </c>
      <c r="AL86" s="33">
        <v>100</v>
      </c>
      <c r="AM86" s="33">
        <v>100</v>
      </c>
      <c r="AN86" s="32">
        <v>38412.6796875</v>
      </c>
      <c r="AO86" s="32">
        <v>8712400</v>
      </c>
      <c r="AP86" s="32">
        <v>8027935</v>
      </c>
      <c r="AQ86" s="32">
        <v>21640</v>
      </c>
      <c r="AR86" s="35">
        <v>0.9587248642640851</v>
      </c>
      <c r="AS86" s="35">
        <v>0.1124155200528737</v>
      </c>
      <c r="AT86" s="35">
        <v>6.6584198240239978E-2</v>
      </c>
    </row>
    <row r="87" spans="1:46" x14ac:dyDescent="0.3">
      <c r="A87" s="30" t="s">
        <v>166</v>
      </c>
      <c r="B87" s="1" t="s">
        <v>167</v>
      </c>
      <c r="C87" s="31">
        <v>0.88700000000000001</v>
      </c>
      <c r="D87" s="31" t="s">
        <v>534</v>
      </c>
      <c r="E87" s="32">
        <v>135843</v>
      </c>
      <c r="F87" s="32">
        <v>0</v>
      </c>
      <c r="G87" s="32">
        <v>0</v>
      </c>
      <c r="H87" s="31" t="s">
        <v>534</v>
      </c>
      <c r="I87" s="33">
        <v>3.3</v>
      </c>
      <c r="J87" s="33" t="s">
        <v>534</v>
      </c>
      <c r="K87" s="31">
        <v>4.0209999084472701</v>
      </c>
      <c r="L87" s="32">
        <v>85</v>
      </c>
      <c r="M87" s="32">
        <v>6.1</v>
      </c>
      <c r="N87" s="33">
        <v>0.3</v>
      </c>
      <c r="O87" s="31">
        <v>3350.57543945313</v>
      </c>
      <c r="P87" s="31">
        <v>4</v>
      </c>
      <c r="Q87" s="33" t="s">
        <v>534</v>
      </c>
      <c r="R87" s="31">
        <v>8.4572087944824098E-2</v>
      </c>
      <c r="S87" s="31">
        <v>35.159999847412102</v>
      </c>
      <c r="T87" s="32">
        <v>30573</v>
      </c>
      <c r="U87" s="32">
        <v>4653</v>
      </c>
      <c r="V87" s="32">
        <v>0</v>
      </c>
      <c r="W87" s="32">
        <v>0</v>
      </c>
      <c r="X87" s="32">
        <v>167335</v>
      </c>
      <c r="Y87" s="32">
        <v>0</v>
      </c>
      <c r="Z87" s="32">
        <v>142</v>
      </c>
      <c r="AA87" s="33">
        <v>2.4</v>
      </c>
      <c r="AB87" s="33">
        <v>2.0099999999999998</v>
      </c>
      <c r="AC87" s="33">
        <v>5</v>
      </c>
      <c r="AD87" s="31">
        <v>4.0333333333333332</v>
      </c>
      <c r="AE87" s="31">
        <v>0.52</v>
      </c>
      <c r="AF87" s="32">
        <v>50</v>
      </c>
      <c r="AG87" s="33">
        <v>100</v>
      </c>
      <c r="AH87" s="31">
        <v>99.02</v>
      </c>
      <c r="AI87" s="31">
        <v>65.571601867675795</v>
      </c>
      <c r="AJ87" s="31">
        <v>140.43</v>
      </c>
      <c r="AK87" s="32">
        <v>710000</v>
      </c>
      <c r="AL87" s="33">
        <v>99.546267700000001</v>
      </c>
      <c r="AM87" s="33">
        <v>100</v>
      </c>
      <c r="AN87" s="32">
        <v>39817.15234375</v>
      </c>
      <c r="AO87" s="32">
        <v>60551416</v>
      </c>
      <c r="AP87" s="32">
        <v>59324681</v>
      </c>
      <c r="AQ87" s="32">
        <v>294140</v>
      </c>
      <c r="AR87" s="35">
        <v>0.51618951297535598</v>
      </c>
      <c r="AS87" s="35">
        <v>0.31062471718069729</v>
      </c>
      <c r="AT87" s="35">
        <v>0.88237776327989115</v>
      </c>
    </row>
    <row r="88" spans="1:46" x14ac:dyDescent="0.3">
      <c r="A88" s="30" t="s">
        <v>168</v>
      </c>
      <c r="B88" s="1" t="s">
        <v>169</v>
      </c>
      <c r="C88" s="31">
        <v>0.73</v>
      </c>
      <c r="D88" s="31">
        <v>1.1081499999999999E-2</v>
      </c>
      <c r="E88" s="32">
        <v>399726</v>
      </c>
      <c r="F88" s="32">
        <v>23.12</v>
      </c>
      <c r="G88" s="32">
        <v>16.59</v>
      </c>
      <c r="H88" s="31">
        <v>0.2</v>
      </c>
      <c r="I88" s="33">
        <v>15.3</v>
      </c>
      <c r="J88" s="33">
        <v>2.5</v>
      </c>
      <c r="K88" s="31">
        <v>0.472000002861023</v>
      </c>
      <c r="L88" s="32">
        <v>95</v>
      </c>
      <c r="M88" s="32">
        <v>4.5</v>
      </c>
      <c r="N88" s="33">
        <v>1.7</v>
      </c>
      <c r="O88" s="31">
        <v>511.37738037109398</v>
      </c>
      <c r="P88" s="31">
        <v>89</v>
      </c>
      <c r="Q88" s="33" t="s">
        <v>534</v>
      </c>
      <c r="R88" s="31">
        <v>0.42220641369704698</v>
      </c>
      <c r="S88" s="31">
        <v>45.459999084472699</v>
      </c>
      <c r="T88" s="32">
        <v>125000</v>
      </c>
      <c r="U88" s="32">
        <v>5000</v>
      </c>
      <c r="V88" s="32">
        <v>0</v>
      </c>
      <c r="W88" s="32">
        <v>0</v>
      </c>
      <c r="X88" s="32">
        <v>15</v>
      </c>
      <c r="Y88" s="32">
        <v>0</v>
      </c>
      <c r="Z88" s="32">
        <v>114</v>
      </c>
      <c r="AA88" s="33">
        <v>8.4</v>
      </c>
      <c r="AB88" s="33">
        <v>4.96</v>
      </c>
      <c r="AC88" s="33">
        <v>7</v>
      </c>
      <c r="AD88" s="31">
        <v>3.6833333333333327</v>
      </c>
      <c r="AE88" s="31">
        <v>0.41</v>
      </c>
      <c r="AF88" s="32">
        <v>44</v>
      </c>
      <c r="AG88" s="33">
        <v>98.204269409179702</v>
      </c>
      <c r="AH88" s="31">
        <v>88.5</v>
      </c>
      <c r="AI88" s="31">
        <v>43.175895690917997</v>
      </c>
      <c r="AJ88" s="31">
        <v>115.57</v>
      </c>
      <c r="AK88" s="32">
        <v>8300</v>
      </c>
      <c r="AL88" s="33">
        <v>81.784474799999998</v>
      </c>
      <c r="AM88" s="33">
        <v>93.843156500000006</v>
      </c>
      <c r="AN88" s="32">
        <v>8995.3505859375</v>
      </c>
      <c r="AO88" s="32">
        <v>2890299</v>
      </c>
      <c r="AP88" s="32">
        <v>2781153</v>
      </c>
      <c r="AQ88" s="32">
        <v>10830</v>
      </c>
      <c r="AR88" s="35">
        <v>7.568010298226191E-2</v>
      </c>
      <c r="AS88" s="35">
        <v>0.75866312124791369</v>
      </c>
      <c r="AT88" s="35">
        <v>0.25834055441232417</v>
      </c>
    </row>
    <row r="89" spans="1:46" x14ac:dyDescent="0.3">
      <c r="A89" s="30" t="s">
        <v>170</v>
      </c>
      <c r="B89" s="1" t="s">
        <v>171</v>
      </c>
      <c r="C89" s="31">
        <v>0.90300000000000002</v>
      </c>
      <c r="D89" s="31" t="s">
        <v>534</v>
      </c>
      <c r="E89" s="32">
        <v>100000</v>
      </c>
      <c r="F89" s="32">
        <v>0</v>
      </c>
      <c r="G89" s="32">
        <v>0</v>
      </c>
      <c r="H89" s="31" t="s">
        <v>534</v>
      </c>
      <c r="I89" s="33">
        <v>2.7</v>
      </c>
      <c r="J89" s="33">
        <v>3.4000000953674299</v>
      </c>
      <c r="K89" s="31">
        <v>2.2969999313354501</v>
      </c>
      <c r="L89" s="32">
        <v>96</v>
      </c>
      <c r="M89" s="32">
        <v>16</v>
      </c>
      <c r="N89" s="33">
        <v>0.1</v>
      </c>
      <c r="O89" s="31">
        <v>4405.1318359375</v>
      </c>
      <c r="P89" s="31">
        <v>5</v>
      </c>
      <c r="Q89" s="33" t="s">
        <v>534</v>
      </c>
      <c r="R89" s="31">
        <v>0.11622052637947</v>
      </c>
      <c r="S89" s="31">
        <v>32.110000610351598</v>
      </c>
      <c r="T89" s="32">
        <v>436528</v>
      </c>
      <c r="U89" s="32">
        <v>44799</v>
      </c>
      <c r="V89" s="32">
        <v>1500000</v>
      </c>
      <c r="W89" s="32">
        <v>0</v>
      </c>
      <c r="X89" s="32">
        <v>2191</v>
      </c>
      <c r="Y89" s="32">
        <v>0</v>
      </c>
      <c r="Z89" s="32">
        <v>112</v>
      </c>
      <c r="AA89" s="33">
        <v>2.4</v>
      </c>
      <c r="AB89" s="33">
        <v>1.89</v>
      </c>
      <c r="AC89" s="33">
        <v>5.6</v>
      </c>
      <c r="AD89" s="31">
        <v>4.2333333333333334</v>
      </c>
      <c r="AE89" s="31">
        <v>1.83</v>
      </c>
      <c r="AF89" s="32">
        <v>73</v>
      </c>
      <c r="AG89" s="33">
        <v>100</v>
      </c>
      <c r="AH89" s="31" t="s">
        <v>534</v>
      </c>
      <c r="AI89" s="31">
        <v>93.329414367675795</v>
      </c>
      <c r="AJ89" s="31">
        <v>129.75</v>
      </c>
      <c r="AK89" s="32">
        <v>1400000</v>
      </c>
      <c r="AL89" s="33">
        <v>100</v>
      </c>
      <c r="AM89" s="33">
        <v>100</v>
      </c>
      <c r="AN89" s="32">
        <v>43875.75</v>
      </c>
      <c r="AO89" s="32">
        <v>126785800</v>
      </c>
      <c r="AP89" s="32">
        <v>125810666</v>
      </c>
      <c r="AQ89" s="32">
        <v>364500</v>
      </c>
      <c r="AR89" s="35">
        <v>0.14913605964266607</v>
      </c>
      <c r="AS89" s="35">
        <v>0.34782311220291373</v>
      </c>
      <c r="AT89" s="35">
        <v>0.21432747139709651</v>
      </c>
    </row>
    <row r="90" spans="1:46" x14ac:dyDescent="0.3">
      <c r="A90" s="30" t="s">
        <v>172</v>
      </c>
      <c r="B90" s="1" t="s">
        <v>173</v>
      </c>
      <c r="C90" s="31">
        <v>0.74199999999999999</v>
      </c>
      <c r="D90" s="31">
        <v>4.2903000000000004E-3</v>
      </c>
      <c r="E90" s="32">
        <v>2024323582</v>
      </c>
      <c r="F90" s="32">
        <v>1480.89</v>
      </c>
      <c r="G90" s="32">
        <v>1832.97</v>
      </c>
      <c r="H90" s="31">
        <v>7.14</v>
      </c>
      <c r="I90" s="33">
        <v>17.600000000000001</v>
      </c>
      <c r="J90" s="33">
        <v>3</v>
      </c>
      <c r="K90" s="31">
        <v>2.5580000877380402</v>
      </c>
      <c r="L90" s="32">
        <v>96</v>
      </c>
      <c r="M90" s="32">
        <v>5.6</v>
      </c>
      <c r="N90" s="33">
        <v>0.1</v>
      </c>
      <c r="O90" s="31">
        <v>568.12255859375</v>
      </c>
      <c r="P90" s="31">
        <v>58</v>
      </c>
      <c r="Q90" s="33" t="s">
        <v>534</v>
      </c>
      <c r="R90" s="31">
        <v>0.47753223875421502</v>
      </c>
      <c r="S90" s="31">
        <v>33.659999847412102</v>
      </c>
      <c r="T90" s="32">
        <v>0</v>
      </c>
      <c r="U90" s="32">
        <v>0</v>
      </c>
      <c r="V90" s="32">
        <v>0</v>
      </c>
      <c r="W90" s="32">
        <v>0</v>
      </c>
      <c r="X90" s="32">
        <v>2992758</v>
      </c>
      <c r="Y90" s="32">
        <v>0</v>
      </c>
      <c r="Z90" s="32">
        <v>132</v>
      </c>
      <c r="AA90" s="33">
        <v>4.2</v>
      </c>
      <c r="AB90" s="33">
        <v>4.5</v>
      </c>
      <c r="AC90" s="33">
        <v>6.1</v>
      </c>
      <c r="AD90" s="31">
        <v>2.5499999999999998</v>
      </c>
      <c r="AE90" s="31">
        <v>0.14000000000000001</v>
      </c>
      <c r="AF90" s="32">
        <v>48</v>
      </c>
      <c r="AG90" s="33">
        <v>100</v>
      </c>
      <c r="AH90" s="31">
        <v>98.01</v>
      </c>
      <c r="AI90" s="31">
        <v>53.400001525878899</v>
      </c>
      <c r="AJ90" s="31">
        <v>196.31</v>
      </c>
      <c r="AK90" s="32">
        <v>29000</v>
      </c>
      <c r="AL90" s="33">
        <v>98.634742799999998</v>
      </c>
      <c r="AM90" s="33">
        <v>96.934078600000007</v>
      </c>
      <c r="AN90" s="32">
        <v>9153.3525390625</v>
      </c>
      <c r="AO90" s="32">
        <v>9702353</v>
      </c>
      <c r="AP90" s="32">
        <v>7570052</v>
      </c>
      <c r="AQ90" s="32">
        <v>88780</v>
      </c>
      <c r="AR90" s="35">
        <v>0.76811570962542808</v>
      </c>
      <c r="AS90" s="35">
        <v>0.42124332525307562</v>
      </c>
      <c r="AT90" s="35">
        <v>0.95677183397633969</v>
      </c>
    </row>
    <row r="91" spans="1:46" x14ac:dyDescent="0.3">
      <c r="A91" s="30" t="s">
        <v>174</v>
      </c>
      <c r="B91" s="1" t="s">
        <v>175</v>
      </c>
      <c r="C91" s="31">
        <v>0.79400000000000004</v>
      </c>
      <c r="D91" s="31">
        <v>3.9113999999999998E-3</v>
      </c>
      <c r="E91" s="32">
        <v>5159519</v>
      </c>
      <c r="F91" s="32">
        <v>8.4600000000000009</v>
      </c>
      <c r="G91" s="32">
        <v>4.07</v>
      </c>
      <c r="H91" s="31">
        <v>0.05</v>
      </c>
      <c r="I91" s="33">
        <v>11.4</v>
      </c>
      <c r="J91" s="33">
        <v>3.7000000476837198</v>
      </c>
      <c r="K91" s="31">
        <v>3.6170001029968302</v>
      </c>
      <c r="L91" s="32">
        <v>99</v>
      </c>
      <c r="M91" s="32">
        <v>67</v>
      </c>
      <c r="N91" s="33">
        <v>0.2</v>
      </c>
      <c r="O91" s="31">
        <v>903.32409667968795</v>
      </c>
      <c r="P91" s="31">
        <v>12</v>
      </c>
      <c r="Q91" s="33" t="s">
        <v>534</v>
      </c>
      <c r="R91" s="31">
        <v>0.202381137099054</v>
      </c>
      <c r="S91" s="31">
        <v>26.350000381469702</v>
      </c>
      <c r="T91" s="32">
        <v>0</v>
      </c>
      <c r="U91" s="32">
        <v>7000</v>
      </c>
      <c r="V91" s="32">
        <v>0</v>
      </c>
      <c r="W91" s="32">
        <v>0</v>
      </c>
      <c r="X91" s="32">
        <v>608</v>
      </c>
      <c r="Y91" s="32">
        <v>1</v>
      </c>
      <c r="Z91" s="32">
        <v>137</v>
      </c>
      <c r="AA91" s="33">
        <v>2.4</v>
      </c>
      <c r="AB91" s="33" t="s">
        <v>534</v>
      </c>
      <c r="AC91" s="33" t="s">
        <v>534</v>
      </c>
      <c r="AD91" s="31">
        <v>3.4666666666666672</v>
      </c>
      <c r="AE91" s="31">
        <v>-0.06</v>
      </c>
      <c r="AF91" s="32">
        <v>31</v>
      </c>
      <c r="AG91" s="33">
        <v>100</v>
      </c>
      <c r="AH91" s="31">
        <v>99.79</v>
      </c>
      <c r="AI91" s="31">
        <v>72.866012573242202</v>
      </c>
      <c r="AJ91" s="31">
        <v>149.99</v>
      </c>
      <c r="AK91" s="32">
        <v>160000</v>
      </c>
      <c r="AL91" s="33">
        <v>97.541103100000001</v>
      </c>
      <c r="AM91" s="33">
        <v>92.940909700000006</v>
      </c>
      <c r="AN91" s="32">
        <v>26409.541015625</v>
      </c>
      <c r="AO91" s="32">
        <v>18037646</v>
      </c>
      <c r="AP91" s="32">
        <v>17498628</v>
      </c>
      <c r="AQ91" s="32">
        <v>2699700</v>
      </c>
      <c r="AR91" s="35">
        <v>0.95117957275722342</v>
      </c>
      <c r="AS91" s="35">
        <v>1.1344539323489444E-2</v>
      </c>
      <c r="AT91" s="35">
        <v>0.36477440171874143</v>
      </c>
    </row>
    <row r="92" spans="1:46" x14ac:dyDescent="0.3">
      <c r="A92" s="30" t="s">
        <v>176</v>
      </c>
      <c r="B92" s="1" t="s">
        <v>177</v>
      </c>
      <c r="C92" s="31">
        <v>0.55500000000000005</v>
      </c>
      <c r="D92" s="31">
        <v>0.1662488</v>
      </c>
      <c r="E92" s="32">
        <v>649842412</v>
      </c>
      <c r="F92" s="32">
        <v>1496</v>
      </c>
      <c r="G92" s="32">
        <v>1389.08</v>
      </c>
      <c r="H92" s="31">
        <v>3.13</v>
      </c>
      <c r="I92" s="33">
        <v>49.2</v>
      </c>
      <c r="J92" s="33">
        <v>11</v>
      </c>
      <c r="K92" s="31">
        <v>0.19799999892711601</v>
      </c>
      <c r="L92" s="32">
        <v>75</v>
      </c>
      <c r="M92" s="32">
        <v>348</v>
      </c>
      <c r="N92" s="33">
        <v>5.4</v>
      </c>
      <c r="O92" s="31">
        <v>157.19209289550801</v>
      </c>
      <c r="P92" s="31">
        <v>510</v>
      </c>
      <c r="Q92" s="33">
        <v>50</v>
      </c>
      <c r="R92" s="31">
        <v>0.56467248639951995</v>
      </c>
      <c r="S92" s="31">
        <v>48.509998321533203</v>
      </c>
      <c r="T92" s="32">
        <v>1265600</v>
      </c>
      <c r="U92" s="32">
        <v>29421</v>
      </c>
      <c r="V92" s="32">
        <v>211188</v>
      </c>
      <c r="W92" s="32">
        <v>158637</v>
      </c>
      <c r="X92" s="32">
        <v>684183</v>
      </c>
      <c r="Y92" s="32">
        <v>0</v>
      </c>
      <c r="Z92" s="32">
        <v>104</v>
      </c>
      <c r="AA92" s="33">
        <v>19.100000000000001</v>
      </c>
      <c r="AB92" s="33">
        <v>5.84</v>
      </c>
      <c r="AC92" s="33">
        <v>6</v>
      </c>
      <c r="AD92" s="31">
        <v>3.45</v>
      </c>
      <c r="AE92" s="31">
        <v>-0.31</v>
      </c>
      <c r="AF92" s="32">
        <v>28</v>
      </c>
      <c r="AG92" s="33">
        <v>56</v>
      </c>
      <c r="AH92" s="31">
        <v>78.02</v>
      </c>
      <c r="AI92" s="31">
        <v>45.622798919677699</v>
      </c>
      <c r="AJ92" s="31">
        <v>81.28</v>
      </c>
      <c r="AK92" s="32">
        <v>60000</v>
      </c>
      <c r="AL92" s="33">
        <v>30.109853300000001</v>
      </c>
      <c r="AM92" s="33">
        <v>63.195580700000001</v>
      </c>
      <c r="AN92" s="32">
        <v>3285.91040039063</v>
      </c>
      <c r="AO92" s="32">
        <v>49699864</v>
      </c>
      <c r="AP92" s="32">
        <v>43804628</v>
      </c>
      <c r="AQ92" s="32">
        <v>569140</v>
      </c>
      <c r="AR92" s="35">
        <v>0.65200487896001991</v>
      </c>
      <c r="AS92" s="35">
        <v>0.37986973556670878</v>
      </c>
      <c r="AT92" s="35">
        <v>7.0216653853651168E-2</v>
      </c>
    </row>
    <row r="93" spans="1:46" x14ac:dyDescent="0.3">
      <c r="A93" s="30" t="s">
        <v>178</v>
      </c>
      <c r="B93" s="1" t="s">
        <v>179</v>
      </c>
      <c r="C93" s="31">
        <v>0.58799999999999997</v>
      </c>
      <c r="D93" s="31" t="s">
        <v>534</v>
      </c>
      <c r="E93" s="32">
        <v>200000</v>
      </c>
      <c r="F93" s="32">
        <v>38.659999999999997</v>
      </c>
      <c r="G93" s="32">
        <v>37.200000000000003</v>
      </c>
      <c r="H93" s="31">
        <v>24.11</v>
      </c>
      <c r="I93" s="33">
        <v>54.3</v>
      </c>
      <c r="J93" s="33">
        <v>14.8999996185303</v>
      </c>
      <c r="K93" s="31">
        <v>0.37599998712539701</v>
      </c>
      <c r="L93" s="32">
        <v>80</v>
      </c>
      <c r="M93" s="32">
        <v>566</v>
      </c>
      <c r="N93" s="33" t="s">
        <v>534</v>
      </c>
      <c r="O93" s="31">
        <v>151.79287719726599</v>
      </c>
      <c r="P93" s="31">
        <v>90</v>
      </c>
      <c r="Q93" s="33" t="s">
        <v>534</v>
      </c>
      <c r="R93" s="31" t="s">
        <v>534</v>
      </c>
      <c r="S93" s="31">
        <v>37.610000610351598</v>
      </c>
      <c r="T93" s="32">
        <v>0</v>
      </c>
      <c r="U93" s="32">
        <v>0</v>
      </c>
      <c r="V93" s="32">
        <v>0</v>
      </c>
      <c r="W93" s="32">
        <v>0</v>
      </c>
      <c r="X93" s="32">
        <v>0</v>
      </c>
      <c r="Y93" s="32">
        <v>0</v>
      </c>
      <c r="Z93" s="32">
        <v>139</v>
      </c>
      <c r="AA93" s="33">
        <v>3.3</v>
      </c>
      <c r="AB93" s="33" t="s">
        <v>534</v>
      </c>
      <c r="AC93" s="33" t="s">
        <v>534</v>
      </c>
      <c r="AD93" s="31" t="s">
        <v>534</v>
      </c>
      <c r="AE93" s="31">
        <v>-0.45</v>
      </c>
      <c r="AF93" s="32" t="s">
        <v>534</v>
      </c>
      <c r="AG93" s="33">
        <v>84.936271667480497</v>
      </c>
      <c r="AH93" s="31" t="s">
        <v>534</v>
      </c>
      <c r="AI93" s="31">
        <v>12.997484207153301</v>
      </c>
      <c r="AJ93" s="31">
        <v>51.31</v>
      </c>
      <c r="AK93" s="32">
        <v>750</v>
      </c>
      <c r="AL93" s="33">
        <v>39.747998699999997</v>
      </c>
      <c r="AM93" s="33">
        <v>66.876036200000001</v>
      </c>
      <c r="AN93" s="32">
        <v>2174.99487304688</v>
      </c>
      <c r="AO93" s="32">
        <v>116398</v>
      </c>
      <c r="AP93" s="32">
        <v>111997</v>
      </c>
      <c r="AQ93" s="32">
        <v>810</v>
      </c>
      <c r="AR93" s="35">
        <v>0.4711056505080462</v>
      </c>
      <c r="AS93" s="35">
        <v>0.72080776574423477</v>
      </c>
      <c r="AT93" s="35">
        <v>0.31939123274508041</v>
      </c>
    </row>
    <row r="94" spans="1:46" x14ac:dyDescent="0.3">
      <c r="A94" s="30" t="s">
        <v>180</v>
      </c>
      <c r="B94" s="1" t="s">
        <v>181</v>
      </c>
      <c r="C94" s="31" t="s">
        <v>534</v>
      </c>
      <c r="D94" s="31" t="s">
        <v>534</v>
      </c>
      <c r="E94" s="32">
        <v>99567040</v>
      </c>
      <c r="F94" s="32">
        <v>32.11</v>
      </c>
      <c r="G94" s="32">
        <v>25.75</v>
      </c>
      <c r="H94" s="31" t="s">
        <v>534</v>
      </c>
      <c r="I94" s="33">
        <v>20</v>
      </c>
      <c r="J94" s="33">
        <v>15.199999809265099</v>
      </c>
      <c r="K94" s="31" t="s">
        <v>534</v>
      </c>
      <c r="L94" s="32">
        <v>99</v>
      </c>
      <c r="M94" s="32">
        <v>513</v>
      </c>
      <c r="N94" s="33" t="s">
        <v>534</v>
      </c>
      <c r="O94" s="31" t="s">
        <v>534</v>
      </c>
      <c r="P94" s="31">
        <v>82</v>
      </c>
      <c r="Q94" s="33">
        <v>0</v>
      </c>
      <c r="R94" s="31" t="s">
        <v>534</v>
      </c>
      <c r="S94" s="31" t="s">
        <v>534</v>
      </c>
      <c r="T94" s="32">
        <v>600000</v>
      </c>
      <c r="U94" s="32">
        <v>126574</v>
      </c>
      <c r="V94" s="32">
        <v>0</v>
      </c>
      <c r="W94" s="32">
        <v>0</v>
      </c>
      <c r="X94" s="32">
        <v>0</v>
      </c>
      <c r="Y94" s="32">
        <v>0</v>
      </c>
      <c r="Z94" s="32">
        <v>88</v>
      </c>
      <c r="AA94" s="33">
        <v>40.799999999999997</v>
      </c>
      <c r="AB94" s="33" t="s">
        <v>534</v>
      </c>
      <c r="AC94" s="33" t="s">
        <v>534</v>
      </c>
      <c r="AD94" s="31" t="s">
        <v>534</v>
      </c>
      <c r="AE94" s="31">
        <v>-1.65</v>
      </c>
      <c r="AF94" s="32">
        <v>17</v>
      </c>
      <c r="AG94" s="33">
        <v>39.244224548339801</v>
      </c>
      <c r="AH94" s="31">
        <v>100</v>
      </c>
      <c r="AI94" s="31">
        <v>0</v>
      </c>
      <c r="AJ94" s="31">
        <v>14.26</v>
      </c>
      <c r="AK94" s="32">
        <v>35000</v>
      </c>
      <c r="AL94" s="33">
        <v>81.913523999999995</v>
      </c>
      <c r="AM94" s="33">
        <v>99.699220800000006</v>
      </c>
      <c r="AN94" s="32">
        <v>1700</v>
      </c>
      <c r="AO94" s="32">
        <v>25490964</v>
      </c>
      <c r="AP94" s="32">
        <v>25025036</v>
      </c>
      <c r="AQ94" s="32">
        <v>120410</v>
      </c>
      <c r="AR94" s="35">
        <v>6.0208578455965167E-2</v>
      </c>
      <c r="AS94" s="35">
        <v>0.73635912519297486</v>
      </c>
      <c r="AT94" s="35">
        <v>0.48250409382935455</v>
      </c>
    </row>
    <row r="95" spans="1:46" x14ac:dyDescent="0.3">
      <c r="A95" s="30" t="s">
        <v>182</v>
      </c>
      <c r="B95" s="1" t="s">
        <v>183</v>
      </c>
      <c r="C95" s="31">
        <v>0.90100000000000002</v>
      </c>
      <c r="D95" s="31" t="s">
        <v>534</v>
      </c>
      <c r="E95" s="32">
        <v>1112813</v>
      </c>
      <c r="F95" s="32">
        <v>0</v>
      </c>
      <c r="G95" s="32">
        <v>0</v>
      </c>
      <c r="H95" s="31" t="s">
        <v>534</v>
      </c>
      <c r="I95" s="33">
        <v>3.4</v>
      </c>
      <c r="J95" s="33">
        <v>0.60000002384185802</v>
      </c>
      <c r="K95" s="31">
        <v>2.32599997520447</v>
      </c>
      <c r="L95" s="32">
        <v>98</v>
      </c>
      <c r="M95" s="32">
        <v>77</v>
      </c>
      <c r="N95" s="33" t="s">
        <v>534</v>
      </c>
      <c r="O95" s="31">
        <v>2556.04638671875</v>
      </c>
      <c r="P95" s="31">
        <v>11</v>
      </c>
      <c r="Q95" s="33">
        <v>0</v>
      </c>
      <c r="R95" s="31">
        <v>6.6630245626799103E-2</v>
      </c>
      <c r="S95" s="31" t="s">
        <v>534</v>
      </c>
      <c r="T95" s="32">
        <v>31332</v>
      </c>
      <c r="U95" s="32">
        <v>5057</v>
      </c>
      <c r="V95" s="32">
        <v>0</v>
      </c>
      <c r="W95" s="32">
        <v>0</v>
      </c>
      <c r="X95" s="32">
        <v>2245</v>
      </c>
      <c r="Y95" s="32">
        <v>0</v>
      </c>
      <c r="Z95" s="32">
        <v>135</v>
      </c>
      <c r="AA95" s="33">
        <v>2.4</v>
      </c>
      <c r="AB95" s="33">
        <v>1.85</v>
      </c>
      <c r="AC95" s="33">
        <v>9.1</v>
      </c>
      <c r="AD95" s="31">
        <v>4.4000000000000004</v>
      </c>
      <c r="AE95" s="31">
        <v>1.07</v>
      </c>
      <c r="AF95" s="32">
        <v>54</v>
      </c>
      <c r="AG95" s="33">
        <v>100</v>
      </c>
      <c r="AH95" s="31">
        <v>97.97</v>
      </c>
      <c r="AI95" s="31">
        <v>89.896255493164105</v>
      </c>
      <c r="AJ95" s="31">
        <v>122.65</v>
      </c>
      <c r="AK95" s="32">
        <v>100000</v>
      </c>
      <c r="AL95" s="33">
        <v>100</v>
      </c>
      <c r="AM95" s="33">
        <v>97.6</v>
      </c>
      <c r="AN95" s="32">
        <v>38260.17578125</v>
      </c>
      <c r="AO95" s="32">
        <v>51466200</v>
      </c>
      <c r="AP95" s="32">
        <v>50085030</v>
      </c>
      <c r="AQ95" s="32">
        <v>97100</v>
      </c>
      <c r="AR95" s="35">
        <v>0.48395669984188838</v>
      </c>
      <c r="AS95" s="35">
        <v>0.55665124404148991</v>
      </c>
      <c r="AT95" s="35">
        <v>0.19890212928920303</v>
      </c>
    </row>
    <row r="96" spans="1:46" x14ac:dyDescent="0.3">
      <c r="A96" s="30" t="s">
        <v>184</v>
      </c>
      <c r="B96" s="1" t="s">
        <v>185</v>
      </c>
      <c r="C96" s="31">
        <v>0.8</v>
      </c>
      <c r="D96" s="31" t="s">
        <v>534</v>
      </c>
      <c r="E96" s="32">
        <v>0</v>
      </c>
      <c r="F96" s="32">
        <v>0</v>
      </c>
      <c r="G96" s="32">
        <v>0</v>
      </c>
      <c r="H96" s="31" t="s">
        <v>534</v>
      </c>
      <c r="I96" s="33">
        <v>8.4</v>
      </c>
      <c r="J96" s="33">
        <v>3</v>
      </c>
      <c r="K96" s="31">
        <v>2.7000000476837198</v>
      </c>
      <c r="L96" s="32">
        <v>93</v>
      </c>
      <c r="M96" s="32">
        <v>24</v>
      </c>
      <c r="N96" s="33">
        <v>0.1</v>
      </c>
      <c r="O96" s="31">
        <v>2977.51416015625</v>
      </c>
      <c r="P96" s="31">
        <v>4</v>
      </c>
      <c r="Q96" s="33" t="s">
        <v>534</v>
      </c>
      <c r="R96" s="31">
        <v>0.33496193088752602</v>
      </c>
      <c r="S96" s="31" t="s">
        <v>534</v>
      </c>
      <c r="T96" s="32">
        <v>0</v>
      </c>
      <c r="U96" s="32">
        <v>0</v>
      </c>
      <c r="V96" s="32">
        <v>0</v>
      </c>
      <c r="W96" s="32">
        <v>0</v>
      </c>
      <c r="X96" s="32">
        <v>618</v>
      </c>
      <c r="Y96" s="32">
        <v>0</v>
      </c>
      <c r="Z96" s="32">
        <v>140</v>
      </c>
      <c r="AA96" s="33">
        <v>2.4</v>
      </c>
      <c r="AB96" s="33">
        <v>2.6</v>
      </c>
      <c r="AC96" s="33">
        <v>3.7</v>
      </c>
      <c r="AD96" s="31" t="s">
        <v>534</v>
      </c>
      <c r="AE96" s="31">
        <v>-0.18</v>
      </c>
      <c r="AF96" s="32">
        <v>39</v>
      </c>
      <c r="AG96" s="33">
        <v>100</v>
      </c>
      <c r="AH96" s="31">
        <v>96.12</v>
      </c>
      <c r="AI96" s="31">
        <v>82.079116821289105</v>
      </c>
      <c r="AJ96" s="31">
        <v>146.55000000000001</v>
      </c>
      <c r="AK96" s="32">
        <v>9300</v>
      </c>
      <c r="AL96" s="33">
        <v>100</v>
      </c>
      <c r="AM96" s="33">
        <v>98.999999700000004</v>
      </c>
      <c r="AN96" s="32">
        <v>71943.0078125</v>
      </c>
      <c r="AO96" s="32">
        <v>4136528</v>
      </c>
      <c r="AP96" s="32">
        <v>3885432</v>
      </c>
      <c r="AQ96" s="32">
        <v>17820</v>
      </c>
      <c r="AR96" s="35">
        <v>0.6503655982465586</v>
      </c>
      <c r="AS96" s="35">
        <v>0.73904717735991843</v>
      </c>
      <c r="AT96" s="35">
        <v>0.94528180531355155</v>
      </c>
    </row>
    <row r="97" spans="1:46" x14ac:dyDescent="0.3">
      <c r="A97" s="30" t="s">
        <v>186</v>
      </c>
      <c r="B97" s="1" t="s">
        <v>187</v>
      </c>
      <c r="C97" s="31">
        <v>0.66400000000000003</v>
      </c>
      <c r="D97" s="31">
        <v>7.9042999999999995E-3</v>
      </c>
      <c r="E97" s="32">
        <v>2556729</v>
      </c>
      <c r="F97" s="32">
        <v>172.34</v>
      </c>
      <c r="G97" s="32">
        <v>121.4</v>
      </c>
      <c r="H97" s="31">
        <v>8.19</v>
      </c>
      <c r="I97" s="33">
        <v>21.1</v>
      </c>
      <c r="J97" s="33">
        <v>2.7999999523162802</v>
      </c>
      <c r="K97" s="31">
        <v>1.96899998188019</v>
      </c>
      <c r="L97" s="32">
        <v>97</v>
      </c>
      <c r="M97" s="32">
        <v>145</v>
      </c>
      <c r="N97" s="33">
        <v>0.2</v>
      </c>
      <c r="O97" s="31">
        <v>286.577880859375</v>
      </c>
      <c r="P97" s="31">
        <v>76</v>
      </c>
      <c r="Q97" s="33">
        <v>0</v>
      </c>
      <c r="R97" s="31">
        <v>0.39445766974955299</v>
      </c>
      <c r="S97" s="31">
        <v>26.799999237060501</v>
      </c>
      <c r="T97" s="32">
        <v>0</v>
      </c>
      <c r="U97" s="32">
        <v>5055</v>
      </c>
      <c r="V97" s="32">
        <v>0</v>
      </c>
      <c r="W97" s="32">
        <v>0</v>
      </c>
      <c r="X97" s="32">
        <v>341</v>
      </c>
      <c r="Y97" s="32">
        <v>0</v>
      </c>
      <c r="Z97" s="32">
        <v>120</v>
      </c>
      <c r="AA97" s="33">
        <v>6.4</v>
      </c>
      <c r="AB97" s="33" t="s">
        <v>534</v>
      </c>
      <c r="AC97" s="33" t="s">
        <v>534</v>
      </c>
      <c r="AD97" s="31">
        <v>3.5333333333333328</v>
      </c>
      <c r="AE97" s="31">
        <v>-0.9</v>
      </c>
      <c r="AF97" s="32">
        <v>29</v>
      </c>
      <c r="AG97" s="33">
        <v>99.996101379394503</v>
      </c>
      <c r="AH97" s="31">
        <v>99.5</v>
      </c>
      <c r="AI97" s="31">
        <v>30.247043609619102</v>
      </c>
      <c r="AJ97" s="31">
        <v>131.38</v>
      </c>
      <c r="AK97" s="32">
        <v>38000</v>
      </c>
      <c r="AL97" s="33">
        <v>93.284028899999996</v>
      </c>
      <c r="AM97" s="33">
        <v>89.965219599999998</v>
      </c>
      <c r="AN97" s="32">
        <v>3725.541015625</v>
      </c>
      <c r="AO97" s="32">
        <v>6201500</v>
      </c>
      <c r="AP97" s="32">
        <v>5769757</v>
      </c>
      <c r="AQ97" s="32">
        <v>191800</v>
      </c>
      <c r="AR97" s="35">
        <v>0.55396986029064177</v>
      </c>
      <c r="AS97" s="35">
        <v>0.62473476321059174</v>
      </c>
      <c r="AT97" s="35">
        <v>0.17731339040007421</v>
      </c>
    </row>
    <row r="98" spans="1:46" x14ac:dyDescent="0.3">
      <c r="A98" s="30" t="s">
        <v>188</v>
      </c>
      <c r="B98" s="1" t="s">
        <v>189</v>
      </c>
      <c r="C98" s="31">
        <v>0.58599999999999997</v>
      </c>
      <c r="D98" s="31">
        <v>0.18592</v>
      </c>
      <c r="E98" s="32">
        <v>7337627</v>
      </c>
      <c r="F98" s="32">
        <v>348.67</v>
      </c>
      <c r="G98" s="32">
        <v>246.23</v>
      </c>
      <c r="H98" s="31">
        <v>2.63</v>
      </c>
      <c r="I98" s="33">
        <v>63.9</v>
      </c>
      <c r="J98" s="33">
        <v>26.5</v>
      </c>
      <c r="K98" s="31">
        <v>0.181999996304512</v>
      </c>
      <c r="L98" s="32">
        <v>76</v>
      </c>
      <c r="M98" s="32">
        <v>175</v>
      </c>
      <c r="N98" s="33">
        <v>0.3</v>
      </c>
      <c r="O98" s="31">
        <v>165.83035278320301</v>
      </c>
      <c r="P98" s="31">
        <v>197</v>
      </c>
      <c r="Q98" s="33">
        <v>10</v>
      </c>
      <c r="R98" s="31">
        <v>0.46750018600873999</v>
      </c>
      <c r="S98" s="31">
        <v>37.889999389648402</v>
      </c>
      <c r="T98" s="32">
        <v>26328</v>
      </c>
      <c r="U98" s="32">
        <v>0</v>
      </c>
      <c r="V98" s="32">
        <v>0</v>
      </c>
      <c r="W98" s="32">
        <v>0</v>
      </c>
      <c r="X98" s="32">
        <v>0</v>
      </c>
      <c r="Y98" s="32">
        <v>0</v>
      </c>
      <c r="Z98" s="32">
        <v>106</v>
      </c>
      <c r="AA98" s="33">
        <v>17.100000000000001</v>
      </c>
      <c r="AB98" s="33">
        <v>8.6199999999999992</v>
      </c>
      <c r="AC98" s="33">
        <v>3.6</v>
      </c>
      <c r="AD98" s="31">
        <v>2.5666666666666669</v>
      </c>
      <c r="AE98" s="31">
        <v>-0.39</v>
      </c>
      <c r="AF98" s="32">
        <v>29</v>
      </c>
      <c r="AG98" s="33">
        <v>87.095771789550795</v>
      </c>
      <c r="AH98" s="31">
        <v>79.87</v>
      </c>
      <c r="AI98" s="31">
        <v>18.200000762939499</v>
      </c>
      <c r="AJ98" s="31">
        <v>55.39</v>
      </c>
      <c r="AK98" s="32">
        <v>25000</v>
      </c>
      <c r="AL98" s="33">
        <v>70.886562499999997</v>
      </c>
      <c r="AM98" s="33">
        <v>75.660745000000006</v>
      </c>
      <c r="AN98" s="32">
        <v>7023.37158203125</v>
      </c>
      <c r="AO98" s="32">
        <v>6858160</v>
      </c>
      <c r="AP98" s="32">
        <v>6021124</v>
      </c>
      <c r="AQ98" s="32">
        <v>230800</v>
      </c>
      <c r="AR98" s="35">
        <v>0.19532330763205619</v>
      </c>
      <c r="AS98" s="35">
        <v>0.11961393660773501</v>
      </c>
      <c r="AT98" s="35">
        <v>0.37421942466286662</v>
      </c>
    </row>
    <row r="99" spans="1:46" x14ac:dyDescent="0.3">
      <c r="A99" s="30" t="s">
        <v>190</v>
      </c>
      <c r="B99" s="1" t="s">
        <v>191</v>
      </c>
      <c r="C99" s="31">
        <v>0.83</v>
      </c>
      <c r="D99" s="31" t="s">
        <v>534</v>
      </c>
      <c r="E99" s="32">
        <v>0</v>
      </c>
      <c r="F99" s="32">
        <v>0</v>
      </c>
      <c r="G99" s="32">
        <v>0</v>
      </c>
      <c r="H99" s="31" t="s">
        <v>534</v>
      </c>
      <c r="I99" s="33">
        <v>4.5999999999999996</v>
      </c>
      <c r="J99" s="33" t="s">
        <v>534</v>
      </c>
      <c r="K99" s="31">
        <v>3.5789999961853001</v>
      </c>
      <c r="L99" s="32">
        <v>93</v>
      </c>
      <c r="M99" s="32">
        <v>37</v>
      </c>
      <c r="N99" s="33">
        <v>0.7</v>
      </c>
      <c r="O99" s="31">
        <v>1429.30969238281</v>
      </c>
      <c r="P99" s="31">
        <v>18</v>
      </c>
      <c r="Q99" s="33" t="s">
        <v>534</v>
      </c>
      <c r="R99" s="31">
        <v>0.190734603736539</v>
      </c>
      <c r="S99" s="31">
        <v>35.4799995422363</v>
      </c>
      <c r="T99" s="32">
        <v>0</v>
      </c>
      <c r="U99" s="32">
        <v>0</v>
      </c>
      <c r="V99" s="32">
        <v>0</v>
      </c>
      <c r="W99" s="32">
        <v>0</v>
      </c>
      <c r="X99" s="32">
        <v>662</v>
      </c>
      <c r="Y99" s="32">
        <v>0</v>
      </c>
      <c r="Z99" s="32">
        <v>132</v>
      </c>
      <c r="AA99" s="33">
        <v>2.4</v>
      </c>
      <c r="AB99" s="33">
        <v>2.86</v>
      </c>
      <c r="AC99" s="33">
        <v>7.9</v>
      </c>
      <c r="AD99" s="31" t="s">
        <v>534</v>
      </c>
      <c r="AE99" s="31">
        <v>1</v>
      </c>
      <c r="AF99" s="32">
        <v>58</v>
      </c>
      <c r="AG99" s="33">
        <v>100</v>
      </c>
      <c r="AH99" s="31">
        <v>99.89</v>
      </c>
      <c r="AI99" s="31">
        <v>79.200599670410199</v>
      </c>
      <c r="AJ99" s="31">
        <v>131.16</v>
      </c>
      <c r="AK99" s="32">
        <v>56000</v>
      </c>
      <c r="AL99" s="33">
        <v>87.789270299999998</v>
      </c>
      <c r="AM99" s="33">
        <v>99.328479799999997</v>
      </c>
      <c r="AN99" s="32">
        <v>27598.328125</v>
      </c>
      <c r="AO99" s="32">
        <v>1940740</v>
      </c>
      <c r="AP99" s="32">
        <v>1953096</v>
      </c>
      <c r="AQ99" s="32">
        <v>62200</v>
      </c>
      <c r="AR99" s="35">
        <v>0.80198106710078976</v>
      </c>
      <c r="AS99" s="35">
        <v>0.83125920045909207</v>
      </c>
      <c r="AT99" s="35">
        <v>0.84018681827201491</v>
      </c>
    </row>
    <row r="100" spans="1:46" x14ac:dyDescent="0.3">
      <c r="A100" s="30" t="s">
        <v>192</v>
      </c>
      <c r="B100" s="1" t="s">
        <v>193</v>
      </c>
      <c r="C100" s="31">
        <v>0.76300000000000001</v>
      </c>
      <c r="D100" s="31" t="s">
        <v>534</v>
      </c>
      <c r="E100" s="32">
        <v>3130086760</v>
      </c>
      <c r="F100" s="32">
        <v>722.03</v>
      </c>
      <c r="G100" s="32">
        <v>855.93</v>
      </c>
      <c r="H100" s="31">
        <v>2.33</v>
      </c>
      <c r="I100" s="33">
        <v>8.1</v>
      </c>
      <c r="J100" s="33" t="s">
        <v>534</v>
      </c>
      <c r="K100" s="31">
        <v>3.2000000476837198</v>
      </c>
      <c r="L100" s="32">
        <v>79</v>
      </c>
      <c r="M100" s="32">
        <v>12</v>
      </c>
      <c r="N100" s="33">
        <v>0.1</v>
      </c>
      <c r="O100" s="31">
        <v>1117.25598144531</v>
      </c>
      <c r="P100" s="31">
        <v>15</v>
      </c>
      <c r="Q100" s="33" t="s">
        <v>534</v>
      </c>
      <c r="R100" s="31">
        <v>0.381129374682671</v>
      </c>
      <c r="S100" s="31" t="s">
        <v>534</v>
      </c>
      <c r="T100" s="32">
        <v>0</v>
      </c>
      <c r="U100" s="32">
        <v>0</v>
      </c>
      <c r="V100" s="32">
        <v>0</v>
      </c>
      <c r="W100" s="32">
        <v>10815</v>
      </c>
      <c r="X100" s="32">
        <v>1514938</v>
      </c>
      <c r="Y100" s="32">
        <v>0</v>
      </c>
      <c r="Z100" s="32">
        <v>125</v>
      </c>
      <c r="AA100" s="33">
        <v>5.4</v>
      </c>
      <c r="AB100" s="33" t="s">
        <v>534</v>
      </c>
      <c r="AC100" s="33" t="s">
        <v>534</v>
      </c>
      <c r="AD100" s="31">
        <v>3.1166666666666667</v>
      </c>
      <c r="AE100" s="31">
        <v>-0.53</v>
      </c>
      <c r="AF100" s="32">
        <v>28</v>
      </c>
      <c r="AG100" s="33">
        <v>100</v>
      </c>
      <c r="AH100" s="31">
        <v>94.05</v>
      </c>
      <c r="AI100" s="31">
        <v>74</v>
      </c>
      <c r="AJ100" s="31">
        <v>96.37</v>
      </c>
      <c r="AK100" s="32">
        <v>11000</v>
      </c>
      <c r="AL100" s="33">
        <v>80.669733199999996</v>
      </c>
      <c r="AM100" s="33">
        <v>98.951089400000001</v>
      </c>
      <c r="AN100" s="32">
        <v>14675.64453125</v>
      </c>
      <c r="AO100" s="32">
        <v>6082357</v>
      </c>
      <c r="AP100" s="32">
        <v>5821442</v>
      </c>
      <c r="AQ100" s="32">
        <v>10230</v>
      </c>
      <c r="AR100" s="35">
        <v>0.22417683118387033</v>
      </c>
      <c r="AS100" s="35">
        <v>0.3175846074726546</v>
      </c>
      <c r="AT100" s="35">
        <v>0.7942618025556083</v>
      </c>
    </row>
    <row r="101" spans="1:46" x14ac:dyDescent="0.3">
      <c r="A101" s="30" t="s">
        <v>194</v>
      </c>
      <c r="B101" s="1" t="s">
        <v>195</v>
      </c>
      <c r="C101" s="31">
        <v>0.497</v>
      </c>
      <c r="D101" s="31">
        <v>0.22722310000000001</v>
      </c>
      <c r="E101" s="32">
        <v>34988443</v>
      </c>
      <c r="F101" s="32">
        <v>36.03</v>
      </c>
      <c r="G101" s="32">
        <v>62.74</v>
      </c>
      <c r="H101" s="31">
        <v>4.3499999999999996</v>
      </c>
      <c r="I101" s="33">
        <v>93.5</v>
      </c>
      <c r="J101" s="33">
        <v>10.300000190734901</v>
      </c>
      <c r="K101" s="31" t="s">
        <v>534</v>
      </c>
      <c r="L101" s="32">
        <v>90</v>
      </c>
      <c r="M101" s="32">
        <v>724</v>
      </c>
      <c r="N101" s="33">
        <v>25</v>
      </c>
      <c r="O101" s="31">
        <v>251.14297485351599</v>
      </c>
      <c r="P101" s="31">
        <v>487</v>
      </c>
      <c r="Q101" s="33" t="s">
        <v>534</v>
      </c>
      <c r="R101" s="31">
        <v>0.54947546977649298</v>
      </c>
      <c r="S101" s="31">
        <v>54.180000305175803</v>
      </c>
      <c r="T101" s="32">
        <v>979000</v>
      </c>
      <c r="U101" s="32">
        <v>0</v>
      </c>
      <c r="V101" s="32">
        <v>0</v>
      </c>
      <c r="W101" s="32">
        <v>0</v>
      </c>
      <c r="X101" s="32">
        <v>56</v>
      </c>
      <c r="Y101" s="32">
        <v>0</v>
      </c>
      <c r="Z101" s="32">
        <v>111</v>
      </c>
      <c r="AA101" s="33">
        <v>14.5</v>
      </c>
      <c r="AB101" s="33">
        <v>4.43</v>
      </c>
      <c r="AC101" s="33">
        <v>6.4</v>
      </c>
      <c r="AD101" s="31">
        <v>1.6333333333333335</v>
      </c>
      <c r="AE101" s="31">
        <v>-0.8</v>
      </c>
      <c r="AF101" s="32">
        <v>42</v>
      </c>
      <c r="AG101" s="33">
        <v>29.7333087921143</v>
      </c>
      <c r="AH101" s="31">
        <v>79.36</v>
      </c>
      <c r="AI101" s="31">
        <v>16.0717067718506</v>
      </c>
      <c r="AJ101" s="31">
        <v>106.57</v>
      </c>
      <c r="AK101" s="32">
        <v>5500</v>
      </c>
      <c r="AL101" s="33">
        <v>30.2696173</v>
      </c>
      <c r="AM101" s="33">
        <v>81.768261699999996</v>
      </c>
      <c r="AN101" s="32">
        <v>3130.15161132813</v>
      </c>
      <c r="AO101" s="32">
        <v>2233339</v>
      </c>
      <c r="AP101" s="32">
        <v>2123572</v>
      </c>
      <c r="AQ101" s="32">
        <v>30360</v>
      </c>
      <c r="AR101" s="35">
        <v>0.80505253978221869</v>
      </c>
      <c r="AS101" s="35">
        <v>1.8935999032626882E-2</v>
      </c>
      <c r="AT101" s="35">
        <v>0.72492575951691929</v>
      </c>
    </row>
    <row r="102" spans="1:46" x14ac:dyDescent="0.3">
      <c r="A102" s="30" t="s">
        <v>196</v>
      </c>
      <c r="B102" s="1" t="s">
        <v>197</v>
      </c>
      <c r="C102" s="31">
        <v>0.42699999999999999</v>
      </c>
      <c r="D102" s="31">
        <v>0.35618719999999998</v>
      </c>
      <c r="E102" s="32">
        <v>24577760</v>
      </c>
      <c r="F102" s="32">
        <v>649.20000000000005</v>
      </c>
      <c r="G102" s="32">
        <v>530.05999999999995</v>
      </c>
      <c r="H102" s="31">
        <v>44.78</v>
      </c>
      <c r="I102" s="33">
        <v>67.400000000000006</v>
      </c>
      <c r="J102" s="33">
        <v>15.300000190734901</v>
      </c>
      <c r="K102" s="31">
        <v>1.4000000432133701E-2</v>
      </c>
      <c r="L102" s="32">
        <v>80</v>
      </c>
      <c r="M102" s="32">
        <v>308</v>
      </c>
      <c r="N102" s="33">
        <v>1.6</v>
      </c>
      <c r="O102" s="31">
        <v>127.770751953125</v>
      </c>
      <c r="P102" s="31">
        <v>725</v>
      </c>
      <c r="Q102" s="33">
        <v>69</v>
      </c>
      <c r="R102" s="31">
        <v>0.64871083548040298</v>
      </c>
      <c r="S102" s="31">
        <v>36.4799995422363</v>
      </c>
      <c r="T102" s="32">
        <v>15431</v>
      </c>
      <c r="U102" s="32">
        <v>0</v>
      </c>
      <c r="V102" s="32">
        <v>0</v>
      </c>
      <c r="W102" s="32">
        <v>0</v>
      </c>
      <c r="X102" s="32">
        <v>9524</v>
      </c>
      <c r="Y102" s="32">
        <v>0</v>
      </c>
      <c r="Z102" s="32">
        <v>96</v>
      </c>
      <c r="AA102" s="33">
        <v>42.8</v>
      </c>
      <c r="AB102" s="33" t="s">
        <v>534</v>
      </c>
      <c r="AC102" s="33" t="s">
        <v>534</v>
      </c>
      <c r="AD102" s="31" t="s">
        <v>534</v>
      </c>
      <c r="AE102" s="31">
        <v>-1.32</v>
      </c>
      <c r="AF102" s="32">
        <v>31</v>
      </c>
      <c r="AG102" s="33">
        <v>19.799999237060501</v>
      </c>
      <c r="AH102" s="31">
        <v>47.6</v>
      </c>
      <c r="AI102" s="31">
        <v>5.9038677215576199</v>
      </c>
      <c r="AJ102" s="31">
        <v>83.1</v>
      </c>
      <c r="AK102" s="32">
        <v>8700</v>
      </c>
      <c r="AL102" s="33">
        <v>16.889448300000002</v>
      </c>
      <c r="AM102" s="33">
        <v>75.550462699999997</v>
      </c>
      <c r="AN102" s="32">
        <v>826.45166015625</v>
      </c>
      <c r="AO102" s="32">
        <v>4731906</v>
      </c>
      <c r="AP102" s="32">
        <v>4495260</v>
      </c>
      <c r="AQ102" s="32">
        <v>96320</v>
      </c>
      <c r="AR102" s="35">
        <v>0.8913396928946018</v>
      </c>
      <c r="AS102" s="35">
        <v>0.34786143259515034</v>
      </c>
      <c r="AT102" s="35">
        <v>1.6353805530227028E-2</v>
      </c>
    </row>
    <row r="103" spans="1:46" x14ac:dyDescent="0.3">
      <c r="A103" s="30" t="s">
        <v>198</v>
      </c>
      <c r="B103" s="1" t="s">
        <v>199</v>
      </c>
      <c r="C103" s="31">
        <v>0.71599999999999997</v>
      </c>
      <c r="D103" s="31">
        <v>5.0978000000000004E-3</v>
      </c>
      <c r="E103" s="32">
        <v>357615548</v>
      </c>
      <c r="F103" s="32">
        <v>63.79</v>
      </c>
      <c r="G103" s="32">
        <v>100.78</v>
      </c>
      <c r="H103" s="31" t="s">
        <v>534</v>
      </c>
      <c r="I103" s="33">
        <v>12.9</v>
      </c>
      <c r="J103" s="33">
        <v>5.5999999046325701</v>
      </c>
      <c r="K103" s="31">
        <v>1.8999999761581401</v>
      </c>
      <c r="L103" s="32">
        <v>97</v>
      </c>
      <c r="M103" s="32">
        <v>40</v>
      </c>
      <c r="N103" s="33" t="s">
        <v>534</v>
      </c>
      <c r="O103" s="31">
        <v>627.31011962890602</v>
      </c>
      <c r="P103" s="31">
        <v>9</v>
      </c>
      <c r="Q103" s="33" t="s">
        <v>534</v>
      </c>
      <c r="R103" s="31">
        <v>0.16729102361568099</v>
      </c>
      <c r="S103" s="31" t="s">
        <v>534</v>
      </c>
      <c r="T103" s="32">
        <v>0</v>
      </c>
      <c r="U103" s="32">
        <v>0</v>
      </c>
      <c r="V103" s="32">
        <v>0</v>
      </c>
      <c r="W103" s="32">
        <v>193553</v>
      </c>
      <c r="X103" s="32">
        <v>9352</v>
      </c>
      <c r="Y103" s="32">
        <v>0</v>
      </c>
      <c r="Z103" s="32">
        <v>133</v>
      </c>
      <c r="AA103" s="33">
        <v>5.3</v>
      </c>
      <c r="AB103" s="33" t="s">
        <v>534</v>
      </c>
      <c r="AC103" s="33" t="s">
        <v>534</v>
      </c>
      <c r="AD103" s="31" t="s">
        <v>534</v>
      </c>
      <c r="AE103" s="31">
        <v>-1.89</v>
      </c>
      <c r="AF103" s="32">
        <v>17</v>
      </c>
      <c r="AG103" s="33">
        <v>98.536727905273395</v>
      </c>
      <c r="AH103" s="31">
        <v>91.39</v>
      </c>
      <c r="AI103" s="31">
        <v>19.016078948974599</v>
      </c>
      <c r="AJ103" s="31">
        <v>119.78</v>
      </c>
      <c r="AK103" s="32">
        <v>62000</v>
      </c>
      <c r="AL103" s="33">
        <v>96.564092900000006</v>
      </c>
      <c r="AM103" s="33" t="s">
        <v>534</v>
      </c>
      <c r="AN103" s="32">
        <v>19631.298828125</v>
      </c>
      <c r="AO103" s="32">
        <v>6374616</v>
      </c>
      <c r="AP103" s="32">
        <v>6231762</v>
      </c>
      <c r="AQ103" s="32">
        <v>1759540</v>
      </c>
      <c r="AR103" s="35">
        <v>0.15580916810913747</v>
      </c>
      <c r="AS103" s="35">
        <v>0.41558740092829449</v>
      </c>
      <c r="AT103" s="35">
        <v>0.88259117616887406</v>
      </c>
    </row>
    <row r="104" spans="1:46" x14ac:dyDescent="0.3">
      <c r="A104" s="30" t="s">
        <v>200</v>
      </c>
      <c r="B104" s="1" t="s">
        <v>201</v>
      </c>
      <c r="C104" s="31">
        <v>0.91200000000000003</v>
      </c>
      <c r="D104" s="31" t="s">
        <v>534</v>
      </c>
      <c r="E104" s="32">
        <v>0</v>
      </c>
      <c r="F104" s="32">
        <v>0</v>
      </c>
      <c r="G104" s="32">
        <v>0</v>
      </c>
      <c r="H104" s="31" t="s">
        <v>534</v>
      </c>
      <c r="I104" s="33" t="s">
        <v>534</v>
      </c>
      <c r="J104" s="33" t="s">
        <v>534</v>
      </c>
      <c r="K104" s="31" t="s">
        <v>534</v>
      </c>
      <c r="L104" s="32" t="s">
        <v>534</v>
      </c>
      <c r="M104" s="32" t="s">
        <v>534</v>
      </c>
      <c r="N104" s="33" t="s">
        <v>534</v>
      </c>
      <c r="O104" s="31" t="s">
        <v>534</v>
      </c>
      <c r="P104" s="31" t="s">
        <v>534</v>
      </c>
      <c r="Q104" s="33" t="s">
        <v>534</v>
      </c>
      <c r="R104" s="31" t="s">
        <v>534</v>
      </c>
      <c r="S104" s="31" t="s">
        <v>534</v>
      </c>
      <c r="T104" s="32">
        <v>0</v>
      </c>
      <c r="U104" s="32">
        <v>0</v>
      </c>
      <c r="V104" s="32">
        <v>0</v>
      </c>
      <c r="W104" s="32">
        <v>0</v>
      </c>
      <c r="X104" s="32">
        <v>165</v>
      </c>
      <c r="Y104" s="32">
        <v>0</v>
      </c>
      <c r="Z104" s="32" t="s">
        <v>534</v>
      </c>
      <c r="AA104" s="33">
        <v>2.4</v>
      </c>
      <c r="AB104" s="33" t="s">
        <v>534</v>
      </c>
      <c r="AC104" s="33" t="s">
        <v>534</v>
      </c>
      <c r="AD104" s="31" t="s">
        <v>534</v>
      </c>
      <c r="AE104" s="31">
        <v>1.7</v>
      </c>
      <c r="AF104" s="32" t="s">
        <v>534</v>
      </c>
      <c r="AG104" s="33">
        <v>100</v>
      </c>
      <c r="AH104" s="31" t="s">
        <v>534</v>
      </c>
      <c r="AI104" s="31">
        <v>96.641197204589801</v>
      </c>
      <c r="AJ104" s="31">
        <v>116.4</v>
      </c>
      <c r="AK104" s="32">
        <v>1100</v>
      </c>
      <c r="AL104" s="33" t="s">
        <v>534</v>
      </c>
      <c r="AM104" s="33" t="s">
        <v>534</v>
      </c>
      <c r="AN104" s="32" t="s">
        <v>534</v>
      </c>
      <c r="AO104" s="32">
        <v>37922</v>
      </c>
      <c r="AP104" s="32">
        <v>37029</v>
      </c>
      <c r="AQ104" s="32">
        <v>160</v>
      </c>
      <c r="AR104" s="35">
        <v>0.66259679210479727</v>
      </c>
      <c r="AS104" s="35">
        <v>0.13557485001343095</v>
      </c>
      <c r="AT104" s="35">
        <v>0.44554449383150663</v>
      </c>
    </row>
    <row r="105" spans="1:46" x14ac:dyDescent="0.3">
      <c r="A105" s="30" t="s">
        <v>202</v>
      </c>
      <c r="B105" s="1" t="s">
        <v>203</v>
      </c>
      <c r="C105" s="31">
        <v>0.84799999999999998</v>
      </c>
      <c r="D105" s="31" t="s">
        <v>534</v>
      </c>
      <c r="E105" s="32">
        <v>0</v>
      </c>
      <c r="F105" s="32">
        <v>0</v>
      </c>
      <c r="G105" s="32">
        <v>0</v>
      </c>
      <c r="H105" s="31" t="s">
        <v>534</v>
      </c>
      <c r="I105" s="33">
        <v>5.3</v>
      </c>
      <c r="J105" s="33" t="s">
        <v>534</v>
      </c>
      <c r="K105" s="31">
        <v>4.1160001754760698</v>
      </c>
      <c r="L105" s="32">
        <v>94</v>
      </c>
      <c r="M105" s="32">
        <v>53</v>
      </c>
      <c r="N105" s="33">
        <v>0.2</v>
      </c>
      <c r="O105" s="31">
        <v>1874.61584472656</v>
      </c>
      <c r="P105" s="31">
        <v>10</v>
      </c>
      <c r="Q105" s="33" t="s">
        <v>534</v>
      </c>
      <c r="R105" s="31">
        <v>0.12096956098278901</v>
      </c>
      <c r="S105" s="31">
        <v>35.150001525878899</v>
      </c>
      <c r="T105" s="32">
        <v>0</v>
      </c>
      <c r="U105" s="32">
        <v>0</v>
      </c>
      <c r="V105" s="32">
        <v>0</v>
      </c>
      <c r="W105" s="32">
        <v>0</v>
      </c>
      <c r="X105" s="32">
        <v>1580</v>
      </c>
      <c r="Y105" s="32">
        <v>0</v>
      </c>
      <c r="Z105" s="32">
        <v>141</v>
      </c>
      <c r="AA105" s="33">
        <v>2.4</v>
      </c>
      <c r="AB105" s="33">
        <v>3.5</v>
      </c>
      <c r="AC105" s="33">
        <v>5.5</v>
      </c>
      <c r="AD105" s="31" t="s">
        <v>534</v>
      </c>
      <c r="AE105" s="31">
        <v>1.0900000000000001</v>
      </c>
      <c r="AF105" s="32">
        <v>59</v>
      </c>
      <c r="AG105" s="33">
        <v>100</v>
      </c>
      <c r="AH105" s="31">
        <v>99.82</v>
      </c>
      <c r="AI105" s="31">
        <v>71.377998352050795</v>
      </c>
      <c r="AJ105" s="31">
        <v>140.71</v>
      </c>
      <c r="AK105" s="32">
        <v>88000</v>
      </c>
      <c r="AL105" s="33">
        <v>92.395920099999998</v>
      </c>
      <c r="AM105" s="33">
        <v>96.559684300000001</v>
      </c>
      <c r="AN105" s="32">
        <v>32092.498046875</v>
      </c>
      <c r="AO105" s="32">
        <v>2827721</v>
      </c>
      <c r="AP105" s="32">
        <v>2846156</v>
      </c>
      <c r="AQ105" s="32">
        <v>62674</v>
      </c>
      <c r="AR105" s="35">
        <v>5.8503892373482635E-3</v>
      </c>
      <c r="AS105" s="35">
        <v>0.748944614662167</v>
      </c>
      <c r="AT105" s="35">
        <v>0.97514935409540826</v>
      </c>
    </row>
    <row r="106" spans="1:46" x14ac:dyDescent="0.3">
      <c r="A106" s="30" t="s">
        <v>204</v>
      </c>
      <c r="B106" s="1" t="s">
        <v>205</v>
      </c>
      <c r="C106" s="31">
        <v>0.89800000000000002</v>
      </c>
      <c r="D106" s="31" t="s">
        <v>534</v>
      </c>
      <c r="E106" s="32">
        <v>0</v>
      </c>
      <c r="F106" s="32">
        <v>0</v>
      </c>
      <c r="G106" s="32">
        <v>0</v>
      </c>
      <c r="H106" s="31" t="s">
        <v>534</v>
      </c>
      <c r="I106" s="33">
        <v>2.4</v>
      </c>
      <c r="J106" s="33" t="s">
        <v>534</v>
      </c>
      <c r="K106" s="31">
        <v>2.9210000038146999</v>
      </c>
      <c r="L106" s="32">
        <v>99</v>
      </c>
      <c r="M106" s="32">
        <v>5.8</v>
      </c>
      <c r="N106" s="33" t="s">
        <v>534</v>
      </c>
      <c r="O106" s="31">
        <v>6381.50732421875</v>
      </c>
      <c r="P106" s="31">
        <v>10</v>
      </c>
      <c r="Q106" s="33" t="s">
        <v>534</v>
      </c>
      <c r="R106" s="31">
        <v>7.4584632225491901E-2</v>
      </c>
      <c r="S106" s="31">
        <v>34.790000915527301</v>
      </c>
      <c r="T106" s="32">
        <v>0</v>
      </c>
      <c r="U106" s="32">
        <v>0</v>
      </c>
      <c r="V106" s="32">
        <v>0</v>
      </c>
      <c r="W106" s="32">
        <v>0</v>
      </c>
      <c r="X106" s="32">
        <v>2046</v>
      </c>
      <c r="Y106" s="32">
        <v>0</v>
      </c>
      <c r="Z106" s="32">
        <v>138</v>
      </c>
      <c r="AA106" s="33">
        <v>2.4</v>
      </c>
      <c r="AB106" s="33">
        <v>1.27</v>
      </c>
      <c r="AC106" s="33">
        <v>8.9</v>
      </c>
      <c r="AD106" s="31" t="s">
        <v>534</v>
      </c>
      <c r="AE106" s="31">
        <v>1.69</v>
      </c>
      <c r="AF106" s="32">
        <v>82</v>
      </c>
      <c r="AG106" s="33">
        <v>100</v>
      </c>
      <c r="AH106" s="31" t="s">
        <v>534</v>
      </c>
      <c r="AI106" s="31">
        <v>97.334098815917997</v>
      </c>
      <c r="AJ106" s="31">
        <v>147.84</v>
      </c>
      <c r="AK106" s="32">
        <v>14000</v>
      </c>
      <c r="AL106" s="33">
        <v>97.600784899999994</v>
      </c>
      <c r="AM106" s="33">
        <v>100</v>
      </c>
      <c r="AN106" s="32">
        <v>103661.7578125</v>
      </c>
      <c r="AO106" s="32">
        <v>599449</v>
      </c>
      <c r="AP106" s="32">
        <v>559784</v>
      </c>
      <c r="AQ106" s="32">
        <v>2590</v>
      </c>
      <c r="AR106" s="35">
        <v>1.8458467886044549E-2</v>
      </c>
      <c r="AS106" s="35">
        <v>0.30728217061167462</v>
      </c>
      <c r="AT106" s="35">
        <v>0.80932673965168511</v>
      </c>
    </row>
    <row r="107" spans="1:46" x14ac:dyDescent="0.3">
      <c r="A107" s="30" t="s">
        <v>206</v>
      </c>
      <c r="B107" s="1" t="s">
        <v>207</v>
      </c>
      <c r="C107" s="31">
        <v>0.51200000000000001</v>
      </c>
      <c r="D107" s="31">
        <v>0.4200547</v>
      </c>
      <c r="E107" s="32">
        <v>145055307</v>
      </c>
      <c r="F107" s="32">
        <v>316.95999999999998</v>
      </c>
      <c r="G107" s="32">
        <v>263.55</v>
      </c>
      <c r="H107" s="31">
        <v>6.48</v>
      </c>
      <c r="I107" s="33">
        <v>46.4</v>
      </c>
      <c r="J107" s="33" t="s">
        <v>534</v>
      </c>
      <c r="K107" s="31">
        <v>0.16099999845027901</v>
      </c>
      <c r="L107" s="32">
        <v>58</v>
      </c>
      <c r="M107" s="32">
        <v>237</v>
      </c>
      <c r="N107" s="33">
        <v>0.2</v>
      </c>
      <c r="O107" s="31">
        <v>76.743392944335895</v>
      </c>
      <c r="P107" s="31">
        <v>353</v>
      </c>
      <c r="Q107" s="33">
        <v>41</v>
      </c>
      <c r="R107" s="31" t="s">
        <v>534</v>
      </c>
      <c r="S107" s="31">
        <v>40.630001068115199</v>
      </c>
      <c r="T107" s="32">
        <v>1140000</v>
      </c>
      <c r="U107" s="32">
        <v>436637</v>
      </c>
      <c r="V107" s="32">
        <v>161000</v>
      </c>
      <c r="W107" s="32">
        <v>0</v>
      </c>
      <c r="X107" s="32">
        <v>43</v>
      </c>
      <c r="Y107" s="32">
        <v>0</v>
      </c>
      <c r="Z107" s="32">
        <v>90</v>
      </c>
      <c r="AA107" s="33">
        <v>42.3</v>
      </c>
      <c r="AB107" s="33">
        <v>7.07</v>
      </c>
      <c r="AC107" s="33">
        <v>3.5</v>
      </c>
      <c r="AD107" s="31">
        <v>3.1333333333333333</v>
      </c>
      <c r="AE107" s="31">
        <v>-1.17</v>
      </c>
      <c r="AF107" s="32">
        <v>24</v>
      </c>
      <c r="AG107" s="33">
        <v>22.899999618530298</v>
      </c>
      <c r="AH107" s="31">
        <v>64.66</v>
      </c>
      <c r="AI107" s="31">
        <v>4.17397212982178</v>
      </c>
      <c r="AJ107" s="31">
        <v>41.79</v>
      </c>
      <c r="AK107" s="32">
        <v>46000</v>
      </c>
      <c r="AL107" s="33">
        <v>11.9951814</v>
      </c>
      <c r="AM107" s="33">
        <v>51.525145700000003</v>
      </c>
      <c r="AN107" s="32">
        <v>1555.04479980469</v>
      </c>
      <c r="AO107" s="32">
        <v>25570896</v>
      </c>
      <c r="AP107" s="32">
        <v>22864147</v>
      </c>
      <c r="AQ107" s="32">
        <v>581540</v>
      </c>
      <c r="AR107" s="35">
        <v>0.79753528899830373</v>
      </c>
      <c r="AS107" s="35">
        <v>0.51529976505343134</v>
      </c>
      <c r="AT107" s="35">
        <v>0.20751448439355213</v>
      </c>
    </row>
    <row r="108" spans="1:46" x14ac:dyDescent="0.3">
      <c r="A108" s="30" t="s">
        <v>208</v>
      </c>
      <c r="B108" s="1" t="s">
        <v>209</v>
      </c>
      <c r="C108" s="31">
        <v>0.47599999999999998</v>
      </c>
      <c r="D108" s="31">
        <v>0.27284419999999998</v>
      </c>
      <c r="E108" s="32">
        <v>213795636</v>
      </c>
      <c r="F108" s="32">
        <v>580.79999999999995</v>
      </c>
      <c r="G108" s="32">
        <v>702.98</v>
      </c>
      <c r="H108" s="31">
        <v>23.56</v>
      </c>
      <c r="I108" s="33">
        <v>55.1</v>
      </c>
      <c r="J108" s="33">
        <v>16.700000762939499</v>
      </c>
      <c r="K108" s="31">
        <v>1.8999999389052401E-2</v>
      </c>
      <c r="L108" s="32">
        <v>81</v>
      </c>
      <c r="M108" s="32">
        <v>159</v>
      </c>
      <c r="N108" s="33">
        <v>9.1999999999999993</v>
      </c>
      <c r="O108" s="31">
        <v>108.189643859863</v>
      </c>
      <c r="P108" s="31">
        <v>634</v>
      </c>
      <c r="Q108" s="33">
        <v>63</v>
      </c>
      <c r="R108" s="31">
        <v>0.614085331382757</v>
      </c>
      <c r="S108" s="31">
        <v>46.119998931884801</v>
      </c>
      <c r="T108" s="32">
        <v>2800</v>
      </c>
      <c r="U108" s="32">
        <v>56371</v>
      </c>
      <c r="V108" s="32">
        <v>500</v>
      </c>
      <c r="W108" s="32">
        <v>0</v>
      </c>
      <c r="X108" s="32">
        <v>10946</v>
      </c>
      <c r="Y108" s="32">
        <v>0</v>
      </c>
      <c r="Z108" s="32">
        <v>105</v>
      </c>
      <c r="AA108" s="33">
        <v>25.9</v>
      </c>
      <c r="AB108" s="33">
        <v>7.63</v>
      </c>
      <c r="AC108" s="33">
        <v>23.6</v>
      </c>
      <c r="AD108" s="31">
        <v>3.416666666666667</v>
      </c>
      <c r="AE108" s="31">
        <v>-0.73</v>
      </c>
      <c r="AF108" s="32">
        <v>31</v>
      </c>
      <c r="AG108" s="33">
        <v>11</v>
      </c>
      <c r="AH108" s="31">
        <v>65.959999999999994</v>
      </c>
      <c r="AI108" s="31">
        <v>9.2981481552124006</v>
      </c>
      <c r="AJ108" s="31">
        <v>40.32</v>
      </c>
      <c r="AK108" s="32">
        <v>18000</v>
      </c>
      <c r="AL108" s="33">
        <v>41.003374899999997</v>
      </c>
      <c r="AM108" s="33">
        <v>90.183049699999998</v>
      </c>
      <c r="AN108" s="32">
        <v>1202.19714355469</v>
      </c>
      <c r="AO108" s="32">
        <v>18622104</v>
      </c>
      <c r="AP108" s="32">
        <v>16838562</v>
      </c>
      <c r="AQ108" s="32">
        <v>94280</v>
      </c>
      <c r="AR108" s="35">
        <v>0.87738019542292933</v>
      </c>
      <c r="AS108" s="35">
        <v>0.57794383479131428</v>
      </c>
      <c r="AT108" s="35">
        <v>0.84213738760931056</v>
      </c>
    </row>
    <row r="109" spans="1:46" x14ac:dyDescent="0.3">
      <c r="A109" s="30" t="s">
        <v>210</v>
      </c>
      <c r="B109" s="1" t="s">
        <v>211</v>
      </c>
      <c r="C109" s="31">
        <v>0.78900000000000003</v>
      </c>
      <c r="D109" s="31" t="s">
        <v>534</v>
      </c>
      <c r="E109" s="32">
        <v>1502739</v>
      </c>
      <c r="F109" s="32">
        <v>-16.5</v>
      </c>
      <c r="G109" s="32">
        <v>-63.88</v>
      </c>
      <c r="H109" s="31">
        <v>-0.02</v>
      </c>
      <c r="I109" s="33">
        <v>8.3000000000000007</v>
      </c>
      <c r="J109" s="33">
        <v>13.699999809265099</v>
      </c>
      <c r="K109" s="31">
        <v>1.1979999542236299</v>
      </c>
      <c r="L109" s="32">
        <v>96</v>
      </c>
      <c r="M109" s="32">
        <v>92</v>
      </c>
      <c r="N109" s="33">
        <v>0.4</v>
      </c>
      <c r="O109" s="31">
        <v>1063.88842773438</v>
      </c>
      <c r="P109" s="31">
        <v>40</v>
      </c>
      <c r="Q109" s="33">
        <v>1</v>
      </c>
      <c r="R109" s="31">
        <v>0.29097987359017202</v>
      </c>
      <c r="S109" s="31">
        <v>46.259998321533203</v>
      </c>
      <c r="T109" s="32">
        <v>31841</v>
      </c>
      <c r="U109" s="32">
        <v>22407</v>
      </c>
      <c r="V109" s="32">
        <v>16900</v>
      </c>
      <c r="W109" s="32">
        <v>0</v>
      </c>
      <c r="X109" s="32">
        <v>103839</v>
      </c>
      <c r="Y109" s="32">
        <v>0</v>
      </c>
      <c r="Z109" s="32">
        <v>127</v>
      </c>
      <c r="AA109" s="33">
        <v>2.4</v>
      </c>
      <c r="AB109" s="33">
        <v>2.91</v>
      </c>
      <c r="AC109" s="33">
        <v>4.3</v>
      </c>
      <c r="AD109" s="31">
        <v>3.95</v>
      </c>
      <c r="AE109" s="31">
        <v>0.88</v>
      </c>
      <c r="AF109" s="32">
        <v>47</v>
      </c>
      <c r="AG109" s="33">
        <v>100</v>
      </c>
      <c r="AH109" s="31">
        <v>94.64</v>
      </c>
      <c r="AI109" s="31">
        <v>71.064064025878906</v>
      </c>
      <c r="AJ109" s="31">
        <v>141.16999999999999</v>
      </c>
      <c r="AK109" s="32">
        <v>69000</v>
      </c>
      <c r="AL109" s="33">
        <v>96.012081199999997</v>
      </c>
      <c r="AM109" s="33">
        <v>98.227043600000002</v>
      </c>
      <c r="AN109" s="32">
        <v>29431.46875</v>
      </c>
      <c r="AO109" s="32">
        <v>31624264</v>
      </c>
      <c r="AP109" s="32">
        <v>30187724</v>
      </c>
      <c r="AQ109" s="32">
        <v>328550</v>
      </c>
      <c r="AR109" s="35">
        <v>0.40314387842210742</v>
      </c>
      <c r="AS109" s="35">
        <v>0.27147678188836577</v>
      </c>
      <c r="AT109" s="35">
        <v>0.76033754064568193</v>
      </c>
    </row>
    <row r="110" spans="1:46" x14ac:dyDescent="0.3">
      <c r="A110" s="30" t="s">
        <v>212</v>
      </c>
      <c r="B110" s="1" t="s">
        <v>213</v>
      </c>
      <c r="C110" s="31">
        <v>0.70099999999999996</v>
      </c>
      <c r="D110" s="31">
        <v>7.4999999999999997E-3</v>
      </c>
      <c r="E110" s="32">
        <v>202182</v>
      </c>
      <c r="F110" s="32">
        <v>16.34</v>
      </c>
      <c r="G110" s="32">
        <v>13.72</v>
      </c>
      <c r="H110" s="31">
        <v>0.59</v>
      </c>
      <c r="I110" s="33">
        <v>8.5</v>
      </c>
      <c r="J110" s="33">
        <v>17.799999237060501</v>
      </c>
      <c r="K110" s="31">
        <v>1.41499996185303</v>
      </c>
      <c r="L110" s="32">
        <v>99</v>
      </c>
      <c r="M110" s="32">
        <v>49</v>
      </c>
      <c r="N110" s="33">
        <v>0.1</v>
      </c>
      <c r="O110" s="31">
        <v>1513.88244628906</v>
      </c>
      <c r="P110" s="31">
        <v>68</v>
      </c>
      <c r="Q110" s="33" t="s">
        <v>534</v>
      </c>
      <c r="R110" s="31">
        <v>0.31212344404923997</v>
      </c>
      <c r="S110" s="31">
        <v>36.779998779296903</v>
      </c>
      <c r="T110" s="32">
        <v>0</v>
      </c>
      <c r="U110" s="32">
        <v>0</v>
      </c>
      <c r="V110" s="32">
        <v>0</v>
      </c>
      <c r="W110" s="32">
        <v>0</v>
      </c>
      <c r="X110" s="32">
        <v>0</v>
      </c>
      <c r="Y110" s="32">
        <v>0</v>
      </c>
      <c r="Z110" s="32">
        <v>120</v>
      </c>
      <c r="AA110" s="33">
        <v>8.5</v>
      </c>
      <c r="AB110" s="33">
        <v>3.51</v>
      </c>
      <c r="AC110" s="33">
        <v>14.2</v>
      </c>
      <c r="AD110" s="31">
        <v>2.6833333333333331</v>
      </c>
      <c r="AE110" s="31">
        <v>-0.33</v>
      </c>
      <c r="AF110" s="32">
        <v>33</v>
      </c>
      <c r="AG110" s="33">
        <v>100</v>
      </c>
      <c r="AH110" s="31">
        <v>99.32</v>
      </c>
      <c r="AI110" s="31">
        <v>54.461956024169901</v>
      </c>
      <c r="AJ110" s="31">
        <v>222.99</v>
      </c>
      <c r="AK110" s="32">
        <v>680</v>
      </c>
      <c r="AL110" s="33">
        <v>97.942069599999996</v>
      </c>
      <c r="AM110" s="33">
        <v>98.646576199999998</v>
      </c>
      <c r="AN110" s="32">
        <v>16669.404296875</v>
      </c>
      <c r="AO110" s="32">
        <v>436330</v>
      </c>
      <c r="AP110" s="32">
        <v>362782</v>
      </c>
      <c r="AQ110" s="32">
        <v>300</v>
      </c>
      <c r="AR110" s="35">
        <v>0.90324276232219325</v>
      </c>
      <c r="AS110" s="35">
        <v>0.37537070443451714</v>
      </c>
      <c r="AT110" s="35">
        <v>0.11229140584673225</v>
      </c>
    </row>
    <row r="111" spans="1:46" x14ac:dyDescent="0.3">
      <c r="A111" s="30" t="s">
        <v>214</v>
      </c>
      <c r="B111" s="1" t="s">
        <v>215</v>
      </c>
      <c r="C111" s="31">
        <v>0.442</v>
      </c>
      <c r="D111" s="31">
        <v>0.45609840000000001</v>
      </c>
      <c r="E111" s="32">
        <v>559377365</v>
      </c>
      <c r="F111" s="32">
        <v>656.65</v>
      </c>
      <c r="G111" s="32">
        <v>668.02</v>
      </c>
      <c r="H111" s="31">
        <v>8.92</v>
      </c>
      <c r="I111" s="33">
        <v>110.6</v>
      </c>
      <c r="J111" s="33">
        <v>27.899999618530298</v>
      </c>
      <c r="K111" s="31">
        <v>8.2999996840953799E-2</v>
      </c>
      <c r="L111" s="32">
        <v>75</v>
      </c>
      <c r="M111" s="32">
        <v>56</v>
      </c>
      <c r="N111" s="33">
        <v>1</v>
      </c>
      <c r="O111" s="31">
        <v>118.45183563232401</v>
      </c>
      <c r="P111" s="31">
        <v>587</v>
      </c>
      <c r="Q111" s="33">
        <v>92</v>
      </c>
      <c r="R111" s="31">
        <v>0.68855276417617695</v>
      </c>
      <c r="S111" s="31">
        <v>33.040000915527301</v>
      </c>
      <c r="T111" s="32">
        <v>9500</v>
      </c>
      <c r="U111" s="32">
        <v>0</v>
      </c>
      <c r="V111" s="32">
        <v>0</v>
      </c>
      <c r="W111" s="32">
        <v>62627</v>
      </c>
      <c r="X111" s="32">
        <v>17039</v>
      </c>
      <c r="Y111" s="32">
        <v>67420</v>
      </c>
      <c r="Z111" s="32">
        <v>147</v>
      </c>
      <c r="AA111" s="33">
        <v>4</v>
      </c>
      <c r="AB111" s="33">
        <v>7.67</v>
      </c>
      <c r="AC111" s="33">
        <v>9.4</v>
      </c>
      <c r="AD111" s="31">
        <v>3.05</v>
      </c>
      <c r="AE111" s="31">
        <v>-0.99</v>
      </c>
      <c r="AF111" s="32">
        <v>31</v>
      </c>
      <c r="AG111" s="33">
        <v>35.069499969482401</v>
      </c>
      <c r="AH111" s="31">
        <v>33.07</v>
      </c>
      <c r="AI111" s="31">
        <v>10.3369245529175</v>
      </c>
      <c r="AJ111" s="31">
        <v>120.31</v>
      </c>
      <c r="AK111" s="32">
        <v>110000</v>
      </c>
      <c r="AL111" s="33">
        <v>24.670747800000001</v>
      </c>
      <c r="AM111" s="33">
        <v>77.021926899999997</v>
      </c>
      <c r="AN111" s="32">
        <v>2211.41528320313</v>
      </c>
      <c r="AO111" s="32">
        <v>18541980</v>
      </c>
      <c r="AP111" s="32">
        <v>17053961</v>
      </c>
      <c r="AQ111" s="32">
        <v>1220190</v>
      </c>
      <c r="AR111" s="35">
        <v>0.79936039151625871</v>
      </c>
      <c r="AS111" s="35">
        <v>0.97229885785997239</v>
      </c>
      <c r="AT111" s="35">
        <v>0.72259830206062792</v>
      </c>
    </row>
    <row r="112" spans="1:46" x14ac:dyDescent="0.3">
      <c r="A112" s="30" t="s">
        <v>216</v>
      </c>
      <c r="B112" s="1" t="s">
        <v>217</v>
      </c>
      <c r="C112" s="31">
        <v>0.85599999999999998</v>
      </c>
      <c r="D112" s="31" t="s">
        <v>534</v>
      </c>
      <c r="E112" s="32">
        <v>254582</v>
      </c>
      <c r="F112" s="32">
        <v>0</v>
      </c>
      <c r="G112" s="32">
        <v>0</v>
      </c>
      <c r="H112" s="31" t="s">
        <v>534</v>
      </c>
      <c r="I112" s="33">
        <v>6.8</v>
      </c>
      <c r="J112" s="33" t="s">
        <v>534</v>
      </c>
      <c r="K112" s="31">
        <v>3.9079999923706099</v>
      </c>
      <c r="L112" s="32">
        <v>93</v>
      </c>
      <c r="M112" s="32">
        <v>13</v>
      </c>
      <c r="N112" s="33">
        <v>0.1</v>
      </c>
      <c r="O112" s="31">
        <v>3470.89697265625</v>
      </c>
      <c r="P112" s="31">
        <v>9</v>
      </c>
      <c r="Q112" s="33" t="s">
        <v>534</v>
      </c>
      <c r="R112" s="31">
        <v>0.21723879523902301</v>
      </c>
      <c r="S112" s="31" t="s">
        <v>534</v>
      </c>
      <c r="T112" s="32">
        <v>0</v>
      </c>
      <c r="U112" s="32">
        <v>0</v>
      </c>
      <c r="V112" s="32">
        <v>0</v>
      </c>
      <c r="W112" s="32">
        <v>0</v>
      </c>
      <c r="X112" s="32">
        <v>8000</v>
      </c>
      <c r="Y112" s="32">
        <v>0</v>
      </c>
      <c r="Z112" s="32">
        <v>133</v>
      </c>
      <c r="AA112" s="33">
        <v>2.4</v>
      </c>
      <c r="AB112" s="33">
        <v>2.59</v>
      </c>
      <c r="AC112" s="33">
        <v>8.6</v>
      </c>
      <c r="AD112" s="31" t="s">
        <v>534</v>
      </c>
      <c r="AE112" s="31">
        <v>0.95</v>
      </c>
      <c r="AF112" s="32">
        <v>56</v>
      </c>
      <c r="AG112" s="33">
        <v>100</v>
      </c>
      <c r="AH112" s="31">
        <v>94.07</v>
      </c>
      <c r="AI112" s="31">
        <v>76.183998107910199</v>
      </c>
      <c r="AJ112" s="31">
        <v>124.82</v>
      </c>
      <c r="AK112" s="32">
        <v>2700</v>
      </c>
      <c r="AL112" s="33">
        <v>100</v>
      </c>
      <c r="AM112" s="33">
        <v>100</v>
      </c>
      <c r="AN112" s="32">
        <v>39534.921875</v>
      </c>
      <c r="AO112" s="32">
        <v>465292</v>
      </c>
      <c r="AP112" s="32">
        <v>416968</v>
      </c>
      <c r="AQ112" s="32">
        <v>320</v>
      </c>
      <c r="AR112" s="35">
        <v>0.70101928876669439</v>
      </c>
      <c r="AS112" s="35">
        <v>0.34376553997320303</v>
      </c>
      <c r="AT112" s="35">
        <v>0.9473206988925611</v>
      </c>
    </row>
    <row r="113" spans="1:46" x14ac:dyDescent="0.3">
      <c r="A113" s="30" t="s">
        <v>218</v>
      </c>
      <c r="B113" s="1" t="s">
        <v>219</v>
      </c>
      <c r="C113" s="31" t="s">
        <v>534</v>
      </c>
      <c r="D113" s="31" t="s">
        <v>534</v>
      </c>
      <c r="E113" s="32">
        <v>2846987</v>
      </c>
      <c r="F113" s="32">
        <v>55.09</v>
      </c>
      <c r="G113" s="32">
        <v>12.67</v>
      </c>
      <c r="H113" s="31">
        <v>4.75</v>
      </c>
      <c r="I113" s="33">
        <v>35.4</v>
      </c>
      <c r="J113" s="33">
        <v>13</v>
      </c>
      <c r="K113" s="31">
        <v>0.43799999356269798</v>
      </c>
      <c r="L113" s="32">
        <v>75</v>
      </c>
      <c r="M113" s="32">
        <v>422</v>
      </c>
      <c r="N113" s="33" t="s">
        <v>534</v>
      </c>
      <c r="O113" s="31">
        <v>862.81353759765602</v>
      </c>
      <c r="P113" s="31" t="s">
        <v>534</v>
      </c>
      <c r="Q113" s="33" t="s">
        <v>534</v>
      </c>
      <c r="R113" s="31" t="s">
        <v>534</v>
      </c>
      <c r="S113" s="31" t="s">
        <v>534</v>
      </c>
      <c r="T113" s="32">
        <v>21000</v>
      </c>
      <c r="U113" s="32">
        <v>0</v>
      </c>
      <c r="V113" s="32">
        <v>0</v>
      </c>
      <c r="W113" s="32">
        <v>0</v>
      </c>
      <c r="X113" s="32">
        <v>0</v>
      </c>
      <c r="Y113" s="32">
        <v>0</v>
      </c>
      <c r="Z113" s="32">
        <v>30</v>
      </c>
      <c r="AA113" s="33">
        <v>3.3</v>
      </c>
      <c r="AB113" s="33" t="s">
        <v>534</v>
      </c>
      <c r="AC113" s="33" t="s">
        <v>534</v>
      </c>
      <c r="AD113" s="31">
        <v>2.083333333333333</v>
      </c>
      <c r="AE113" s="31">
        <v>-1.56</v>
      </c>
      <c r="AF113" s="32" t="s">
        <v>534</v>
      </c>
      <c r="AG113" s="33">
        <v>93.138046264648395</v>
      </c>
      <c r="AH113" s="31">
        <v>98.27</v>
      </c>
      <c r="AI113" s="31">
        <v>19.282442092895501</v>
      </c>
      <c r="AJ113" s="31">
        <v>29.25</v>
      </c>
      <c r="AK113" s="32">
        <v>260</v>
      </c>
      <c r="AL113" s="33">
        <v>76.860689500000007</v>
      </c>
      <c r="AM113" s="33">
        <v>94.618129699999997</v>
      </c>
      <c r="AN113" s="32">
        <v>4192.92919921875</v>
      </c>
      <c r="AO113" s="32">
        <v>53127</v>
      </c>
      <c r="AP113" s="32">
        <v>51167</v>
      </c>
      <c r="AQ113" s="32">
        <v>180</v>
      </c>
      <c r="AR113" s="35">
        <v>0.72162089338127722</v>
      </c>
      <c r="AS113" s="35">
        <v>0.19567143653233832</v>
      </c>
      <c r="AT113" s="35">
        <v>0.19314359124728653</v>
      </c>
    </row>
    <row r="114" spans="1:46" x14ac:dyDescent="0.3">
      <c r="A114" s="30" t="s">
        <v>220</v>
      </c>
      <c r="B114" s="1" t="s">
        <v>221</v>
      </c>
      <c r="C114" s="31">
        <v>0.51300000000000001</v>
      </c>
      <c r="D114" s="31">
        <v>0.29147620000000002</v>
      </c>
      <c r="E114" s="32">
        <v>121568410</v>
      </c>
      <c r="F114" s="32">
        <v>100.66</v>
      </c>
      <c r="G114" s="32">
        <v>68.12</v>
      </c>
      <c r="H114" s="31">
        <v>6.29</v>
      </c>
      <c r="I114" s="33">
        <v>81.400000000000006</v>
      </c>
      <c r="J114" s="33">
        <v>19.5</v>
      </c>
      <c r="K114" s="31">
        <v>0.129999995231628</v>
      </c>
      <c r="L114" s="32">
        <v>70</v>
      </c>
      <c r="M114" s="32">
        <v>102</v>
      </c>
      <c r="N114" s="33">
        <v>0.5</v>
      </c>
      <c r="O114" s="31">
        <v>177.08067321777301</v>
      </c>
      <c r="P114" s="31">
        <v>602</v>
      </c>
      <c r="Q114" s="33">
        <v>67</v>
      </c>
      <c r="R114" s="31">
        <v>0.62649687617267802</v>
      </c>
      <c r="S114" s="31">
        <v>32.419998168945298</v>
      </c>
      <c r="T114" s="32">
        <v>0</v>
      </c>
      <c r="U114" s="32">
        <v>3895814</v>
      </c>
      <c r="V114" s="32">
        <v>0</v>
      </c>
      <c r="W114" s="32">
        <v>0</v>
      </c>
      <c r="X114" s="32">
        <v>84270</v>
      </c>
      <c r="Y114" s="32">
        <v>0</v>
      </c>
      <c r="Z114" s="32">
        <v>133</v>
      </c>
      <c r="AA114" s="33">
        <v>5.3</v>
      </c>
      <c r="AB114" s="33">
        <v>10.09</v>
      </c>
      <c r="AC114" s="33">
        <v>3.1</v>
      </c>
      <c r="AD114" s="31">
        <v>3.0666666666666669</v>
      </c>
      <c r="AE114" s="31">
        <v>-0.79</v>
      </c>
      <c r="AF114" s="32">
        <v>28</v>
      </c>
      <c r="AG114" s="33">
        <v>41.652107238769503</v>
      </c>
      <c r="AH114" s="31">
        <v>52.12</v>
      </c>
      <c r="AI114" s="31">
        <v>15.1991262435913</v>
      </c>
      <c r="AJ114" s="31">
        <v>86.52</v>
      </c>
      <c r="AK114" s="32">
        <v>15000</v>
      </c>
      <c r="AL114" s="33">
        <v>40.005230099999999</v>
      </c>
      <c r="AM114" s="33">
        <v>57.888390399999999</v>
      </c>
      <c r="AN114" s="32">
        <v>3949.677734375</v>
      </c>
      <c r="AO114" s="32">
        <v>4420184</v>
      </c>
      <c r="AP114" s="32">
        <v>3431831</v>
      </c>
      <c r="AQ114" s="32">
        <v>1030700</v>
      </c>
      <c r="AR114" s="35">
        <v>0.5005664778550859</v>
      </c>
      <c r="AS114" s="35">
        <v>0.91071184180283471</v>
      </c>
      <c r="AT114" s="35">
        <v>0.66220767395103508</v>
      </c>
    </row>
    <row r="115" spans="1:46" x14ac:dyDescent="0.3">
      <c r="A115" s="30" t="s">
        <v>222</v>
      </c>
      <c r="B115" s="1" t="s">
        <v>223</v>
      </c>
      <c r="C115" s="31">
        <v>0.78100000000000003</v>
      </c>
      <c r="D115" s="31" t="s">
        <v>534</v>
      </c>
      <c r="E115" s="32">
        <v>0</v>
      </c>
      <c r="F115" s="32">
        <v>38.67</v>
      </c>
      <c r="G115" s="32">
        <v>7.81</v>
      </c>
      <c r="H115" s="31">
        <v>0.35</v>
      </c>
      <c r="I115" s="33">
        <v>13.7</v>
      </c>
      <c r="J115" s="33" t="s">
        <v>534</v>
      </c>
      <c r="K115" s="31" t="s">
        <v>534</v>
      </c>
      <c r="L115" s="32">
        <v>92</v>
      </c>
      <c r="M115" s="32">
        <v>22</v>
      </c>
      <c r="N115" s="33">
        <v>0.9</v>
      </c>
      <c r="O115" s="31">
        <v>1098.62548828125</v>
      </c>
      <c r="P115" s="31">
        <v>53</v>
      </c>
      <c r="Q115" s="33" t="s">
        <v>534</v>
      </c>
      <c r="R115" s="31">
        <v>0.37988144719389599</v>
      </c>
      <c r="S115" s="31">
        <v>35.840000152587898</v>
      </c>
      <c r="T115" s="32">
        <v>0</v>
      </c>
      <c r="U115" s="32">
        <v>0</v>
      </c>
      <c r="V115" s="32">
        <v>10000</v>
      </c>
      <c r="W115" s="32">
        <v>0</v>
      </c>
      <c r="X115" s="32">
        <v>3</v>
      </c>
      <c r="Y115" s="32">
        <v>0</v>
      </c>
      <c r="Z115" s="32">
        <v>127</v>
      </c>
      <c r="AA115" s="33">
        <v>5.2</v>
      </c>
      <c r="AB115" s="33">
        <v>4.9000000000000004</v>
      </c>
      <c r="AC115" s="33">
        <v>11.7</v>
      </c>
      <c r="AD115" s="31">
        <v>3.7</v>
      </c>
      <c r="AE115" s="31">
        <v>0.96</v>
      </c>
      <c r="AF115" s="32">
        <v>50</v>
      </c>
      <c r="AG115" s="33">
        <v>98.781784057617202</v>
      </c>
      <c r="AH115" s="31">
        <v>90.62</v>
      </c>
      <c r="AI115" s="31">
        <v>50.139320373535199</v>
      </c>
      <c r="AJ115" s="31">
        <v>144.24</v>
      </c>
      <c r="AK115" s="32">
        <v>2800</v>
      </c>
      <c r="AL115" s="33">
        <v>93.149146299999998</v>
      </c>
      <c r="AM115" s="33">
        <v>99.856969800000002</v>
      </c>
      <c r="AN115" s="32">
        <v>22278.486328125</v>
      </c>
      <c r="AO115" s="32">
        <v>1264613</v>
      </c>
      <c r="AP115" s="32">
        <v>1269016</v>
      </c>
      <c r="AQ115" s="32">
        <v>2030</v>
      </c>
      <c r="AR115" s="35">
        <v>0.24873873183140716</v>
      </c>
      <c r="AS115" s="35">
        <v>0.30550782483790595</v>
      </c>
      <c r="AT115" s="35">
        <v>0.71480344622111469</v>
      </c>
    </row>
    <row r="116" spans="1:46" x14ac:dyDescent="0.3">
      <c r="A116" s="30" t="s">
        <v>224</v>
      </c>
      <c r="B116" s="1" t="s">
        <v>225</v>
      </c>
      <c r="C116" s="31">
        <v>0.76200000000000001</v>
      </c>
      <c r="D116" s="31">
        <v>2.3980899999999999E-2</v>
      </c>
      <c r="E116" s="32">
        <v>18912395</v>
      </c>
      <c r="F116" s="32">
        <v>256.48</v>
      </c>
      <c r="G116" s="32">
        <v>642.03</v>
      </c>
      <c r="H116" s="31">
        <v>0.08</v>
      </c>
      <c r="I116" s="33">
        <v>14.6</v>
      </c>
      <c r="J116" s="33">
        <v>2.7999999523162802</v>
      </c>
      <c r="K116" s="31">
        <v>2.0950000286102299</v>
      </c>
      <c r="L116" s="32">
        <v>96</v>
      </c>
      <c r="M116" s="32">
        <v>22</v>
      </c>
      <c r="N116" s="33">
        <v>0.3</v>
      </c>
      <c r="O116" s="31">
        <v>1008.67620849609</v>
      </c>
      <c r="P116" s="31">
        <v>38</v>
      </c>
      <c r="Q116" s="33">
        <v>0</v>
      </c>
      <c r="R116" s="31">
        <v>0.34533413290405002</v>
      </c>
      <c r="S116" s="31">
        <v>43.400001525878899</v>
      </c>
      <c r="T116" s="32">
        <v>74500</v>
      </c>
      <c r="U116" s="32">
        <v>1460060</v>
      </c>
      <c r="V116" s="32">
        <v>0</v>
      </c>
      <c r="W116" s="32">
        <v>329917</v>
      </c>
      <c r="X116" s="32">
        <v>9017</v>
      </c>
      <c r="Y116" s="32">
        <v>0</v>
      </c>
      <c r="Z116" s="32">
        <v>130</v>
      </c>
      <c r="AA116" s="33">
        <v>4.2</v>
      </c>
      <c r="AB116" s="33">
        <v>3.74</v>
      </c>
      <c r="AC116" s="33">
        <v>4.7</v>
      </c>
      <c r="AD116" s="31">
        <v>2.9666666666666668</v>
      </c>
      <c r="AE116" s="31">
        <v>0.14000000000000001</v>
      </c>
      <c r="AF116" s="32">
        <v>29</v>
      </c>
      <c r="AG116" s="33">
        <v>100</v>
      </c>
      <c r="AH116" s="31">
        <v>94.55</v>
      </c>
      <c r="AI116" s="31">
        <v>57.431041717529297</v>
      </c>
      <c r="AJ116" s="31">
        <v>88.23</v>
      </c>
      <c r="AK116" s="32">
        <v>360000</v>
      </c>
      <c r="AL116" s="33">
        <v>85.157210899999995</v>
      </c>
      <c r="AM116" s="33">
        <v>96.110478599999993</v>
      </c>
      <c r="AN116" s="32">
        <v>18149.099609375</v>
      </c>
      <c r="AO116" s="32">
        <v>129163280</v>
      </c>
      <c r="AP116" s="32">
        <v>125993490</v>
      </c>
      <c r="AQ116" s="32">
        <v>1943950</v>
      </c>
      <c r="AR116" s="35">
        <v>0.40867519712175537</v>
      </c>
      <c r="AS116" s="35">
        <v>0.31968408853417607</v>
      </c>
      <c r="AT116" s="35">
        <v>7.2161659317672155E-3</v>
      </c>
    </row>
    <row r="117" spans="1:46" x14ac:dyDescent="0.3">
      <c r="A117" s="30" t="s">
        <v>226</v>
      </c>
      <c r="B117" s="1" t="s">
        <v>227</v>
      </c>
      <c r="C117" s="31">
        <v>0.63800000000000001</v>
      </c>
      <c r="D117" s="31" t="s">
        <v>534</v>
      </c>
      <c r="E117" s="32">
        <v>40985397</v>
      </c>
      <c r="F117" s="32">
        <v>75</v>
      </c>
      <c r="G117" s="32">
        <v>37.5</v>
      </c>
      <c r="H117" s="31">
        <v>13.22</v>
      </c>
      <c r="I117" s="33">
        <v>33.299999999999997</v>
      </c>
      <c r="J117" s="33" t="s">
        <v>534</v>
      </c>
      <c r="K117" s="31">
        <v>0.17700000107288399</v>
      </c>
      <c r="L117" s="32">
        <v>70</v>
      </c>
      <c r="M117" s="32">
        <v>177</v>
      </c>
      <c r="N117" s="33" t="s">
        <v>534</v>
      </c>
      <c r="O117" s="31">
        <v>457.93493652343801</v>
      </c>
      <c r="P117" s="31">
        <v>100</v>
      </c>
      <c r="Q117" s="33" t="s">
        <v>534</v>
      </c>
      <c r="R117" s="31" t="s">
        <v>534</v>
      </c>
      <c r="S117" s="31" t="s">
        <v>534</v>
      </c>
      <c r="T117" s="32">
        <v>100000</v>
      </c>
      <c r="U117" s="32">
        <v>0</v>
      </c>
      <c r="V117" s="32">
        <v>0</v>
      </c>
      <c r="W117" s="32">
        <v>0</v>
      </c>
      <c r="X117" s="32">
        <v>0</v>
      </c>
      <c r="Y117" s="32">
        <v>0</v>
      </c>
      <c r="Z117" s="32">
        <v>30</v>
      </c>
      <c r="AA117" s="33">
        <v>3.3</v>
      </c>
      <c r="AB117" s="33" t="s">
        <v>534</v>
      </c>
      <c r="AC117" s="33" t="s">
        <v>534</v>
      </c>
      <c r="AD117" s="31">
        <v>2.6</v>
      </c>
      <c r="AE117" s="31">
        <v>-0.35</v>
      </c>
      <c r="AF117" s="32" t="s">
        <v>534</v>
      </c>
      <c r="AG117" s="33">
        <v>75.435173034667997</v>
      </c>
      <c r="AH117" s="31" t="s">
        <v>534</v>
      </c>
      <c r="AI117" s="31">
        <v>31.501081466674801</v>
      </c>
      <c r="AJ117" s="31">
        <v>22.25</v>
      </c>
      <c r="AK117" s="32">
        <v>380</v>
      </c>
      <c r="AL117" s="33">
        <v>57.076392900000002</v>
      </c>
      <c r="AM117" s="33">
        <v>89.028336199999998</v>
      </c>
      <c r="AN117" s="32">
        <v>3622.33203125</v>
      </c>
      <c r="AO117" s="32">
        <v>105544</v>
      </c>
      <c r="AP117" s="32">
        <v>100911</v>
      </c>
      <c r="AQ117" s="32">
        <v>700</v>
      </c>
      <c r="AR117" s="35">
        <v>0.18352836380285453</v>
      </c>
      <c r="AS117" s="35">
        <v>0.54200050715702985</v>
      </c>
      <c r="AT117" s="35">
        <v>0.45920234812474847</v>
      </c>
    </row>
    <row r="118" spans="1:46" x14ac:dyDescent="0.3">
      <c r="A118" s="30" t="s">
        <v>228</v>
      </c>
      <c r="B118" s="1" t="s">
        <v>229</v>
      </c>
      <c r="C118" s="31">
        <v>0.69899999999999995</v>
      </c>
      <c r="D118" s="31">
        <v>4.1305999999999999E-3</v>
      </c>
      <c r="E118" s="32">
        <v>33531</v>
      </c>
      <c r="F118" s="32">
        <v>198.74</v>
      </c>
      <c r="G118" s="32">
        <v>93.47</v>
      </c>
      <c r="H118" s="31">
        <v>4.58</v>
      </c>
      <c r="I118" s="33">
        <v>15.9</v>
      </c>
      <c r="J118" s="33">
        <v>2.2000000476837198</v>
      </c>
      <c r="K118" s="31">
        <v>2.9839999675750701</v>
      </c>
      <c r="L118" s="32">
        <v>88</v>
      </c>
      <c r="M118" s="32">
        <v>101</v>
      </c>
      <c r="N118" s="33">
        <v>0.6</v>
      </c>
      <c r="O118" s="31">
        <v>515.32305908203102</v>
      </c>
      <c r="P118" s="31">
        <v>23</v>
      </c>
      <c r="Q118" s="33" t="s">
        <v>534</v>
      </c>
      <c r="R118" s="31">
        <v>0.23231943344964401</v>
      </c>
      <c r="S118" s="31">
        <v>26.299999237060501</v>
      </c>
      <c r="T118" s="32">
        <v>0</v>
      </c>
      <c r="U118" s="32">
        <v>0</v>
      </c>
      <c r="V118" s="32">
        <v>0</v>
      </c>
      <c r="W118" s="32">
        <v>0</v>
      </c>
      <c r="X118" s="32">
        <v>401</v>
      </c>
      <c r="Y118" s="32">
        <v>0</v>
      </c>
      <c r="Z118" s="32">
        <v>105</v>
      </c>
      <c r="AA118" s="33">
        <v>8.5</v>
      </c>
      <c r="AB118" s="33">
        <v>4.82</v>
      </c>
      <c r="AC118" s="33">
        <v>5.7</v>
      </c>
      <c r="AD118" s="31">
        <v>2.5333333333333332</v>
      </c>
      <c r="AE118" s="31">
        <v>-0.62</v>
      </c>
      <c r="AF118" s="32">
        <v>31</v>
      </c>
      <c r="AG118" s="33">
        <v>100</v>
      </c>
      <c r="AH118" s="31">
        <v>99.24</v>
      </c>
      <c r="AI118" s="31">
        <v>49.836940765380902</v>
      </c>
      <c r="AJ118" s="31">
        <v>110.99</v>
      </c>
      <c r="AK118" s="32">
        <v>42000</v>
      </c>
      <c r="AL118" s="33">
        <v>76.426169700000003</v>
      </c>
      <c r="AM118" s="33">
        <v>88.375502100000006</v>
      </c>
      <c r="AN118" s="32">
        <v>5697.8349609375</v>
      </c>
      <c r="AO118" s="32">
        <v>3549750</v>
      </c>
      <c r="AP118" s="32">
        <v>4035872</v>
      </c>
      <c r="AQ118" s="32">
        <v>32854</v>
      </c>
      <c r="AR118" s="35">
        <v>0.23314740328085237</v>
      </c>
      <c r="AS118" s="35">
        <v>0.72609491276561189</v>
      </c>
      <c r="AT118" s="35">
        <v>0.76605097023725455</v>
      </c>
    </row>
    <row r="119" spans="1:46" x14ac:dyDescent="0.3">
      <c r="A119" s="30" t="s">
        <v>230</v>
      </c>
      <c r="B119" s="1" t="s">
        <v>231</v>
      </c>
      <c r="C119" s="31">
        <v>0.73499999999999999</v>
      </c>
      <c r="D119" s="31">
        <v>4.73219E-2</v>
      </c>
      <c r="E119" s="32">
        <v>12195367</v>
      </c>
      <c r="F119" s="32">
        <v>196.67</v>
      </c>
      <c r="G119" s="32">
        <v>289.48</v>
      </c>
      <c r="H119" s="31">
        <v>3.12</v>
      </c>
      <c r="I119" s="33">
        <v>17.899999999999999</v>
      </c>
      <c r="J119" s="33">
        <v>1.6000000238418599</v>
      </c>
      <c r="K119" s="31">
        <v>2.8369998931884801</v>
      </c>
      <c r="L119" s="32">
        <v>98</v>
      </c>
      <c r="M119" s="32">
        <v>183</v>
      </c>
      <c r="N119" s="33">
        <v>0.1</v>
      </c>
      <c r="O119" s="31">
        <v>469.56359863281301</v>
      </c>
      <c r="P119" s="31">
        <v>44</v>
      </c>
      <c r="Q119" s="33" t="s">
        <v>534</v>
      </c>
      <c r="R119" s="31">
        <v>0.27819221162762298</v>
      </c>
      <c r="S119" s="31">
        <v>32.299999237060497</v>
      </c>
      <c r="T119" s="32">
        <v>157000</v>
      </c>
      <c r="U119" s="32">
        <v>0</v>
      </c>
      <c r="V119" s="32">
        <v>264000</v>
      </c>
      <c r="W119" s="32">
        <v>0</v>
      </c>
      <c r="X119" s="32">
        <v>6</v>
      </c>
      <c r="Y119" s="32">
        <v>0</v>
      </c>
      <c r="Z119" s="32">
        <v>106</v>
      </c>
      <c r="AA119" s="33">
        <v>19.600000000000001</v>
      </c>
      <c r="AB119" s="33">
        <v>4.78</v>
      </c>
      <c r="AC119" s="33">
        <v>16.7</v>
      </c>
      <c r="AD119" s="31">
        <v>2.95</v>
      </c>
      <c r="AE119" s="31">
        <v>-0.11</v>
      </c>
      <c r="AF119" s="32">
        <v>36</v>
      </c>
      <c r="AG119" s="33">
        <v>81.775032043457003</v>
      </c>
      <c r="AH119" s="31">
        <v>98.37</v>
      </c>
      <c r="AI119" s="31">
        <v>21.436031341552699</v>
      </c>
      <c r="AJ119" s="31">
        <v>113.63</v>
      </c>
      <c r="AK119" s="32">
        <v>65000</v>
      </c>
      <c r="AL119" s="33">
        <v>59.716597399999998</v>
      </c>
      <c r="AM119" s="33">
        <v>64.424796000000001</v>
      </c>
      <c r="AN119" s="32">
        <v>12999.5283203125</v>
      </c>
      <c r="AO119" s="32">
        <v>3075647</v>
      </c>
      <c r="AP119" s="32">
        <v>2719849</v>
      </c>
      <c r="AQ119" s="32">
        <v>1553560</v>
      </c>
      <c r="AR119" s="35">
        <v>0.93967903375662309</v>
      </c>
      <c r="AS119" s="35">
        <v>0.59175781068305988</v>
      </c>
      <c r="AT119" s="35">
        <v>0.32832421504780807</v>
      </c>
    </row>
    <row r="120" spans="1:46" x14ac:dyDescent="0.3">
      <c r="A120" s="30" t="s">
        <v>232</v>
      </c>
      <c r="B120" s="1" t="s">
        <v>233</v>
      </c>
      <c r="C120" s="31">
        <v>0.80700000000000005</v>
      </c>
      <c r="D120" s="31">
        <v>1.8136999999999999E-3</v>
      </c>
      <c r="E120" s="32">
        <v>27990</v>
      </c>
      <c r="F120" s="32">
        <v>16.670000000000002</v>
      </c>
      <c r="G120" s="32">
        <v>23.26</v>
      </c>
      <c r="H120" s="31">
        <v>1.93</v>
      </c>
      <c r="I120" s="33">
        <v>3.8</v>
      </c>
      <c r="J120" s="33">
        <v>1</v>
      </c>
      <c r="K120" s="31">
        <v>2.34299993515015</v>
      </c>
      <c r="L120" s="32">
        <v>47</v>
      </c>
      <c r="M120" s="32">
        <v>16</v>
      </c>
      <c r="N120" s="33">
        <v>0.1</v>
      </c>
      <c r="O120" s="31">
        <v>957.01483154296898</v>
      </c>
      <c r="P120" s="31">
        <v>7</v>
      </c>
      <c r="Q120" s="33" t="s">
        <v>534</v>
      </c>
      <c r="R120" s="31">
        <v>0.15609406667027401</v>
      </c>
      <c r="S120" s="31">
        <v>31.930000305175799</v>
      </c>
      <c r="T120" s="32">
        <v>0</v>
      </c>
      <c r="U120" s="32">
        <v>200</v>
      </c>
      <c r="V120" s="32">
        <v>0</v>
      </c>
      <c r="W120" s="32">
        <v>0</v>
      </c>
      <c r="X120" s="32">
        <v>799</v>
      </c>
      <c r="Y120" s="32">
        <v>0</v>
      </c>
      <c r="Z120" s="32">
        <v>149</v>
      </c>
      <c r="AA120" s="33">
        <v>2.4</v>
      </c>
      <c r="AB120" s="33">
        <v>5.58</v>
      </c>
      <c r="AC120" s="33" t="s">
        <v>534</v>
      </c>
      <c r="AD120" s="31">
        <v>3.4</v>
      </c>
      <c r="AE120" s="31">
        <v>0.1</v>
      </c>
      <c r="AF120" s="32">
        <v>46</v>
      </c>
      <c r="AG120" s="33">
        <v>100</v>
      </c>
      <c r="AH120" s="31">
        <v>98.72</v>
      </c>
      <c r="AI120" s="31">
        <v>64.564994812011705</v>
      </c>
      <c r="AJ120" s="31">
        <v>167.48</v>
      </c>
      <c r="AK120" s="32">
        <v>11000</v>
      </c>
      <c r="AL120" s="33">
        <v>95.908655100000004</v>
      </c>
      <c r="AM120" s="33">
        <v>99.700911899999994</v>
      </c>
      <c r="AN120" s="32">
        <v>18765.10546875</v>
      </c>
      <c r="AO120" s="32">
        <v>622471</v>
      </c>
      <c r="AP120" s="32">
        <v>619223</v>
      </c>
      <c r="AQ120" s="32">
        <v>13450</v>
      </c>
      <c r="AR120" s="35">
        <v>0.46853084117835497</v>
      </c>
      <c r="AS120" s="35">
        <v>0.80156903736030771</v>
      </c>
      <c r="AT120" s="35">
        <v>4.1435067850179585E-3</v>
      </c>
    </row>
    <row r="121" spans="1:46" x14ac:dyDescent="0.3">
      <c r="A121" s="30" t="s">
        <v>234</v>
      </c>
      <c r="B121" s="1" t="s">
        <v>235</v>
      </c>
      <c r="C121" s="31">
        <v>0.64700000000000002</v>
      </c>
      <c r="D121" s="31">
        <v>6.9283200000000003E-2</v>
      </c>
      <c r="E121" s="32">
        <v>6119097</v>
      </c>
      <c r="F121" s="32">
        <v>685.35</v>
      </c>
      <c r="G121" s="32">
        <v>942.27</v>
      </c>
      <c r="H121" s="31">
        <v>1.96</v>
      </c>
      <c r="I121" s="33">
        <v>27.1</v>
      </c>
      <c r="J121" s="33">
        <v>3.0999999046325701</v>
      </c>
      <c r="K121" s="31">
        <v>0.62000000476837203</v>
      </c>
      <c r="L121" s="32">
        <v>99</v>
      </c>
      <c r="M121" s="32">
        <v>103</v>
      </c>
      <c r="N121" s="33">
        <v>0.1</v>
      </c>
      <c r="O121" s="31">
        <v>435.2900390625</v>
      </c>
      <c r="P121" s="31">
        <v>121</v>
      </c>
      <c r="Q121" s="33" t="s">
        <v>534</v>
      </c>
      <c r="R121" s="31">
        <v>0.49358292534026499</v>
      </c>
      <c r="S121" s="31">
        <v>40.720001220703097</v>
      </c>
      <c r="T121" s="32">
        <v>750000</v>
      </c>
      <c r="U121" s="32">
        <v>1650000</v>
      </c>
      <c r="V121" s="32">
        <v>70000</v>
      </c>
      <c r="W121" s="32">
        <v>0</v>
      </c>
      <c r="X121" s="32">
        <v>4715</v>
      </c>
      <c r="Y121" s="32">
        <v>0</v>
      </c>
      <c r="Z121" s="32">
        <v>145</v>
      </c>
      <c r="AA121" s="33">
        <v>3.5</v>
      </c>
      <c r="AB121" s="33">
        <v>5.67</v>
      </c>
      <c r="AC121" s="33">
        <v>4.9000000000000004</v>
      </c>
      <c r="AD121" s="31">
        <v>2.75</v>
      </c>
      <c r="AE121" s="31">
        <v>-0.1</v>
      </c>
      <c r="AF121" s="32">
        <v>40</v>
      </c>
      <c r="AG121" s="33">
        <v>100</v>
      </c>
      <c r="AH121" s="31">
        <v>71.709999999999994</v>
      </c>
      <c r="AI121" s="31">
        <v>57.080001831054702</v>
      </c>
      <c r="AJ121" s="31">
        <v>120.72</v>
      </c>
      <c r="AK121" s="32">
        <v>130000</v>
      </c>
      <c r="AL121" s="33">
        <v>76.710706999999999</v>
      </c>
      <c r="AM121" s="33">
        <v>85.424841400000005</v>
      </c>
      <c r="AN121" s="32">
        <v>8217.45703125</v>
      </c>
      <c r="AO121" s="32">
        <v>35739580</v>
      </c>
      <c r="AP121" s="32">
        <v>34227133</v>
      </c>
      <c r="AQ121" s="32">
        <v>446300</v>
      </c>
      <c r="AR121" s="35">
        <v>0.70359801585235549</v>
      </c>
      <c r="AS121" s="35">
        <v>0.8247010156934832</v>
      </c>
      <c r="AT121" s="35">
        <v>0.36109528317612993</v>
      </c>
    </row>
    <row r="122" spans="1:46" x14ac:dyDescent="0.3">
      <c r="A122" s="30" t="s">
        <v>236</v>
      </c>
      <c r="B122" s="1" t="s">
        <v>237</v>
      </c>
      <c r="C122" s="31">
        <v>0.41799999999999998</v>
      </c>
      <c r="D122" s="31">
        <v>0.3900151</v>
      </c>
      <c r="E122" s="32">
        <v>131718990</v>
      </c>
      <c r="F122" s="32">
        <v>1059.53</v>
      </c>
      <c r="G122" s="32">
        <v>1057.19</v>
      </c>
      <c r="H122" s="31">
        <v>14.23</v>
      </c>
      <c r="I122" s="33">
        <v>71.3</v>
      </c>
      <c r="J122" s="33">
        <v>15.6000003814697</v>
      </c>
      <c r="K122" s="31">
        <v>3.9999999105930301E-2</v>
      </c>
      <c r="L122" s="32">
        <v>91</v>
      </c>
      <c r="M122" s="32">
        <v>551</v>
      </c>
      <c r="N122" s="33">
        <v>12.3</v>
      </c>
      <c r="O122" s="31">
        <v>63.743930816650398</v>
      </c>
      <c r="P122" s="31">
        <v>489</v>
      </c>
      <c r="Q122" s="33">
        <v>71</v>
      </c>
      <c r="R122" s="31">
        <v>0.57386598084915197</v>
      </c>
      <c r="S122" s="31">
        <v>45.580001831054702</v>
      </c>
      <c r="T122" s="32">
        <v>2473300</v>
      </c>
      <c r="U122" s="32">
        <v>751901</v>
      </c>
      <c r="V122" s="32">
        <v>77450</v>
      </c>
      <c r="W122" s="32">
        <v>10085</v>
      </c>
      <c r="X122" s="32">
        <v>4876</v>
      </c>
      <c r="Y122" s="32">
        <v>6231</v>
      </c>
      <c r="Z122" s="32">
        <v>109</v>
      </c>
      <c r="AA122" s="33">
        <v>26.6</v>
      </c>
      <c r="AB122" s="33">
        <v>8.61</v>
      </c>
      <c r="AC122" s="33">
        <v>6.7</v>
      </c>
      <c r="AD122" s="31">
        <v>4.1500000000000004</v>
      </c>
      <c r="AE122" s="31">
        <v>-0.85</v>
      </c>
      <c r="AF122" s="32">
        <v>25</v>
      </c>
      <c r="AG122" s="33">
        <v>24.198339462280298</v>
      </c>
      <c r="AH122" s="31">
        <v>58.84</v>
      </c>
      <c r="AI122" s="31">
        <v>9</v>
      </c>
      <c r="AJ122" s="31">
        <v>66.25</v>
      </c>
      <c r="AK122" s="32">
        <v>41000</v>
      </c>
      <c r="AL122" s="33">
        <v>20.504614199999999</v>
      </c>
      <c r="AM122" s="33">
        <v>51.058230700000003</v>
      </c>
      <c r="AN122" s="32">
        <v>1247.27551269531</v>
      </c>
      <c r="AO122" s="32">
        <v>29668834</v>
      </c>
      <c r="AP122" s="32">
        <v>27614700</v>
      </c>
      <c r="AQ122" s="32">
        <v>786380</v>
      </c>
      <c r="AR122" s="35">
        <v>0.98178395821712516</v>
      </c>
      <c r="AS122" s="35">
        <v>0.65126003399246202</v>
      </c>
      <c r="AT122" s="35">
        <v>0.25170716031441764</v>
      </c>
    </row>
    <row r="123" spans="1:46" x14ac:dyDescent="0.3">
      <c r="A123" s="30" t="s">
        <v>238</v>
      </c>
      <c r="B123" s="1" t="s">
        <v>239</v>
      </c>
      <c r="C123" s="31">
        <v>0.55600000000000005</v>
      </c>
      <c r="D123" s="31" t="s">
        <v>534</v>
      </c>
      <c r="E123" s="32">
        <v>478447369</v>
      </c>
      <c r="F123" s="32">
        <v>880.11</v>
      </c>
      <c r="G123" s="32">
        <v>1065.78</v>
      </c>
      <c r="H123" s="31">
        <v>2.5099999999999998</v>
      </c>
      <c r="I123" s="33">
        <v>50.8</v>
      </c>
      <c r="J123" s="33">
        <v>18.899999618530298</v>
      </c>
      <c r="K123" s="31">
        <v>0.61199998855590798</v>
      </c>
      <c r="L123" s="32">
        <v>91</v>
      </c>
      <c r="M123" s="32">
        <v>361</v>
      </c>
      <c r="N123" s="33">
        <v>0.8</v>
      </c>
      <c r="O123" s="31">
        <v>267.22802734375</v>
      </c>
      <c r="P123" s="31">
        <v>178</v>
      </c>
      <c r="Q123" s="33">
        <v>11</v>
      </c>
      <c r="R123" s="31">
        <v>0.37356104374021298</v>
      </c>
      <c r="S123" s="31" t="s">
        <v>534</v>
      </c>
      <c r="T123" s="32">
        <v>953350</v>
      </c>
      <c r="U123" s="32">
        <v>199520</v>
      </c>
      <c r="V123" s="32">
        <v>0</v>
      </c>
      <c r="W123" s="32">
        <v>635155</v>
      </c>
      <c r="X123" s="32">
        <v>0</v>
      </c>
      <c r="Y123" s="32">
        <v>2</v>
      </c>
      <c r="Z123" s="32">
        <v>112</v>
      </c>
      <c r="AA123" s="33">
        <v>16.899999999999999</v>
      </c>
      <c r="AB123" s="33">
        <v>8.49</v>
      </c>
      <c r="AC123" s="33">
        <v>8.1</v>
      </c>
      <c r="AD123" s="31">
        <v>2.15</v>
      </c>
      <c r="AE123" s="31">
        <v>-0.98</v>
      </c>
      <c r="AF123" s="32">
        <v>30</v>
      </c>
      <c r="AG123" s="33">
        <v>57.009384155273402</v>
      </c>
      <c r="AH123" s="31">
        <v>75.55</v>
      </c>
      <c r="AI123" s="31">
        <v>21.799999237060501</v>
      </c>
      <c r="AJ123" s="31">
        <v>89.26</v>
      </c>
      <c r="AK123" s="32">
        <v>47000</v>
      </c>
      <c r="AL123" s="33">
        <v>79.554483700000006</v>
      </c>
      <c r="AM123" s="33">
        <v>80.638338599999997</v>
      </c>
      <c r="AN123" s="32">
        <v>6138.76123046875</v>
      </c>
      <c r="AO123" s="32">
        <v>53370608</v>
      </c>
      <c r="AP123" s="32">
        <v>53751557</v>
      </c>
      <c r="AQ123" s="32">
        <v>653290</v>
      </c>
      <c r="AR123" s="35">
        <v>1.7487144161171031E-2</v>
      </c>
      <c r="AS123" s="35">
        <v>0.26996098973556448</v>
      </c>
      <c r="AT123" s="35">
        <v>0.94667408405949249</v>
      </c>
    </row>
    <row r="124" spans="1:46" x14ac:dyDescent="0.3">
      <c r="A124" s="30" t="s">
        <v>240</v>
      </c>
      <c r="B124" s="1" t="s">
        <v>241</v>
      </c>
      <c r="C124" s="31">
        <v>0.64</v>
      </c>
      <c r="D124" s="31">
        <v>0.20454729999999999</v>
      </c>
      <c r="E124" s="32">
        <v>2110000</v>
      </c>
      <c r="F124" s="32">
        <v>113.23</v>
      </c>
      <c r="G124" s="32">
        <v>129.75</v>
      </c>
      <c r="H124" s="31">
        <v>1.59</v>
      </c>
      <c r="I124" s="33">
        <v>45.2</v>
      </c>
      <c r="J124" s="33">
        <v>13.199999809265099</v>
      </c>
      <c r="K124" s="31">
        <v>0.37400001287460299</v>
      </c>
      <c r="L124" s="32">
        <v>85</v>
      </c>
      <c r="M124" s="32">
        <v>446</v>
      </c>
      <c r="N124" s="33">
        <v>13.8</v>
      </c>
      <c r="O124" s="31">
        <v>942.47418212890602</v>
      </c>
      <c r="P124" s="31">
        <v>265</v>
      </c>
      <c r="Q124" s="33">
        <v>0</v>
      </c>
      <c r="R124" s="31">
        <v>0.47380014046142199</v>
      </c>
      <c r="S124" s="31">
        <v>60.970001220703097</v>
      </c>
      <c r="T124" s="32">
        <v>0</v>
      </c>
      <c r="U124" s="32">
        <v>2502</v>
      </c>
      <c r="V124" s="32">
        <v>0</v>
      </c>
      <c r="W124" s="32">
        <v>0</v>
      </c>
      <c r="X124" s="32">
        <v>2189</v>
      </c>
      <c r="Y124" s="32">
        <v>18</v>
      </c>
      <c r="Z124" s="32">
        <v>96</v>
      </c>
      <c r="AA124" s="33">
        <v>28.8</v>
      </c>
      <c r="AB124" s="33">
        <v>3.45</v>
      </c>
      <c r="AC124" s="33">
        <v>7.2</v>
      </c>
      <c r="AD124" s="31">
        <v>3.3</v>
      </c>
      <c r="AE124" s="31">
        <v>0.17</v>
      </c>
      <c r="AF124" s="32">
        <v>51</v>
      </c>
      <c r="AG124" s="33">
        <v>51.782424926757798</v>
      </c>
      <c r="AH124" s="31">
        <v>90.82</v>
      </c>
      <c r="AI124" s="31">
        <v>22.307014465331999</v>
      </c>
      <c r="AJ124" s="31">
        <v>109.19</v>
      </c>
      <c r="AK124" s="32">
        <v>58000</v>
      </c>
      <c r="AL124" s="33">
        <v>34.390583399999997</v>
      </c>
      <c r="AM124" s="33">
        <v>90.9602194</v>
      </c>
      <c r="AN124" s="32">
        <v>10475.51953125</v>
      </c>
      <c r="AO124" s="32">
        <v>2533794</v>
      </c>
      <c r="AP124" s="32">
        <v>2085097</v>
      </c>
      <c r="AQ124" s="32">
        <v>823290</v>
      </c>
      <c r="AR124" s="35">
        <v>0.26172113008258369</v>
      </c>
      <c r="AS124" s="35">
        <v>0.17928529781160085</v>
      </c>
      <c r="AT124" s="35">
        <v>0.61799113938027639</v>
      </c>
    </row>
    <row r="125" spans="1:46" x14ac:dyDescent="0.3">
      <c r="A125" s="30" t="s">
        <v>242</v>
      </c>
      <c r="B125" s="1" t="s">
        <v>243</v>
      </c>
      <c r="C125" s="31" t="s">
        <v>534</v>
      </c>
      <c r="D125" s="31" t="s">
        <v>534</v>
      </c>
      <c r="E125" s="32">
        <v>0</v>
      </c>
      <c r="F125" s="32">
        <v>27.85</v>
      </c>
      <c r="G125" s="32">
        <v>18.72</v>
      </c>
      <c r="H125" s="31">
        <v>18.309999999999999</v>
      </c>
      <c r="I125" s="33">
        <v>34.6</v>
      </c>
      <c r="J125" s="33">
        <v>4.8000001907348597</v>
      </c>
      <c r="K125" s="31">
        <v>0.71399998664856001</v>
      </c>
      <c r="L125" s="32">
        <v>98</v>
      </c>
      <c r="M125" s="32">
        <v>112</v>
      </c>
      <c r="N125" s="33" t="s">
        <v>534</v>
      </c>
      <c r="O125" s="31">
        <v>1063.90539550781</v>
      </c>
      <c r="P125" s="31" t="s">
        <v>534</v>
      </c>
      <c r="Q125" s="33" t="s">
        <v>534</v>
      </c>
      <c r="R125" s="31" t="s">
        <v>534</v>
      </c>
      <c r="S125" s="31" t="s">
        <v>534</v>
      </c>
      <c r="T125" s="32">
        <v>0</v>
      </c>
      <c r="U125" s="32">
        <v>0</v>
      </c>
      <c r="V125" s="32">
        <v>0</v>
      </c>
      <c r="W125" s="32">
        <v>0</v>
      </c>
      <c r="X125" s="32">
        <v>962</v>
      </c>
      <c r="Y125" s="32">
        <v>0</v>
      </c>
      <c r="Z125" s="32">
        <v>30</v>
      </c>
      <c r="AA125" s="33">
        <v>3.3</v>
      </c>
      <c r="AB125" s="33" t="s">
        <v>534</v>
      </c>
      <c r="AC125" s="33" t="s">
        <v>534</v>
      </c>
      <c r="AD125" s="31">
        <v>1.7666666666666664</v>
      </c>
      <c r="AE125" s="31">
        <v>-0.69</v>
      </c>
      <c r="AF125" s="32" t="s">
        <v>534</v>
      </c>
      <c r="AG125" s="33">
        <v>99.202804565429702</v>
      </c>
      <c r="AH125" s="31" t="s">
        <v>534</v>
      </c>
      <c r="AI125" s="31">
        <v>54</v>
      </c>
      <c r="AJ125" s="31">
        <v>97.3</v>
      </c>
      <c r="AK125" s="32">
        <v>46</v>
      </c>
      <c r="AL125" s="33">
        <v>65.596894800000001</v>
      </c>
      <c r="AM125" s="33">
        <v>96.525608300000002</v>
      </c>
      <c r="AN125" s="32">
        <v>14157.533203125</v>
      </c>
      <c r="AO125" s="32">
        <v>13649</v>
      </c>
      <c r="AP125" s="32">
        <v>10159</v>
      </c>
      <c r="AQ125" s="32">
        <v>21</v>
      </c>
      <c r="AR125" s="35">
        <v>0.28695248297242371</v>
      </c>
      <c r="AS125" s="35">
        <v>0.19051655672668799</v>
      </c>
      <c r="AT125" s="35">
        <v>0.25060984956906107</v>
      </c>
    </row>
    <row r="126" spans="1:46" x14ac:dyDescent="0.3">
      <c r="A126" s="30" t="s">
        <v>244</v>
      </c>
      <c r="B126" s="1" t="s">
        <v>245</v>
      </c>
      <c r="C126" s="31">
        <v>0.55800000000000005</v>
      </c>
      <c r="D126" s="31">
        <v>0.11633930000000001</v>
      </c>
      <c r="E126" s="32">
        <v>53230151</v>
      </c>
      <c r="F126" s="32">
        <v>666.47</v>
      </c>
      <c r="G126" s="32">
        <v>572.89</v>
      </c>
      <c r="H126" s="31">
        <v>4.97</v>
      </c>
      <c r="I126" s="33">
        <v>34.5</v>
      </c>
      <c r="J126" s="33">
        <v>27</v>
      </c>
      <c r="K126" s="31" t="s">
        <v>534</v>
      </c>
      <c r="L126" s="32">
        <v>83</v>
      </c>
      <c r="M126" s="32">
        <v>154</v>
      </c>
      <c r="N126" s="33">
        <v>0.2</v>
      </c>
      <c r="O126" s="31">
        <v>150.59036254882801</v>
      </c>
      <c r="P126" s="31">
        <v>258</v>
      </c>
      <c r="Q126" s="33">
        <v>0</v>
      </c>
      <c r="R126" s="31">
        <v>0.49741102361067402</v>
      </c>
      <c r="S126" s="31">
        <v>32.75</v>
      </c>
      <c r="T126" s="32">
        <v>20574</v>
      </c>
      <c r="U126" s="32">
        <v>1713634</v>
      </c>
      <c r="V126" s="32">
        <v>1400</v>
      </c>
      <c r="W126" s="32">
        <v>2</v>
      </c>
      <c r="X126" s="32">
        <v>21471</v>
      </c>
      <c r="Y126" s="32">
        <v>0</v>
      </c>
      <c r="Z126" s="32">
        <v>121</v>
      </c>
      <c r="AA126" s="33">
        <v>8.1</v>
      </c>
      <c r="AB126" s="33">
        <v>9.5</v>
      </c>
      <c r="AC126" s="33">
        <v>10.199999999999999</v>
      </c>
      <c r="AD126" s="31">
        <v>2.85</v>
      </c>
      <c r="AE126" s="31">
        <v>-0.81</v>
      </c>
      <c r="AF126" s="32">
        <v>31</v>
      </c>
      <c r="AG126" s="33">
        <v>90.699996948242202</v>
      </c>
      <c r="AH126" s="31">
        <v>64.66</v>
      </c>
      <c r="AI126" s="31">
        <v>17.581617355346701</v>
      </c>
      <c r="AJ126" s="31">
        <v>111.7</v>
      </c>
      <c r="AK126" s="32">
        <v>22000</v>
      </c>
      <c r="AL126" s="33">
        <v>45.793182000000002</v>
      </c>
      <c r="AM126" s="33">
        <v>91.607604699999996</v>
      </c>
      <c r="AN126" s="32">
        <v>2681.84375</v>
      </c>
      <c r="AO126" s="32">
        <v>29304998</v>
      </c>
      <c r="AP126" s="32">
        <v>27885921</v>
      </c>
      <c r="AQ126" s="32">
        <v>143350</v>
      </c>
      <c r="AR126" s="35">
        <v>0.89085906544505566</v>
      </c>
      <c r="AS126" s="35">
        <v>0.70043411637546493</v>
      </c>
      <c r="AT126" s="35">
        <v>0.56524609181491803</v>
      </c>
    </row>
    <row r="127" spans="1:46" x14ac:dyDescent="0.3">
      <c r="A127" s="30" t="s">
        <v>246</v>
      </c>
      <c r="B127" s="1" t="s">
        <v>247</v>
      </c>
      <c r="C127" s="31">
        <v>0.92400000000000004</v>
      </c>
      <c r="D127" s="31" t="s">
        <v>534</v>
      </c>
      <c r="E127" s="32">
        <v>0</v>
      </c>
      <c r="F127" s="32">
        <v>0</v>
      </c>
      <c r="G127" s="32">
        <v>0</v>
      </c>
      <c r="H127" s="31" t="s">
        <v>534</v>
      </c>
      <c r="I127" s="33">
        <v>3.8</v>
      </c>
      <c r="J127" s="33" t="s">
        <v>534</v>
      </c>
      <c r="K127" s="31">
        <v>2.8589999675750701</v>
      </c>
      <c r="L127" s="32">
        <v>94</v>
      </c>
      <c r="M127" s="32">
        <v>5.9</v>
      </c>
      <c r="N127" s="33">
        <v>0.2</v>
      </c>
      <c r="O127" s="31">
        <v>5313.2431640625</v>
      </c>
      <c r="P127" s="31">
        <v>7</v>
      </c>
      <c r="Q127" s="33" t="s">
        <v>534</v>
      </c>
      <c r="R127" s="31">
        <v>4.3606862968317402E-2</v>
      </c>
      <c r="S127" s="31">
        <v>27.9899997711182</v>
      </c>
      <c r="T127" s="32">
        <v>0</v>
      </c>
      <c r="U127" s="32">
        <v>0</v>
      </c>
      <c r="V127" s="32">
        <v>0</v>
      </c>
      <c r="W127" s="32">
        <v>0</v>
      </c>
      <c r="X127" s="32">
        <v>103860</v>
      </c>
      <c r="Y127" s="32">
        <v>0</v>
      </c>
      <c r="Z127" s="32">
        <v>126</v>
      </c>
      <c r="AA127" s="33">
        <v>2.4</v>
      </c>
      <c r="AB127" s="33">
        <v>1.38</v>
      </c>
      <c r="AC127" s="33">
        <v>5.6</v>
      </c>
      <c r="AD127" s="31">
        <v>4.3166666666666664</v>
      </c>
      <c r="AE127" s="31">
        <v>1.84</v>
      </c>
      <c r="AF127" s="32">
        <v>82</v>
      </c>
      <c r="AG127" s="33">
        <v>100</v>
      </c>
      <c r="AH127" s="31" t="s">
        <v>534</v>
      </c>
      <c r="AI127" s="31">
        <v>93.096496582031307</v>
      </c>
      <c r="AJ127" s="31">
        <v>129.94999999999999</v>
      </c>
      <c r="AK127" s="32">
        <v>210000</v>
      </c>
      <c r="AL127" s="33">
        <v>97.726219599999993</v>
      </c>
      <c r="AM127" s="33">
        <v>100</v>
      </c>
      <c r="AN127" s="32">
        <v>52941.12109375</v>
      </c>
      <c r="AO127" s="32">
        <v>17132854</v>
      </c>
      <c r="AP127" s="32">
        <v>16774129</v>
      </c>
      <c r="AQ127" s="32">
        <v>33730</v>
      </c>
      <c r="AR127" s="35">
        <v>0.34300386662787119</v>
      </c>
      <c r="AS127" s="35">
        <v>0.2180472406580114</v>
      </c>
      <c r="AT127" s="35">
        <v>0.23475587547001353</v>
      </c>
    </row>
    <row r="128" spans="1:46" x14ac:dyDescent="0.3">
      <c r="A128" s="30" t="s">
        <v>248</v>
      </c>
      <c r="B128" s="1" t="s">
        <v>249</v>
      </c>
      <c r="C128" s="31">
        <v>0.91500000000000004</v>
      </c>
      <c r="D128" s="31" t="s">
        <v>534</v>
      </c>
      <c r="E128" s="32">
        <v>-11745</v>
      </c>
      <c r="F128" s="32">
        <v>0</v>
      </c>
      <c r="G128" s="32">
        <v>0</v>
      </c>
      <c r="H128" s="31" t="s">
        <v>534</v>
      </c>
      <c r="I128" s="33">
        <v>5.4</v>
      </c>
      <c r="J128" s="33" t="s">
        <v>534</v>
      </c>
      <c r="K128" s="31">
        <v>2.7349998950958301</v>
      </c>
      <c r="L128" s="32">
        <v>92</v>
      </c>
      <c r="M128" s="32">
        <v>7.3</v>
      </c>
      <c r="N128" s="33">
        <v>0.11</v>
      </c>
      <c r="O128" s="31">
        <v>3530.09692382813</v>
      </c>
      <c r="P128" s="31">
        <v>11</v>
      </c>
      <c r="Q128" s="33" t="s">
        <v>534</v>
      </c>
      <c r="R128" s="31">
        <v>0.157796553707724</v>
      </c>
      <c r="S128" s="31" t="s">
        <v>534</v>
      </c>
      <c r="T128" s="32">
        <v>350</v>
      </c>
      <c r="U128" s="32">
        <v>2383</v>
      </c>
      <c r="V128" s="32">
        <v>0</v>
      </c>
      <c r="W128" s="32">
        <v>0</v>
      </c>
      <c r="X128" s="32">
        <v>1474</v>
      </c>
      <c r="Y128" s="32">
        <v>0</v>
      </c>
      <c r="Z128" s="32">
        <v>121</v>
      </c>
      <c r="AA128" s="33">
        <v>2.4</v>
      </c>
      <c r="AB128" s="33">
        <v>1.96</v>
      </c>
      <c r="AC128" s="33" t="s">
        <v>534</v>
      </c>
      <c r="AD128" s="31">
        <v>3.95</v>
      </c>
      <c r="AE128" s="31">
        <v>1.86</v>
      </c>
      <c r="AF128" s="32">
        <v>89</v>
      </c>
      <c r="AG128" s="33">
        <v>100</v>
      </c>
      <c r="AH128" s="31" t="s">
        <v>534</v>
      </c>
      <c r="AI128" s="31">
        <v>88.222885131835895</v>
      </c>
      <c r="AJ128" s="31">
        <v>124.98</v>
      </c>
      <c r="AK128" s="32">
        <v>110000</v>
      </c>
      <c r="AL128" s="33" t="s">
        <v>534</v>
      </c>
      <c r="AM128" s="33">
        <v>100</v>
      </c>
      <c r="AN128" s="32">
        <v>40916.9375</v>
      </c>
      <c r="AO128" s="32">
        <v>4793900</v>
      </c>
      <c r="AP128" s="32">
        <v>4430276</v>
      </c>
      <c r="AQ128" s="32">
        <v>263310</v>
      </c>
      <c r="AR128" s="35">
        <v>6.0976165192123011E-2</v>
      </c>
      <c r="AS128" s="35">
        <v>9.1797330376090613E-2</v>
      </c>
      <c r="AT128" s="35">
        <v>0.59780449751874387</v>
      </c>
    </row>
    <row r="129" spans="1:46" x14ac:dyDescent="0.3">
      <c r="A129" s="30" t="s">
        <v>250</v>
      </c>
      <c r="B129" s="1" t="s">
        <v>251</v>
      </c>
      <c r="C129" s="31">
        <v>0.64500000000000002</v>
      </c>
      <c r="D129" s="31">
        <v>8.8418399999999994E-2</v>
      </c>
      <c r="E129" s="32">
        <v>5302332</v>
      </c>
      <c r="F129" s="32">
        <v>150.51</v>
      </c>
      <c r="G129" s="32">
        <v>176.44</v>
      </c>
      <c r="H129" s="31">
        <v>3.26</v>
      </c>
      <c r="I129" s="33">
        <v>19.7</v>
      </c>
      <c r="J129" s="33">
        <v>5.6999998092651403</v>
      </c>
      <c r="K129" s="31">
        <v>0.89700001478195202</v>
      </c>
      <c r="L129" s="32">
        <v>99</v>
      </c>
      <c r="M129" s="32">
        <v>48</v>
      </c>
      <c r="N129" s="33">
        <v>0.2</v>
      </c>
      <c r="O129" s="31">
        <v>405.99227905273398</v>
      </c>
      <c r="P129" s="31">
        <v>150</v>
      </c>
      <c r="Q129" s="33">
        <v>0</v>
      </c>
      <c r="R129" s="31">
        <v>0.46233989130373399</v>
      </c>
      <c r="S129" s="31">
        <v>47.049999237060497</v>
      </c>
      <c r="T129" s="32">
        <v>10570</v>
      </c>
      <c r="U129" s="32">
        <v>52915</v>
      </c>
      <c r="V129" s="32">
        <v>0</v>
      </c>
      <c r="W129" s="32">
        <v>0</v>
      </c>
      <c r="X129" s="32">
        <v>328</v>
      </c>
      <c r="Y129" s="32">
        <v>0</v>
      </c>
      <c r="Z129" s="32">
        <v>116</v>
      </c>
      <c r="AA129" s="33">
        <v>17</v>
      </c>
      <c r="AB129" s="33">
        <v>4.54</v>
      </c>
      <c r="AC129" s="33">
        <v>6.4</v>
      </c>
      <c r="AD129" s="31">
        <v>3.1333333333333333</v>
      </c>
      <c r="AE129" s="31">
        <v>-0.7</v>
      </c>
      <c r="AF129" s="32">
        <v>26</v>
      </c>
      <c r="AG129" s="33">
        <v>81.796798706054702</v>
      </c>
      <c r="AH129" s="31">
        <v>82.47</v>
      </c>
      <c r="AI129" s="31">
        <v>19.704292297363299</v>
      </c>
      <c r="AJ129" s="31">
        <v>122.14</v>
      </c>
      <c r="AK129" s="32">
        <v>18000</v>
      </c>
      <c r="AL129" s="33">
        <v>67.900858499999998</v>
      </c>
      <c r="AM129" s="33">
        <v>86.978571099999996</v>
      </c>
      <c r="AN129" s="32">
        <v>5842.171875</v>
      </c>
      <c r="AO129" s="32">
        <v>6217581</v>
      </c>
      <c r="AP129" s="32">
        <v>6056548</v>
      </c>
      <c r="AQ129" s="32">
        <v>120340</v>
      </c>
      <c r="AR129" s="35">
        <v>0.84765081134425424</v>
      </c>
      <c r="AS129" s="35">
        <v>0.33264586866012558</v>
      </c>
      <c r="AT129" s="35">
        <v>0.14381463929124416</v>
      </c>
    </row>
    <row r="130" spans="1:46" x14ac:dyDescent="0.3">
      <c r="A130" s="30" t="s">
        <v>252</v>
      </c>
      <c r="B130" s="1" t="s">
        <v>253</v>
      </c>
      <c r="C130" s="31">
        <v>0.35299999999999998</v>
      </c>
      <c r="D130" s="31">
        <v>0.58388890000000004</v>
      </c>
      <c r="E130" s="32">
        <v>655368701</v>
      </c>
      <c r="F130" s="32">
        <v>338.5</v>
      </c>
      <c r="G130" s="32">
        <v>371.52</v>
      </c>
      <c r="H130" s="31" t="s">
        <v>534</v>
      </c>
      <c r="I130" s="33">
        <v>91.3</v>
      </c>
      <c r="J130" s="33">
        <v>31.700000762939499</v>
      </c>
      <c r="K130" s="31">
        <v>1.8999999389052401E-2</v>
      </c>
      <c r="L130" s="32">
        <v>74</v>
      </c>
      <c r="M130" s="32">
        <v>93</v>
      </c>
      <c r="N130" s="33">
        <v>0.4</v>
      </c>
      <c r="O130" s="31">
        <v>68.469688415527301</v>
      </c>
      <c r="P130" s="31">
        <v>553</v>
      </c>
      <c r="Q130" s="33">
        <v>131</v>
      </c>
      <c r="R130" s="31">
        <v>0.69546071428017997</v>
      </c>
      <c r="S130" s="31">
        <v>33.990001678466797</v>
      </c>
      <c r="T130" s="32">
        <v>126344</v>
      </c>
      <c r="U130" s="32">
        <v>1343203</v>
      </c>
      <c r="V130" s="32">
        <v>0</v>
      </c>
      <c r="W130" s="32">
        <v>143561</v>
      </c>
      <c r="X130" s="32">
        <v>177802</v>
      </c>
      <c r="Y130" s="32">
        <v>0</v>
      </c>
      <c r="Z130" s="32">
        <v>123</v>
      </c>
      <c r="AA130" s="33">
        <v>11.3</v>
      </c>
      <c r="AB130" s="33">
        <v>7.24</v>
      </c>
      <c r="AC130" s="33">
        <v>9.4</v>
      </c>
      <c r="AD130" s="31">
        <v>2.9</v>
      </c>
      <c r="AE130" s="31">
        <v>-0.59</v>
      </c>
      <c r="AF130" s="32">
        <v>33</v>
      </c>
      <c r="AG130" s="33">
        <v>16.2172336578369</v>
      </c>
      <c r="AH130" s="31">
        <v>19.100000000000001</v>
      </c>
      <c r="AI130" s="31">
        <v>2.22016525268555</v>
      </c>
      <c r="AJ130" s="31">
        <v>48.87</v>
      </c>
      <c r="AK130" s="32">
        <v>49000</v>
      </c>
      <c r="AL130" s="33">
        <v>10.8836394</v>
      </c>
      <c r="AM130" s="33">
        <v>58.246313399999998</v>
      </c>
      <c r="AN130" s="32">
        <v>1016.61364746094</v>
      </c>
      <c r="AO130" s="32">
        <v>21477348</v>
      </c>
      <c r="AP130" s="32">
        <v>19855692</v>
      </c>
      <c r="AQ130" s="32">
        <v>1266700</v>
      </c>
      <c r="AR130" s="35">
        <v>0.58553613951712979</v>
      </c>
      <c r="AS130" s="35">
        <v>0.14745269675855888</v>
      </c>
      <c r="AT130" s="35">
        <v>0.64774297580115969</v>
      </c>
    </row>
    <row r="131" spans="1:46" x14ac:dyDescent="0.3">
      <c r="A131" s="30" t="s">
        <v>254</v>
      </c>
      <c r="B131" s="1" t="s">
        <v>255</v>
      </c>
      <c r="C131" s="31">
        <v>0.52700000000000002</v>
      </c>
      <c r="D131" s="31">
        <v>0.27887230000000002</v>
      </c>
      <c r="E131" s="32">
        <v>1992939619</v>
      </c>
      <c r="F131" s="32">
        <v>1124.44</v>
      </c>
      <c r="G131" s="32">
        <v>1229.82</v>
      </c>
      <c r="H131" s="31">
        <v>0.63</v>
      </c>
      <c r="I131" s="33">
        <v>104.3</v>
      </c>
      <c r="J131" s="33">
        <v>31.5</v>
      </c>
      <c r="K131" s="31">
        <v>0.395000010728836</v>
      </c>
      <c r="L131" s="32">
        <v>51</v>
      </c>
      <c r="M131" s="32">
        <v>219</v>
      </c>
      <c r="N131" s="33">
        <v>2.9</v>
      </c>
      <c r="O131" s="31">
        <v>215.22380065918</v>
      </c>
      <c r="P131" s="31">
        <v>814</v>
      </c>
      <c r="Q131" s="33">
        <v>107</v>
      </c>
      <c r="R131" s="31" t="s">
        <v>534</v>
      </c>
      <c r="S131" s="31">
        <v>42.970001220703097</v>
      </c>
      <c r="T131" s="32">
        <v>17255</v>
      </c>
      <c r="U131" s="32">
        <v>12204</v>
      </c>
      <c r="V131" s="32">
        <v>1081</v>
      </c>
      <c r="W131" s="32">
        <v>1916589</v>
      </c>
      <c r="X131" s="32">
        <v>1922</v>
      </c>
      <c r="Y131" s="32">
        <v>282761</v>
      </c>
      <c r="Z131" s="32">
        <v>121</v>
      </c>
      <c r="AA131" s="33">
        <v>7.9</v>
      </c>
      <c r="AB131" s="33">
        <v>6.33</v>
      </c>
      <c r="AC131" s="33">
        <v>4</v>
      </c>
      <c r="AD131" s="31">
        <v>3.9</v>
      </c>
      <c r="AE131" s="31">
        <v>-1.0900000000000001</v>
      </c>
      <c r="AF131" s="32">
        <v>27</v>
      </c>
      <c r="AG131" s="33">
        <v>59.299999237060497</v>
      </c>
      <c r="AH131" s="31">
        <v>59.57</v>
      </c>
      <c r="AI131" s="31">
        <v>47.442550659179702</v>
      </c>
      <c r="AJ131" s="31">
        <v>81.819999999999993</v>
      </c>
      <c r="AK131" s="32">
        <v>98000</v>
      </c>
      <c r="AL131" s="33">
        <v>28.9532135</v>
      </c>
      <c r="AM131" s="33">
        <v>68.528737500000005</v>
      </c>
      <c r="AN131" s="32">
        <v>5860.84716796875</v>
      </c>
      <c r="AO131" s="32">
        <v>190886304</v>
      </c>
      <c r="AP131" s="32">
        <v>181861183</v>
      </c>
      <c r="AQ131" s="32">
        <v>910770</v>
      </c>
      <c r="AR131" s="35">
        <v>0.2964140284265887</v>
      </c>
      <c r="AS131" s="35">
        <v>6.2913098150148006E-2</v>
      </c>
      <c r="AT131" s="35">
        <v>0.94365374186562145</v>
      </c>
    </row>
    <row r="132" spans="1:46" x14ac:dyDescent="0.3">
      <c r="A132" s="30" t="s">
        <v>256</v>
      </c>
      <c r="B132" s="1" t="s">
        <v>257</v>
      </c>
      <c r="C132" s="31">
        <v>0.94899999999999995</v>
      </c>
      <c r="D132" s="31" t="s">
        <v>534</v>
      </c>
      <c r="E132" s="32">
        <v>0</v>
      </c>
      <c r="F132" s="32">
        <v>0</v>
      </c>
      <c r="G132" s="32">
        <v>0</v>
      </c>
      <c r="H132" s="31" t="s">
        <v>534</v>
      </c>
      <c r="I132" s="33">
        <v>2.6</v>
      </c>
      <c r="J132" s="33" t="s">
        <v>534</v>
      </c>
      <c r="K132" s="31">
        <v>4.2810001373290998</v>
      </c>
      <c r="L132" s="32">
        <v>96</v>
      </c>
      <c r="M132" s="32">
        <v>6.1</v>
      </c>
      <c r="N132" s="33">
        <v>0.2</v>
      </c>
      <c r="O132" s="31">
        <v>6221.6416015625</v>
      </c>
      <c r="P132" s="31">
        <v>5</v>
      </c>
      <c r="Q132" s="33" t="s">
        <v>534</v>
      </c>
      <c r="R132" s="31">
        <v>5.2565158337404098E-2</v>
      </c>
      <c r="S132" s="31">
        <v>25.899999618530298</v>
      </c>
      <c r="T132" s="32">
        <v>0</v>
      </c>
      <c r="U132" s="32">
        <v>0</v>
      </c>
      <c r="V132" s="32">
        <v>0</v>
      </c>
      <c r="W132" s="32">
        <v>0</v>
      </c>
      <c r="X132" s="32">
        <v>59236</v>
      </c>
      <c r="Y132" s="32">
        <v>0</v>
      </c>
      <c r="Z132" s="32">
        <v>136</v>
      </c>
      <c r="AA132" s="33">
        <v>2.4</v>
      </c>
      <c r="AB132" s="33">
        <v>1.51</v>
      </c>
      <c r="AC132" s="33">
        <v>11.3</v>
      </c>
      <c r="AD132" s="31">
        <v>4.0833333333333339</v>
      </c>
      <c r="AE132" s="31">
        <v>1.88</v>
      </c>
      <c r="AF132" s="32">
        <v>85</v>
      </c>
      <c r="AG132" s="33">
        <v>100</v>
      </c>
      <c r="AH132" s="31" t="s">
        <v>534</v>
      </c>
      <c r="AI132" s="31">
        <v>96.810302734375</v>
      </c>
      <c r="AJ132" s="31">
        <v>110.07</v>
      </c>
      <c r="AK132" s="32">
        <v>140000</v>
      </c>
      <c r="AL132" s="33">
        <v>98.058583200000001</v>
      </c>
      <c r="AM132" s="33">
        <v>100</v>
      </c>
      <c r="AN132" s="32">
        <v>60978.27734375</v>
      </c>
      <c r="AO132" s="32">
        <v>5282223</v>
      </c>
      <c r="AP132" s="32">
        <v>5100926</v>
      </c>
      <c r="AQ132" s="32">
        <v>304250</v>
      </c>
      <c r="AR132" s="35">
        <v>0.98036878267357219</v>
      </c>
      <c r="AS132" s="35">
        <v>0.45793836807237964</v>
      </c>
      <c r="AT132" s="35">
        <v>0.13972381020659774</v>
      </c>
    </row>
    <row r="133" spans="1:46" x14ac:dyDescent="0.3">
      <c r="A133" s="30" t="s">
        <v>258</v>
      </c>
      <c r="B133" s="1" t="s">
        <v>259</v>
      </c>
      <c r="C133" s="31">
        <v>0.79600000000000004</v>
      </c>
      <c r="D133" s="31" t="s">
        <v>534</v>
      </c>
      <c r="E133" s="32">
        <v>0</v>
      </c>
      <c r="F133" s="32">
        <v>0</v>
      </c>
      <c r="G133" s="32">
        <v>0</v>
      </c>
      <c r="H133" s="31" t="s">
        <v>534</v>
      </c>
      <c r="I133" s="33">
        <v>10.7</v>
      </c>
      <c r="J133" s="33">
        <v>8.6000003814697301</v>
      </c>
      <c r="K133" s="31">
        <v>1.91499996185303</v>
      </c>
      <c r="L133" s="32">
        <v>99</v>
      </c>
      <c r="M133" s="32">
        <v>9</v>
      </c>
      <c r="N133" s="33">
        <v>0.2</v>
      </c>
      <c r="O133" s="31">
        <v>1635.87072753906</v>
      </c>
      <c r="P133" s="31">
        <v>17</v>
      </c>
      <c r="Q133" s="33" t="s">
        <v>534</v>
      </c>
      <c r="R133" s="31">
        <v>0.28140843967947299</v>
      </c>
      <c r="S133" s="31" t="s">
        <v>534</v>
      </c>
      <c r="T133" s="32">
        <v>0</v>
      </c>
      <c r="U133" s="32">
        <v>200</v>
      </c>
      <c r="V133" s="32">
        <v>0</v>
      </c>
      <c r="W133" s="32">
        <v>0</v>
      </c>
      <c r="X133" s="32">
        <v>309</v>
      </c>
      <c r="Y133" s="32">
        <v>0</v>
      </c>
      <c r="Z133" s="32">
        <v>123</v>
      </c>
      <c r="AA133" s="33">
        <v>6.2</v>
      </c>
      <c r="AB133" s="33">
        <v>3.28</v>
      </c>
      <c r="AC133" s="33">
        <v>9.1999999999999993</v>
      </c>
      <c r="AD133" s="31" t="s">
        <v>534</v>
      </c>
      <c r="AE133" s="31">
        <v>0.19</v>
      </c>
      <c r="AF133" s="32">
        <v>44</v>
      </c>
      <c r="AG133" s="33">
        <v>100</v>
      </c>
      <c r="AH133" s="31">
        <v>93.97</v>
      </c>
      <c r="AI133" s="31">
        <v>74.174163818359403</v>
      </c>
      <c r="AJ133" s="31">
        <v>159.22</v>
      </c>
      <c r="AK133" s="32">
        <v>42000</v>
      </c>
      <c r="AL133" s="33">
        <v>96.743553000000006</v>
      </c>
      <c r="AM133" s="33">
        <v>93.398453000000003</v>
      </c>
      <c r="AN133" s="32">
        <v>41675.34375</v>
      </c>
      <c r="AO133" s="32">
        <v>4636262</v>
      </c>
      <c r="AP133" s="32">
        <v>4480667</v>
      </c>
      <c r="AQ133" s="32">
        <v>309500</v>
      </c>
      <c r="AR133" s="35">
        <v>0.19887593482221932</v>
      </c>
      <c r="AS133" s="35">
        <v>0.39910108568721514</v>
      </c>
      <c r="AT133" s="35">
        <v>5.4425637545134853E-2</v>
      </c>
    </row>
    <row r="134" spans="1:46" x14ac:dyDescent="0.3">
      <c r="A134" s="30" t="s">
        <v>260</v>
      </c>
      <c r="B134" s="1" t="s">
        <v>261</v>
      </c>
      <c r="C134" s="31">
        <v>0.55000000000000004</v>
      </c>
      <c r="D134" s="31">
        <v>0.2372427</v>
      </c>
      <c r="E134" s="32">
        <v>566332453</v>
      </c>
      <c r="F134" s="32">
        <v>1687.55</v>
      </c>
      <c r="G134" s="32">
        <v>1721.95</v>
      </c>
      <c r="H134" s="31">
        <v>1</v>
      </c>
      <c r="I134" s="33">
        <v>78.8</v>
      </c>
      <c r="J134" s="33">
        <v>31.600000381469702</v>
      </c>
      <c r="K134" s="31">
        <v>0.82700002193450906</v>
      </c>
      <c r="L134" s="32">
        <v>61</v>
      </c>
      <c r="M134" s="32">
        <v>268</v>
      </c>
      <c r="N134" s="33">
        <v>0.1</v>
      </c>
      <c r="O134" s="31">
        <v>134.44146728515599</v>
      </c>
      <c r="P134" s="31">
        <v>178</v>
      </c>
      <c r="Q134" s="33">
        <v>2</v>
      </c>
      <c r="R134" s="31">
        <v>0.54557337978408804</v>
      </c>
      <c r="S134" s="31">
        <v>29.590000152587901</v>
      </c>
      <c r="T134" s="32">
        <v>11095</v>
      </c>
      <c r="U134" s="32">
        <v>65735</v>
      </c>
      <c r="V134" s="32">
        <v>0</v>
      </c>
      <c r="W134" s="32">
        <v>176556</v>
      </c>
      <c r="X134" s="32">
        <v>1393143</v>
      </c>
      <c r="Y134" s="32">
        <v>17</v>
      </c>
      <c r="Z134" s="32">
        <v>110</v>
      </c>
      <c r="AA134" s="33">
        <v>19.899999999999999</v>
      </c>
      <c r="AB134" s="33">
        <v>7.14</v>
      </c>
      <c r="AC134" s="33">
        <v>13.2</v>
      </c>
      <c r="AD134" s="31">
        <v>3.3833333333333329</v>
      </c>
      <c r="AE134" s="31">
        <v>-0.64</v>
      </c>
      <c r="AF134" s="32">
        <v>32</v>
      </c>
      <c r="AG134" s="33">
        <v>99.147438049316406</v>
      </c>
      <c r="AH134" s="31">
        <v>56.44</v>
      </c>
      <c r="AI134" s="31">
        <v>18</v>
      </c>
      <c r="AJ134" s="31">
        <v>71.39</v>
      </c>
      <c r="AK134" s="32">
        <v>100000</v>
      </c>
      <c r="AL134" s="33">
        <v>63.503075600000003</v>
      </c>
      <c r="AM134" s="33">
        <v>91.444637799999995</v>
      </c>
      <c r="AN134" s="32">
        <v>5527.37744140625</v>
      </c>
      <c r="AO134" s="32">
        <v>197015952</v>
      </c>
      <c r="AP134" s="32">
        <v>188227900</v>
      </c>
      <c r="AQ134" s="32">
        <v>770880</v>
      </c>
      <c r="AR134" s="35">
        <v>0.12912266116212712</v>
      </c>
      <c r="AS134" s="35">
        <v>0.51929473881741917</v>
      </c>
      <c r="AT134" s="35">
        <v>0.42774569960931985</v>
      </c>
    </row>
    <row r="135" spans="1:46" x14ac:dyDescent="0.3">
      <c r="A135" s="30" t="s">
        <v>262</v>
      </c>
      <c r="B135" s="1" t="s">
        <v>263</v>
      </c>
      <c r="C135" s="31">
        <v>0.78800000000000003</v>
      </c>
      <c r="D135" s="31" t="s">
        <v>534</v>
      </c>
      <c r="E135" s="32">
        <v>913379</v>
      </c>
      <c r="F135" s="32">
        <v>8.6199999999999992</v>
      </c>
      <c r="G135" s="32">
        <v>12.95</v>
      </c>
      <c r="H135" s="31">
        <v>6.26</v>
      </c>
      <c r="I135" s="33">
        <v>15.9</v>
      </c>
      <c r="J135" s="33">
        <v>2.2000000000000002</v>
      </c>
      <c r="K135" s="31">
        <v>1.3810000419616699</v>
      </c>
      <c r="L135" s="32">
        <v>96</v>
      </c>
      <c r="M135" s="32">
        <v>123</v>
      </c>
      <c r="N135" s="33" t="s">
        <v>534</v>
      </c>
      <c r="O135" s="31">
        <v>1611.48901367188</v>
      </c>
      <c r="P135" s="31" t="s">
        <v>534</v>
      </c>
      <c r="Q135" s="33" t="s">
        <v>534</v>
      </c>
      <c r="R135" s="31" t="s">
        <v>534</v>
      </c>
      <c r="S135" s="31" t="s">
        <v>534</v>
      </c>
      <c r="T135" s="32">
        <v>0</v>
      </c>
      <c r="U135" s="32">
        <v>0</v>
      </c>
      <c r="V135" s="32">
        <v>0</v>
      </c>
      <c r="W135" s="32">
        <v>0</v>
      </c>
      <c r="X135" s="32">
        <v>0</v>
      </c>
      <c r="Y135" s="32">
        <v>0</v>
      </c>
      <c r="Z135" s="32">
        <v>30</v>
      </c>
      <c r="AA135" s="33">
        <v>3.3</v>
      </c>
      <c r="AB135" s="33" t="s">
        <v>534</v>
      </c>
      <c r="AC135" s="33" t="s">
        <v>534</v>
      </c>
      <c r="AD135" s="31">
        <v>2.6333333333333333</v>
      </c>
      <c r="AE135" s="31">
        <v>-0.41</v>
      </c>
      <c r="AF135" s="32" t="s">
        <v>534</v>
      </c>
      <c r="AG135" s="33">
        <v>99.289352416992202</v>
      </c>
      <c r="AH135" s="31">
        <v>99.52</v>
      </c>
      <c r="AI135" s="31" t="s">
        <v>534</v>
      </c>
      <c r="AJ135" s="31">
        <v>111.52</v>
      </c>
      <c r="AK135" s="32">
        <v>280</v>
      </c>
      <c r="AL135" s="33">
        <v>100</v>
      </c>
      <c r="AM135" s="33">
        <v>95.3</v>
      </c>
      <c r="AN135" s="32">
        <v>14536.041015625</v>
      </c>
      <c r="AO135" s="32">
        <v>21729</v>
      </c>
      <c r="AP135" s="32">
        <v>21045</v>
      </c>
      <c r="AQ135" s="32">
        <v>460</v>
      </c>
      <c r="AR135" s="35">
        <v>0.7544263696634611</v>
      </c>
      <c r="AS135" s="35">
        <v>3.0562577037155814E-2</v>
      </c>
      <c r="AT135" s="35">
        <v>0.64087327300707464</v>
      </c>
    </row>
    <row r="136" spans="1:46" x14ac:dyDescent="0.3">
      <c r="A136" s="30" t="s">
        <v>264</v>
      </c>
      <c r="B136" s="1" t="s">
        <v>265</v>
      </c>
      <c r="C136" s="31">
        <v>0.68400000000000005</v>
      </c>
      <c r="D136" s="31">
        <v>5.4345000000000001E-3</v>
      </c>
      <c r="E136" s="32">
        <v>1194097539</v>
      </c>
      <c r="F136" s="32">
        <v>918.3</v>
      </c>
      <c r="G136" s="32">
        <v>1284.6500000000001</v>
      </c>
      <c r="H136" s="31">
        <v>16.04</v>
      </c>
      <c r="I136" s="33">
        <v>19.399999999999999</v>
      </c>
      <c r="J136" s="33">
        <v>1.3999999761581401</v>
      </c>
      <c r="K136" s="31">
        <v>2.02</v>
      </c>
      <c r="L136" s="32">
        <v>98.8</v>
      </c>
      <c r="M136" s="32">
        <v>1</v>
      </c>
      <c r="N136" s="33" t="s">
        <v>534</v>
      </c>
      <c r="O136" s="31" t="s">
        <v>534</v>
      </c>
      <c r="P136" s="33">
        <v>45</v>
      </c>
      <c r="Q136" s="33" t="s">
        <v>534</v>
      </c>
      <c r="R136" s="31" t="s">
        <v>534</v>
      </c>
      <c r="S136" s="31">
        <v>34.459999084472699</v>
      </c>
      <c r="T136" s="32">
        <v>0</v>
      </c>
      <c r="U136" s="32">
        <v>0</v>
      </c>
      <c r="V136" s="32">
        <v>0</v>
      </c>
      <c r="W136" s="32">
        <v>225254</v>
      </c>
      <c r="X136" s="32">
        <v>2432789</v>
      </c>
      <c r="Y136" s="32">
        <v>0</v>
      </c>
      <c r="Z136" s="32">
        <v>121</v>
      </c>
      <c r="AA136" s="33">
        <v>9.6</v>
      </c>
      <c r="AB136" s="33" t="s">
        <v>534</v>
      </c>
      <c r="AC136" s="33" t="s">
        <v>534</v>
      </c>
      <c r="AD136" s="31">
        <v>2.7</v>
      </c>
      <c r="AE136" s="31">
        <v>-0.62</v>
      </c>
      <c r="AF136" s="32" t="s">
        <v>534</v>
      </c>
      <c r="AG136" s="33">
        <v>100</v>
      </c>
      <c r="AH136" s="31">
        <v>96.93</v>
      </c>
      <c r="AI136" s="31">
        <v>57.424190521240199</v>
      </c>
      <c r="AJ136" s="31">
        <v>76.81</v>
      </c>
      <c r="AK136" s="32">
        <v>17000</v>
      </c>
      <c r="AL136" s="33">
        <v>92.332310699999994</v>
      </c>
      <c r="AM136" s="33">
        <v>58.352230200000001</v>
      </c>
      <c r="AN136" s="32">
        <v>4885.341796875</v>
      </c>
      <c r="AO136" s="32">
        <v>4684777</v>
      </c>
      <c r="AP136" s="32">
        <v>4650362</v>
      </c>
      <c r="AQ136" s="32">
        <v>6020</v>
      </c>
      <c r="AR136" s="35">
        <v>0.53705686331814828</v>
      </c>
      <c r="AS136" s="35">
        <v>0.85152108366006241</v>
      </c>
      <c r="AT136" s="35">
        <v>7.3540107779951458E-2</v>
      </c>
    </row>
    <row r="137" spans="1:46" x14ac:dyDescent="0.3">
      <c r="A137" s="30" t="s">
        <v>266</v>
      </c>
      <c r="B137" s="1" t="s">
        <v>267</v>
      </c>
      <c r="C137" s="31">
        <v>0.78800000000000003</v>
      </c>
      <c r="D137" s="31" t="s">
        <v>534</v>
      </c>
      <c r="E137" s="32">
        <v>13012907</v>
      </c>
      <c r="F137" s="32">
        <v>-3.19</v>
      </c>
      <c r="G137" s="32">
        <v>-1.4</v>
      </c>
      <c r="H137" s="31">
        <v>0.04</v>
      </c>
      <c r="I137" s="33">
        <v>16.399999999999999</v>
      </c>
      <c r="J137" s="33">
        <v>3.9000000953674299</v>
      </c>
      <c r="K137" s="31">
        <v>1.6499999761581401</v>
      </c>
      <c r="L137" s="32">
        <v>90</v>
      </c>
      <c r="M137" s="32">
        <v>55</v>
      </c>
      <c r="N137" s="33">
        <v>0.8</v>
      </c>
      <c r="O137" s="31">
        <v>1542.79626464844</v>
      </c>
      <c r="P137" s="31">
        <v>94</v>
      </c>
      <c r="Q137" s="33">
        <v>0</v>
      </c>
      <c r="R137" s="31">
        <v>0.45738898473531903</v>
      </c>
      <c r="S137" s="31">
        <v>50.400001525878899</v>
      </c>
      <c r="T137" s="32">
        <v>12000</v>
      </c>
      <c r="U137" s="32">
        <v>12000</v>
      </c>
      <c r="V137" s="32">
        <v>0</v>
      </c>
      <c r="W137" s="32">
        <v>0</v>
      </c>
      <c r="X137" s="32">
        <v>2432</v>
      </c>
      <c r="Y137" s="32">
        <v>0</v>
      </c>
      <c r="Z137" s="32">
        <v>120</v>
      </c>
      <c r="AA137" s="33">
        <v>9.3000000000000007</v>
      </c>
      <c r="AB137" s="33">
        <v>2.95</v>
      </c>
      <c r="AC137" s="33">
        <v>2.1</v>
      </c>
      <c r="AD137" s="31">
        <v>3.3</v>
      </c>
      <c r="AE137" s="31">
        <v>0.19</v>
      </c>
      <c r="AF137" s="32">
        <v>37</v>
      </c>
      <c r="AG137" s="33">
        <v>93.417800903320298</v>
      </c>
      <c r="AH137" s="31">
        <v>95.04</v>
      </c>
      <c r="AI137" s="31">
        <v>51.2054252624512</v>
      </c>
      <c r="AJ137" s="31">
        <v>172.3</v>
      </c>
      <c r="AK137" s="32">
        <v>12000</v>
      </c>
      <c r="AL137" s="33">
        <v>74.992289099999994</v>
      </c>
      <c r="AM137" s="33">
        <v>94.684575699999996</v>
      </c>
      <c r="AN137" s="32">
        <v>24445.970703125</v>
      </c>
      <c r="AO137" s="32">
        <v>4098587</v>
      </c>
      <c r="AP137" s="32">
        <v>3786017</v>
      </c>
      <c r="AQ137" s="32">
        <v>74340</v>
      </c>
      <c r="AR137" s="35">
        <v>0.46378964515101395</v>
      </c>
      <c r="AS137" s="35">
        <v>0.6842127643211775</v>
      </c>
      <c r="AT137" s="35">
        <v>0.2870984187886545</v>
      </c>
    </row>
    <row r="138" spans="1:46" x14ac:dyDescent="0.3">
      <c r="A138" s="30" t="s">
        <v>268</v>
      </c>
      <c r="B138" s="1" t="s">
        <v>269</v>
      </c>
      <c r="C138" s="31">
        <v>0.51600000000000001</v>
      </c>
      <c r="D138" s="31" t="s">
        <v>534</v>
      </c>
      <c r="E138" s="32">
        <v>42592647</v>
      </c>
      <c r="F138" s="32">
        <v>455.28</v>
      </c>
      <c r="G138" s="32">
        <v>420.21</v>
      </c>
      <c r="H138" s="31">
        <v>2.64</v>
      </c>
      <c r="I138" s="33">
        <v>54.3</v>
      </c>
      <c r="J138" s="33">
        <v>27.899999618530298</v>
      </c>
      <c r="K138" s="31">
        <v>5.7999998331069898E-2</v>
      </c>
      <c r="L138" s="32">
        <v>70</v>
      </c>
      <c r="M138" s="32">
        <v>432</v>
      </c>
      <c r="N138" s="33">
        <v>0.9</v>
      </c>
      <c r="O138" s="31">
        <v>98.580886840820298</v>
      </c>
      <c r="P138" s="31">
        <v>215</v>
      </c>
      <c r="Q138" s="33">
        <v>40</v>
      </c>
      <c r="R138" s="31">
        <v>0.59494356374006896</v>
      </c>
      <c r="S138" s="31">
        <v>43.880001068115199</v>
      </c>
      <c r="T138" s="32">
        <v>0</v>
      </c>
      <c r="U138" s="32">
        <v>0</v>
      </c>
      <c r="V138" s="32">
        <v>143857</v>
      </c>
      <c r="W138" s="32">
        <v>12423</v>
      </c>
      <c r="X138" s="32">
        <v>10022</v>
      </c>
      <c r="Y138" s="32">
        <v>0</v>
      </c>
      <c r="Z138" s="32">
        <v>101</v>
      </c>
      <c r="AA138" s="33">
        <v>13.9</v>
      </c>
      <c r="AB138" s="33" t="s">
        <v>534</v>
      </c>
      <c r="AC138" s="33" t="s">
        <v>534</v>
      </c>
      <c r="AD138" s="31">
        <v>2.333333333333333</v>
      </c>
      <c r="AE138" s="31">
        <v>-0.73</v>
      </c>
      <c r="AF138" s="32">
        <v>29</v>
      </c>
      <c r="AG138" s="33">
        <v>22.932153701782202</v>
      </c>
      <c r="AH138" s="31">
        <v>63.43</v>
      </c>
      <c r="AI138" s="31">
        <v>7.9000000953674299</v>
      </c>
      <c r="AJ138" s="31">
        <v>48.56</v>
      </c>
      <c r="AK138" s="32">
        <v>14000</v>
      </c>
      <c r="AL138" s="33">
        <v>18.924413699999999</v>
      </c>
      <c r="AM138" s="33">
        <v>39.962569899999998</v>
      </c>
      <c r="AN138" s="32">
        <v>4197.3115234375</v>
      </c>
      <c r="AO138" s="32">
        <v>8251162</v>
      </c>
      <c r="AP138" s="32">
        <v>7293512</v>
      </c>
      <c r="AQ138" s="32">
        <v>452860</v>
      </c>
      <c r="AR138" s="35">
        <v>0.41449511652636861</v>
      </c>
      <c r="AS138" s="35">
        <v>0.73975067035063002</v>
      </c>
      <c r="AT138" s="35">
        <v>0.9516246181896385</v>
      </c>
    </row>
    <row r="139" spans="1:46" x14ac:dyDescent="0.3">
      <c r="A139" s="30" t="s">
        <v>270</v>
      </c>
      <c r="B139" s="1" t="s">
        <v>271</v>
      </c>
      <c r="C139" s="31">
        <v>0.69299999999999995</v>
      </c>
      <c r="D139" s="31" t="s">
        <v>534</v>
      </c>
      <c r="E139" s="32">
        <v>5119684</v>
      </c>
      <c r="F139" s="32">
        <v>33.590000000000003</v>
      </c>
      <c r="G139" s="32">
        <v>28.81</v>
      </c>
      <c r="H139" s="31">
        <v>0.34</v>
      </c>
      <c r="I139" s="33">
        <v>19.899999999999999</v>
      </c>
      <c r="J139" s="33">
        <v>1.29999995231628</v>
      </c>
      <c r="K139" s="31">
        <v>1.22699999809265</v>
      </c>
      <c r="L139" s="32">
        <v>99</v>
      </c>
      <c r="M139" s="32">
        <v>42</v>
      </c>
      <c r="N139" s="33">
        <v>0.5</v>
      </c>
      <c r="O139" s="31">
        <v>724.31164550781295</v>
      </c>
      <c r="P139" s="31">
        <v>132</v>
      </c>
      <c r="Q139" s="33">
        <v>0</v>
      </c>
      <c r="R139" s="31">
        <v>0.46422783393269501</v>
      </c>
      <c r="S139" s="31">
        <v>47.900001525878899</v>
      </c>
      <c r="T139" s="32">
        <v>0</v>
      </c>
      <c r="U139" s="32">
        <v>0</v>
      </c>
      <c r="V139" s="32">
        <v>5000</v>
      </c>
      <c r="W139" s="32">
        <v>0</v>
      </c>
      <c r="X139" s="32">
        <v>205</v>
      </c>
      <c r="Y139" s="32">
        <v>0</v>
      </c>
      <c r="Z139" s="32">
        <v>110</v>
      </c>
      <c r="AA139" s="33">
        <v>12</v>
      </c>
      <c r="AB139" s="33">
        <v>4.33</v>
      </c>
      <c r="AC139" s="33">
        <v>11.2</v>
      </c>
      <c r="AD139" s="31">
        <v>3.5166666666666671</v>
      </c>
      <c r="AE139" s="31">
        <v>-0.77</v>
      </c>
      <c r="AF139" s="32">
        <v>29</v>
      </c>
      <c r="AG139" s="33">
        <v>98.400001525878906</v>
      </c>
      <c r="AH139" s="31">
        <v>95.54</v>
      </c>
      <c r="AI139" s="31">
        <v>44.381595611572301</v>
      </c>
      <c r="AJ139" s="31">
        <v>104.77</v>
      </c>
      <c r="AK139" s="32">
        <v>74000</v>
      </c>
      <c r="AL139" s="33">
        <v>88.597886900000006</v>
      </c>
      <c r="AM139" s="33">
        <v>97.9626734</v>
      </c>
      <c r="AN139" s="32">
        <v>9690.7744140625</v>
      </c>
      <c r="AO139" s="32">
        <v>6811297</v>
      </c>
      <c r="AP139" s="32">
        <v>6601582</v>
      </c>
      <c r="AQ139" s="32">
        <v>397300</v>
      </c>
      <c r="AR139" s="35">
        <v>0.96232339970993697</v>
      </c>
      <c r="AS139" s="35">
        <v>0.61055084005579863</v>
      </c>
      <c r="AT139" s="35">
        <v>0.53409862566793143</v>
      </c>
    </row>
    <row r="140" spans="1:46" x14ac:dyDescent="0.3">
      <c r="A140" s="30" t="s">
        <v>272</v>
      </c>
      <c r="B140" s="1" t="s">
        <v>273</v>
      </c>
      <c r="C140" s="31">
        <v>0.74</v>
      </c>
      <c r="D140" s="31">
        <v>4.3195900000000002E-2</v>
      </c>
      <c r="E140" s="32">
        <v>32199132</v>
      </c>
      <c r="F140" s="32">
        <v>293.60000000000002</v>
      </c>
      <c r="G140" s="32">
        <v>244.78</v>
      </c>
      <c r="H140" s="31">
        <v>0.17</v>
      </c>
      <c r="I140" s="33">
        <v>15.3</v>
      </c>
      <c r="J140" s="33">
        <v>3.0999999046325701</v>
      </c>
      <c r="K140" s="31">
        <v>1.1319999694824201</v>
      </c>
      <c r="L140" s="32">
        <v>88</v>
      </c>
      <c r="M140" s="32">
        <v>117</v>
      </c>
      <c r="N140" s="33">
        <v>0.3</v>
      </c>
      <c r="O140" s="31">
        <v>671.003662109375</v>
      </c>
      <c r="P140" s="31">
        <v>68</v>
      </c>
      <c r="Q140" s="33">
        <v>1</v>
      </c>
      <c r="R140" s="31">
        <v>0.38514731848655998</v>
      </c>
      <c r="S140" s="31">
        <v>43.799999237060497</v>
      </c>
      <c r="T140" s="32">
        <v>21493</v>
      </c>
      <c r="U140" s="32">
        <v>2188505</v>
      </c>
      <c r="V140" s="32">
        <v>7760</v>
      </c>
      <c r="W140" s="32">
        <v>59302</v>
      </c>
      <c r="X140" s="32">
        <v>1817</v>
      </c>
      <c r="Y140" s="32">
        <v>1</v>
      </c>
      <c r="Z140" s="32">
        <v>121</v>
      </c>
      <c r="AA140" s="33">
        <v>7.9</v>
      </c>
      <c r="AB140" s="33">
        <v>3.87</v>
      </c>
      <c r="AC140" s="33">
        <v>3.4</v>
      </c>
      <c r="AD140" s="31">
        <v>3.55</v>
      </c>
      <c r="AE140" s="31">
        <v>-0.17</v>
      </c>
      <c r="AF140" s="32">
        <v>37</v>
      </c>
      <c r="AG140" s="33">
        <v>94.851745605468807</v>
      </c>
      <c r="AH140" s="31">
        <v>94.17</v>
      </c>
      <c r="AI140" s="31">
        <v>40.900001525878899</v>
      </c>
      <c r="AJ140" s="31">
        <v>117.06</v>
      </c>
      <c r="AK140" s="32">
        <v>84000</v>
      </c>
      <c r="AL140" s="33">
        <v>76.193446199999997</v>
      </c>
      <c r="AM140" s="33">
        <v>86.697263300000003</v>
      </c>
      <c r="AN140" s="32">
        <v>13434.1259765625</v>
      </c>
      <c r="AO140" s="32">
        <v>32165484</v>
      </c>
      <c r="AP140" s="32">
        <v>30776225</v>
      </c>
      <c r="AQ140" s="32">
        <v>1280000</v>
      </c>
      <c r="AR140" s="35">
        <v>0.1808681336981186</v>
      </c>
      <c r="AS140" s="35">
        <v>0.69759644368360529</v>
      </c>
      <c r="AT140" s="35">
        <v>0.21129563991616218</v>
      </c>
    </row>
    <row r="141" spans="1:46" x14ac:dyDescent="0.3">
      <c r="A141" s="30" t="s">
        <v>274</v>
      </c>
      <c r="B141" s="1" t="s">
        <v>275</v>
      </c>
      <c r="C141" s="31">
        <v>0.68200000000000005</v>
      </c>
      <c r="D141" s="31">
        <v>3.2807500000000003E-2</v>
      </c>
      <c r="E141" s="32">
        <v>95810060</v>
      </c>
      <c r="F141" s="32">
        <v>533.88</v>
      </c>
      <c r="G141" s="32">
        <v>272.20999999999998</v>
      </c>
      <c r="H141" s="31">
        <v>0.08</v>
      </c>
      <c r="I141" s="33">
        <v>27.1</v>
      </c>
      <c r="J141" s="33">
        <v>20.200000762939499</v>
      </c>
      <c r="K141" s="31" t="s">
        <v>534</v>
      </c>
      <c r="L141" s="32">
        <v>80</v>
      </c>
      <c r="M141" s="32">
        <v>554</v>
      </c>
      <c r="N141" s="33">
        <v>0.1</v>
      </c>
      <c r="O141" s="31">
        <v>322.77798461914102</v>
      </c>
      <c r="P141" s="31">
        <v>114</v>
      </c>
      <c r="Q141" s="33">
        <v>0</v>
      </c>
      <c r="R141" s="31">
        <v>0.435904426738212</v>
      </c>
      <c r="S141" s="31">
        <v>43.040000915527301</v>
      </c>
      <c r="T141" s="32">
        <v>5534812</v>
      </c>
      <c r="U141" s="32">
        <v>4866405</v>
      </c>
      <c r="V141" s="32">
        <v>266056</v>
      </c>
      <c r="W141" s="32">
        <v>287288</v>
      </c>
      <c r="X141" s="32">
        <v>522</v>
      </c>
      <c r="Y141" s="32">
        <v>0</v>
      </c>
      <c r="Z141" s="32">
        <v>117</v>
      </c>
      <c r="AA141" s="33">
        <v>13.8</v>
      </c>
      <c r="AB141" s="33">
        <v>6.84</v>
      </c>
      <c r="AC141" s="33">
        <v>2.6</v>
      </c>
      <c r="AD141" s="31">
        <v>3.6166666666666671</v>
      </c>
      <c r="AE141" s="31">
        <v>-0.01</v>
      </c>
      <c r="AF141" s="32">
        <v>34</v>
      </c>
      <c r="AG141" s="33">
        <v>90.981613159179702</v>
      </c>
      <c r="AH141" s="31">
        <v>96.62</v>
      </c>
      <c r="AI141" s="31">
        <v>40.700000762939503</v>
      </c>
      <c r="AJ141" s="31">
        <v>109.17</v>
      </c>
      <c r="AK141" s="32">
        <v>150000</v>
      </c>
      <c r="AL141" s="33">
        <v>73.934905000000001</v>
      </c>
      <c r="AM141" s="33">
        <v>91.791846899999996</v>
      </c>
      <c r="AN141" s="32">
        <v>8342.8046875</v>
      </c>
      <c r="AO141" s="32">
        <v>104918088</v>
      </c>
      <c r="AP141" s="32">
        <v>99813948</v>
      </c>
      <c r="AQ141" s="32">
        <v>298170</v>
      </c>
      <c r="AR141" s="35">
        <v>0.48834774087769273</v>
      </c>
      <c r="AS141" s="35">
        <v>0.56986425741389579</v>
      </c>
      <c r="AT141" s="35">
        <v>0.54190424230198242</v>
      </c>
    </row>
    <row r="142" spans="1:46" x14ac:dyDescent="0.3">
      <c r="A142" s="30" t="s">
        <v>276</v>
      </c>
      <c r="B142" s="1" t="s">
        <v>277</v>
      </c>
      <c r="C142" s="31">
        <v>0.85499999999999998</v>
      </c>
      <c r="D142" s="31" t="s">
        <v>534</v>
      </c>
      <c r="E142" s="32">
        <v>100000</v>
      </c>
      <c r="F142" s="32">
        <v>0</v>
      </c>
      <c r="G142" s="32">
        <v>0</v>
      </c>
      <c r="H142" s="31" t="s">
        <v>534</v>
      </c>
      <c r="I142" s="33">
        <v>4.7</v>
      </c>
      <c r="J142" s="33" t="s">
        <v>534</v>
      </c>
      <c r="K142" s="31">
        <v>2.2190001010894802</v>
      </c>
      <c r="L142" s="32">
        <v>96</v>
      </c>
      <c r="M142" s="32">
        <v>18</v>
      </c>
      <c r="N142" s="33">
        <v>0.1</v>
      </c>
      <c r="O142" s="31">
        <v>1704.19604492188</v>
      </c>
      <c r="P142" s="31">
        <v>3</v>
      </c>
      <c r="Q142" s="33" t="s">
        <v>534</v>
      </c>
      <c r="R142" s="31">
        <v>0.137015303217847</v>
      </c>
      <c r="S142" s="31">
        <v>32.080001831054702</v>
      </c>
      <c r="T142" s="32">
        <v>3</v>
      </c>
      <c r="U142" s="32">
        <v>5844</v>
      </c>
      <c r="V142" s="32">
        <v>0</v>
      </c>
      <c r="W142" s="32">
        <v>0</v>
      </c>
      <c r="X142" s="32">
        <v>12238</v>
      </c>
      <c r="Y142" s="32">
        <v>0</v>
      </c>
      <c r="Z142" s="32">
        <v>138</v>
      </c>
      <c r="AA142" s="33">
        <v>2.4</v>
      </c>
      <c r="AB142" s="33">
        <v>2.65</v>
      </c>
      <c r="AC142" s="33">
        <v>7</v>
      </c>
      <c r="AD142" s="31">
        <v>3.2833333333333328</v>
      </c>
      <c r="AE142" s="31">
        <v>0.69</v>
      </c>
      <c r="AF142" s="32">
        <v>60</v>
      </c>
      <c r="AG142" s="33">
        <v>100</v>
      </c>
      <c r="AH142" s="31">
        <v>99.79</v>
      </c>
      <c r="AI142" s="31">
        <v>67.997001647949205</v>
      </c>
      <c r="AJ142" s="31">
        <v>146.21</v>
      </c>
      <c r="AK142" s="32">
        <v>610000</v>
      </c>
      <c r="AL142" s="33">
        <v>97.210426999999996</v>
      </c>
      <c r="AM142" s="33">
        <v>98.346251199999998</v>
      </c>
      <c r="AN142" s="32">
        <v>29291.353515625</v>
      </c>
      <c r="AO142" s="32">
        <v>37975840</v>
      </c>
      <c r="AP142" s="32">
        <v>38173722</v>
      </c>
      <c r="AQ142" s="32">
        <v>304150</v>
      </c>
      <c r="AR142" s="35">
        <v>0.77792189620742647</v>
      </c>
      <c r="AS142" s="35">
        <v>0.7798158437241266</v>
      </c>
      <c r="AT142" s="35">
        <v>0.98207788403062246</v>
      </c>
    </row>
    <row r="143" spans="1:46" x14ac:dyDescent="0.3">
      <c r="A143" s="30" t="s">
        <v>278</v>
      </c>
      <c r="B143" s="1" t="s">
        <v>279</v>
      </c>
      <c r="C143" s="31">
        <v>0.84299999999999997</v>
      </c>
      <c r="D143" s="31" t="s">
        <v>534</v>
      </c>
      <c r="E143" s="32">
        <v>262877</v>
      </c>
      <c r="F143" s="32">
        <v>0</v>
      </c>
      <c r="G143" s="32">
        <v>0</v>
      </c>
      <c r="H143" s="31" t="s">
        <v>534</v>
      </c>
      <c r="I143" s="33">
        <v>3.5</v>
      </c>
      <c r="J143" s="33" t="s">
        <v>534</v>
      </c>
      <c r="K143" s="31">
        <v>4.0999999046325701</v>
      </c>
      <c r="L143" s="32">
        <v>98</v>
      </c>
      <c r="M143" s="32">
        <v>20</v>
      </c>
      <c r="N143" s="33" t="s">
        <v>534</v>
      </c>
      <c r="O143" s="31">
        <v>2661.39697265625</v>
      </c>
      <c r="P143" s="31">
        <v>10</v>
      </c>
      <c r="Q143" s="33" t="s">
        <v>534</v>
      </c>
      <c r="R143" s="31">
        <v>9.0773691693429401E-2</v>
      </c>
      <c r="S143" s="31">
        <v>36.040000915527301</v>
      </c>
      <c r="T143" s="32">
        <v>1161</v>
      </c>
      <c r="U143" s="32">
        <v>3475</v>
      </c>
      <c r="V143" s="32">
        <v>0</v>
      </c>
      <c r="W143" s="32">
        <v>0</v>
      </c>
      <c r="X143" s="32">
        <v>1623</v>
      </c>
      <c r="Y143" s="32">
        <v>0</v>
      </c>
      <c r="Z143" s="32">
        <v>140</v>
      </c>
      <c r="AA143" s="33">
        <v>2.4</v>
      </c>
      <c r="AB143" s="33">
        <v>2.4700000000000002</v>
      </c>
      <c r="AC143" s="33">
        <v>9</v>
      </c>
      <c r="AD143" s="31">
        <v>3.95</v>
      </c>
      <c r="AE143" s="31">
        <v>1.22</v>
      </c>
      <c r="AF143" s="32">
        <v>63</v>
      </c>
      <c r="AG143" s="33">
        <v>100</v>
      </c>
      <c r="AH143" s="31">
        <v>95.43</v>
      </c>
      <c r="AI143" s="31">
        <v>68.632896423339801</v>
      </c>
      <c r="AJ143" s="31">
        <v>109.09</v>
      </c>
      <c r="AK143" s="32">
        <v>160000</v>
      </c>
      <c r="AL143" s="33">
        <v>99.669039100000006</v>
      </c>
      <c r="AM143" s="33">
        <v>100</v>
      </c>
      <c r="AN143" s="32">
        <v>32198.8203125</v>
      </c>
      <c r="AO143" s="32">
        <v>10293718</v>
      </c>
      <c r="AP143" s="32">
        <v>10210890</v>
      </c>
      <c r="AQ143" s="32">
        <v>91470</v>
      </c>
      <c r="AR143" s="35">
        <v>0.84238193232137437</v>
      </c>
      <c r="AS143" s="35">
        <v>0.63777367289265186</v>
      </c>
      <c r="AT143" s="35">
        <v>0.18228612034519787</v>
      </c>
    </row>
    <row r="144" spans="1:46" x14ac:dyDescent="0.3">
      <c r="A144" s="30" t="s">
        <v>280</v>
      </c>
      <c r="B144" s="1" t="s">
        <v>281</v>
      </c>
      <c r="C144" s="31">
        <v>0.85599999999999998</v>
      </c>
      <c r="D144" s="31" t="s">
        <v>534</v>
      </c>
      <c r="E144" s="32">
        <v>0</v>
      </c>
      <c r="F144" s="32">
        <v>0</v>
      </c>
      <c r="G144" s="32">
        <v>0</v>
      </c>
      <c r="H144" s="31" t="s">
        <v>534</v>
      </c>
      <c r="I144" s="33">
        <v>8.5</v>
      </c>
      <c r="J144" s="33" t="s">
        <v>534</v>
      </c>
      <c r="K144" s="31">
        <v>7.7389998435974103</v>
      </c>
      <c r="L144" s="32">
        <v>99</v>
      </c>
      <c r="M144" s="32">
        <v>23</v>
      </c>
      <c r="N144" s="33">
        <v>0.1</v>
      </c>
      <c r="O144" s="31">
        <v>3900.2861328125</v>
      </c>
      <c r="P144" s="31">
        <v>13</v>
      </c>
      <c r="Q144" s="33" t="s">
        <v>534</v>
      </c>
      <c r="R144" s="31">
        <v>0.54202707739491396</v>
      </c>
      <c r="S144" s="31" t="s">
        <v>534</v>
      </c>
      <c r="T144" s="32">
        <v>0</v>
      </c>
      <c r="U144" s="32">
        <v>0</v>
      </c>
      <c r="V144" s="32">
        <v>0</v>
      </c>
      <c r="W144" s="32">
        <v>0</v>
      </c>
      <c r="X144" s="32">
        <v>189</v>
      </c>
      <c r="Y144" s="32">
        <v>0</v>
      </c>
      <c r="Z144" s="32">
        <v>140</v>
      </c>
      <c r="AA144" s="33">
        <v>4.4000000000000004</v>
      </c>
      <c r="AB144" s="33">
        <v>1.75</v>
      </c>
      <c r="AC144" s="33">
        <v>6.3</v>
      </c>
      <c r="AD144" s="31">
        <v>3.1333333333333333</v>
      </c>
      <c r="AE144" s="31">
        <v>0.75</v>
      </c>
      <c r="AF144" s="32">
        <v>63</v>
      </c>
      <c r="AG144" s="33">
        <v>100</v>
      </c>
      <c r="AH144" s="31">
        <v>97.76</v>
      </c>
      <c r="AI144" s="31">
        <v>92.884826660156307</v>
      </c>
      <c r="AJ144" s="31">
        <v>147.1</v>
      </c>
      <c r="AK144" s="32">
        <v>11000</v>
      </c>
      <c r="AL144" s="33">
        <v>98.018420399999997</v>
      </c>
      <c r="AM144" s="33">
        <v>100</v>
      </c>
      <c r="AN144" s="32">
        <v>128378.296875</v>
      </c>
      <c r="AO144" s="32">
        <v>2639211</v>
      </c>
      <c r="AP144" s="32">
        <v>2228516</v>
      </c>
      <c r="AQ144" s="32">
        <v>11610</v>
      </c>
      <c r="AR144" s="35">
        <v>0.10468398374139776</v>
      </c>
      <c r="AS144" s="35">
        <v>0.47961249796329153</v>
      </c>
      <c r="AT144" s="35">
        <v>0.66419277799236032</v>
      </c>
    </row>
    <row r="145" spans="1:46" x14ac:dyDescent="0.3">
      <c r="A145" s="30" t="s">
        <v>282</v>
      </c>
      <c r="B145" s="1" t="s">
        <v>283</v>
      </c>
      <c r="C145" s="31">
        <v>0.80200000000000005</v>
      </c>
      <c r="D145" s="31" t="s">
        <v>534</v>
      </c>
      <c r="E145" s="32">
        <v>0</v>
      </c>
      <c r="F145" s="32">
        <v>0</v>
      </c>
      <c r="G145" s="32">
        <v>0</v>
      </c>
      <c r="H145" s="31" t="s">
        <v>534</v>
      </c>
      <c r="I145" s="33">
        <v>9</v>
      </c>
      <c r="J145" s="33" t="s">
        <v>534</v>
      </c>
      <c r="K145" s="31">
        <v>2.4479999542236301</v>
      </c>
      <c r="L145" s="32">
        <v>86</v>
      </c>
      <c r="M145" s="32">
        <v>74</v>
      </c>
      <c r="N145" s="33">
        <v>0.1</v>
      </c>
      <c r="O145" s="31">
        <v>1090.41650390625</v>
      </c>
      <c r="P145" s="31">
        <v>31</v>
      </c>
      <c r="Q145" s="33" t="s">
        <v>534</v>
      </c>
      <c r="R145" s="31">
        <v>0.33854101082675198</v>
      </c>
      <c r="S145" s="31">
        <v>28.299999237060501</v>
      </c>
      <c r="T145" s="32">
        <v>300</v>
      </c>
      <c r="U145" s="32">
        <v>137</v>
      </c>
      <c r="V145" s="32">
        <v>0</v>
      </c>
      <c r="W145" s="32">
        <v>0</v>
      </c>
      <c r="X145" s="32">
        <v>3924</v>
      </c>
      <c r="Y145" s="32">
        <v>0</v>
      </c>
      <c r="Z145" s="32">
        <v>135</v>
      </c>
      <c r="AA145" s="33">
        <v>2.4</v>
      </c>
      <c r="AB145" s="33">
        <v>3.7</v>
      </c>
      <c r="AC145" s="33">
        <v>4.3</v>
      </c>
      <c r="AD145" s="31">
        <v>3.5</v>
      </c>
      <c r="AE145" s="31">
        <v>-0.17</v>
      </c>
      <c r="AF145" s="32">
        <v>48</v>
      </c>
      <c r="AG145" s="33">
        <v>100</v>
      </c>
      <c r="AH145" s="31">
        <v>98.76</v>
      </c>
      <c r="AI145" s="31">
        <v>55.763198852539098</v>
      </c>
      <c r="AJ145" s="31">
        <v>106.43</v>
      </c>
      <c r="AK145" s="32">
        <v>200000</v>
      </c>
      <c r="AL145" s="33">
        <v>79.076551499999994</v>
      </c>
      <c r="AM145" s="33">
        <v>100</v>
      </c>
      <c r="AN145" s="32">
        <v>25840.8359375</v>
      </c>
      <c r="AO145" s="32">
        <v>19586540</v>
      </c>
      <c r="AP145" s="32">
        <v>19332397</v>
      </c>
      <c r="AQ145" s="32">
        <v>230160</v>
      </c>
      <c r="AR145" s="35">
        <v>0.10763156830491172</v>
      </c>
      <c r="AS145" s="35">
        <v>0.82459565677660362</v>
      </c>
      <c r="AT145" s="35">
        <v>0.89996188724614734</v>
      </c>
    </row>
    <row r="146" spans="1:46" x14ac:dyDescent="0.3">
      <c r="A146" s="30" t="s">
        <v>284</v>
      </c>
      <c r="B146" s="1" t="s">
        <v>285</v>
      </c>
      <c r="C146" s="31">
        <v>0.80400000000000005</v>
      </c>
      <c r="D146" s="31" t="s">
        <v>534</v>
      </c>
      <c r="E146" s="32">
        <v>662474</v>
      </c>
      <c r="F146" s="32">
        <v>0</v>
      </c>
      <c r="G146" s="32">
        <v>0</v>
      </c>
      <c r="H146" s="31" t="s">
        <v>534</v>
      </c>
      <c r="I146" s="33">
        <v>7.7</v>
      </c>
      <c r="J146" s="33" t="s">
        <v>534</v>
      </c>
      <c r="K146" s="31">
        <v>4.30889987945557</v>
      </c>
      <c r="L146" s="32">
        <v>98</v>
      </c>
      <c r="M146" s="32">
        <v>66</v>
      </c>
      <c r="N146" s="33" t="s">
        <v>534</v>
      </c>
      <c r="O146" s="31">
        <v>1414.0283203125</v>
      </c>
      <c r="P146" s="31">
        <v>25</v>
      </c>
      <c r="Q146" s="33" t="s">
        <v>534</v>
      </c>
      <c r="R146" s="31">
        <v>0.270739015496331</v>
      </c>
      <c r="S146" s="31">
        <v>41.590000152587898</v>
      </c>
      <c r="T146" s="32">
        <v>11696</v>
      </c>
      <c r="U146" s="32">
        <v>15922</v>
      </c>
      <c r="V146" s="32">
        <v>3672</v>
      </c>
      <c r="W146" s="32">
        <v>19327</v>
      </c>
      <c r="X146" s="32">
        <v>126035</v>
      </c>
      <c r="Y146" s="32">
        <v>8</v>
      </c>
      <c r="Z146" s="32">
        <v>136</v>
      </c>
      <c r="AA146" s="33">
        <v>2.4</v>
      </c>
      <c r="AB146" s="33">
        <v>4.3</v>
      </c>
      <c r="AC146" s="33">
        <v>5.2</v>
      </c>
      <c r="AD146" s="31" t="s">
        <v>534</v>
      </c>
      <c r="AE146" s="31">
        <v>-0.22</v>
      </c>
      <c r="AF146" s="32">
        <v>29</v>
      </c>
      <c r="AG146" s="33">
        <v>100</v>
      </c>
      <c r="AH146" s="31">
        <v>99.72</v>
      </c>
      <c r="AI146" s="31">
        <v>73.410003662109403</v>
      </c>
      <c r="AJ146" s="31">
        <v>163.26</v>
      </c>
      <c r="AK146" s="32">
        <v>1900000</v>
      </c>
      <c r="AL146" s="33">
        <v>72.224308699999995</v>
      </c>
      <c r="AM146" s="33">
        <v>96.939147899999995</v>
      </c>
      <c r="AN146" s="32">
        <v>25532.99609375</v>
      </c>
      <c r="AO146" s="32">
        <v>144495040</v>
      </c>
      <c r="AP146" s="32">
        <v>142097859</v>
      </c>
      <c r="AQ146" s="32">
        <v>16376870</v>
      </c>
      <c r="AR146" s="35">
        <v>0.75307423666950069</v>
      </c>
      <c r="AS146" s="35">
        <v>3.1367330918770531E-2</v>
      </c>
      <c r="AT146" s="35">
        <v>0.69403213470676484</v>
      </c>
    </row>
    <row r="147" spans="1:46" x14ac:dyDescent="0.3">
      <c r="A147" s="30" t="s">
        <v>286</v>
      </c>
      <c r="B147" s="1" t="s">
        <v>287</v>
      </c>
      <c r="C147" s="31">
        <v>0.498</v>
      </c>
      <c r="D147" s="31">
        <v>0.25349509999999997</v>
      </c>
      <c r="E147" s="32">
        <v>91267137</v>
      </c>
      <c r="F147" s="32">
        <v>555.26</v>
      </c>
      <c r="G147" s="32">
        <v>495.74</v>
      </c>
      <c r="H147" s="31">
        <v>14.06</v>
      </c>
      <c r="I147" s="33">
        <v>38.5</v>
      </c>
      <c r="J147" s="33">
        <v>11.699999809265099</v>
      </c>
      <c r="K147" s="31">
        <v>5.6000001728534698E-2</v>
      </c>
      <c r="L147" s="32">
        <v>95</v>
      </c>
      <c r="M147" s="32">
        <v>50</v>
      </c>
      <c r="N147" s="33">
        <v>3.1</v>
      </c>
      <c r="O147" s="31">
        <v>143.18533325195301</v>
      </c>
      <c r="P147" s="31">
        <v>290</v>
      </c>
      <c r="Q147" s="33">
        <v>33</v>
      </c>
      <c r="R147" s="31">
        <v>0.38308827243392601</v>
      </c>
      <c r="S147" s="31">
        <v>51.340000152587898</v>
      </c>
      <c r="T147" s="32">
        <v>4000</v>
      </c>
      <c r="U147" s="32">
        <v>6553</v>
      </c>
      <c r="V147" s="32">
        <v>26377</v>
      </c>
      <c r="W147" s="32">
        <v>0</v>
      </c>
      <c r="X147" s="32">
        <v>149563</v>
      </c>
      <c r="Y147" s="32">
        <v>18110</v>
      </c>
      <c r="Z147" s="32">
        <v>96</v>
      </c>
      <c r="AA147" s="33">
        <v>41.1</v>
      </c>
      <c r="AB147" s="33">
        <v>8.6199999999999992</v>
      </c>
      <c r="AC147" s="33">
        <v>10.5</v>
      </c>
      <c r="AD147" s="31">
        <v>3.8</v>
      </c>
      <c r="AE147" s="31">
        <v>0.11</v>
      </c>
      <c r="AF147" s="32">
        <v>55</v>
      </c>
      <c r="AG147" s="33">
        <v>29.370000839233398</v>
      </c>
      <c r="AH147" s="31">
        <v>71.239999999999995</v>
      </c>
      <c r="AI147" s="31">
        <v>18</v>
      </c>
      <c r="AJ147" s="31">
        <v>69.92</v>
      </c>
      <c r="AK147" s="32">
        <v>8100</v>
      </c>
      <c r="AL147" s="33">
        <v>61.644817500000002</v>
      </c>
      <c r="AM147" s="33">
        <v>76.129628199999999</v>
      </c>
      <c r="AN147" s="32">
        <v>2035.65405273438</v>
      </c>
      <c r="AO147" s="32">
        <v>12208407</v>
      </c>
      <c r="AP147" s="32">
        <v>11597128</v>
      </c>
      <c r="AQ147" s="32">
        <v>24670</v>
      </c>
      <c r="AR147" s="35">
        <v>0.86155960492116745</v>
      </c>
      <c r="AS147" s="35">
        <v>0.8733139869225508</v>
      </c>
      <c r="AT147" s="35">
        <v>0.53159538888984348</v>
      </c>
    </row>
    <row r="148" spans="1:46" x14ac:dyDescent="0.3">
      <c r="A148" s="30" t="s">
        <v>288</v>
      </c>
      <c r="B148" s="1" t="s">
        <v>289</v>
      </c>
      <c r="C148" s="31">
        <v>0.76500000000000001</v>
      </c>
      <c r="D148" s="31" t="s">
        <v>534</v>
      </c>
      <c r="E148" s="32">
        <v>496192</v>
      </c>
      <c r="F148" s="32">
        <v>0</v>
      </c>
      <c r="G148" s="32">
        <v>0</v>
      </c>
      <c r="H148" s="31" t="s">
        <v>534</v>
      </c>
      <c r="I148" s="33">
        <v>9.3000000000000007</v>
      </c>
      <c r="J148" s="33" t="s">
        <v>534</v>
      </c>
      <c r="K148" s="31" t="s">
        <v>534</v>
      </c>
      <c r="L148" s="32">
        <v>98</v>
      </c>
      <c r="M148" s="32">
        <v>0</v>
      </c>
      <c r="N148" s="33" t="s">
        <v>534</v>
      </c>
      <c r="O148" s="31">
        <v>1442.73364257813</v>
      </c>
      <c r="P148" s="31" t="s">
        <v>534</v>
      </c>
      <c r="Q148" s="33" t="s">
        <v>534</v>
      </c>
      <c r="R148" s="31" t="s">
        <v>534</v>
      </c>
      <c r="S148" s="31">
        <v>38</v>
      </c>
      <c r="T148" s="32">
        <v>0</v>
      </c>
      <c r="U148" s="32">
        <v>0</v>
      </c>
      <c r="V148" s="32">
        <v>0</v>
      </c>
      <c r="W148" s="32">
        <v>0</v>
      </c>
      <c r="X148" s="32">
        <v>0</v>
      </c>
      <c r="Y148" s="32">
        <v>0</v>
      </c>
      <c r="Z148" s="32">
        <v>101</v>
      </c>
      <c r="AA148" s="33">
        <v>6</v>
      </c>
      <c r="AB148" s="33">
        <v>2.86</v>
      </c>
      <c r="AC148" s="33" t="s">
        <v>534</v>
      </c>
      <c r="AD148" s="31">
        <v>3.4</v>
      </c>
      <c r="AE148" s="31">
        <v>0.14000000000000001</v>
      </c>
      <c r="AF148" s="32" t="s">
        <v>534</v>
      </c>
      <c r="AG148" s="33">
        <v>100</v>
      </c>
      <c r="AH148" s="31" t="s">
        <v>534</v>
      </c>
      <c r="AI148" s="31">
        <v>75.699996948242202</v>
      </c>
      <c r="AJ148" s="31">
        <v>136.87</v>
      </c>
      <c r="AK148" s="32">
        <v>430</v>
      </c>
      <c r="AL148" s="33">
        <v>87.3</v>
      </c>
      <c r="AM148" s="33">
        <v>98.296609399999994</v>
      </c>
      <c r="AN148" s="32">
        <v>27066.93359375</v>
      </c>
      <c r="AO148" s="32">
        <v>55345</v>
      </c>
      <c r="AP148" s="32">
        <v>55096</v>
      </c>
      <c r="AQ148" s="32">
        <v>260</v>
      </c>
      <c r="AR148" s="35">
        <v>0.8791844539567375</v>
      </c>
      <c r="AS148" s="35">
        <v>0.43278723454110568</v>
      </c>
      <c r="AT148" s="35">
        <v>0.27754684156592369</v>
      </c>
    </row>
    <row r="149" spans="1:46" x14ac:dyDescent="0.3">
      <c r="A149" s="30" t="s">
        <v>290</v>
      </c>
      <c r="B149" s="1" t="s">
        <v>291</v>
      </c>
      <c r="C149" s="31">
        <v>0.73499999999999999</v>
      </c>
      <c r="D149" s="31">
        <v>2.8649999999999999E-3</v>
      </c>
      <c r="E149" s="32">
        <v>0</v>
      </c>
      <c r="F149" s="32">
        <v>3.86</v>
      </c>
      <c r="G149" s="32">
        <v>6.04</v>
      </c>
      <c r="H149" s="31">
        <v>0.98</v>
      </c>
      <c r="I149" s="33">
        <v>13.3</v>
      </c>
      <c r="J149" s="33">
        <v>2.7999999523162802</v>
      </c>
      <c r="K149" s="31">
        <v>1.29</v>
      </c>
      <c r="L149" s="32">
        <v>99</v>
      </c>
      <c r="M149" s="32">
        <v>1.9</v>
      </c>
      <c r="N149" s="33" t="s">
        <v>534</v>
      </c>
      <c r="O149" s="31">
        <v>681.36810302734398</v>
      </c>
      <c r="P149" s="31">
        <v>48</v>
      </c>
      <c r="Q149" s="33" t="s">
        <v>534</v>
      </c>
      <c r="R149" s="31">
        <v>0.35354825636493198</v>
      </c>
      <c r="S149" s="31">
        <v>42</v>
      </c>
      <c r="T149" s="32">
        <v>1250</v>
      </c>
      <c r="U149" s="32">
        <v>0</v>
      </c>
      <c r="V149" s="32">
        <v>0</v>
      </c>
      <c r="W149" s="32">
        <v>0</v>
      </c>
      <c r="X149" s="32">
        <v>2</v>
      </c>
      <c r="Y149" s="32">
        <v>0</v>
      </c>
      <c r="Z149" s="32">
        <v>106</v>
      </c>
      <c r="AA149" s="33">
        <v>17</v>
      </c>
      <c r="AB149" s="33">
        <v>3.44</v>
      </c>
      <c r="AC149" s="33">
        <v>12.3</v>
      </c>
      <c r="AD149" s="31">
        <v>2.916666666666667</v>
      </c>
      <c r="AE149" s="31">
        <v>0.01</v>
      </c>
      <c r="AF149" s="32">
        <v>55</v>
      </c>
      <c r="AG149" s="33">
        <v>97.760917663574205</v>
      </c>
      <c r="AH149" s="31" t="s">
        <v>534</v>
      </c>
      <c r="AI149" s="31">
        <v>52.349998474121101</v>
      </c>
      <c r="AJ149" s="31">
        <v>94.82</v>
      </c>
      <c r="AK149" s="32">
        <v>690</v>
      </c>
      <c r="AL149" s="33">
        <v>90.541643899999997</v>
      </c>
      <c r="AM149" s="33">
        <v>96.330101600000006</v>
      </c>
      <c r="AN149" s="32">
        <v>14219.2373046875</v>
      </c>
      <c r="AO149" s="32">
        <v>178844</v>
      </c>
      <c r="AP149" s="32">
        <v>183957</v>
      </c>
      <c r="AQ149" s="32">
        <v>610</v>
      </c>
      <c r="AR149" s="35">
        <v>0.24602595063762955</v>
      </c>
      <c r="AS149" s="35">
        <v>0.57502742014815911</v>
      </c>
      <c r="AT149" s="35">
        <v>0.24889000364101932</v>
      </c>
    </row>
    <row r="150" spans="1:46" x14ac:dyDescent="0.3">
      <c r="A150" s="30" t="s">
        <v>292</v>
      </c>
      <c r="B150" s="1" t="s">
        <v>293</v>
      </c>
      <c r="C150" s="31">
        <v>0.72199999999999998</v>
      </c>
      <c r="D150" s="31" t="s">
        <v>534</v>
      </c>
      <c r="E150" s="32">
        <v>125000</v>
      </c>
      <c r="F150" s="32">
        <v>3.36</v>
      </c>
      <c r="G150" s="32">
        <v>3.32</v>
      </c>
      <c r="H150" s="31">
        <v>1.2</v>
      </c>
      <c r="I150" s="33">
        <v>16.600000000000001</v>
      </c>
      <c r="J150" s="33" t="s">
        <v>534</v>
      </c>
      <c r="K150" s="31">
        <v>0.95</v>
      </c>
      <c r="L150" s="32">
        <v>99</v>
      </c>
      <c r="M150" s="32">
        <v>6.3</v>
      </c>
      <c r="N150" s="33" t="s">
        <v>534</v>
      </c>
      <c r="O150" s="31">
        <v>469.50552368164102</v>
      </c>
      <c r="P150" s="31">
        <v>45</v>
      </c>
      <c r="Q150" s="33" t="s">
        <v>534</v>
      </c>
      <c r="R150" s="31" t="s">
        <v>534</v>
      </c>
      <c r="S150" s="31">
        <v>40</v>
      </c>
      <c r="T150" s="32">
        <v>25000</v>
      </c>
      <c r="U150" s="32">
        <v>0</v>
      </c>
      <c r="V150" s="32">
        <v>0</v>
      </c>
      <c r="W150" s="32">
        <v>0</v>
      </c>
      <c r="X150" s="32">
        <v>0</v>
      </c>
      <c r="Y150" s="32">
        <v>0</v>
      </c>
      <c r="Z150" s="32">
        <v>121</v>
      </c>
      <c r="AA150" s="33">
        <v>6</v>
      </c>
      <c r="AB150" s="33">
        <v>3.4</v>
      </c>
      <c r="AC150" s="33">
        <v>4.8</v>
      </c>
      <c r="AD150" s="31" t="s">
        <v>534</v>
      </c>
      <c r="AE150" s="31">
        <v>0.21</v>
      </c>
      <c r="AF150" s="32">
        <v>58</v>
      </c>
      <c r="AG150" s="33">
        <v>100</v>
      </c>
      <c r="AH150" s="31" t="s">
        <v>534</v>
      </c>
      <c r="AI150" s="31">
        <v>51.7700004577637</v>
      </c>
      <c r="AJ150" s="31">
        <v>102.98</v>
      </c>
      <c r="AK150" s="32">
        <v>410</v>
      </c>
      <c r="AL150" s="33">
        <v>76.099999999999994</v>
      </c>
      <c r="AM150" s="33">
        <v>95.060069100000007</v>
      </c>
      <c r="AN150" s="32">
        <v>11776.84765625</v>
      </c>
      <c r="AO150" s="32">
        <v>109897</v>
      </c>
      <c r="AP150" s="32">
        <v>108676</v>
      </c>
      <c r="AQ150" s="32">
        <v>390</v>
      </c>
      <c r="AR150" s="35">
        <v>0.11501201682619544</v>
      </c>
      <c r="AS150" s="35">
        <v>0.64973949083321303</v>
      </c>
      <c r="AT150" s="35">
        <v>5.4027961612625464E-2</v>
      </c>
    </row>
    <row r="151" spans="1:46" x14ac:dyDescent="0.3">
      <c r="A151" s="30" t="s">
        <v>294</v>
      </c>
      <c r="B151" s="1" t="s">
        <v>295</v>
      </c>
      <c r="C151" s="31">
        <v>0.70399999999999996</v>
      </c>
      <c r="D151" s="31" t="s">
        <v>534</v>
      </c>
      <c r="E151" s="32">
        <v>367183</v>
      </c>
      <c r="F151" s="32">
        <v>55.09</v>
      </c>
      <c r="G151" s="32">
        <v>57.86</v>
      </c>
      <c r="H151" s="31">
        <v>11.41</v>
      </c>
      <c r="I151" s="33">
        <v>17.3</v>
      </c>
      <c r="J151" s="33">
        <v>2.7</v>
      </c>
      <c r="K151" s="31">
        <v>0.47900000214576699</v>
      </c>
      <c r="L151" s="32">
        <v>68</v>
      </c>
      <c r="M151" s="32">
        <v>7.7</v>
      </c>
      <c r="N151" s="33" t="s">
        <v>534</v>
      </c>
      <c r="O151" s="31">
        <v>335.86154174804699</v>
      </c>
      <c r="P151" s="31">
        <v>51</v>
      </c>
      <c r="Q151" s="33" t="s">
        <v>534</v>
      </c>
      <c r="R151" s="31">
        <v>0.43880205524945798</v>
      </c>
      <c r="S151" s="31">
        <v>42.689998626708999</v>
      </c>
      <c r="T151" s="32">
        <v>0</v>
      </c>
      <c r="U151" s="32">
        <v>0</v>
      </c>
      <c r="V151" s="32">
        <v>0</v>
      </c>
      <c r="W151" s="32">
        <v>0</v>
      </c>
      <c r="X151" s="32">
        <v>0</v>
      </c>
      <c r="Y151" s="32">
        <v>0</v>
      </c>
      <c r="Z151" s="32">
        <v>129</v>
      </c>
      <c r="AA151" s="33">
        <v>3.2</v>
      </c>
      <c r="AB151" s="33" t="s">
        <v>534</v>
      </c>
      <c r="AC151" s="33" t="s">
        <v>534</v>
      </c>
      <c r="AD151" s="31">
        <v>3.15</v>
      </c>
      <c r="AE151" s="31">
        <v>0.54</v>
      </c>
      <c r="AF151" s="32" t="s">
        <v>534</v>
      </c>
      <c r="AG151" s="33">
        <v>100</v>
      </c>
      <c r="AH151" s="31">
        <v>99.02</v>
      </c>
      <c r="AI151" s="31">
        <v>25.407009124755898</v>
      </c>
      <c r="AJ151" s="31">
        <v>69.19</v>
      </c>
      <c r="AK151" s="32">
        <v>1600</v>
      </c>
      <c r="AL151" s="33">
        <v>91.487776100000005</v>
      </c>
      <c r="AM151" s="33">
        <v>98.980996500000003</v>
      </c>
      <c r="AN151" s="32">
        <v>6610.79541015625</v>
      </c>
      <c r="AO151" s="32">
        <v>196440</v>
      </c>
      <c r="AP151" s="32">
        <v>192584</v>
      </c>
      <c r="AQ151" s="32">
        <v>2830</v>
      </c>
      <c r="AR151" s="35">
        <v>0.18045710288261096</v>
      </c>
      <c r="AS151" s="35">
        <v>0.28924542120861474</v>
      </c>
      <c r="AT151" s="35">
        <v>0.82626241714321558</v>
      </c>
    </row>
    <row r="152" spans="1:46" x14ac:dyDescent="0.3">
      <c r="A152" s="30" t="s">
        <v>296</v>
      </c>
      <c r="B152" s="1" t="s">
        <v>297</v>
      </c>
      <c r="C152" s="31">
        <v>0.57399999999999995</v>
      </c>
      <c r="D152" s="31">
        <v>0.21657499999999999</v>
      </c>
      <c r="E152" s="32">
        <v>0</v>
      </c>
      <c r="F152" s="32">
        <v>27.62</v>
      </c>
      <c r="G152" s="32">
        <v>18.11</v>
      </c>
      <c r="H152" s="31">
        <v>13.68</v>
      </c>
      <c r="I152" s="33">
        <v>33.799999999999997</v>
      </c>
      <c r="J152" s="33">
        <v>14.3999996185303</v>
      </c>
      <c r="K152" s="31" t="s">
        <v>534</v>
      </c>
      <c r="L152" s="32">
        <v>93</v>
      </c>
      <c r="M152" s="32">
        <v>99</v>
      </c>
      <c r="N152" s="33">
        <v>0.8</v>
      </c>
      <c r="O152" s="31">
        <v>308.35723876953102</v>
      </c>
      <c r="P152" s="31">
        <v>156</v>
      </c>
      <c r="Q152" s="33">
        <v>43</v>
      </c>
      <c r="R152" s="31">
        <v>0.52386499345433302</v>
      </c>
      <c r="S152" s="31">
        <v>30.819999694824201</v>
      </c>
      <c r="T152" s="32">
        <v>0</v>
      </c>
      <c r="U152" s="32">
        <v>0</v>
      </c>
      <c r="V152" s="32">
        <v>0</v>
      </c>
      <c r="W152" s="32">
        <v>0</v>
      </c>
      <c r="X152" s="32">
        <v>0</v>
      </c>
      <c r="Y152" s="32">
        <v>0</v>
      </c>
      <c r="Z152" s="32">
        <v>110</v>
      </c>
      <c r="AA152" s="33">
        <v>13.5</v>
      </c>
      <c r="AB152" s="33">
        <v>9.1199999999999992</v>
      </c>
      <c r="AC152" s="33" t="s">
        <v>534</v>
      </c>
      <c r="AD152" s="31" t="s">
        <v>534</v>
      </c>
      <c r="AE152" s="31">
        <v>-0.68</v>
      </c>
      <c r="AF152" s="32">
        <v>46</v>
      </c>
      <c r="AG152" s="33">
        <v>65.440483093261705</v>
      </c>
      <c r="AH152" s="31">
        <v>91.75</v>
      </c>
      <c r="AI152" s="31">
        <v>25.822248458862301</v>
      </c>
      <c r="AJ152" s="31">
        <v>85.28</v>
      </c>
      <c r="AK152" s="32">
        <v>640</v>
      </c>
      <c r="AL152" s="33">
        <v>34.706900500000003</v>
      </c>
      <c r="AM152" s="33">
        <v>97.092922900000005</v>
      </c>
      <c r="AN152" s="32">
        <v>3351.43627929688</v>
      </c>
      <c r="AO152" s="32">
        <v>204327</v>
      </c>
      <c r="AP152" s="32">
        <v>187799</v>
      </c>
      <c r="AQ152" s="32">
        <v>960</v>
      </c>
      <c r="AR152" s="35">
        <v>0.59092556761145187</v>
      </c>
      <c r="AS152" s="35">
        <v>0.64440385075456474</v>
      </c>
      <c r="AT152" s="35">
        <v>0.86455950176235563</v>
      </c>
    </row>
    <row r="153" spans="1:46" x14ac:dyDescent="0.3">
      <c r="A153" s="30" t="s">
        <v>298</v>
      </c>
      <c r="B153" s="1" t="s">
        <v>299</v>
      </c>
      <c r="C153" s="31">
        <v>0.84699999999999998</v>
      </c>
      <c r="D153" s="31" t="s">
        <v>534</v>
      </c>
      <c r="E153" s="32">
        <v>0</v>
      </c>
      <c r="F153" s="32">
        <v>0</v>
      </c>
      <c r="G153" s="32">
        <v>0</v>
      </c>
      <c r="H153" s="31" t="s">
        <v>534</v>
      </c>
      <c r="I153" s="33">
        <v>12.9</v>
      </c>
      <c r="J153" s="33" t="s">
        <v>534</v>
      </c>
      <c r="K153" s="31">
        <v>2.4909999370575</v>
      </c>
      <c r="L153" s="32">
        <v>98</v>
      </c>
      <c r="M153" s="32">
        <v>10</v>
      </c>
      <c r="N153" s="33">
        <v>0.1</v>
      </c>
      <c r="O153" s="31">
        <v>3121.34155273438</v>
      </c>
      <c r="P153" s="31">
        <v>12</v>
      </c>
      <c r="Q153" s="33">
        <v>0</v>
      </c>
      <c r="R153" s="31">
        <v>0.256929909730855</v>
      </c>
      <c r="S153" s="31" t="s">
        <v>534</v>
      </c>
      <c r="T153" s="32">
        <v>1037</v>
      </c>
      <c r="U153" s="32">
        <v>481</v>
      </c>
      <c r="V153" s="32">
        <v>0</v>
      </c>
      <c r="W153" s="32">
        <v>0</v>
      </c>
      <c r="X153" s="32">
        <v>155</v>
      </c>
      <c r="Y153" s="32">
        <v>0</v>
      </c>
      <c r="Z153" s="32">
        <v>139</v>
      </c>
      <c r="AA153" s="33">
        <v>4.4000000000000004</v>
      </c>
      <c r="AB153" s="33">
        <v>2.89</v>
      </c>
      <c r="AC153" s="33">
        <v>3.8</v>
      </c>
      <c r="AD153" s="31" t="s">
        <v>534</v>
      </c>
      <c r="AE153" s="31">
        <v>0.24</v>
      </c>
      <c r="AF153" s="32">
        <v>49</v>
      </c>
      <c r="AG153" s="33">
        <v>100</v>
      </c>
      <c r="AH153" s="31">
        <v>94.84</v>
      </c>
      <c r="AI153" s="31">
        <v>69.616233825683594</v>
      </c>
      <c r="AJ153" s="31">
        <v>157.6</v>
      </c>
      <c r="AK153" s="32">
        <v>130000</v>
      </c>
      <c r="AL153" s="33">
        <v>100</v>
      </c>
      <c r="AM153" s="33">
        <v>97.034113700000006</v>
      </c>
      <c r="AN153" s="32">
        <v>53844.734375</v>
      </c>
      <c r="AO153" s="32">
        <v>32938212</v>
      </c>
      <c r="AP153" s="32">
        <v>31465988</v>
      </c>
      <c r="AQ153" s="32">
        <v>2149690</v>
      </c>
      <c r="AR153" s="35">
        <v>0.2272278897329626</v>
      </c>
      <c r="AS153" s="35">
        <v>0.23818703661561591</v>
      </c>
      <c r="AT153" s="35">
        <v>0.74701978921960477</v>
      </c>
    </row>
    <row r="154" spans="1:46" x14ac:dyDescent="0.3">
      <c r="A154" s="30" t="s">
        <v>300</v>
      </c>
      <c r="B154" s="1" t="s">
        <v>301</v>
      </c>
      <c r="C154" s="31">
        <v>0.49399999999999999</v>
      </c>
      <c r="D154" s="31">
        <v>0.27788570000000001</v>
      </c>
      <c r="E154" s="32">
        <v>23693271</v>
      </c>
      <c r="F154" s="32">
        <v>578.44000000000005</v>
      </c>
      <c r="G154" s="32">
        <v>414.57</v>
      </c>
      <c r="H154" s="31">
        <v>5.19</v>
      </c>
      <c r="I154" s="33">
        <v>47.1</v>
      </c>
      <c r="J154" s="33">
        <v>13.5</v>
      </c>
      <c r="K154" s="31">
        <v>6.8000003695488004E-2</v>
      </c>
      <c r="L154" s="32">
        <v>93</v>
      </c>
      <c r="M154" s="32">
        <v>140</v>
      </c>
      <c r="N154" s="33">
        <v>0.4</v>
      </c>
      <c r="O154" s="31">
        <v>97.089187622070298</v>
      </c>
      <c r="P154" s="31">
        <v>315</v>
      </c>
      <c r="Q154" s="33">
        <v>59</v>
      </c>
      <c r="R154" s="31">
        <v>0.52106045932843803</v>
      </c>
      <c r="S154" s="31">
        <v>40.279998779296903</v>
      </c>
      <c r="T154" s="32">
        <v>10646</v>
      </c>
      <c r="U154" s="32">
        <v>0</v>
      </c>
      <c r="V154" s="32">
        <v>0</v>
      </c>
      <c r="W154" s="32">
        <v>21540</v>
      </c>
      <c r="X154" s="32">
        <v>14655</v>
      </c>
      <c r="Y154" s="32">
        <v>1</v>
      </c>
      <c r="Z154" s="32">
        <v>112</v>
      </c>
      <c r="AA154" s="33">
        <v>11.3</v>
      </c>
      <c r="AB154" s="33">
        <v>8.3699999999999992</v>
      </c>
      <c r="AC154" s="33">
        <v>8.6999999999999993</v>
      </c>
      <c r="AD154" s="31">
        <v>3.1166666666666667</v>
      </c>
      <c r="AE154" s="31">
        <v>-0.47</v>
      </c>
      <c r="AF154" s="32">
        <v>45</v>
      </c>
      <c r="AG154" s="33">
        <v>64.5</v>
      </c>
      <c r="AH154" s="31">
        <v>55.62</v>
      </c>
      <c r="AI154" s="31">
        <v>21.690263748168899</v>
      </c>
      <c r="AJ154" s="31">
        <v>98.68</v>
      </c>
      <c r="AK154" s="32">
        <v>23000</v>
      </c>
      <c r="AL154" s="33">
        <v>47.592434900000001</v>
      </c>
      <c r="AM154" s="33">
        <v>78.523029199999996</v>
      </c>
      <c r="AN154" s="32">
        <v>2712.33740234375</v>
      </c>
      <c r="AO154" s="32">
        <v>15850567</v>
      </c>
      <c r="AP154" s="32">
        <v>15048676</v>
      </c>
      <c r="AQ154" s="32">
        <v>192530</v>
      </c>
      <c r="AR154" s="35">
        <v>0.16970159261337026</v>
      </c>
      <c r="AS154" s="35">
        <v>0.9329715205072705</v>
      </c>
      <c r="AT154" s="35">
        <v>0.6687561509429949</v>
      </c>
    </row>
    <row r="155" spans="1:46" x14ac:dyDescent="0.3">
      <c r="A155" s="30" t="s">
        <v>302</v>
      </c>
      <c r="B155" s="1" t="s">
        <v>303</v>
      </c>
      <c r="C155" s="31">
        <v>0.77600000000000002</v>
      </c>
      <c r="D155" s="31">
        <v>1.7390999999999999E-3</v>
      </c>
      <c r="E155" s="32">
        <v>51794486</v>
      </c>
      <c r="F155" s="32">
        <v>146.59</v>
      </c>
      <c r="G155" s="32">
        <v>175.44</v>
      </c>
      <c r="H155" s="31">
        <v>1.75</v>
      </c>
      <c r="I155" s="33">
        <v>5.8</v>
      </c>
      <c r="J155" s="33">
        <v>1.79999995231628</v>
      </c>
      <c r="K155" s="31">
        <v>2.11199998855591</v>
      </c>
      <c r="L155" s="32">
        <v>82</v>
      </c>
      <c r="M155" s="32">
        <v>19</v>
      </c>
      <c r="N155" s="33">
        <v>0.1</v>
      </c>
      <c r="O155" s="31">
        <v>1323.69055175781</v>
      </c>
      <c r="P155" s="31">
        <v>17</v>
      </c>
      <c r="Q155" s="33" t="s">
        <v>534</v>
      </c>
      <c r="R155" s="31">
        <v>0.18473119235737201</v>
      </c>
      <c r="S155" s="31">
        <v>29.649999618530298</v>
      </c>
      <c r="T155" s="32">
        <v>8421</v>
      </c>
      <c r="U155" s="32">
        <v>0</v>
      </c>
      <c r="V155" s="32">
        <v>0</v>
      </c>
      <c r="W155" s="32">
        <v>0</v>
      </c>
      <c r="X155" s="32">
        <v>32213</v>
      </c>
      <c r="Y155" s="32">
        <v>355</v>
      </c>
      <c r="Z155" s="32">
        <v>110</v>
      </c>
      <c r="AA155" s="33">
        <v>5.6</v>
      </c>
      <c r="AB155" s="33">
        <v>3.96</v>
      </c>
      <c r="AC155" s="33">
        <v>8.5</v>
      </c>
      <c r="AD155" s="31">
        <v>3.0333333333333332</v>
      </c>
      <c r="AE155" s="31">
        <v>0.09</v>
      </c>
      <c r="AF155" s="32">
        <v>41</v>
      </c>
      <c r="AG155" s="33">
        <v>100</v>
      </c>
      <c r="AH155" s="31">
        <v>98.84</v>
      </c>
      <c r="AI155" s="31">
        <v>65.317024230957003</v>
      </c>
      <c r="AJ155" s="31">
        <v>120.62</v>
      </c>
      <c r="AK155" s="32">
        <v>66000</v>
      </c>
      <c r="AL155" s="33">
        <v>96.426698599999995</v>
      </c>
      <c r="AM155" s="33">
        <v>99.158428000000001</v>
      </c>
      <c r="AN155" s="32">
        <v>15090.02734375</v>
      </c>
      <c r="AO155" s="32">
        <v>7022268</v>
      </c>
      <c r="AP155" s="32">
        <v>6879244</v>
      </c>
      <c r="AQ155" s="32">
        <v>87460</v>
      </c>
      <c r="AR155" s="35">
        <v>0.36227356269417277</v>
      </c>
      <c r="AS155" s="35">
        <v>0.86647799569436623</v>
      </c>
      <c r="AT155" s="35">
        <v>0.16322304039757696</v>
      </c>
    </row>
    <row r="156" spans="1:46" x14ac:dyDescent="0.3">
      <c r="A156" s="30" t="s">
        <v>304</v>
      </c>
      <c r="B156" s="1" t="s">
        <v>305</v>
      </c>
      <c r="C156" s="31">
        <v>0.78200000000000003</v>
      </c>
      <c r="D156" s="31" t="s">
        <v>534</v>
      </c>
      <c r="E156" s="32">
        <v>0</v>
      </c>
      <c r="F156" s="32">
        <v>3.55</v>
      </c>
      <c r="G156" s="32">
        <v>-9.02</v>
      </c>
      <c r="H156" s="31">
        <v>0.4</v>
      </c>
      <c r="I156" s="33">
        <v>14.3</v>
      </c>
      <c r="J156" s="33">
        <v>3.5999999046325701</v>
      </c>
      <c r="K156" s="31">
        <v>1.06700003147125</v>
      </c>
      <c r="L156" s="32">
        <v>97</v>
      </c>
      <c r="M156" s="32">
        <v>15</v>
      </c>
      <c r="N156" s="33" t="s">
        <v>534</v>
      </c>
      <c r="O156" s="31">
        <v>867.31817626953102</v>
      </c>
      <c r="P156" s="31" t="s">
        <v>534</v>
      </c>
      <c r="Q156" s="33" t="s">
        <v>534</v>
      </c>
      <c r="R156" s="31" t="s">
        <v>534</v>
      </c>
      <c r="S156" s="31">
        <v>42.7700004577637</v>
      </c>
      <c r="T156" s="32">
        <v>253</v>
      </c>
      <c r="U156" s="32">
        <v>0</v>
      </c>
      <c r="V156" s="32">
        <v>0</v>
      </c>
      <c r="W156" s="32">
        <v>0</v>
      </c>
      <c r="X156" s="32">
        <v>0</v>
      </c>
      <c r="Y156" s="32">
        <v>0</v>
      </c>
      <c r="Z156" s="32">
        <v>100</v>
      </c>
      <c r="AA156" s="33">
        <v>5.2</v>
      </c>
      <c r="AB156" s="33">
        <v>6.65</v>
      </c>
      <c r="AC156" s="33">
        <v>7.2</v>
      </c>
      <c r="AD156" s="31">
        <v>3.2833333333333328</v>
      </c>
      <c r="AE156" s="31">
        <v>0.36</v>
      </c>
      <c r="AF156" s="32">
        <v>60</v>
      </c>
      <c r="AG156" s="33">
        <v>100</v>
      </c>
      <c r="AH156" s="31">
        <v>95.32</v>
      </c>
      <c r="AI156" s="31">
        <v>58.118698120117202</v>
      </c>
      <c r="AJ156" s="31">
        <v>161.22999999999999</v>
      </c>
      <c r="AK156" s="32">
        <v>380</v>
      </c>
      <c r="AL156" s="33">
        <v>98.400068300000001</v>
      </c>
      <c r="AM156" s="33">
        <v>95.727115600000005</v>
      </c>
      <c r="AN156" s="32">
        <v>28963.91796875</v>
      </c>
      <c r="AO156" s="32">
        <v>95843</v>
      </c>
      <c r="AP156" s="32">
        <v>96236</v>
      </c>
      <c r="AQ156" s="32">
        <v>460</v>
      </c>
      <c r="AR156" s="35">
        <v>5.9158728972838137E-2</v>
      </c>
      <c r="AS156" s="35">
        <v>0.48908105213092334</v>
      </c>
      <c r="AT156" s="35">
        <v>0.37636846852261407</v>
      </c>
    </row>
    <row r="157" spans="1:46" x14ac:dyDescent="0.3">
      <c r="A157" s="30" t="s">
        <v>306</v>
      </c>
      <c r="B157" s="1" t="s">
        <v>307</v>
      </c>
      <c r="C157" s="31">
        <v>0.42</v>
      </c>
      <c r="D157" s="31">
        <v>0.41098440000000003</v>
      </c>
      <c r="E157" s="32">
        <v>39370886</v>
      </c>
      <c r="F157" s="32">
        <v>536.82000000000005</v>
      </c>
      <c r="G157" s="32">
        <v>400.84</v>
      </c>
      <c r="H157" s="31">
        <v>20.68</v>
      </c>
      <c r="I157" s="33">
        <v>113.5</v>
      </c>
      <c r="J157" s="33">
        <v>18.100000381469702</v>
      </c>
      <c r="K157" s="31">
        <v>2.19999998807907E-2</v>
      </c>
      <c r="L157" s="32">
        <v>83</v>
      </c>
      <c r="M157" s="32">
        <v>304</v>
      </c>
      <c r="N157" s="33">
        <v>1.7</v>
      </c>
      <c r="O157" s="31">
        <v>256.34042358398398</v>
      </c>
      <c r="P157" s="31">
        <v>1360</v>
      </c>
      <c r="Q157" s="33">
        <v>109</v>
      </c>
      <c r="R157" s="31">
        <v>0.650187220000495</v>
      </c>
      <c r="S157" s="31">
        <v>33.990001678466797</v>
      </c>
      <c r="T157" s="32">
        <v>0</v>
      </c>
      <c r="U157" s="32">
        <v>11916</v>
      </c>
      <c r="V157" s="32">
        <v>0</v>
      </c>
      <c r="W157" s="32">
        <v>0</v>
      </c>
      <c r="X157" s="32">
        <v>679</v>
      </c>
      <c r="Y157" s="32">
        <v>0</v>
      </c>
      <c r="Z157" s="32">
        <v>105</v>
      </c>
      <c r="AA157" s="33">
        <v>30.9</v>
      </c>
      <c r="AB157" s="33">
        <v>6.83</v>
      </c>
      <c r="AC157" s="33">
        <v>3.3</v>
      </c>
      <c r="AD157" s="31">
        <v>3.6166666666666671</v>
      </c>
      <c r="AE157" s="31">
        <v>-1.2</v>
      </c>
      <c r="AF157" s="32">
        <v>30</v>
      </c>
      <c r="AG157" s="33">
        <v>20.299999237060501</v>
      </c>
      <c r="AH157" s="31">
        <v>48.43</v>
      </c>
      <c r="AI157" s="31">
        <v>2.5</v>
      </c>
      <c r="AJ157" s="31">
        <v>97.62</v>
      </c>
      <c r="AK157" s="32">
        <v>15000</v>
      </c>
      <c r="AL157" s="33">
        <v>13.262579000000001</v>
      </c>
      <c r="AM157" s="33">
        <v>62.643697400000001</v>
      </c>
      <c r="AN157" s="32">
        <v>1526.34765625</v>
      </c>
      <c r="AO157" s="32">
        <v>7557212</v>
      </c>
      <c r="AP157" s="32">
        <v>6433781</v>
      </c>
      <c r="AQ157" s="32">
        <v>71620</v>
      </c>
      <c r="AR157" s="35">
        <v>0.62772093944122054</v>
      </c>
      <c r="AS157" s="35">
        <v>0.29227428608386674</v>
      </c>
      <c r="AT157" s="35">
        <v>0.61587459553698343</v>
      </c>
    </row>
    <row r="158" spans="1:46" x14ac:dyDescent="0.3">
      <c r="A158" s="30" t="s">
        <v>308</v>
      </c>
      <c r="B158" s="1" t="s">
        <v>309</v>
      </c>
      <c r="C158" s="31">
        <v>0.92500000000000004</v>
      </c>
      <c r="D158" s="31" t="s">
        <v>534</v>
      </c>
      <c r="E158" s="32">
        <v>0</v>
      </c>
      <c r="F158" s="32">
        <v>0</v>
      </c>
      <c r="G158" s="32">
        <v>0</v>
      </c>
      <c r="H158" s="31" t="s">
        <v>534</v>
      </c>
      <c r="I158" s="33">
        <v>2.8</v>
      </c>
      <c r="J158" s="33" t="s">
        <v>534</v>
      </c>
      <c r="K158" s="31">
        <v>2.27600002288818</v>
      </c>
      <c r="L158" s="32">
        <v>95</v>
      </c>
      <c r="M158" s="32">
        <v>51</v>
      </c>
      <c r="N158" s="33">
        <v>0.1479</v>
      </c>
      <c r="O158" s="31">
        <v>3681.2958984375</v>
      </c>
      <c r="P158" s="31">
        <v>10</v>
      </c>
      <c r="Q158" s="33" t="s">
        <v>534</v>
      </c>
      <c r="R158" s="31">
        <v>6.8165669964825995E-2</v>
      </c>
      <c r="S158" s="31" t="s">
        <v>534</v>
      </c>
      <c r="T158" s="32">
        <v>13051</v>
      </c>
      <c r="U158" s="32">
        <v>0</v>
      </c>
      <c r="V158" s="32">
        <v>0</v>
      </c>
      <c r="W158" s="32">
        <v>0</v>
      </c>
      <c r="X158" s="32">
        <v>0</v>
      </c>
      <c r="Y158" s="32">
        <v>0</v>
      </c>
      <c r="Z158" s="32">
        <v>127</v>
      </c>
      <c r="AA158" s="33">
        <v>2.4</v>
      </c>
      <c r="AB158" s="33">
        <v>1.02</v>
      </c>
      <c r="AC158" s="33">
        <v>4</v>
      </c>
      <c r="AD158" s="31">
        <v>4.5333333333333332</v>
      </c>
      <c r="AE158" s="31">
        <v>2.21</v>
      </c>
      <c r="AF158" s="32">
        <v>84</v>
      </c>
      <c r="AG158" s="33">
        <v>100</v>
      </c>
      <c r="AH158" s="31">
        <v>97.05</v>
      </c>
      <c r="AI158" s="31">
        <v>82.102996826171903</v>
      </c>
      <c r="AJ158" s="31">
        <v>146.91999999999999</v>
      </c>
      <c r="AK158" s="32">
        <v>5600</v>
      </c>
      <c r="AL158" s="33">
        <v>100</v>
      </c>
      <c r="AM158" s="33">
        <v>100</v>
      </c>
      <c r="AN158" s="32">
        <v>93905.421875</v>
      </c>
      <c r="AO158" s="32">
        <v>5612253</v>
      </c>
      <c r="AP158" s="32">
        <v>5601197</v>
      </c>
      <c r="AQ158" s="32">
        <v>700</v>
      </c>
      <c r="AR158" s="35">
        <v>0.89763736317441312</v>
      </c>
      <c r="AS158" s="35">
        <v>8.377109951115369E-2</v>
      </c>
      <c r="AT158" s="35">
        <v>0.6278111451479268</v>
      </c>
    </row>
    <row r="159" spans="1:46" x14ac:dyDescent="0.3">
      <c r="A159" s="30" t="s">
        <v>310</v>
      </c>
      <c r="B159" s="1" t="s">
        <v>311</v>
      </c>
      <c r="C159" s="31">
        <v>0.84499999999999997</v>
      </c>
      <c r="D159" s="31" t="s">
        <v>534</v>
      </c>
      <c r="E159" s="32">
        <v>0</v>
      </c>
      <c r="F159" s="32">
        <v>0</v>
      </c>
      <c r="G159" s="32">
        <v>0</v>
      </c>
      <c r="H159" s="31" t="s">
        <v>534</v>
      </c>
      <c r="I159" s="33">
        <v>5.9</v>
      </c>
      <c r="J159" s="33" t="s">
        <v>534</v>
      </c>
      <c r="K159" s="31">
        <v>3.3199999332428001</v>
      </c>
      <c r="L159" s="32">
        <v>95</v>
      </c>
      <c r="M159" s="32">
        <v>5.9</v>
      </c>
      <c r="N159" s="33">
        <v>0.1</v>
      </c>
      <c r="O159" s="31">
        <v>2061.95068359375</v>
      </c>
      <c r="P159" s="31">
        <v>6</v>
      </c>
      <c r="Q159" s="33" t="s">
        <v>534</v>
      </c>
      <c r="R159" s="31">
        <v>0.17949490666721299</v>
      </c>
      <c r="S159" s="31">
        <v>26.120000839233398</v>
      </c>
      <c r="T159" s="32">
        <v>0</v>
      </c>
      <c r="U159" s="32">
        <v>0</v>
      </c>
      <c r="V159" s="32">
        <v>0</v>
      </c>
      <c r="W159" s="32">
        <v>0</v>
      </c>
      <c r="X159" s="32">
        <v>923</v>
      </c>
      <c r="Y159" s="32">
        <v>0</v>
      </c>
      <c r="Z159" s="32">
        <v>118</v>
      </c>
      <c r="AA159" s="33">
        <v>3.1</v>
      </c>
      <c r="AB159" s="33">
        <v>2.6</v>
      </c>
      <c r="AC159" s="33">
        <v>9.1999999999999993</v>
      </c>
      <c r="AD159" s="31">
        <v>3.65</v>
      </c>
      <c r="AE159" s="31">
        <v>0.89</v>
      </c>
      <c r="AF159" s="32">
        <v>50</v>
      </c>
      <c r="AG159" s="33">
        <v>100</v>
      </c>
      <c r="AH159" s="31" t="s">
        <v>534</v>
      </c>
      <c r="AI159" s="31">
        <v>85.019515991210895</v>
      </c>
      <c r="AJ159" s="31">
        <v>127.99</v>
      </c>
      <c r="AK159" s="32">
        <v>84000</v>
      </c>
      <c r="AL159" s="33">
        <v>98.824069199999997</v>
      </c>
      <c r="AM159" s="33">
        <v>100</v>
      </c>
      <c r="AN159" s="32">
        <v>32110.490234375</v>
      </c>
      <c r="AO159" s="32">
        <v>5439892</v>
      </c>
      <c r="AP159" s="32">
        <v>5374968</v>
      </c>
      <c r="AQ159" s="32">
        <v>48088</v>
      </c>
      <c r="AR159" s="35">
        <v>0.84470719189492072</v>
      </c>
      <c r="AS159" s="35">
        <v>0.21751908805700482</v>
      </c>
      <c r="AT159" s="35">
        <v>0.624510644246425</v>
      </c>
    </row>
    <row r="160" spans="1:46" x14ac:dyDescent="0.3">
      <c r="A160" s="30" t="s">
        <v>312</v>
      </c>
      <c r="B160" s="1" t="s">
        <v>313</v>
      </c>
      <c r="C160" s="31">
        <v>0.89</v>
      </c>
      <c r="D160" s="31" t="s">
        <v>534</v>
      </c>
      <c r="E160" s="32">
        <v>1861034</v>
      </c>
      <c r="F160" s="32">
        <v>0</v>
      </c>
      <c r="G160" s="32">
        <v>0</v>
      </c>
      <c r="H160" s="31" t="s">
        <v>534</v>
      </c>
      <c r="I160" s="33">
        <v>2.2999999999999998</v>
      </c>
      <c r="J160" s="33" t="s">
        <v>534</v>
      </c>
      <c r="K160" s="31">
        <v>2.5160000324249299</v>
      </c>
      <c r="L160" s="32">
        <v>92</v>
      </c>
      <c r="M160" s="32">
        <v>6.5</v>
      </c>
      <c r="N160" s="33">
        <v>0.1</v>
      </c>
      <c r="O160" s="31">
        <v>2733.7626953125</v>
      </c>
      <c r="P160" s="31">
        <v>9</v>
      </c>
      <c r="Q160" s="33" t="s">
        <v>534</v>
      </c>
      <c r="R160" s="31">
        <v>5.2753588800871998E-2</v>
      </c>
      <c r="S160" s="31">
        <v>25.590000152587901</v>
      </c>
      <c r="T160" s="32">
        <v>0</v>
      </c>
      <c r="U160" s="32">
        <v>0</v>
      </c>
      <c r="V160" s="32">
        <v>0</v>
      </c>
      <c r="W160" s="32">
        <v>0</v>
      </c>
      <c r="X160" s="32">
        <v>614</v>
      </c>
      <c r="Y160" s="32">
        <v>0</v>
      </c>
      <c r="Z160" s="32">
        <v>127</v>
      </c>
      <c r="AA160" s="33">
        <v>2.4</v>
      </c>
      <c r="AB160" s="33">
        <v>2.21</v>
      </c>
      <c r="AC160" s="33">
        <v>9.4</v>
      </c>
      <c r="AD160" s="31">
        <v>4.6500000000000004</v>
      </c>
      <c r="AE160" s="31">
        <v>1.1200000000000001</v>
      </c>
      <c r="AF160" s="32">
        <v>61</v>
      </c>
      <c r="AG160" s="33">
        <v>100</v>
      </c>
      <c r="AH160" s="31">
        <v>99.71</v>
      </c>
      <c r="AI160" s="31">
        <v>73.098701477050795</v>
      </c>
      <c r="AJ160" s="31">
        <v>114.56</v>
      </c>
      <c r="AK160" s="32">
        <v>36000</v>
      </c>
      <c r="AL160" s="33">
        <v>99.107251500000004</v>
      </c>
      <c r="AM160" s="33">
        <v>99.523299899999998</v>
      </c>
      <c r="AN160" s="32">
        <v>34801.62890625</v>
      </c>
      <c r="AO160" s="32">
        <v>2066748</v>
      </c>
      <c r="AP160" s="32">
        <v>1993211</v>
      </c>
      <c r="AQ160" s="32">
        <v>20140</v>
      </c>
      <c r="AR160" s="35">
        <v>0.12477674359959245</v>
      </c>
      <c r="AS160" s="35">
        <v>0.34539675813342008</v>
      </c>
      <c r="AT160" s="35">
        <v>0.59934880750100072</v>
      </c>
    </row>
    <row r="161" spans="1:46" x14ac:dyDescent="0.3">
      <c r="A161" s="30" t="s">
        <v>314</v>
      </c>
      <c r="B161" s="1" t="s">
        <v>315</v>
      </c>
      <c r="C161" s="31">
        <v>0.51500000000000001</v>
      </c>
      <c r="D161" s="31" t="s">
        <v>534</v>
      </c>
      <c r="E161" s="32">
        <v>2311045</v>
      </c>
      <c r="F161" s="32">
        <v>163.89</v>
      </c>
      <c r="G161" s="32">
        <v>152.24</v>
      </c>
      <c r="H161" s="31">
        <v>15.74</v>
      </c>
      <c r="I161" s="33">
        <v>25.8</v>
      </c>
      <c r="J161" s="33">
        <v>11.5</v>
      </c>
      <c r="K161" s="31">
        <v>0.22400000691413899</v>
      </c>
      <c r="L161" s="32">
        <v>99</v>
      </c>
      <c r="M161" s="32">
        <v>84</v>
      </c>
      <c r="N161" s="33" t="s">
        <v>534</v>
      </c>
      <c r="O161" s="31">
        <v>173.04855346679699</v>
      </c>
      <c r="P161" s="31">
        <v>114</v>
      </c>
      <c r="Q161" s="33">
        <v>6</v>
      </c>
      <c r="R161" s="31" t="s">
        <v>534</v>
      </c>
      <c r="S161" s="31">
        <v>46.099998474121101</v>
      </c>
      <c r="T161" s="32">
        <v>10982</v>
      </c>
      <c r="U161" s="32">
        <v>0</v>
      </c>
      <c r="V161" s="32">
        <v>0</v>
      </c>
      <c r="W161" s="32">
        <v>0</v>
      </c>
      <c r="X161" s="32">
        <v>0</v>
      </c>
      <c r="Y161" s="32">
        <v>0</v>
      </c>
      <c r="Z161" s="32">
        <v>111</v>
      </c>
      <c r="AA161" s="33">
        <v>13.9</v>
      </c>
      <c r="AB161" s="33" t="s">
        <v>534</v>
      </c>
      <c r="AC161" s="33" t="s">
        <v>534</v>
      </c>
      <c r="AD161" s="31">
        <v>2.35</v>
      </c>
      <c r="AE161" s="31">
        <v>-0.99</v>
      </c>
      <c r="AF161" s="32">
        <v>39</v>
      </c>
      <c r="AG161" s="33">
        <v>47.919143676757798</v>
      </c>
      <c r="AH161" s="31" t="s">
        <v>534</v>
      </c>
      <c r="AI161" s="31">
        <v>10.000465393066399</v>
      </c>
      <c r="AJ161" s="31">
        <v>69.89</v>
      </c>
      <c r="AK161" s="32">
        <v>1000</v>
      </c>
      <c r="AL161" s="33">
        <v>29.785861700000002</v>
      </c>
      <c r="AM161" s="33">
        <v>80.766045800000001</v>
      </c>
      <c r="AN161" s="32">
        <v>2421.783203125</v>
      </c>
      <c r="AO161" s="32">
        <v>611343</v>
      </c>
      <c r="AP161" s="32">
        <v>442728</v>
      </c>
      <c r="AQ161" s="32">
        <v>27990</v>
      </c>
      <c r="AR161" s="35">
        <v>0.45560847388012515</v>
      </c>
      <c r="AS161" s="35">
        <v>0.4682180520217446</v>
      </c>
      <c r="AT161" s="35">
        <v>8.6157903051808926E-2</v>
      </c>
    </row>
    <row r="162" spans="1:46" x14ac:dyDescent="0.3">
      <c r="A162" s="30" t="s">
        <v>316</v>
      </c>
      <c r="B162" s="1" t="s">
        <v>317</v>
      </c>
      <c r="C162" s="31" t="s">
        <v>534</v>
      </c>
      <c r="D162" s="31">
        <v>0.49981550000000002</v>
      </c>
      <c r="E162" s="32">
        <v>2770520528</v>
      </c>
      <c r="F162" s="32">
        <v>657.07</v>
      </c>
      <c r="G162" s="32">
        <v>760.99</v>
      </c>
      <c r="H162" s="31">
        <v>20.420000000000002</v>
      </c>
      <c r="I162" s="33">
        <v>132.5</v>
      </c>
      <c r="J162" s="33">
        <v>23</v>
      </c>
      <c r="K162" s="31">
        <v>3.5000000149011598E-2</v>
      </c>
      <c r="L162" s="32">
        <v>46</v>
      </c>
      <c r="M162" s="32">
        <v>270</v>
      </c>
      <c r="N162" s="33">
        <v>0.4</v>
      </c>
      <c r="O162" s="31" t="s">
        <v>534</v>
      </c>
      <c r="P162" s="33">
        <v>732</v>
      </c>
      <c r="Q162" s="33">
        <v>33</v>
      </c>
      <c r="R162" s="31">
        <v>0.77300000000000002</v>
      </c>
      <c r="S162" s="31" t="s">
        <v>534</v>
      </c>
      <c r="T162" s="32">
        <v>14165</v>
      </c>
      <c r="U162" s="32">
        <v>13126</v>
      </c>
      <c r="V162" s="32">
        <v>670000</v>
      </c>
      <c r="W162" s="32">
        <v>1549830</v>
      </c>
      <c r="X162" s="32">
        <v>14567</v>
      </c>
      <c r="Y162" s="32">
        <v>41479</v>
      </c>
      <c r="Z162" s="32">
        <v>88</v>
      </c>
      <c r="AA162" s="33">
        <v>28.8</v>
      </c>
      <c r="AB162" s="33" t="s">
        <v>534</v>
      </c>
      <c r="AC162" s="33" t="s">
        <v>534</v>
      </c>
      <c r="AD162" s="31" t="s">
        <v>534</v>
      </c>
      <c r="AE162" s="31">
        <v>-2.1800000000000002</v>
      </c>
      <c r="AF162" s="32">
        <v>9</v>
      </c>
      <c r="AG162" s="33">
        <v>29.890317916870099</v>
      </c>
      <c r="AH162" s="31" t="s">
        <v>534</v>
      </c>
      <c r="AI162" s="31">
        <v>1.7599999904632599</v>
      </c>
      <c r="AJ162" s="31">
        <v>58.12</v>
      </c>
      <c r="AK162" s="32">
        <v>190000</v>
      </c>
      <c r="AL162" s="33">
        <v>23.6</v>
      </c>
      <c r="AM162" s="33">
        <v>31.7</v>
      </c>
      <c r="AN162" s="32">
        <v>400</v>
      </c>
      <c r="AO162" s="32">
        <v>14742523</v>
      </c>
      <c r="AP162" s="32">
        <v>10768657</v>
      </c>
      <c r="AQ162" s="32">
        <v>627340</v>
      </c>
      <c r="AR162" s="35">
        <v>0.83776840047342471</v>
      </c>
      <c r="AS162" s="35">
        <v>0.9975409998637883</v>
      </c>
      <c r="AT162" s="35">
        <v>0.79496036521524893</v>
      </c>
    </row>
    <row r="163" spans="1:46" x14ac:dyDescent="0.3">
      <c r="A163" s="30" t="s">
        <v>318</v>
      </c>
      <c r="B163" s="1" t="s">
        <v>319</v>
      </c>
      <c r="C163" s="31">
        <v>0.66600000000000004</v>
      </c>
      <c r="D163" s="31">
        <v>4.0808499999999998E-2</v>
      </c>
      <c r="E163" s="32">
        <v>7946122</v>
      </c>
      <c r="F163" s="32">
        <v>954.54</v>
      </c>
      <c r="G163" s="32">
        <v>973.01</v>
      </c>
      <c r="H163" s="31">
        <v>0.41</v>
      </c>
      <c r="I163" s="33">
        <v>43.3</v>
      </c>
      <c r="J163" s="33">
        <v>5.9000000953674299</v>
      </c>
      <c r="K163" s="31">
        <v>0.81800001859664895</v>
      </c>
      <c r="L163" s="32">
        <v>75</v>
      </c>
      <c r="M163" s="32">
        <v>781</v>
      </c>
      <c r="N163" s="33">
        <v>18.899999999999999</v>
      </c>
      <c r="O163" s="31">
        <v>1086.40942382813</v>
      </c>
      <c r="P163" s="31">
        <v>138</v>
      </c>
      <c r="Q163" s="33">
        <v>2</v>
      </c>
      <c r="R163" s="31">
        <v>0.39396464871531001</v>
      </c>
      <c r="S163" s="31">
        <v>63.380001068115199</v>
      </c>
      <c r="T163" s="32">
        <v>7520</v>
      </c>
      <c r="U163" s="32">
        <v>13136</v>
      </c>
      <c r="V163" s="32">
        <v>0</v>
      </c>
      <c r="W163" s="32">
        <v>0</v>
      </c>
      <c r="X163" s="32">
        <v>121138</v>
      </c>
      <c r="Y163" s="32">
        <v>0</v>
      </c>
      <c r="Z163" s="32">
        <v>123</v>
      </c>
      <c r="AA163" s="33">
        <v>4.5999999999999996</v>
      </c>
      <c r="AB163" s="33">
        <v>3.04</v>
      </c>
      <c r="AC163" s="33">
        <v>6.2</v>
      </c>
      <c r="AD163" s="31">
        <v>3.45</v>
      </c>
      <c r="AE163" s="31">
        <v>0.27</v>
      </c>
      <c r="AF163" s="32">
        <v>43</v>
      </c>
      <c r="AG163" s="33">
        <v>84.199996948242202</v>
      </c>
      <c r="AH163" s="31">
        <v>94.6</v>
      </c>
      <c r="AI163" s="31">
        <v>51.919116973877003</v>
      </c>
      <c r="AJ163" s="31">
        <v>142.38</v>
      </c>
      <c r="AK163" s="32">
        <v>300000</v>
      </c>
      <c r="AL163" s="33">
        <v>66.387141600000007</v>
      </c>
      <c r="AM163" s="33">
        <v>93.188374999999994</v>
      </c>
      <c r="AN163" s="32">
        <v>13497.98828125</v>
      </c>
      <c r="AO163" s="32">
        <v>56717156</v>
      </c>
      <c r="AP163" s="32">
        <v>54042693</v>
      </c>
      <c r="AQ163" s="32">
        <v>1213090</v>
      </c>
      <c r="AR163" s="35">
        <v>0.80142860699590956</v>
      </c>
      <c r="AS163" s="35">
        <v>0.85277623410366088</v>
      </c>
      <c r="AT163" s="35">
        <v>2.8091229036874332E-2</v>
      </c>
    </row>
    <row r="164" spans="1:46" x14ac:dyDescent="0.3">
      <c r="A164" s="30" t="s">
        <v>320</v>
      </c>
      <c r="B164" s="1" t="s">
        <v>321</v>
      </c>
      <c r="C164" s="31">
        <v>0.41799999999999998</v>
      </c>
      <c r="D164" s="31">
        <v>0.55126640000000005</v>
      </c>
      <c r="E164" s="32">
        <v>3773824811</v>
      </c>
      <c r="F164" s="32">
        <v>1379.91</v>
      </c>
      <c r="G164" s="32">
        <v>1268.3800000000001</v>
      </c>
      <c r="H164" s="31" t="s">
        <v>534</v>
      </c>
      <c r="I164" s="33">
        <v>90.7</v>
      </c>
      <c r="J164" s="33">
        <v>27.600000381469702</v>
      </c>
      <c r="K164" s="31" t="s">
        <v>534</v>
      </c>
      <c r="L164" s="32">
        <v>20</v>
      </c>
      <c r="M164" s="32">
        <v>146</v>
      </c>
      <c r="N164" s="33">
        <v>2.7</v>
      </c>
      <c r="O164" s="31">
        <v>71.165435791015597</v>
      </c>
      <c r="P164" s="31">
        <v>789</v>
      </c>
      <c r="Q164" s="33">
        <v>55</v>
      </c>
      <c r="R164" s="31" t="s">
        <v>534</v>
      </c>
      <c r="S164" s="31" t="s">
        <v>534</v>
      </c>
      <c r="T164" s="32">
        <v>3625826</v>
      </c>
      <c r="U164" s="32">
        <v>0</v>
      </c>
      <c r="V164" s="32">
        <v>0</v>
      </c>
      <c r="W164" s="32">
        <v>1840000</v>
      </c>
      <c r="X164" s="32">
        <v>304510</v>
      </c>
      <c r="Y164" s="32">
        <v>2072</v>
      </c>
      <c r="Z164" s="32">
        <v>92</v>
      </c>
      <c r="AA164" s="33">
        <v>32</v>
      </c>
      <c r="AB164" s="33" t="s">
        <v>534</v>
      </c>
      <c r="AC164" s="33" t="s">
        <v>534</v>
      </c>
      <c r="AD164" s="31" t="s">
        <v>534</v>
      </c>
      <c r="AE164" s="31">
        <v>-2.2599999999999998</v>
      </c>
      <c r="AF164" s="32">
        <v>12</v>
      </c>
      <c r="AG164" s="33">
        <v>8.9476280212402308</v>
      </c>
      <c r="AH164" s="31">
        <v>31.98</v>
      </c>
      <c r="AI164" s="31">
        <v>17.929786682128899</v>
      </c>
      <c r="AJ164" s="31">
        <v>21.55</v>
      </c>
      <c r="AK164" s="32">
        <v>39000</v>
      </c>
      <c r="AL164" s="33">
        <v>6.7218929000000003</v>
      </c>
      <c r="AM164" s="33">
        <v>58.726221899999999</v>
      </c>
      <c r="AN164" s="32">
        <v>1925.20324707031</v>
      </c>
      <c r="AO164" s="32">
        <v>12575714</v>
      </c>
      <c r="AP164" s="32">
        <v>11870841</v>
      </c>
      <c r="AQ164" s="32">
        <v>644329</v>
      </c>
      <c r="AR164" s="35">
        <v>0.57963411957993705</v>
      </c>
      <c r="AS164" s="35">
        <v>4.1597262511583466E-2</v>
      </c>
      <c r="AT164" s="35">
        <v>0.18674587427599942</v>
      </c>
    </row>
    <row r="165" spans="1:46" x14ac:dyDescent="0.3">
      <c r="A165" s="30" t="s">
        <v>322</v>
      </c>
      <c r="B165" s="1" t="s">
        <v>323</v>
      </c>
      <c r="C165" s="31">
        <v>0.88400000000000001</v>
      </c>
      <c r="D165" s="31" t="s">
        <v>534</v>
      </c>
      <c r="E165" s="32">
        <v>0</v>
      </c>
      <c r="F165" s="32">
        <v>0</v>
      </c>
      <c r="G165" s="32">
        <v>0</v>
      </c>
      <c r="H165" s="31" t="s">
        <v>534</v>
      </c>
      <c r="I165" s="33">
        <v>3.3</v>
      </c>
      <c r="J165" s="33" t="s">
        <v>534</v>
      </c>
      <c r="K165" s="31">
        <v>4.9489998817443803</v>
      </c>
      <c r="L165" s="32">
        <v>97</v>
      </c>
      <c r="M165" s="32">
        <v>10</v>
      </c>
      <c r="N165" s="33">
        <v>0.4</v>
      </c>
      <c r="O165" s="31">
        <v>3182.5439453125</v>
      </c>
      <c r="P165" s="31">
        <v>5</v>
      </c>
      <c r="Q165" s="33" t="s">
        <v>534</v>
      </c>
      <c r="R165" s="31">
        <v>8.0539691139538502E-2</v>
      </c>
      <c r="S165" s="31">
        <v>35.889999389648402</v>
      </c>
      <c r="T165" s="32">
        <v>150</v>
      </c>
      <c r="U165" s="32">
        <v>1500</v>
      </c>
      <c r="V165" s="32">
        <v>0</v>
      </c>
      <c r="W165" s="32">
        <v>0</v>
      </c>
      <c r="X165" s="32">
        <v>17561</v>
      </c>
      <c r="Y165" s="32">
        <v>0</v>
      </c>
      <c r="Z165" s="32">
        <v>126</v>
      </c>
      <c r="AA165" s="33">
        <v>2.4</v>
      </c>
      <c r="AB165" s="33">
        <v>2.0099999999999998</v>
      </c>
      <c r="AC165" s="33">
        <v>8.4</v>
      </c>
      <c r="AD165" s="31">
        <v>4.1333333333333337</v>
      </c>
      <c r="AE165" s="31">
        <v>1.1200000000000001</v>
      </c>
      <c r="AF165" s="32">
        <v>57</v>
      </c>
      <c r="AG165" s="33">
        <v>100</v>
      </c>
      <c r="AH165" s="31">
        <v>98.25</v>
      </c>
      <c r="AI165" s="31">
        <v>78.689598083496094</v>
      </c>
      <c r="AJ165" s="31">
        <v>109.74</v>
      </c>
      <c r="AK165" s="32">
        <v>720000</v>
      </c>
      <c r="AL165" s="33">
        <v>99.851052100000004</v>
      </c>
      <c r="AM165" s="33">
        <v>100</v>
      </c>
      <c r="AN165" s="32">
        <v>38090.94140625</v>
      </c>
      <c r="AO165" s="32">
        <v>46572028</v>
      </c>
      <c r="AP165" s="32">
        <v>45762112</v>
      </c>
      <c r="AQ165" s="32">
        <v>498800</v>
      </c>
      <c r="AR165" s="35">
        <v>9.1974920612572508E-2</v>
      </c>
      <c r="AS165" s="35">
        <v>0.98720232298688038</v>
      </c>
      <c r="AT165" s="35">
        <v>0.99987457082284537</v>
      </c>
    </row>
    <row r="166" spans="1:46" x14ac:dyDescent="0.3">
      <c r="A166" s="30" t="s">
        <v>324</v>
      </c>
      <c r="B166" s="1" t="s">
        <v>325</v>
      </c>
      <c r="C166" s="31">
        <v>0.76600000000000001</v>
      </c>
      <c r="D166" s="31" t="s">
        <v>534</v>
      </c>
      <c r="E166" s="32">
        <v>27045027</v>
      </c>
      <c r="F166" s="32">
        <v>147.53</v>
      </c>
      <c r="G166" s="32">
        <v>83.37</v>
      </c>
      <c r="H166" s="31">
        <v>0.46</v>
      </c>
      <c r="I166" s="33">
        <v>9.4</v>
      </c>
      <c r="J166" s="33">
        <v>20.5</v>
      </c>
      <c r="K166" s="31">
        <v>0.68000000715255704</v>
      </c>
      <c r="L166" s="32">
        <v>99</v>
      </c>
      <c r="M166" s="32">
        <v>65</v>
      </c>
      <c r="N166" s="33">
        <v>0.1</v>
      </c>
      <c r="O166" s="31">
        <v>353.129150390625</v>
      </c>
      <c r="P166" s="31">
        <v>30</v>
      </c>
      <c r="Q166" s="33">
        <v>0</v>
      </c>
      <c r="R166" s="31">
        <v>0.385730517581724</v>
      </c>
      <c r="S166" s="31">
        <v>39.799999237060497</v>
      </c>
      <c r="T166" s="32">
        <v>941602</v>
      </c>
      <c r="U166" s="32">
        <v>1208921</v>
      </c>
      <c r="V166" s="32">
        <v>0</v>
      </c>
      <c r="W166" s="32">
        <v>41938</v>
      </c>
      <c r="X166" s="32">
        <v>822</v>
      </c>
      <c r="Y166" s="32">
        <v>1586</v>
      </c>
      <c r="Z166" s="32">
        <v>113</v>
      </c>
      <c r="AA166" s="33">
        <v>22.1</v>
      </c>
      <c r="AB166" s="33">
        <v>6.88</v>
      </c>
      <c r="AC166" s="33">
        <v>8.3000000000000007</v>
      </c>
      <c r="AD166" s="31">
        <v>3.55</v>
      </c>
      <c r="AE166" s="31">
        <v>-0.21</v>
      </c>
      <c r="AF166" s="32">
        <v>38</v>
      </c>
      <c r="AG166" s="33">
        <v>95.588233947753906</v>
      </c>
      <c r="AH166" s="31">
        <v>92.61</v>
      </c>
      <c r="AI166" s="31">
        <v>29.9887371063232</v>
      </c>
      <c r="AJ166" s="31">
        <v>118.49</v>
      </c>
      <c r="AK166" s="32">
        <v>26000</v>
      </c>
      <c r="AL166" s="33">
        <v>95.113068100000007</v>
      </c>
      <c r="AM166" s="33">
        <v>95.609189599999993</v>
      </c>
      <c r="AN166" s="32">
        <v>12810.951171875</v>
      </c>
      <c r="AO166" s="32">
        <v>21444000</v>
      </c>
      <c r="AP166" s="32">
        <v>20582939</v>
      </c>
      <c r="AQ166" s="32">
        <v>62710</v>
      </c>
      <c r="AR166" s="35">
        <v>0.87026589070940052</v>
      </c>
      <c r="AS166" s="35">
        <v>0.91157462819623314</v>
      </c>
      <c r="AT166" s="35">
        <v>2.0246337503727396E-2</v>
      </c>
    </row>
    <row r="167" spans="1:46" x14ac:dyDescent="0.3">
      <c r="A167" s="30" t="s">
        <v>326</v>
      </c>
      <c r="B167" s="1" t="s">
        <v>327</v>
      </c>
      <c r="C167" s="31">
        <v>0.49</v>
      </c>
      <c r="D167" s="31">
        <v>0.28958929999999999</v>
      </c>
      <c r="E167" s="32">
        <v>1582624862</v>
      </c>
      <c r="F167" s="32">
        <v>522.33000000000004</v>
      </c>
      <c r="G167" s="32">
        <v>497.8</v>
      </c>
      <c r="H167" s="31">
        <v>0.94</v>
      </c>
      <c r="I167" s="33">
        <v>65.099999999999994</v>
      </c>
      <c r="J167" s="33">
        <v>33</v>
      </c>
      <c r="K167" s="31">
        <v>0.28000000119209301</v>
      </c>
      <c r="L167" s="32">
        <v>86</v>
      </c>
      <c r="M167" s="32">
        <v>82</v>
      </c>
      <c r="N167" s="33">
        <v>0.2</v>
      </c>
      <c r="O167" s="31">
        <v>277.00088500976602</v>
      </c>
      <c r="P167" s="31">
        <v>311</v>
      </c>
      <c r="Q167" s="33">
        <v>16</v>
      </c>
      <c r="R167" s="31">
        <v>0.57483889048900905</v>
      </c>
      <c r="S167" s="31">
        <v>35.389999389648402</v>
      </c>
      <c r="T167" s="32">
        <v>200672</v>
      </c>
      <c r="U167" s="32">
        <v>86409</v>
      </c>
      <c r="V167" s="32">
        <v>0</v>
      </c>
      <c r="W167" s="32">
        <v>2071956</v>
      </c>
      <c r="X167" s="32">
        <v>902522</v>
      </c>
      <c r="Y167" s="32">
        <v>11674</v>
      </c>
      <c r="Z167" s="32">
        <v>105</v>
      </c>
      <c r="AA167" s="33">
        <v>25.6</v>
      </c>
      <c r="AB167" s="33" t="s">
        <v>534</v>
      </c>
      <c r="AC167" s="33" t="s">
        <v>534</v>
      </c>
      <c r="AD167" s="31">
        <v>3.0533333333333332</v>
      </c>
      <c r="AE167" s="31">
        <v>-1.41</v>
      </c>
      <c r="AF167" s="32">
        <v>16</v>
      </c>
      <c r="AG167" s="33">
        <v>38.5284423828125</v>
      </c>
      <c r="AH167" s="31">
        <v>58.6</v>
      </c>
      <c r="AI167" s="31">
        <v>26.6149291992188</v>
      </c>
      <c r="AJ167" s="31">
        <v>68.63</v>
      </c>
      <c r="AK167" s="32">
        <v>50000</v>
      </c>
      <c r="AL167" s="33">
        <v>23.5</v>
      </c>
      <c r="AM167" s="33">
        <v>55.5</v>
      </c>
      <c r="AN167" s="32">
        <v>4903.57568359375</v>
      </c>
      <c r="AO167" s="32">
        <v>40533328</v>
      </c>
      <c r="AP167" s="32">
        <v>40174306</v>
      </c>
      <c r="AQ167" s="32">
        <v>2376000</v>
      </c>
      <c r="AR167" s="35">
        <v>0.12888727142054979</v>
      </c>
      <c r="AS167" s="35">
        <v>0.14503348824673934</v>
      </c>
      <c r="AT167" s="35">
        <v>0.36664193420795399</v>
      </c>
    </row>
    <row r="168" spans="1:46" x14ac:dyDescent="0.3">
      <c r="A168" s="30" t="s">
        <v>328</v>
      </c>
      <c r="B168" s="1" t="s">
        <v>329</v>
      </c>
      <c r="C168" s="31">
        <v>0.72499999999999998</v>
      </c>
      <c r="D168" s="31">
        <v>3.2677499999999998E-2</v>
      </c>
      <c r="E168" s="32">
        <v>0</v>
      </c>
      <c r="F168" s="32">
        <v>9.35</v>
      </c>
      <c r="G168" s="32">
        <v>6.83</v>
      </c>
      <c r="H168" s="31">
        <v>0.52</v>
      </c>
      <c r="I168" s="33">
        <v>20</v>
      </c>
      <c r="J168" s="33">
        <v>5.8000001907348597</v>
      </c>
      <c r="K168" s="31">
        <v>1.03</v>
      </c>
      <c r="L168" s="32">
        <v>97</v>
      </c>
      <c r="M168" s="32">
        <v>26</v>
      </c>
      <c r="N168" s="33">
        <v>1.4</v>
      </c>
      <c r="O168" s="31">
        <v>1016.90887451172</v>
      </c>
      <c r="P168" s="31">
        <v>155</v>
      </c>
      <c r="Q168" s="33">
        <v>1</v>
      </c>
      <c r="R168" s="31">
        <v>0.44762957820494198</v>
      </c>
      <c r="S168" s="31" t="s">
        <v>534</v>
      </c>
      <c r="T168" s="32">
        <v>0</v>
      </c>
      <c r="U168" s="32">
        <v>0</v>
      </c>
      <c r="V168" s="32">
        <v>0</v>
      </c>
      <c r="W168" s="32">
        <v>0</v>
      </c>
      <c r="X168" s="32">
        <v>37</v>
      </c>
      <c r="Y168" s="32">
        <v>0</v>
      </c>
      <c r="Z168" s="32">
        <v>117</v>
      </c>
      <c r="AA168" s="33">
        <v>7.9</v>
      </c>
      <c r="AB168" s="33">
        <v>6.23</v>
      </c>
      <c r="AC168" s="33">
        <v>9.6999999999999993</v>
      </c>
      <c r="AD168" s="31" t="s">
        <v>534</v>
      </c>
      <c r="AE168" s="31">
        <v>-0.34</v>
      </c>
      <c r="AF168" s="32">
        <v>41</v>
      </c>
      <c r="AG168" s="33">
        <v>87.176315307617202</v>
      </c>
      <c r="AH168" s="31">
        <v>95.54</v>
      </c>
      <c r="AI168" s="31">
        <v>42.763828277587898</v>
      </c>
      <c r="AJ168" s="31">
        <v>145.94</v>
      </c>
      <c r="AK168" s="32">
        <v>6800</v>
      </c>
      <c r="AL168" s="33">
        <v>79.219299300000003</v>
      </c>
      <c r="AM168" s="33">
        <v>94.794295300000002</v>
      </c>
      <c r="AN168" s="32">
        <v>15114.2958984375</v>
      </c>
      <c r="AO168" s="32">
        <v>563402</v>
      </c>
      <c r="AP168" s="32">
        <v>536348</v>
      </c>
      <c r="AQ168" s="32">
        <v>156000</v>
      </c>
      <c r="AR168" s="35">
        <v>0.90608456919276836</v>
      </c>
      <c r="AS168" s="35">
        <v>0.33403509248474228</v>
      </c>
      <c r="AT168" s="35">
        <v>0.41817473246731063</v>
      </c>
    </row>
    <row r="169" spans="1:46" x14ac:dyDescent="0.3">
      <c r="A169" s="30" t="s">
        <v>330</v>
      </c>
      <c r="B169" s="1" t="s">
        <v>331</v>
      </c>
      <c r="C169" s="31">
        <v>0.54100000000000004</v>
      </c>
      <c r="D169" s="31">
        <v>0.1127676</v>
      </c>
      <c r="E169" s="32">
        <v>29214988</v>
      </c>
      <c r="F169" s="32">
        <v>39.04</v>
      </c>
      <c r="G169" s="32">
        <v>59.25</v>
      </c>
      <c r="H169" s="31">
        <v>3.97</v>
      </c>
      <c r="I169" s="33">
        <v>70.400000000000006</v>
      </c>
      <c r="J169" s="33">
        <v>5.8000001907348597</v>
      </c>
      <c r="K169" s="31">
        <v>0.17000000178813901</v>
      </c>
      <c r="L169" s="32">
        <v>89</v>
      </c>
      <c r="M169" s="32">
        <v>398</v>
      </c>
      <c r="N169" s="33">
        <v>27.2</v>
      </c>
      <c r="O169" s="31" t="s">
        <v>534</v>
      </c>
      <c r="P169" s="31">
        <v>389</v>
      </c>
      <c r="Q169" s="33">
        <v>1</v>
      </c>
      <c r="R169" s="31">
        <v>0.56580794842361204</v>
      </c>
      <c r="S169" s="31">
        <v>51.450000762939503</v>
      </c>
      <c r="T169" s="32">
        <v>492000</v>
      </c>
      <c r="U169" s="32">
        <v>0</v>
      </c>
      <c r="V169" s="32">
        <v>0</v>
      </c>
      <c r="W169" s="32">
        <v>0</v>
      </c>
      <c r="X169" s="32">
        <v>792</v>
      </c>
      <c r="Y169" s="32">
        <v>0</v>
      </c>
      <c r="Z169" s="32">
        <v>104</v>
      </c>
      <c r="AA169" s="33">
        <v>19.600000000000001</v>
      </c>
      <c r="AB169" s="33" t="s">
        <v>534</v>
      </c>
      <c r="AC169" s="33" t="s">
        <v>534</v>
      </c>
      <c r="AD169" s="31">
        <v>3.2333333333333329</v>
      </c>
      <c r="AE169" s="31">
        <v>-0.56000000000000005</v>
      </c>
      <c r="AF169" s="32">
        <v>39</v>
      </c>
      <c r="AG169" s="33">
        <v>65.790206909179702</v>
      </c>
      <c r="AH169" s="31">
        <v>87.47</v>
      </c>
      <c r="AI169" s="31">
        <v>30.3826999664307</v>
      </c>
      <c r="AJ169" s="31">
        <v>76.37</v>
      </c>
      <c r="AK169" s="32">
        <v>7200</v>
      </c>
      <c r="AL169" s="33">
        <v>57.467450900000003</v>
      </c>
      <c r="AM169" s="33">
        <v>74.1342602</v>
      </c>
      <c r="AN169" s="32">
        <v>8496.26953125</v>
      </c>
      <c r="AO169" s="32">
        <v>1367254</v>
      </c>
      <c r="AP169" s="32">
        <v>1277952</v>
      </c>
      <c r="AQ169" s="32">
        <v>17200</v>
      </c>
      <c r="AR169" s="35">
        <v>0.38398650571749793</v>
      </c>
      <c r="AS169" s="35">
        <v>0.42629588994525569</v>
      </c>
      <c r="AT169" s="35">
        <v>0.11494346432609659</v>
      </c>
    </row>
    <row r="170" spans="1:46" x14ac:dyDescent="0.3">
      <c r="A170" s="30" t="s">
        <v>332</v>
      </c>
      <c r="B170" s="1" t="s">
        <v>333</v>
      </c>
      <c r="C170" s="31">
        <v>0.91300000000000003</v>
      </c>
      <c r="D170" s="31" t="s">
        <v>534</v>
      </c>
      <c r="E170" s="32">
        <v>0</v>
      </c>
      <c r="F170" s="32">
        <v>0</v>
      </c>
      <c r="G170" s="32">
        <v>0</v>
      </c>
      <c r="H170" s="31" t="s">
        <v>534</v>
      </c>
      <c r="I170" s="33">
        <v>2.9</v>
      </c>
      <c r="J170" s="33" t="s">
        <v>534</v>
      </c>
      <c r="K170" s="31">
        <v>3.9260001182556201</v>
      </c>
      <c r="L170" s="32">
        <v>97</v>
      </c>
      <c r="M170" s="32">
        <v>8.1999999999999993</v>
      </c>
      <c r="N170" s="33">
        <v>0.2</v>
      </c>
      <c r="O170" s="31">
        <v>5298.60400390625</v>
      </c>
      <c r="P170" s="31">
        <v>4</v>
      </c>
      <c r="Q170" s="33" t="s">
        <v>534</v>
      </c>
      <c r="R170" s="31">
        <v>4.7569767361000999E-2</v>
      </c>
      <c r="S170" s="31">
        <v>27.319999694824201</v>
      </c>
      <c r="T170" s="32">
        <v>0</v>
      </c>
      <c r="U170" s="32">
        <v>0</v>
      </c>
      <c r="V170" s="32">
        <v>0</v>
      </c>
      <c r="W170" s="32">
        <v>0</v>
      </c>
      <c r="X170" s="32">
        <v>240962</v>
      </c>
      <c r="Y170" s="32">
        <v>0</v>
      </c>
      <c r="Z170" s="32">
        <v>126</v>
      </c>
      <c r="AA170" s="33">
        <v>2.4</v>
      </c>
      <c r="AB170" s="33">
        <v>1.46</v>
      </c>
      <c r="AC170" s="33">
        <v>6.7</v>
      </c>
      <c r="AD170" s="31">
        <v>3.9833333333333329</v>
      </c>
      <c r="AE170" s="31">
        <v>1.79</v>
      </c>
      <c r="AF170" s="32">
        <v>84</v>
      </c>
      <c r="AG170" s="33">
        <v>100</v>
      </c>
      <c r="AH170" s="31" t="s">
        <v>534</v>
      </c>
      <c r="AI170" s="31">
        <v>90.610198974609403</v>
      </c>
      <c r="AJ170" s="31">
        <v>126.67</v>
      </c>
      <c r="AK170" s="32">
        <v>300000</v>
      </c>
      <c r="AL170" s="33">
        <v>99.306738100000004</v>
      </c>
      <c r="AM170" s="33">
        <v>100</v>
      </c>
      <c r="AN170" s="32">
        <v>50069.65234375</v>
      </c>
      <c r="AO170" s="32">
        <v>10067744</v>
      </c>
      <c r="AP170" s="32">
        <v>9631078</v>
      </c>
      <c r="AQ170" s="32">
        <v>410340</v>
      </c>
      <c r="AR170" s="35">
        <v>0.50084046924910541</v>
      </c>
      <c r="AS170" s="35">
        <v>8.3368405456870631E-3</v>
      </c>
      <c r="AT170" s="35">
        <v>0.602111692168535</v>
      </c>
    </row>
    <row r="171" spans="1:46" x14ac:dyDescent="0.3">
      <c r="A171" s="30" t="s">
        <v>334</v>
      </c>
      <c r="B171" s="1" t="s">
        <v>335</v>
      </c>
      <c r="C171" s="31">
        <v>0.93899999999999995</v>
      </c>
      <c r="D171" s="31" t="s">
        <v>534</v>
      </c>
      <c r="E171" s="32">
        <v>3576109</v>
      </c>
      <c r="F171" s="32">
        <v>0</v>
      </c>
      <c r="G171" s="32">
        <v>0</v>
      </c>
      <c r="H171" s="31" t="s">
        <v>534</v>
      </c>
      <c r="I171" s="33">
        <v>4.0999999999999996</v>
      </c>
      <c r="J171" s="33" t="s">
        <v>534</v>
      </c>
      <c r="K171" s="31">
        <v>4.2480001449584996</v>
      </c>
      <c r="L171" s="32">
        <v>94</v>
      </c>
      <c r="M171" s="32">
        <v>7.8</v>
      </c>
      <c r="N171" s="33">
        <v>0.3</v>
      </c>
      <c r="O171" s="31">
        <v>7582.5712890625</v>
      </c>
      <c r="P171" s="31">
        <v>5</v>
      </c>
      <c r="Q171" s="33" t="s">
        <v>534</v>
      </c>
      <c r="R171" s="31">
        <v>4.0251420795531102E-2</v>
      </c>
      <c r="S171" s="31">
        <v>31.639999389648398</v>
      </c>
      <c r="T171" s="32">
        <v>0</v>
      </c>
      <c r="U171" s="32">
        <v>200</v>
      </c>
      <c r="V171" s="32">
        <v>16</v>
      </c>
      <c r="W171" s="32">
        <v>0</v>
      </c>
      <c r="X171" s="32">
        <v>93056</v>
      </c>
      <c r="Y171" s="32">
        <v>0</v>
      </c>
      <c r="Z171" s="32">
        <v>131</v>
      </c>
      <c r="AA171" s="33">
        <v>2.4</v>
      </c>
      <c r="AB171" s="33">
        <v>1.35</v>
      </c>
      <c r="AC171" s="33">
        <v>6.6</v>
      </c>
      <c r="AD171" s="31">
        <v>4.6500000000000004</v>
      </c>
      <c r="AE171" s="31">
        <v>2.0299999999999998</v>
      </c>
      <c r="AF171" s="32">
        <v>85</v>
      </c>
      <c r="AG171" s="33">
        <v>100</v>
      </c>
      <c r="AH171" s="31" t="s">
        <v>534</v>
      </c>
      <c r="AI171" s="31">
        <v>87.970001220703097</v>
      </c>
      <c r="AJ171" s="31">
        <v>135.62</v>
      </c>
      <c r="AK171" s="32">
        <v>160000</v>
      </c>
      <c r="AL171" s="33">
        <v>99.876690400000001</v>
      </c>
      <c r="AM171" s="33">
        <v>100</v>
      </c>
      <c r="AN171" s="32">
        <v>65006.5234375</v>
      </c>
      <c r="AO171" s="32">
        <v>8466017</v>
      </c>
      <c r="AP171" s="32">
        <v>8206348</v>
      </c>
      <c r="AQ171" s="32">
        <v>40000</v>
      </c>
      <c r="AR171" s="35">
        <v>0.31457393459726379</v>
      </c>
      <c r="AS171" s="35">
        <v>6.1455674103848446E-2</v>
      </c>
      <c r="AT171" s="35">
        <v>0.22623460056596256</v>
      </c>
    </row>
    <row r="172" spans="1:46" x14ac:dyDescent="0.3">
      <c r="A172" s="30" t="s">
        <v>336</v>
      </c>
      <c r="B172" s="1" t="s">
        <v>337</v>
      </c>
      <c r="C172" s="31">
        <v>0.53600000000000003</v>
      </c>
      <c r="D172" s="31">
        <v>2.8263900000000002E-2</v>
      </c>
      <c r="E172" s="32">
        <v>6433653517</v>
      </c>
      <c r="F172" s="32">
        <v>1824.6</v>
      </c>
      <c r="G172" s="32">
        <v>2469.04</v>
      </c>
      <c r="H172" s="31" t="s">
        <v>534</v>
      </c>
      <c r="I172" s="33">
        <v>17.5</v>
      </c>
      <c r="J172" s="33">
        <v>10.1000003814697</v>
      </c>
      <c r="K172" s="31">
        <v>1.45500004291534</v>
      </c>
      <c r="L172" s="32">
        <v>62</v>
      </c>
      <c r="M172" s="32">
        <v>21</v>
      </c>
      <c r="N172" s="33">
        <v>0.1</v>
      </c>
      <c r="O172" s="31">
        <v>159.71609497070301</v>
      </c>
      <c r="P172" s="31">
        <v>68</v>
      </c>
      <c r="Q172" s="33" t="s">
        <v>534</v>
      </c>
      <c r="R172" s="31">
        <v>0.55368238085643595</v>
      </c>
      <c r="S172" s="31">
        <v>35.7700004577637</v>
      </c>
      <c r="T172" s="32">
        <v>0</v>
      </c>
      <c r="U172" s="32">
        <v>0</v>
      </c>
      <c r="V172" s="32">
        <v>0</v>
      </c>
      <c r="W172" s="32">
        <v>6515250</v>
      </c>
      <c r="X172" s="32">
        <v>637557</v>
      </c>
      <c r="Y172" s="32">
        <v>77212</v>
      </c>
      <c r="Z172" s="32">
        <v>121</v>
      </c>
      <c r="AA172" s="33">
        <v>27.8</v>
      </c>
      <c r="AB172" s="33" t="s">
        <v>534</v>
      </c>
      <c r="AC172" s="33" t="s">
        <v>534</v>
      </c>
      <c r="AD172" s="31">
        <v>3.15</v>
      </c>
      <c r="AE172" s="31">
        <v>-1.82</v>
      </c>
      <c r="AF172" s="32">
        <v>14</v>
      </c>
      <c r="AG172" s="33">
        <v>100</v>
      </c>
      <c r="AH172" s="31">
        <v>86.3</v>
      </c>
      <c r="AI172" s="31">
        <v>29.9797973632813</v>
      </c>
      <c r="AJ172" s="31">
        <v>54.23</v>
      </c>
      <c r="AK172" s="32">
        <v>65000</v>
      </c>
      <c r="AL172" s="33">
        <v>95.710095800000005</v>
      </c>
      <c r="AM172" s="33">
        <v>90.146272699999997</v>
      </c>
      <c r="AN172" s="32">
        <v>2900</v>
      </c>
      <c r="AO172" s="32">
        <v>18269868</v>
      </c>
      <c r="AP172" s="32">
        <v>18441248</v>
      </c>
      <c r="AQ172" s="32">
        <v>183630</v>
      </c>
      <c r="AR172" s="35">
        <v>0.5472511081740038</v>
      </c>
      <c r="AS172" s="35">
        <v>9.0436829658049112E-2</v>
      </c>
      <c r="AT172" s="35">
        <v>0.90730653315870669</v>
      </c>
    </row>
    <row r="173" spans="1:46" x14ac:dyDescent="0.3">
      <c r="A173" s="30" t="s">
        <v>338</v>
      </c>
      <c r="B173" s="1" t="s">
        <v>339</v>
      </c>
      <c r="C173" s="31">
        <v>0.627</v>
      </c>
      <c r="D173" s="31">
        <v>3.06336E-2</v>
      </c>
      <c r="E173" s="32">
        <v>24890826</v>
      </c>
      <c r="F173" s="32">
        <v>136.19</v>
      </c>
      <c r="G173" s="32">
        <v>117.19</v>
      </c>
      <c r="H173" s="31">
        <v>4.09</v>
      </c>
      <c r="I173" s="33">
        <v>43.1</v>
      </c>
      <c r="J173" s="33">
        <v>13.300000190734901</v>
      </c>
      <c r="K173" s="31">
        <v>1.9179999828338601</v>
      </c>
      <c r="L173" s="32">
        <v>97</v>
      </c>
      <c r="M173" s="32">
        <v>85</v>
      </c>
      <c r="N173" s="33">
        <v>0.3</v>
      </c>
      <c r="O173" s="31">
        <v>192.69619750976599</v>
      </c>
      <c r="P173" s="31">
        <v>32</v>
      </c>
      <c r="Q173" s="33">
        <v>0</v>
      </c>
      <c r="R173" s="31">
        <v>0.322360802448795</v>
      </c>
      <c r="S173" s="31">
        <v>30.7600002288818</v>
      </c>
      <c r="T173" s="32">
        <v>12905</v>
      </c>
      <c r="U173" s="32">
        <v>700</v>
      </c>
      <c r="V173" s="32">
        <v>0</v>
      </c>
      <c r="W173" s="32">
        <v>0</v>
      </c>
      <c r="X173" s="32">
        <v>2525</v>
      </c>
      <c r="Y173" s="32">
        <v>0</v>
      </c>
      <c r="Z173" s="32">
        <v>97</v>
      </c>
      <c r="AA173" s="33">
        <v>30.1</v>
      </c>
      <c r="AB173" s="33" t="s">
        <v>534</v>
      </c>
      <c r="AC173" s="33" t="s">
        <v>534</v>
      </c>
      <c r="AD173" s="31">
        <v>3.166666666666667</v>
      </c>
      <c r="AE173" s="31">
        <v>-1.02</v>
      </c>
      <c r="AF173" s="32">
        <v>21</v>
      </c>
      <c r="AG173" s="33">
        <v>100</v>
      </c>
      <c r="AH173" s="31">
        <v>99.78</v>
      </c>
      <c r="AI173" s="31">
        <v>18.9799995422363</v>
      </c>
      <c r="AJ173" s="31">
        <v>106.68</v>
      </c>
      <c r="AK173" s="32">
        <v>14000</v>
      </c>
      <c r="AL173" s="33">
        <v>95.027956900000007</v>
      </c>
      <c r="AM173" s="33">
        <v>73.773295099999999</v>
      </c>
      <c r="AN173" s="32">
        <v>3180.38940429688</v>
      </c>
      <c r="AO173" s="32">
        <v>8921343</v>
      </c>
      <c r="AP173" s="32">
        <v>8451033</v>
      </c>
      <c r="AQ173" s="32">
        <v>139960</v>
      </c>
      <c r="AR173" s="35">
        <v>0.98484875255860194</v>
      </c>
      <c r="AS173" s="35">
        <v>0.76878449628431089</v>
      </c>
      <c r="AT173" s="35">
        <v>0.15735889749172149</v>
      </c>
    </row>
    <row r="174" spans="1:46" x14ac:dyDescent="0.3">
      <c r="A174" s="30" t="s">
        <v>340</v>
      </c>
      <c r="B174" s="1" t="s">
        <v>341</v>
      </c>
      <c r="C174" s="31">
        <v>0.53100000000000003</v>
      </c>
      <c r="D174" s="31">
        <v>0.33454669999999997</v>
      </c>
      <c r="E174" s="32">
        <v>247064960</v>
      </c>
      <c r="F174" s="32">
        <v>1444.69</v>
      </c>
      <c r="G174" s="32">
        <v>1455.27</v>
      </c>
      <c r="H174" s="31">
        <v>4.97</v>
      </c>
      <c r="I174" s="33">
        <v>56.7</v>
      </c>
      <c r="J174" s="33">
        <v>13.6000003814697</v>
      </c>
      <c r="K174" s="31">
        <v>3.0999999493360499E-2</v>
      </c>
      <c r="L174" s="32">
        <v>90</v>
      </c>
      <c r="M174" s="32">
        <v>287</v>
      </c>
      <c r="N174" s="33">
        <v>4.7</v>
      </c>
      <c r="O174" s="31">
        <v>96.496879577636705</v>
      </c>
      <c r="P174" s="31">
        <v>398</v>
      </c>
      <c r="Q174" s="33">
        <v>50</v>
      </c>
      <c r="R174" s="31">
        <v>0.54381244694858999</v>
      </c>
      <c r="S174" s="31">
        <v>37.779998779296903</v>
      </c>
      <c r="T174" s="32">
        <v>279876</v>
      </c>
      <c r="U174" s="32">
        <v>0</v>
      </c>
      <c r="V174" s="32">
        <v>0</v>
      </c>
      <c r="W174" s="32">
        <v>0</v>
      </c>
      <c r="X174" s="32">
        <v>297825</v>
      </c>
      <c r="Y174" s="32">
        <v>1</v>
      </c>
      <c r="Z174" s="32">
        <v>107</v>
      </c>
      <c r="AA174" s="33">
        <v>32.299999999999997</v>
      </c>
      <c r="AB174" s="33">
        <v>11.54</v>
      </c>
      <c r="AC174" s="33">
        <v>4.8</v>
      </c>
      <c r="AD174" s="31">
        <v>3.583333333333333</v>
      </c>
      <c r="AE174" s="31">
        <v>-0.55000000000000004</v>
      </c>
      <c r="AF174" s="32">
        <v>36</v>
      </c>
      <c r="AG174" s="33">
        <v>32.799999237060497</v>
      </c>
      <c r="AH174" s="31">
        <v>80.36</v>
      </c>
      <c r="AI174" s="31">
        <v>5.3551440238952601</v>
      </c>
      <c r="AJ174" s="31">
        <v>74.36</v>
      </c>
      <c r="AK174" s="32">
        <v>72000</v>
      </c>
      <c r="AL174" s="33">
        <v>15.550382900000001</v>
      </c>
      <c r="AM174" s="33">
        <v>55.556247399999997</v>
      </c>
      <c r="AN174" s="32">
        <v>2945.8779296875</v>
      </c>
      <c r="AO174" s="32">
        <v>57310020</v>
      </c>
      <c r="AP174" s="32">
        <v>52241712</v>
      </c>
      <c r="AQ174" s="32">
        <v>885800</v>
      </c>
      <c r="AR174" s="35">
        <v>0.81508957028192064</v>
      </c>
      <c r="AS174" s="35">
        <v>5.7184669091980056E-2</v>
      </c>
      <c r="AT174" s="35">
        <v>0.3491655784766754</v>
      </c>
    </row>
    <row r="175" spans="1:46" x14ac:dyDescent="0.3">
      <c r="A175" s="30" t="s">
        <v>342</v>
      </c>
      <c r="B175" s="1" t="s">
        <v>343</v>
      </c>
      <c r="C175" s="31">
        <v>0.74</v>
      </c>
      <c r="D175" s="31">
        <v>3.9157000000000003E-3</v>
      </c>
      <c r="E175" s="32">
        <v>26725884</v>
      </c>
      <c r="F175" s="32">
        <v>-0.57999999999999996</v>
      </c>
      <c r="G175" s="32">
        <v>169.65</v>
      </c>
      <c r="H175" s="31">
        <v>0.06</v>
      </c>
      <c r="I175" s="33">
        <v>12.2</v>
      </c>
      <c r="J175" s="33">
        <v>6.6999998092651403</v>
      </c>
      <c r="K175" s="31">
        <v>0.39300000667571999</v>
      </c>
      <c r="L175" s="32">
        <v>99</v>
      </c>
      <c r="M175" s="32">
        <v>172</v>
      </c>
      <c r="N175" s="33">
        <v>1.1000000000000001</v>
      </c>
      <c r="O175" s="31">
        <v>610.16998291015602</v>
      </c>
      <c r="P175" s="31">
        <v>20</v>
      </c>
      <c r="Q175" s="33">
        <v>1</v>
      </c>
      <c r="R175" s="31">
        <v>0.36645414347863497</v>
      </c>
      <c r="S175" s="31">
        <v>39.259998321533203</v>
      </c>
      <c r="T175" s="32">
        <v>808843</v>
      </c>
      <c r="U175" s="32">
        <v>3819058</v>
      </c>
      <c r="V175" s="32">
        <v>0</v>
      </c>
      <c r="W175" s="32">
        <v>40584</v>
      </c>
      <c r="X175" s="32">
        <v>104615</v>
      </c>
      <c r="Y175" s="32">
        <v>0</v>
      </c>
      <c r="Z175" s="32">
        <v>113</v>
      </c>
      <c r="AA175" s="33">
        <v>9.5</v>
      </c>
      <c r="AB175" s="33">
        <v>4.5199999999999996</v>
      </c>
      <c r="AC175" s="33">
        <v>2.8</v>
      </c>
      <c r="AD175" s="31">
        <v>3.1166666666666667</v>
      </c>
      <c r="AE175" s="31">
        <v>0.34</v>
      </c>
      <c r="AF175" s="32">
        <v>37</v>
      </c>
      <c r="AG175" s="33">
        <v>100</v>
      </c>
      <c r="AH175" s="31">
        <v>93.98</v>
      </c>
      <c r="AI175" s="31">
        <v>39.316127777099602</v>
      </c>
      <c r="AJ175" s="31">
        <v>172.65</v>
      </c>
      <c r="AK175" s="32">
        <v>230000</v>
      </c>
      <c r="AL175" s="33">
        <v>92.973503600000001</v>
      </c>
      <c r="AM175" s="33">
        <v>97.809613299999995</v>
      </c>
      <c r="AN175" s="32">
        <v>17870.517578125</v>
      </c>
      <c r="AO175" s="32">
        <v>69037512</v>
      </c>
      <c r="AP175" s="32">
        <v>67688374</v>
      </c>
      <c r="AQ175" s="32">
        <v>510890</v>
      </c>
      <c r="AR175" s="35">
        <v>0.47257443550798761</v>
      </c>
      <c r="AS175" s="35">
        <v>0.88115046153483634</v>
      </c>
      <c r="AT175" s="35">
        <v>2.4542800881861226E-2</v>
      </c>
    </row>
    <row r="176" spans="1:46" x14ac:dyDescent="0.3">
      <c r="A176" s="30" t="s">
        <v>344</v>
      </c>
      <c r="B176" s="1" t="s">
        <v>345</v>
      </c>
      <c r="C176" s="31">
        <v>0.748</v>
      </c>
      <c r="D176" s="31">
        <v>6.5611000000000003E-3</v>
      </c>
      <c r="E176" s="32">
        <v>46854963</v>
      </c>
      <c r="F176" s="32">
        <v>46.36</v>
      </c>
      <c r="G176" s="32">
        <v>51.89</v>
      </c>
      <c r="H176" s="31">
        <v>1.61</v>
      </c>
      <c r="I176" s="33">
        <v>12.2</v>
      </c>
      <c r="J176" s="33">
        <v>1.29999995231628</v>
      </c>
      <c r="K176" s="31">
        <v>2.6270000934600799</v>
      </c>
      <c r="L176" s="32">
        <v>82</v>
      </c>
      <c r="M176" s="32">
        <v>16</v>
      </c>
      <c r="N176" s="33">
        <v>0.1</v>
      </c>
      <c r="O176" s="31">
        <v>857.14514160156295</v>
      </c>
      <c r="P176" s="31">
        <v>8</v>
      </c>
      <c r="Q176" s="33" t="s">
        <v>534</v>
      </c>
      <c r="R176" s="31">
        <v>0.16016306883662901</v>
      </c>
      <c r="S176" s="31">
        <v>44.049999237060497</v>
      </c>
      <c r="T176" s="32">
        <v>33682</v>
      </c>
      <c r="U176" s="32">
        <v>2220</v>
      </c>
      <c r="V176" s="32">
        <v>0</v>
      </c>
      <c r="W176" s="32">
        <v>140</v>
      </c>
      <c r="X176" s="32">
        <v>419</v>
      </c>
      <c r="Y176" s="32">
        <v>0</v>
      </c>
      <c r="Z176" s="32">
        <v>118</v>
      </c>
      <c r="AA176" s="33">
        <v>3.9</v>
      </c>
      <c r="AB176" s="33">
        <v>5.08</v>
      </c>
      <c r="AC176" s="33">
        <v>7.9</v>
      </c>
      <c r="AD176" s="31">
        <v>3.4833333333333329</v>
      </c>
      <c r="AE176" s="31">
        <v>0.09</v>
      </c>
      <c r="AF176" s="32">
        <v>35</v>
      </c>
      <c r="AG176" s="33">
        <v>100</v>
      </c>
      <c r="AH176" s="31">
        <v>97.84</v>
      </c>
      <c r="AI176" s="31">
        <v>70.380203247070298</v>
      </c>
      <c r="AJ176" s="31">
        <v>100.69</v>
      </c>
      <c r="AK176" s="32">
        <v>14000</v>
      </c>
      <c r="AL176" s="33">
        <v>90.911133899999996</v>
      </c>
      <c r="AM176" s="33">
        <v>99.3986017</v>
      </c>
      <c r="AN176" s="32">
        <v>15231.3330078125</v>
      </c>
      <c r="AO176" s="32">
        <v>2083160</v>
      </c>
      <c r="AP176" s="32">
        <v>2067857</v>
      </c>
      <c r="AQ176" s="32">
        <v>25220</v>
      </c>
      <c r="AR176" s="35">
        <v>0.98265731530911016</v>
      </c>
      <c r="AS176" s="35">
        <v>0.73787314197984277</v>
      </c>
      <c r="AT176" s="35">
        <v>0.47309750252774896</v>
      </c>
    </row>
    <row r="177" spans="1:46" x14ac:dyDescent="0.3">
      <c r="A177" s="30" t="s">
        <v>346</v>
      </c>
      <c r="B177" s="1" t="s">
        <v>347</v>
      </c>
      <c r="C177" s="31">
        <v>0.60599999999999998</v>
      </c>
      <c r="D177" s="31">
        <v>0.32215820000000001</v>
      </c>
      <c r="E177" s="32">
        <v>9547991</v>
      </c>
      <c r="F177" s="32">
        <v>148.63999999999999</v>
      </c>
      <c r="G177" s="32">
        <v>165.09</v>
      </c>
      <c r="H177" s="31">
        <v>8.09</v>
      </c>
      <c r="I177" s="33">
        <v>49.7</v>
      </c>
      <c r="J177" s="33">
        <v>45.299999237060497</v>
      </c>
      <c r="K177" s="31">
        <v>7.2999998927116394E-2</v>
      </c>
      <c r="L177" s="32">
        <v>78</v>
      </c>
      <c r="M177" s="32">
        <v>498</v>
      </c>
      <c r="N177" s="33" t="s">
        <v>534</v>
      </c>
      <c r="O177" s="31">
        <v>141.27583312988301</v>
      </c>
      <c r="P177" s="31">
        <v>215</v>
      </c>
      <c r="Q177" s="33">
        <v>16</v>
      </c>
      <c r="R177" s="31" t="s">
        <v>534</v>
      </c>
      <c r="S177" s="31">
        <v>31.559999465942401</v>
      </c>
      <c r="T177" s="32">
        <v>120000</v>
      </c>
      <c r="U177" s="32">
        <v>0</v>
      </c>
      <c r="V177" s="32">
        <v>0</v>
      </c>
      <c r="W177" s="32">
        <v>0</v>
      </c>
      <c r="X177" s="32">
        <v>0</v>
      </c>
      <c r="Y177" s="32">
        <v>0</v>
      </c>
      <c r="Z177" s="32">
        <v>102</v>
      </c>
      <c r="AA177" s="33">
        <v>26.9</v>
      </c>
      <c r="AB177" s="33" t="s">
        <v>534</v>
      </c>
      <c r="AC177" s="33" t="s">
        <v>534</v>
      </c>
      <c r="AD177" s="31">
        <v>2.4833333333333334</v>
      </c>
      <c r="AE177" s="31">
        <v>-1.03</v>
      </c>
      <c r="AF177" s="32">
        <v>38</v>
      </c>
      <c r="AG177" s="33">
        <v>63.394138336181598</v>
      </c>
      <c r="AH177" s="31">
        <v>64.069999999999993</v>
      </c>
      <c r="AI177" s="31">
        <v>13.3999996185303</v>
      </c>
      <c r="AJ177" s="31">
        <v>125.01</v>
      </c>
      <c r="AK177" s="32">
        <v>2900</v>
      </c>
      <c r="AL177" s="33">
        <v>40.633239799999998</v>
      </c>
      <c r="AM177" s="33">
        <v>71.895029100000002</v>
      </c>
      <c r="AN177" s="32">
        <v>7213.01708984375</v>
      </c>
      <c r="AO177" s="32">
        <v>1296311</v>
      </c>
      <c r="AP177" s="32">
        <v>1136449</v>
      </c>
      <c r="AQ177" s="32">
        <v>14870</v>
      </c>
      <c r="AR177" s="35">
        <v>0.27031939505893676</v>
      </c>
      <c r="AS177" s="35">
        <v>0.34638679696946428</v>
      </c>
      <c r="AT177" s="35">
        <v>1.1282011533901071E-2</v>
      </c>
    </row>
    <row r="178" spans="1:46" x14ac:dyDescent="0.3">
      <c r="A178" s="30" t="s">
        <v>348</v>
      </c>
      <c r="B178" s="1" t="s">
        <v>349</v>
      </c>
      <c r="C178" s="31">
        <v>0.48699999999999999</v>
      </c>
      <c r="D178" s="31">
        <v>0.24244889999999999</v>
      </c>
      <c r="E178" s="32">
        <v>2773448</v>
      </c>
      <c r="F178" s="32">
        <v>90.09</v>
      </c>
      <c r="G178" s="32">
        <v>59.21</v>
      </c>
      <c r="H178" s="31">
        <v>4.08</v>
      </c>
      <c r="I178" s="33">
        <v>75.7</v>
      </c>
      <c r="J178" s="33">
        <v>16.200000762939499</v>
      </c>
      <c r="K178" s="31">
        <v>5.2999999374151202E-2</v>
      </c>
      <c r="L178" s="32">
        <v>87</v>
      </c>
      <c r="M178" s="32">
        <v>46</v>
      </c>
      <c r="N178" s="33">
        <v>2.1</v>
      </c>
      <c r="O178" s="31">
        <v>95.631004333496094</v>
      </c>
      <c r="P178" s="31">
        <v>368</v>
      </c>
      <c r="Q178" s="33">
        <v>83</v>
      </c>
      <c r="R178" s="31">
        <v>0.555502695853622</v>
      </c>
      <c r="S178" s="31">
        <v>46.0200004577637</v>
      </c>
      <c r="T178" s="32">
        <v>0</v>
      </c>
      <c r="U178" s="32">
        <v>3612</v>
      </c>
      <c r="V178" s="32">
        <v>0</v>
      </c>
      <c r="W178" s="32">
        <v>0</v>
      </c>
      <c r="X178" s="32">
        <v>12394</v>
      </c>
      <c r="Y178" s="32">
        <v>3</v>
      </c>
      <c r="Z178" s="32">
        <v>120</v>
      </c>
      <c r="AA178" s="33">
        <v>11.5</v>
      </c>
      <c r="AB178" s="33">
        <v>6.81</v>
      </c>
      <c r="AC178" s="33">
        <v>15.5</v>
      </c>
      <c r="AD178" s="31">
        <v>1.3166666666666667</v>
      </c>
      <c r="AE178" s="31">
        <v>-1.08</v>
      </c>
      <c r="AF178" s="32">
        <v>32</v>
      </c>
      <c r="AG178" s="33">
        <v>46.928375244140597</v>
      </c>
      <c r="AH178" s="31">
        <v>66.540000000000006</v>
      </c>
      <c r="AI178" s="31">
        <v>7.1199998855590803</v>
      </c>
      <c r="AJ178" s="31">
        <v>74.91</v>
      </c>
      <c r="AK178" s="32">
        <v>13000</v>
      </c>
      <c r="AL178" s="33">
        <v>11.618638799999999</v>
      </c>
      <c r="AM178" s="33">
        <v>63.059168999999997</v>
      </c>
      <c r="AN178" s="32">
        <v>1569.72741699219</v>
      </c>
      <c r="AO178" s="32">
        <v>7797694</v>
      </c>
      <c r="AP178" s="32">
        <v>7255960</v>
      </c>
      <c r="AQ178" s="32">
        <v>54390</v>
      </c>
      <c r="AR178" s="35">
        <v>0.65010662176632905</v>
      </c>
      <c r="AS178" s="35">
        <v>0.9265511806019967</v>
      </c>
      <c r="AT178" s="35">
        <v>0.16619792286918256</v>
      </c>
    </row>
    <row r="179" spans="1:46" x14ac:dyDescent="0.3">
      <c r="A179" s="30" t="s">
        <v>350</v>
      </c>
      <c r="B179" s="1" t="s">
        <v>351</v>
      </c>
      <c r="C179" s="31">
        <v>0.72099999999999997</v>
      </c>
      <c r="D179" s="31" t="s">
        <v>534</v>
      </c>
      <c r="E179" s="32">
        <v>14993051</v>
      </c>
      <c r="F179" s="32">
        <v>45.24</v>
      </c>
      <c r="G179" s="32">
        <v>48.82</v>
      </c>
      <c r="H179" s="31">
        <v>19.73</v>
      </c>
      <c r="I179" s="33">
        <v>16.399999999999999</v>
      </c>
      <c r="J179" s="33">
        <v>1.8999999761581401</v>
      </c>
      <c r="K179" s="31">
        <v>0.56300002336502097</v>
      </c>
      <c r="L179" s="32">
        <v>84</v>
      </c>
      <c r="M179" s="32">
        <v>8.6</v>
      </c>
      <c r="N179" s="33" t="s">
        <v>534</v>
      </c>
      <c r="O179" s="31">
        <v>323.76260375976602</v>
      </c>
      <c r="P179" s="31">
        <v>124</v>
      </c>
      <c r="Q179" s="33" t="s">
        <v>534</v>
      </c>
      <c r="R179" s="31">
        <v>0.65867399030476304</v>
      </c>
      <c r="S179" s="31">
        <v>38.099998474121101</v>
      </c>
      <c r="T179" s="32">
        <v>392</v>
      </c>
      <c r="U179" s="32">
        <v>0</v>
      </c>
      <c r="V179" s="32">
        <v>87000</v>
      </c>
      <c r="W179" s="32">
        <v>0</v>
      </c>
      <c r="X179" s="32">
        <v>0</v>
      </c>
      <c r="Y179" s="32">
        <v>0</v>
      </c>
      <c r="Z179" s="32">
        <v>85</v>
      </c>
      <c r="AA179" s="33">
        <v>4.2</v>
      </c>
      <c r="AB179" s="33" t="s">
        <v>534</v>
      </c>
      <c r="AC179" s="33" t="s">
        <v>534</v>
      </c>
      <c r="AD179" s="31">
        <v>2.666666666666667</v>
      </c>
      <c r="AE179" s="31">
        <v>-0.28999999999999998</v>
      </c>
      <c r="AF179" s="32" t="s">
        <v>534</v>
      </c>
      <c r="AG179" s="33">
        <v>97.019996643066406</v>
      </c>
      <c r="AH179" s="31">
        <v>99.4</v>
      </c>
      <c r="AI179" s="31">
        <v>44.999519348144503</v>
      </c>
      <c r="AJ179" s="31">
        <v>74.67</v>
      </c>
      <c r="AK179" s="32">
        <v>720</v>
      </c>
      <c r="AL179" s="33">
        <v>91.016084000000006</v>
      </c>
      <c r="AM179" s="33">
        <v>99.623985899999994</v>
      </c>
      <c r="AN179" s="32">
        <v>5956.54296875</v>
      </c>
      <c r="AO179" s="32">
        <v>108020</v>
      </c>
      <c r="AP179" s="32">
        <v>105431</v>
      </c>
      <c r="AQ179" s="32">
        <v>720</v>
      </c>
      <c r="AR179" s="35">
        <v>4.7535728919367415E-2</v>
      </c>
      <c r="AS179" s="35">
        <v>0.11974369177099531</v>
      </c>
      <c r="AT179" s="35">
        <v>0.97514925079118686</v>
      </c>
    </row>
    <row r="180" spans="1:46" x14ac:dyDescent="0.3">
      <c r="A180" s="30" t="s">
        <v>352</v>
      </c>
      <c r="B180" s="1" t="s">
        <v>353</v>
      </c>
      <c r="C180" s="31">
        <v>0.78</v>
      </c>
      <c r="D180" s="31">
        <v>6.6499999999999997E-3</v>
      </c>
      <c r="E180" s="32">
        <v>2000000</v>
      </c>
      <c r="F180" s="32">
        <v>0</v>
      </c>
      <c r="G180" s="32">
        <v>0</v>
      </c>
      <c r="H180" s="31" t="s">
        <v>534</v>
      </c>
      <c r="I180" s="33">
        <v>18.5</v>
      </c>
      <c r="J180" s="33" t="s">
        <v>534</v>
      </c>
      <c r="K180" s="31">
        <v>1.17499995231628</v>
      </c>
      <c r="L180" s="32">
        <v>86</v>
      </c>
      <c r="M180" s="32">
        <v>18</v>
      </c>
      <c r="N180" s="33">
        <v>1.2</v>
      </c>
      <c r="O180" s="31">
        <v>2204.13793945313</v>
      </c>
      <c r="P180" s="31">
        <v>63</v>
      </c>
      <c r="Q180" s="33" t="s">
        <v>534</v>
      </c>
      <c r="R180" s="31">
        <v>0.32413903930652599</v>
      </c>
      <c r="S180" s="31">
        <v>39</v>
      </c>
      <c r="T180" s="32">
        <v>0</v>
      </c>
      <c r="U180" s="32">
        <v>0</v>
      </c>
      <c r="V180" s="32">
        <v>0</v>
      </c>
      <c r="W180" s="32">
        <v>0</v>
      </c>
      <c r="X180" s="32">
        <v>288</v>
      </c>
      <c r="Y180" s="32">
        <v>0</v>
      </c>
      <c r="Z180" s="32">
        <v>129</v>
      </c>
      <c r="AA180" s="33">
        <v>4.8</v>
      </c>
      <c r="AB180" s="33">
        <v>4.04</v>
      </c>
      <c r="AC180" s="33">
        <v>16.5</v>
      </c>
      <c r="AD180" s="31">
        <v>3.2333333333333329</v>
      </c>
      <c r="AE180" s="31">
        <v>0.22</v>
      </c>
      <c r="AF180" s="32">
        <v>41</v>
      </c>
      <c r="AG180" s="33">
        <v>100</v>
      </c>
      <c r="AH180" s="31">
        <v>98.97</v>
      </c>
      <c r="AI180" s="31">
        <v>69.198471069335895</v>
      </c>
      <c r="AJ180" s="31">
        <v>160.61000000000001</v>
      </c>
      <c r="AK180" s="32">
        <v>8900</v>
      </c>
      <c r="AL180" s="33">
        <v>91.515908899999999</v>
      </c>
      <c r="AM180" s="33">
        <v>95.142634200000003</v>
      </c>
      <c r="AN180" s="32">
        <v>31577.673828125</v>
      </c>
      <c r="AO180" s="32">
        <v>1369125</v>
      </c>
      <c r="AP180" s="32">
        <v>1351409</v>
      </c>
      <c r="AQ180" s="32">
        <v>5130</v>
      </c>
      <c r="AR180" s="35">
        <v>0.16164354390921554</v>
      </c>
      <c r="AS180" s="35">
        <v>0.97938567409320387</v>
      </c>
      <c r="AT180" s="35">
        <v>0.91610793211507213</v>
      </c>
    </row>
    <row r="181" spans="1:46" x14ac:dyDescent="0.3">
      <c r="A181" s="30" t="s">
        <v>354</v>
      </c>
      <c r="B181" s="1" t="s">
        <v>355</v>
      </c>
      <c r="C181" s="31">
        <v>0.72499999999999998</v>
      </c>
      <c r="D181" s="31">
        <v>5.8129000000000002E-3</v>
      </c>
      <c r="E181" s="32">
        <v>6717780</v>
      </c>
      <c r="F181" s="32">
        <v>190.46</v>
      </c>
      <c r="G181" s="32">
        <v>285.14</v>
      </c>
      <c r="H181" s="31">
        <v>1.55</v>
      </c>
      <c r="I181" s="33">
        <v>13.6</v>
      </c>
      <c r="J181" s="33">
        <v>2.2999999523162802</v>
      </c>
      <c r="K181" s="31">
        <v>1.2220000028610201</v>
      </c>
      <c r="L181" s="32">
        <v>96</v>
      </c>
      <c r="M181" s="32">
        <v>38</v>
      </c>
      <c r="N181" s="33">
        <v>0.1</v>
      </c>
      <c r="O181" s="31">
        <v>774.05700683593795</v>
      </c>
      <c r="P181" s="31">
        <v>62</v>
      </c>
      <c r="Q181" s="33" t="s">
        <v>534</v>
      </c>
      <c r="R181" s="31">
        <v>0.28882479225062002</v>
      </c>
      <c r="S181" s="31">
        <v>35.810001373291001</v>
      </c>
      <c r="T181" s="32">
        <v>0</v>
      </c>
      <c r="U181" s="32">
        <v>2000</v>
      </c>
      <c r="V181" s="32">
        <v>0</v>
      </c>
      <c r="W181" s="32">
        <v>0</v>
      </c>
      <c r="X181" s="32">
        <v>722</v>
      </c>
      <c r="Y181" s="32">
        <v>0</v>
      </c>
      <c r="Z181" s="32">
        <v>142</v>
      </c>
      <c r="AA181" s="33">
        <v>5</v>
      </c>
      <c r="AB181" s="33">
        <v>3.86</v>
      </c>
      <c r="AC181" s="33">
        <v>4.7</v>
      </c>
      <c r="AD181" s="31">
        <v>2.4333333333333331</v>
      </c>
      <c r="AE181" s="31">
        <v>-0.21</v>
      </c>
      <c r="AF181" s="32">
        <v>42</v>
      </c>
      <c r="AG181" s="33">
        <v>100</v>
      </c>
      <c r="AH181" s="31">
        <v>81.05</v>
      </c>
      <c r="AI181" s="31">
        <v>48.5198364257813</v>
      </c>
      <c r="AJ181" s="31">
        <v>125.82</v>
      </c>
      <c r="AK181" s="32">
        <v>55000</v>
      </c>
      <c r="AL181" s="33">
        <v>91.594667099999995</v>
      </c>
      <c r="AM181" s="33">
        <v>97.746627399999994</v>
      </c>
      <c r="AN181" s="32">
        <v>11910.9521484375</v>
      </c>
      <c r="AO181" s="32">
        <v>11532127</v>
      </c>
      <c r="AP181" s="32">
        <v>11222068</v>
      </c>
      <c r="AQ181" s="32">
        <v>155360</v>
      </c>
      <c r="AR181" s="35">
        <v>0.18856630156829068</v>
      </c>
      <c r="AS181" s="35">
        <v>0.27241285030872686</v>
      </c>
      <c r="AT181" s="35">
        <v>0.83284572014653813</v>
      </c>
    </row>
    <row r="182" spans="1:46" x14ac:dyDescent="0.3">
      <c r="A182" s="30" t="s">
        <v>356</v>
      </c>
      <c r="B182" s="1" t="s">
        <v>357</v>
      </c>
      <c r="C182" s="31">
        <v>0.76700000000000002</v>
      </c>
      <c r="D182" s="31" t="s">
        <v>534</v>
      </c>
      <c r="E182" s="32">
        <v>2463518535</v>
      </c>
      <c r="F182" s="32">
        <v>292.89999999999998</v>
      </c>
      <c r="G182" s="32">
        <v>848.71</v>
      </c>
      <c r="H182" s="31">
        <v>0.42</v>
      </c>
      <c r="I182" s="33">
        <v>12.7</v>
      </c>
      <c r="J182" s="33">
        <v>1.8999999761581401</v>
      </c>
      <c r="K182" s="31">
        <v>1.7109999656677199</v>
      </c>
      <c r="L182" s="32">
        <v>98</v>
      </c>
      <c r="M182" s="32">
        <v>18</v>
      </c>
      <c r="N182" s="33" t="s">
        <v>534</v>
      </c>
      <c r="O182" s="31">
        <v>995.966064453125</v>
      </c>
      <c r="P182" s="31">
        <v>16</v>
      </c>
      <c r="Q182" s="33">
        <v>0</v>
      </c>
      <c r="R182" s="31">
        <v>0.32762037427784702</v>
      </c>
      <c r="S182" s="31">
        <v>41.900001525878899</v>
      </c>
      <c r="T182" s="32">
        <v>0</v>
      </c>
      <c r="U182" s="32">
        <v>630</v>
      </c>
      <c r="V182" s="32">
        <v>0</v>
      </c>
      <c r="W182" s="32">
        <v>1112954</v>
      </c>
      <c r="X182" s="32">
        <v>3601404</v>
      </c>
      <c r="Y182" s="32">
        <v>0</v>
      </c>
      <c r="Z182" s="32">
        <v>158</v>
      </c>
      <c r="AA182" s="33">
        <v>2.4</v>
      </c>
      <c r="AB182" s="33">
        <v>3.79</v>
      </c>
      <c r="AC182" s="33">
        <v>12.9</v>
      </c>
      <c r="AD182" s="31">
        <v>4.1666666666666661</v>
      </c>
      <c r="AE182" s="31">
        <v>0.05</v>
      </c>
      <c r="AF182" s="32">
        <v>40</v>
      </c>
      <c r="AG182" s="33">
        <v>100</v>
      </c>
      <c r="AH182" s="31">
        <v>95.69</v>
      </c>
      <c r="AI182" s="31">
        <v>53.744979858398402</v>
      </c>
      <c r="AJ182" s="31">
        <v>96.87</v>
      </c>
      <c r="AK182" s="32">
        <v>400000</v>
      </c>
      <c r="AL182" s="33">
        <v>94.871084999999994</v>
      </c>
      <c r="AM182" s="33">
        <v>100</v>
      </c>
      <c r="AN182" s="32">
        <v>27916.4453125</v>
      </c>
      <c r="AO182" s="32">
        <v>80745024</v>
      </c>
      <c r="AP182" s="32">
        <v>78417559</v>
      </c>
      <c r="AQ182" s="32">
        <v>769630</v>
      </c>
      <c r="AR182" s="35">
        <v>0.9961776662912214</v>
      </c>
      <c r="AS182" s="35">
        <v>0.82228072853930279</v>
      </c>
      <c r="AT182" s="35">
        <v>0.61876312690447599</v>
      </c>
    </row>
    <row r="183" spans="1:46" x14ac:dyDescent="0.3">
      <c r="A183" s="30" t="s">
        <v>358</v>
      </c>
      <c r="B183" s="1" t="s">
        <v>359</v>
      </c>
      <c r="C183" s="31">
        <v>0.69199999999999995</v>
      </c>
      <c r="D183" s="31">
        <v>1.1087100000000001E-2</v>
      </c>
      <c r="E183" s="32">
        <v>0</v>
      </c>
      <c r="F183" s="32">
        <v>6.55</v>
      </c>
      <c r="G183" s="32">
        <v>4.74</v>
      </c>
      <c r="H183" s="31">
        <v>0.1</v>
      </c>
      <c r="I183" s="33">
        <v>51</v>
      </c>
      <c r="J183" s="33" t="s">
        <v>534</v>
      </c>
      <c r="K183" s="31">
        <v>2.3889999389648402</v>
      </c>
      <c r="L183" s="32">
        <v>99</v>
      </c>
      <c r="M183" s="32">
        <v>60</v>
      </c>
      <c r="N183" s="33" t="s">
        <v>534</v>
      </c>
      <c r="O183" s="31">
        <v>1003.78179931641</v>
      </c>
      <c r="P183" s="31">
        <v>42</v>
      </c>
      <c r="Q183" s="33" t="s">
        <v>534</v>
      </c>
      <c r="R183" s="31" t="s">
        <v>534</v>
      </c>
      <c r="S183" s="31" t="s">
        <v>534</v>
      </c>
      <c r="T183" s="32">
        <v>0</v>
      </c>
      <c r="U183" s="32">
        <v>0</v>
      </c>
      <c r="V183" s="32">
        <v>0</v>
      </c>
      <c r="W183" s="32">
        <v>0</v>
      </c>
      <c r="X183" s="32">
        <v>23</v>
      </c>
      <c r="Y183" s="32">
        <v>0</v>
      </c>
      <c r="Z183" s="32">
        <v>120</v>
      </c>
      <c r="AA183" s="33">
        <v>5.5</v>
      </c>
      <c r="AB183" s="33" t="s">
        <v>534</v>
      </c>
      <c r="AC183" s="33" t="s">
        <v>534</v>
      </c>
      <c r="AD183" s="31" t="s">
        <v>534</v>
      </c>
      <c r="AE183" s="31">
        <v>-1.1399999999999999</v>
      </c>
      <c r="AF183" s="32">
        <v>19</v>
      </c>
      <c r="AG183" s="33">
        <v>100</v>
      </c>
      <c r="AH183" s="31">
        <v>99.69</v>
      </c>
      <c r="AI183" s="31">
        <v>14.9967746734619</v>
      </c>
      <c r="AJ183" s="31">
        <v>157.66999999999999</v>
      </c>
      <c r="AK183" s="32">
        <v>20000</v>
      </c>
      <c r="AL183" s="33">
        <v>62.7</v>
      </c>
      <c r="AM183" s="33">
        <v>60.4</v>
      </c>
      <c r="AN183" s="32">
        <v>17992.765625</v>
      </c>
      <c r="AO183" s="32">
        <v>5758075</v>
      </c>
      <c r="AP183" s="32">
        <v>5366973</v>
      </c>
      <c r="AQ183" s="32">
        <v>469930</v>
      </c>
      <c r="AR183" s="35">
        <v>0.60657082685875729</v>
      </c>
      <c r="AS183" s="35">
        <v>0.28774492265358298</v>
      </c>
      <c r="AT183" s="35">
        <v>0.56626544941001122</v>
      </c>
    </row>
    <row r="184" spans="1:46" x14ac:dyDescent="0.3">
      <c r="A184" s="30" t="s">
        <v>360</v>
      </c>
      <c r="B184" s="1" t="s">
        <v>361</v>
      </c>
      <c r="C184" s="31" t="s">
        <v>534</v>
      </c>
      <c r="D184" s="31" t="s">
        <v>534</v>
      </c>
      <c r="E184" s="32">
        <v>0</v>
      </c>
      <c r="F184" s="32">
        <v>35.56</v>
      </c>
      <c r="G184" s="32">
        <v>22.14</v>
      </c>
      <c r="H184" s="31">
        <v>60.67</v>
      </c>
      <c r="I184" s="33">
        <v>25.3</v>
      </c>
      <c r="J184" s="33">
        <v>1.6000000238418599</v>
      </c>
      <c r="K184" s="31">
        <v>1.0909999608993499</v>
      </c>
      <c r="L184" s="32">
        <v>96</v>
      </c>
      <c r="M184" s="32">
        <v>207</v>
      </c>
      <c r="N184" s="33" t="s">
        <v>534</v>
      </c>
      <c r="O184" s="31">
        <v>523.30523681640602</v>
      </c>
      <c r="P184" s="31" t="s">
        <v>534</v>
      </c>
      <c r="Q184" s="33" t="s">
        <v>534</v>
      </c>
      <c r="R184" s="31" t="s">
        <v>534</v>
      </c>
      <c r="S184" s="31" t="s">
        <v>534</v>
      </c>
      <c r="T184" s="32">
        <v>0</v>
      </c>
      <c r="U184" s="32">
        <v>0</v>
      </c>
      <c r="V184" s="32">
        <v>0</v>
      </c>
      <c r="W184" s="32">
        <v>0</v>
      </c>
      <c r="X184" s="32">
        <v>0</v>
      </c>
      <c r="Y184" s="32">
        <v>0</v>
      </c>
      <c r="Z184" s="32">
        <v>85</v>
      </c>
      <c r="AA184" s="33">
        <v>4.2</v>
      </c>
      <c r="AB184" s="33" t="s">
        <v>534</v>
      </c>
      <c r="AC184" s="33" t="s">
        <v>534</v>
      </c>
      <c r="AD184" s="31" t="s">
        <v>534</v>
      </c>
      <c r="AE184" s="31">
        <v>-0.93</v>
      </c>
      <c r="AF184" s="32" t="s">
        <v>534</v>
      </c>
      <c r="AG184" s="33">
        <v>99.426155090332003</v>
      </c>
      <c r="AH184" s="31" t="s">
        <v>534</v>
      </c>
      <c r="AI184" s="31">
        <v>42.700000762939503</v>
      </c>
      <c r="AJ184" s="31">
        <v>76.44</v>
      </c>
      <c r="AK184" s="32">
        <v>47</v>
      </c>
      <c r="AL184" s="33">
        <v>83.3</v>
      </c>
      <c r="AM184" s="33">
        <v>97.696640500000001</v>
      </c>
      <c r="AN184" s="32">
        <v>3924.94458007813</v>
      </c>
      <c r="AO184" s="32">
        <v>11192</v>
      </c>
      <c r="AP184" s="32">
        <v>9794</v>
      </c>
      <c r="AQ184" s="32">
        <v>30</v>
      </c>
      <c r="AR184" s="35">
        <v>0.35983410282796913</v>
      </c>
      <c r="AS184" s="35">
        <v>0.60739940306301832</v>
      </c>
      <c r="AT184" s="35">
        <v>0.81946230886815963</v>
      </c>
    </row>
    <row r="185" spans="1:46" x14ac:dyDescent="0.3">
      <c r="A185" s="30" t="s">
        <v>362</v>
      </c>
      <c r="B185" s="1" t="s">
        <v>363</v>
      </c>
      <c r="C185" s="31">
        <v>0.49299999999999999</v>
      </c>
      <c r="D185" s="31">
        <v>0.35896159999999999</v>
      </c>
      <c r="E185" s="32">
        <v>650224252</v>
      </c>
      <c r="F185" s="32">
        <v>958.47</v>
      </c>
      <c r="G185" s="32">
        <v>1057.75</v>
      </c>
      <c r="H185" s="31">
        <v>7.43</v>
      </c>
      <c r="I185" s="33">
        <v>53</v>
      </c>
      <c r="J185" s="33">
        <v>10.5</v>
      </c>
      <c r="K185" s="31">
        <v>0.116999998688698</v>
      </c>
      <c r="L185" s="32">
        <v>82</v>
      </c>
      <c r="M185" s="32">
        <v>201</v>
      </c>
      <c r="N185" s="33">
        <v>6.5</v>
      </c>
      <c r="O185" s="31">
        <v>138.528396606445</v>
      </c>
      <c r="P185" s="31">
        <v>343</v>
      </c>
      <c r="Q185" s="33">
        <v>58</v>
      </c>
      <c r="R185" s="31">
        <v>0.52243432824634695</v>
      </c>
      <c r="S185" s="31">
        <v>42.369998931884801</v>
      </c>
      <c r="T185" s="32">
        <v>11590</v>
      </c>
      <c r="U185" s="32">
        <v>14</v>
      </c>
      <c r="V185" s="32">
        <v>1000</v>
      </c>
      <c r="W185" s="32">
        <v>24343</v>
      </c>
      <c r="X185" s="32">
        <v>1442863</v>
      </c>
      <c r="Y185" s="32">
        <v>2</v>
      </c>
      <c r="Z185" s="32">
        <v>96</v>
      </c>
      <c r="AA185" s="33">
        <v>39</v>
      </c>
      <c r="AB185" s="33">
        <v>5.2</v>
      </c>
      <c r="AC185" s="33">
        <v>21.8</v>
      </c>
      <c r="AD185" s="31" t="s">
        <v>534</v>
      </c>
      <c r="AE185" s="31">
        <v>-0.56999999999999995</v>
      </c>
      <c r="AF185" s="32">
        <v>26</v>
      </c>
      <c r="AG185" s="33">
        <v>26.700000762939499</v>
      </c>
      <c r="AH185" s="31">
        <v>73.81</v>
      </c>
      <c r="AI185" s="31">
        <v>19.2210998535156</v>
      </c>
      <c r="AJ185" s="31">
        <v>55.07</v>
      </c>
      <c r="AK185" s="32">
        <v>46000</v>
      </c>
      <c r="AL185" s="33">
        <v>19.077763399999998</v>
      </c>
      <c r="AM185" s="33">
        <v>79.010012200000006</v>
      </c>
      <c r="AN185" s="32">
        <v>1863.83508300781</v>
      </c>
      <c r="AO185" s="32">
        <v>42862960</v>
      </c>
      <c r="AP185" s="32">
        <v>38969205</v>
      </c>
      <c r="AQ185" s="32">
        <v>199810</v>
      </c>
      <c r="AR185" s="35">
        <v>0.61932088553688192</v>
      </c>
      <c r="AS185" s="35">
        <v>0.8650305916250064</v>
      </c>
      <c r="AT185" s="35">
        <v>0.1847411311704138</v>
      </c>
    </row>
    <row r="186" spans="1:46" x14ac:dyDescent="0.3">
      <c r="A186" s="30" t="s">
        <v>364</v>
      </c>
      <c r="B186" s="1" t="s">
        <v>365</v>
      </c>
      <c r="C186" s="31">
        <v>0.74299999999999999</v>
      </c>
      <c r="D186" s="31">
        <v>1.2308E-3</v>
      </c>
      <c r="E186" s="32">
        <v>503523402</v>
      </c>
      <c r="F186" s="32">
        <v>1121.92</v>
      </c>
      <c r="G186" s="32">
        <v>968.42</v>
      </c>
      <c r="H186" s="31">
        <v>1.65</v>
      </c>
      <c r="I186" s="33">
        <v>9.1</v>
      </c>
      <c r="J186" s="33" t="s">
        <v>534</v>
      </c>
      <c r="K186" s="31">
        <v>3.5429999828338601</v>
      </c>
      <c r="L186" s="32">
        <v>42</v>
      </c>
      <c r="M186" s="32">
        <v>87</v>
      </c>
      <c r="N186" s="33">
        <v>0.9</v>
      </c>
      <c r="O186" s="31">
        <v>469.42837524414102</v>
      </c>
      <c r="P186" s="31">
        <v>24</v>
      </c>
      <c r="Q186" s="33" t="s">
        <v>534</v>
      </c>
      <c r="R186" s="31">
        <v>0.28405708879639202</v>
      </c>
      <c r="S186" s="31">
        <v>25</v>
      </c>
      <c r="T186" s="32">
        <v>200</v>
      </c>
      <c r="U186" s="32">
        <v>0</v>
      </c>
      <c r="V186" s="32">
        <v>0</v>
      </c>
      <c r="W186" s="32">
        <v>800000</v>
      </c>
      <c r="X186" s="32">
        <v>3257</v>
      </c>
      <c r="Y186" s="32">
        <v>5</v>
      </c>
      <c r="Z186" s="32">
        <v>123</v>
      </c>
      <c r="AA186" s="33">
        <v>2.4</v>
      </c>
      <c r="AB186" s="33">
        <v>5.23</v>
      </c>
      <c r="AC186" s="33">
        <v>3.9</v>
      </c>
      <c r="AD186" s="31" t="s">
        <v>534</v>
      </c>
      <c r="AE186" s="31">
        <v>-0.57999999999999996</v>
      </c>
      <c r="AF186" s="32">
        <v>30</v>
      </c>
      <c r="AG186" s="33">
        <v>100</v>
      </c>
      <c r="AH186" s="31">
        <v>99.76</v>
      </c>
      <c r="AI186" s="31">
        <v>49.259998321533203</v>
      </c>
      <c r="AJ186" s="31">
        <v>132.63999999999999</v>
      </c>
      <c r="AK186" s="32">
        <v>430000</v>
      </c>
      <c r="AL186" s="33">
        <v>95.937862999999993</v>
      </c>
      <c r="AM186" s="33">
        <v>96.212932800000004</v>
      </c>
      <c r="AN186" s="32">
        <v>8666.896484375</v>
      </c>
      <c r="AO186" s="32">
        <v>44831160</v>
      </c>
      <c r="AP186" s="32">
        <v>44283575</v>
      </c>
      <c r="AQ186" s="32">
        <v>579320</v>
      </c>
      <c r="AR186" s="35">
        <v>0.97580349780898412</v>
      </c>
      <c r="AS186" s="35">
        <v>0.38955221155467978</v>
      </c>
      <c r="AT186" s="35">
        <v>0.62862858071434891</v>
      </c>
    </row>
    <row r="187" spans="1:46" x14ac:dyDescent="0.3">
      <c r="A187" s="30" t="s">
        <v>366</v>
      </c>
      <c r="B187" s="1" t="s">
        <v>367</v>
      </c>
      <c r="C187" s="31">
        <v>0.84</v>
      </c>
      <c r="D187" s="31" t="s">
        <v>534</v>
      </c>
      <c r="E187" s="32">
        <v>1200000</v>
      </c>
      <c r="F187" s="32">
        <v>0</v>
      </c>
      <c r="G187" s="32">
        <v>0</v>
      </c>
      <c r="H187" s="31" t="s">
        <v>534</v>
      </c>
      <c r="I187" s="33">
        <v>7.7</v>
      </c>
      <c r="J187" s="33" t="s">
        <v>534</v>
      </c>
      <c r="K187" s="31">
        <v>2.5329999923706099</v>
      </c>
      <c r="L187" s="32">
        <v>99</v>
      </c>
      <c r="M187" s="32">
        <v>0.79</v>
      </c>
      <c r="N187" s="33" t="s">
        <v>534</v>
      </c>
      <c r="O187" s="31">
        <v>2425.79565429688</v>
      </c>
      <c r="P187" s="31">
        <v>6</v>
      </c>
      <c r="Q187" s="33" t="s">
        <v>534</v>
      </c>
      <c r="R187" s="31">
        <v>0.23225263717502601</v>
      </c>
      <c r="S187" s="31" t="s">
        <v>534</v>
      </c>
      <c r="T187" s="32">
        <v>0</v>
      </c>
      <c r="U187" s="32">
        <v>188</v>
      </c>
      <c r="V187" s="32">
        <v>0</v>
      </c>
      <c r="W187" s="32">
        <v>0</v>
      </c>
      <c r="X187" s="32">
        <v>888</v>
      </c>
      <c r="Y187" s="32">
        <v>0</v>
      </c>
      <c r="Z187" s="32">
        <v>124</v>
      </c>
      <c r="AA187" s="33">
        <v>3.8</v>
      </c>
      <c r="AB187" s="33" t="s">
        <v>534</v>
      </c>
      <c r="AC187" s="33" t="s">
        <v>534</v>
      </c>
      <c r="AD187" s="31">
        <v>4.1500000000000004</v>
      </c>
      <c r="AE187" s="31">
        <v>1.41</v>
      </c>
      <c r="AF187" s="32">
        <v>71</v>
      </c>
      <c r="AG187" s="33">
        <v>100</v>
      </c>
      <c r="AH187" s="31">
        <v>92.99</v>
      </c>
      <c r="AI187" s="31">
        <v>91.243408203125</v>
      </c>
      <c r="AJ187" s="31">
        <v>204.02</v>
      </c>
      <c r="AK187" s="32">
        <v>40000</v>
      </c>
      <c r="AL187" s="33">
        <v>97.557106899999994</v>
      </c>
      <c r="AM187" s="33">
        <v>99.639286400000003</v>
      </c>
      <c r="AN187" s="32">
        <v>73878.46875</v>
      </c>
      <c r="AO187" s="32">
        <v>9400145</v>
      </c>
      <c r="AP187" s="32">
        <v>9122264</v>
      </c>
      <c r="AQ187" s="32">
        <v>83600</v>
      </c>
      <c r="AR187" s="35">
        <v>0.99350933132702923</v>
      </c>
      <c r="AS187" s="35">
        <v>0.99602918725962641</v>
      </c>
      <c r="AT187" s="35">
        <v>0.23984777489781151</v>
      </c>
    </row>
    <row r="188" spans="1:46" x14ac:dyDescent="0.3">
      <c r="A188" s="30" t="s">
        <v>368</v>
      </c>
      <c r="B188" s="1" t="s">
        <v>369</v>
      </c>
      <c r="C188" s="31">
        <v>0.91</v>
      </c>
      <c r="D188" s="31" t="s">
        <v>534</v>
      </c>
      <c r="E188" s="32">
        <v>0</v>
      </c>
      <c r="F188" s="32">
        <v>0</v>
      </c>
      <c r="G188" s="32">
        <v>0</v>
      </c>
      <c r="H188" s="31" t="s">
        <v>534</v>
      </c>
      <c r="I188" s="33">
        <v>4.3</v>
      </c>
      <c r="J188" s="33" t="s">
        <v>534</v>
      </c>
      <c r="K188" s="31">
        <v>2.8250000476837198</v>
      </c>
      <c r="L188" s="32">
        <v>92</v>
      </c>
      <c r="M188" s="32">
        <v>9.9</v>
      </c>
      <c r="N188" s="33">
        <v>0.3</v>
      </c>
      <c r="O188" s="31">
        <v>4144.6005859375</v>
      </c>
      <c r="P188" s="31">
        <v>9</v>
      </c>
      <c r="Q188" s="33" t="s">
        <v>534</v>
      </c>
      <c r="R188" s="31">
        <v>0.13083521620626001</v>
      </c>
      <c r="S188" s="31">
        <v>32.569999694824197</v>
      </c>
      <c r="T188" s="32">
        <v>0</v>
      </c>
      <c r="U188" s="32">
        <v>70</v>
      </c>
      <c r="V188" s="32">
        <v>4</v>
      </c>
      <c r="W188" s="32">
        <v>0</v>
      </c>
      <c r="X188" s="32">
        <v>121837</v>
      </c>
      <c r="Y188" s="32">
        <v>0</v>
      </c>
      <c r="Z188" s="32">
        <v>136</v>
      </c>
      <c r="AA188" s="33">
        <v>2.4</v>
      </c>
      <c r="AB188" s="33">
        <v>1.19</v>
      </c>
      <c r="AC188" s="33">
        <v>5</v>
      </c>
      <c r="AD188" s="31">
        <v>4.1500000000000004</v>
      </c>
      <c r="AE188" s="31">
        <v>1.61</v>
      </c>
      <c r="AF188" s="32">
        <v>82</v>
      </c>
      <c r="AG188" s="33">
        <v>100</v>
      </c>
      <c r="AH188" s="31" t="s">
        <v>534</v>
      </c>
      <c r="AI188" s="31">
        <v>92.000297546386705</v>
      </c>
      <c r="AJ188" s="31">
        <v>122.32</v>
      </c>
      <c r="AK188" s="32">
        <v>650000</v>
      </c>
      <c r="AL188" s="33">
        <v>99.210429899999994</v>
      </c>
      <c r="AM188" s="33">
        <v>100</v>
      </c>
      <c r="AN188" s="32">
        <v>43876.59765625</v>
      </c>
      <c r="AO188" s="32">
        <v>66022272</v>
      </c>
      <c r="AP188" s="32">
        <v>64256678</v>
      </c>
      <c r="AQ188" s="32">
        <v>241930</v>
      </c>
      <c r="AR188" s="35">
        <v>0.3446178669488551</v>
      </c>
      <c r="AS188" s="35">
        <v>0.8105109405517692</v>
      </c>
      <c r="AT188" s="35">
        <v>0.20049410229761888</v>
      </c>
    </row>
    <row r="189" spans="1:46" x14ac:dyDescent="0.3">
      <c r="A189" s="30" t="s">
        <v>370</v>
      </c>
      <c r="B189" s="1" t="s">
        <v>371</v>
      </c>
      <c r="C189" s="31">
        <v>0.92</v>
      </c>
      <c r="D189" s="31" t="s">
        <v>534</v>
      </c>
      <c r="E189" s="32">
        <v>73000</v>
      </c>
      <c r="F189" s="32">
        <v>0</v>
      </c>
      <c r="G189" s="32">
        <v>0</v>
      </c>
      <c r="H189" s="31" t="s">
        <v>534</v>
      </c>
      <c r="I189" s="33">
        <v>6.5</v>
      </c>
      <c r="J189" s="33">
        <v>0.5</v>
      </c>
      <c r="K189" s="31">
        <v>2.4519999027252202</v>
      </c>
      <c r="L189" s="32">
        <v>92</v>
      </c>
      <c r="M189" s="32">
        <v>3.1</v>
      </c>
      <c r="N189" s="33" t="s">
        <v>534</v>
      </c>
      <c r="O189" s="31">
        <v>9535.9453125</v>
      </c>
      <c r="P189" s="31">
        <v>14</v>
      </c>
      <c r="Q189" s="33" t="s">
        <v>534</v>
      </c>
      <c r="R189" s="31">
        <v>0.20318079832260899</v>
      </c>
      <c r="S189" s="31">
        <v>41.5</v>
      </c>
      <c r="T189" s="32">
        <v>85119040</v>
      </c>
      <c r="U189" s="32">
        <v>866835</v>
      </c>
      <c r="V189" s="32">
        <v>3866</v>
      </c>
      <c r="W189" s="32">
        <v>0</v>
      </c>
      <c r="X189" s="32">
        <v>287129</v>
      </c>
      <c r="Y189" s="32">
        <v>0</v>
      </c>
      <c r="Z189" s="32">
        <v>146</v>
      </c>
      <c r="AA189" s="33">
        <v>2.4</v>
      </c>
      <c r="AB189" s="33">
        <v>1</v>
      </c>
      <c r="AC189" s="33">
        <v>0</v>
      </c>
      <c r="AD189" s="31">
        <v>3.8</v>
      </c>
      <c r="AE189" s="31">
        <v>1.48</v>
      </c>
      <c r="AF189" s="32">
        <v>75</v>
      </c>
      <c r="AG189" s="33">
        <v>100</v>
      </c>
      <c r="AH189" s="31" t="s">
        <v>534</v>
      </c>
      <c r="AI189" s="31">
        <v>74.550003051757798</v>
      </c>
      <c r="AJ189" s="31">
        <v>127.16</v>
      </c>
      <c r="AK189" s="32">
        <v>6600000</v>
      </c>
      <c r="AL189" s="33">
        <v>99.988893899999994</v>
      </c>
      <c r="AM189" s="33">
        <v>99.173786300000003</v>
      </c>
      <c r="AN189" s="32">
        <v>59531.66015625</v>
      </c>
      <c r="AO189" s="32">
        <v>325719168</v>
      </c>
      <c r="AP189" s="32">
        <v>312947413</v>
      </c>
      <c r="AQ189" s="32">
        <v>9147420</v>
      </c>
      <c r="AR189" s="35">
        <v>0.1271808806999758</v>
      </c>
      <c r="AS189" s="35">
        <v>0.40094457411918971</v>
      </c>
      <c r="AT189" s="35">
        <v>0.86755606733995505</v>
      </c>
    </row>
    <row r="190" spans="1:46" x14ac:dyDescent="0.3">
      <c r="A190" s="30" t="s">
        <v>372</v>
      </c>
      <c r="B190" s="1" t="s">
        <v>373</v>
      </c>
      <c r="C190" s="31">
        <v>0.79500000000000004</v>
      </c>
      <c r="D190" s="31" t="s">
        <v>534</v>
      </c>
      <c r="E190" s="32">
        <v>50000</v>
      </c>
      <c r="F190" s="32">
        <v>7.26</v>
      </c>
      <c r="G190" s="32">
        <v>5.66</v>
      </c>
      <c r="H190" s="31">
        <v>0.04</v>
      </c>
      <c r="I190" s="33">
        <v>9.1999999999999993</v>
      </c>
      <c r="J190" s="33">
        <v>4.5</v>
      </c>
      <c r="K190" s="31">
        <v>3.7360000610351598</v>
      </c>
      <c r="L190" s="32">
        <v>95</v>
      </c>
      <c r="M190" s="32">
        <v>29</v>
      </c>
      <c r="N190" s="33">
        <v>0.6</v>
      </c>
      <c r="O190" s="31">
        <v>1747.77172851563</v>
      </c>
      <c r="P190" s="31">
        <v>15</v>
      </c>
      <c r="Q190" s="33" t="s">
        <v>534</v>
      </c>
      <c r="R190" s="31">
        <v>0.28404842254717799</v>
      </c>
      <c r="S190" s="31">
        <v>39.700000762939503</v>
      </c>
      <c r="T190" s="32">
        <v>10605</v>
      </c>
      <c r="U190" s="32">
        <v>6639</v>
      </c>
      <c r="V190" s="32">
        <v>11135</v>
      </c>
      <c r="W190" s="32">
        <v>0</v>
      </c>
      <c r="X190" s="32">
        <v>344</v>
      </c>
      <c r="Y190" s="32">
        <v>0</v>
      </c>
      <c r="Z190" s="32">
        <v>131</v>
      </c>
      <c r="AA190" s="33">
        <v>2.4</v>
      </c>
      <c r="AB190" s="33">
        <v>3.14</v>
      </c>
      <c r="AC190" s="33">
        <v>6.4</v>
      </c>
      <c r="AD190" s="31">
        <v>3.416666666666667</v>
      </c>
      <c r="AE190" s="31">
        <v>0.55000000000000004</v>
      </c>
      <c r="AF190" s="32">
        <v>70</v>
      </c>
      <c r="AG190" s="33">
        <v>100</v>
      </c>
      <c r="AH190" s="31">
        <v>98.44</v>
      </c>
      <c r="AI190" s="31">
        <v>64.599998474121094</v>
      </c>
      <c r="AJ190" s="31">
        <v>148.71</v>
      </c>
      <c r="AK190" s="32">
        <v>58000</v>
      </c>
      <c r="AL190" s="33">
        <v>96.435769500000006</v>
      </c>
      <c r="AM190" s="33">
        <v>99.712186299999999</v>
      </c>
      <c r="AN190" s="32">
        <v>22562.4609375</v>
      </c>
      <c r="AO190" s="32">
        <v>3456750</v>
      </c>
      <c r="AP190" s="32">
        <v>3403406</v>
      </c>
      <c r="AQ190" s="32">
        <v>175020</v>
      </c>
      <c r="AR190" s="35">
        <v>0.17296154656258511</v>
      </c>
      <c r="AS190" s="35">
        <v>0.17184113569659698</v>
      </c>
      <c r="AT190" s="35">
        <v>0.82943118286251127</v>
      </c>
    </row>
    <row r="191" spans="1:46" x14ac:dyDescent="0.3">
      <c r="A191" s="30" t="s">
        <v>374</v>
      </c>
      <c r="B191" s="1" t="s">
        <v>375</v>
      </c>
      <c r="C191" s="31">
        <v>0.70099999999999996</v>
      </c>
      <c r="D191" s="31">
        <v>1.29763E-2</v>
      </c>
      <c r="E191" s="32">
        <v>169875</v>
      </c>
      <c r="F191" s="32">
        <v>172.42</v>
      </c>
      <c r="G191" s="32">
        <v>226.97</v>
      </c>
      <c r="H191" s="31">
        <v>0.67</v>
      </c>
      <c r="I191" s="33">
        <v>24.1</v>
      </c>
      <c r="J191" s="33">
        <v>4.4000000953674299</v>
      </c>
      <c r="K191" s="31">
        <v>2.5339999198913601</v>
      </c>
      <c r="L191" s="32">
        <v>99</v>
      </c>
      <c r="M191" s="32">
        <v>76</v>
      </c>
      <c r="N191" s="33">
        <v>0.2</v>
      </c>
      <c r="O191" s="31">
        <v>382.82171630859398</v>
      </c>
      <c r="P191" s="31">
        <v>36</v>
      </c>
      <c r="Q191" s="33" t="s">
        <v>534</v>
      </c>
      <c r="R191" s="31">
        <v>0.28689324721715198</v>
      </c>
      <c r="S191" s="31" t="s">
        <v>534</v>
      </c>
      <c r="T191" s="32">
        <v>0</v>
      </c>
      <c r="U191" s="32">
        <v>0</v>
      </c>
      <c r="V191" s="32">
        <v>0</v>
      </c>
      <c r="W191" s="32">
        <v>0</v>
      </c>
      <c r="X191" s="32">
        <v>21</v>
      </c>
      <c r="Y191" s="32">
        <v>0</v>
      </c>
      <c r="Z191" s="32">
        <v>117</v>
      </c>
      <c r="AA191" s="33">
        <v>6.3</v>
      </c>
      <c r="AB191" s="33" t="s">
        <v>534</v>
      </c>
      <c r="AC191" s="33" t="s">
        <v>534</v>
      </c>
      <c r="AD191" s="31">
        <v>3.95</v>
      </c>
      <c r="AE191" s="31">
        <v>-0.6</v>
      </c>
      <c r="AF191" s="32">
        <v>22</v>
      </c>
      <c r="AG191" s="33">
        <v>100</v>
      </c>
      <c r="AH191" s="31">
        <v>100</v>
      </c>
      <c r="AI191" s="31">
        <v>42.799999237060497</v>
      </c>
      <c r="AJ191" s="31">
        <v>77.33</v>
      </c>
      <c r="AK191" s="32">
        <v>81000</v>
      </c>
      <c r="AL191" s="33">
        <v>100</v>
      </c>
      <c r="AM191" s="33">
        <v>87.3</v>
      </c>
      <c r="AN191" s="32">
        <v>6864.99951171875</v>
      </c>
      <c r="AO191" s="32">
        <v>32387200</v>
      </c>
      <c r="AP191" s="32">
        <v>29888422</v>
      </c>
      <c r="AQ191" s="32">
        <v>425400</v>
      </c>
      <c r="AR191" s="35">
        <v>0.7521722021246956</v>
      </c>
      <c r="AS191" s="35">
        <v>0.92069137512232835</v>
      </c>
      <c r="AT191" s="35">
        <v>0.55642638314174897</v>
      </c>
    </row>
    <row r="192" spans="1:46" x14ac:dyDescent="0.3">
      <c r="A192" s="30" t="s">
        <v>376</v>
      </c>
      <c r="B192" s="1" t="s">
        <v>377</v>
      </c>
      <c r="C192" s="31">
        <v>0.59699999999999998</v>
      </c>
      <c r="D192" s="31">
        <v>0.1345932</v>
      </c>
      <c r="E192" s="32">
        <v>6630451</v>
      </c>
      <c r="F192" s="32">
        <v>150.5</v>
      </c>
      <c r="G192" s="32">
        <v>102.76</v>
      </c>
      <c r="H192" s="31" t="s">
        <v>534</v>
      </c>
      <c r="I192" s="33">
        <v>27.6</v>
      </c>
      <c r="J192" s="33">
        <v>10.699999809265099</v>
      </c>
      <c r="K192" s="31">
        <v>0.11599999666214</v>
      </c>
      <c r="L192" s="32">
        <v>53</v>
      </c>
      <c r="M192" s="32">
        <v>56</v>
      </c>
      <c r="N192" s="33" t="s">
        <v>534</v>
      </c>
      <c r="O192" s="31">
        <v>106.07444000244099</v>
      </c>
      <c r="P192" s="31">
        <v>78</v>
      </c>
      <c r="Q192" s="33">
        <v>4</v>
      </c>
      <c r="R192" s="31" t="s">
        <v>534</v>
      </c>
      <c r="S192" s="31">
        <v>37.180000305175803</v>
      </c>
      <c r="T192" s="32">
        <v>351</v>
      </c>
      <c r="U192" s="32">
        <v>13564</v>
      </c>
      <c r="V192" s="32">
        <v>0</v>
      </c>
      <c r="W192" s="32">
        <v>0</v>
      </c>
      <c r="X192" s="32">
        <v>0</v>
      </c>
      <c r="Y192" s="32">
        <v>0</v>
      </c>
      <c r="Z192" s="32">
        <v>129</v>
      </c>
      <c r="AA192" s="33">
        <v>6.9</v>
      </c>
      <c r="AB192" s="33" t="s">
        <v>534</v>
      </c>
      <c r="AC192" s="33" t="s">
        <v>534</v>
      </c>
      <c r="AD192" s="31">
        <v>2.85</v>
      </c>
      <c r="AE192" s="31">
        <v>-0.88</v>
      </c>
      <c r="AF192" s="32">
        <v>43</v>
      </c>
      <c r="AG192" s="33">
        <v>57.819999694824197</v>
      </c>
      <c r="AH192" s="31">
        <v>85.06</v>
      </c>
      <c r="AI192" s="31">
        <v>22.351404190063501</v>
      </c>
      <c r="AJ192" s="31">
        <v>71.3</v>
      </c>
      <c r="AK192" s="32">
        <v>1000</v>
      </c>
      <c r="AL192" s="33">
        <v>57.946553100000003</v>
      </c>
      <c r="AM192" s="33">
        <v>94.483644600000005</v>
      </c>
      <c r="AN192" s="32">
        <v>3207.83129882813</v>
      </c>
      <c r="AO192" s="32">
        <v>276244</v>
      </c>
      <c r="AP192" s="32">
        <v>218918</v>
      </c>
      <c r="AQ192" s="32">
        <v>12190</v>
      </c>
      <c r="AR192" s="35">
        <v>0.10411173714931177</v>
      </c>
      <c r="AS192" s="35">
        <v>0.95631439847422262</v>
      </c>
      <c r="AT192" s="35">
        <v>0.25005553575580863</v>
      </c>
    </row>
    <row r="193" spans="1:46" x14ac:dyDescent="0.3">
      <c r="A193" s="30" t="s">
        <v>378</v>
      </c>
      <c r="B193" s="1" t="s">
        <v>379</v>
      </c>
      <c r="C193" s="31">
        <v>0.76700000000000002</v>
      </c>
      <c r="D193" s="31" t="s">
        <v>534</v>
      </c>
      <c r="E193" s="32">
        <v>0</v>
      </c>
      <c r="F193" s="32">
        <v>23.4</v>
      </c>
      <c r="G193" s="32">
        <v>31.56</v>
      </c>
      <c r="H193" s="31" t="s">
        <v>534</v>
      </c>
      <c r="I193" s="33">
        <v>16.3</v>
      </c>
      <c r="J193" s="33">
        <v>2.9000000953674299</v>
      </c>
      <c r="K193" s="31" t="s">
        <v>534</v>
      </c>
      <c r="L193" s="32">
        <v>88</v>
      </c>
      <c r="M193" s="32">
        <v>32</v>
      </c>
      <c r="N193" s="33">
        <v>0.6</v>
      </c>
      <c r="O193" s="31">
        <v>579.41473388671898</v>
      </c>
      <c r="P193" s="31">
        <v>95</v>
      </c>
      <c r="Q193" s="33">
        <v>2</v>
      </c>
      <c r="R193" s="31">
        <v>0.460951286761421</v>
      </c>
      <c r="S193" s="31">
        <v>46.939998626708999</v>
      </c>
      <c r="T193" s="32">
        <v>0</v>
      </c>
      <c r="U193" s="32">
        <v>0</v>
      </c>
      <c r="V193" s="32">
        <v>0</v>
      </c>
      <c r="W193" s="32">
        <v>0</v>
      </c>
      <c r="X193" s="32">
        <v>122810</v>
      </c>
      <c r="Y193" s="32">
        <v>0</v>
      </c>
      <c r="Z193" s="32">
        <v>104</v>
      </c>
      <c r="AA193" s="33">
        <v>13</v>
      </c>
      <c r="AB193" s="33">
        <v>4.5199999999999996</v>
      </c>
      <c r="AC193" s="33">
        <v>12.8</v>
      </c>
      <c r="AD193" s="31">
        <v>4</v>
      </c>
      <c r="AE193" s="31">
        <v>-1.29</v>
      </c>
      <c r="AF193" s="32">
        <v>18</v>
      </c>
      <c r="AG193" s="33">
        <v>99.603836059570298</v>
      </c>
      <c r="AH193" s="31">
        <v>97.13</v>
      </c>
      <c r="AI193" s="31">
        <v>61.869247436523402</v>
      </c>
      <c r="AJ193" s="31">
        <v>86.99</v>
      </c>
      <c r="AK193" s="32">
        <v>70000</v>
      </c>
      <c r="AL193" s="33">
        <v>94.446922499999999</v>
      </c>
      <c r="AM193" s="33">
        <v>93.110262599999999</v>
      </c>
      <c r="AN193" s="32">
        <v>18281.193359375</v>
      </c>
      <c r="AO193" s="32">
        <v>31977064</v>
      </c>
      <c r="AP193" s="32">
        <v>31086589</v>
      </c>
      <c r="AQ193" s="32">
        <v>882050</v>
      </c>
      <c r="AR193" s="35">
        <v>0.38838467505124386</v>
      </c>
      <c r="AS193" s="35">
        <v>0.25598946138516998</v>
      </c>
      <c r="AT193" s="35">
        <v>0.93017949236688224</v>
      </c>
    </row>
    <row r="194" spans="1:46" x14ac:dyDescent="0.3">
      <c r="A194" s="30" t="s">
        <v>380</v>
      </c>
      <c r="B194" s="1" t="s">
        <v>381</v>
      </c>
      <c r="C194" s="31">
        <v>0.68300000000000005</v>
      </c>
      <c r="D194" s="31">
        <v>1.57489E-2</v>
      </c>
      <c r="E194" s="32">
        <v>18774506</v>
      </c>
      <c r="F194" s="32">
        <v>1820.64</v>
      </c>
      <c r="G194" s="32">
        <v>1869.91</v>
      </c>
      <c r="H194" s="31">
        <v>1.47</v>
      </c>
      <c r="I194" s="33">
        <v>21.6</v>
      </c>
      <c r="J194" s="33">
        <v>12.1000003814697</v>
      </c>
      <c r="K194" s="31">
        <v>0.82099997997283902</v>
      </c>
      <c r="L194" s="32">
        <v>99</v>
      </c>
      <c r="M194" s="32">
        <v>133</v>
      </c>
      <c r="N194" s="33">
        <v>0.4</v>
      </c>
      <c r="O194" s="31">
        <v>334.31997680664102</v>
      </c>
      <c r="P194" s="31">
        <v>54</v>
      </c>
      <c r="Q194" s="33">
        <v>0</v>
      </c>
      <c r="R194" s="31">
        <v>0.33737605352463601</v>
      </c>
      <c r="S194" s="31">
        <v>37.590000152587898</v>
      </c>
      <c r="T194" s="32">
        <v>2503129</v>
      </c>
      <c r="U194" s="32">
        <v>5133216</v>
      </c>
      <c r="V194" s="32">
        <v>18</v>
      </c>
      <c r="W194" s="32">
        <v>0</v>
      </c>
      <c r="X194" s="32">
        <v>0</v>
      </c>
      <c r="Y194" s="32">
        <v>0</v>
      </c>
      <c r="Z194" s="32">
        <v>122</v>
      </c>
      <c r="AA194" s="33">
        <v>10.7</v>
      </c>
      <c r="AB194" s="33" t="s">
        <v>534</v>
      </c>
      <c r="AC194" s="33" t="s">
        <v>534</v>
      </c>
      <c r="AD194" s="31">
        <v>3.3166666666666673</v>
      </c>
      <c r="AE194" s="31">
        <v>0.01</v>
      </c>
      <c r="AF194" s="32">
        <v>35</v>
      </c>
      <c r="AG194" s="33">
        <v>100</v>
      </c>
      <c r="AH194" s="31">
        <v>94.51</v>
      </c>
      <c r="AI194" s="31">
        <v>52.720001220703097</v>
      </c>
      <c r="AJ194" s="31">
        <v>128.04</v>
      </c>
      <c r="AK194" s="32">
        <v>77000</v>
      </c>
      <c r="AL194" s="33">
        <v>77.989128600000001</v>
      </c>
      <c r="AM194" s="33">
        <v>97.605587700000001</v>
      </c>
      <c r="AN194" s="32">
        <v>6775.83203125</v>
      </c>
      <c r="AO194" s="32">
        <v>95540800</v>
      </c>
      <c r="AP194" s="32">
        <v>93200401</v>
      </c>
      <c r="AQ194" s="32">
        <v>310070</v>
      </c>
      <c r="AR194" s="35">
        <v>0.39304626069204363</v>
      </c>
      <c r="AS194" s="35">
        <v>0.66420683201794306</v>
      </c>
      <c r="AT194" s="35">
        <v>0.33523725911290958</v>
      </c>
    </row>
    <row r="195" spans="1:46" x14ac:dyDescent="0.3">
      <c r="A195" s="30" t="s">
        <v>382</v>
      </c>
      <c r="B195" s="1" t="s">
        <v>383</v>
      </c>
      <c r="C195" s="31">
        <v>0.48199999999999998</v>
      </c>
      <c r="D195" s="31">
        <v>0.20038</v>
      </c>
      <c r="E195" s="32">
        <v>6790794599</v>
      </c>
      <c r="F195" s="32">
        <v>551.19000000000005</v>
      </c>
      <c r="G195" s="32">
        <v>759.85</v>
      </c>
      <c r="H195" s="31">
        <v>7.09</v>
      </c>
      <c r="I195" s="33">
        <v>55.3</v>
      </c>
      <c r="J195" s="33">
        <v>39.900001525878899</v>
      </c>
      <c r="K195" s="31">
        <v>0.196999996900558</v>
      </c>
      <c r="L195" s="32">
        <v>70</v>
      </c>
      <c r="M195" s="32">
        <v>48</v>
      </c>
      <c r="N195" s="33">
        <v>0.1</v>
      </c>
      <c r="O195" s="31">
        <v>144.49987792968801</v>
      </c>
      <c r="P195" s="31">
        <v>385</v>
      </c>
      <c r="Q195" s="33">
        <v>10</v>
      </c>
      <c r="R195" s="31">
        <v>0.76748947226836695</v>
      </c>
      <c r="S195" s="31">
        <v>35.889999389648402</v>
      </c>
      <c r="T195" s="32">
        <v>29950</v>
      </c>
      <c r="U195" s="32">
        <v>306</v>
      </c>
      <c r="V195" s="32">
        <v>0</v>
      </c>
      <c r="W195" s="32">
        <v>2014026</v>
      </c>
      <c r="X195" s="32">
        <v>271388</v>
      </c>
      <c r="Y195" s="32">
        <v>2</v>
      </c>
      <c r="Z195" s="32">
        <v>101</v>
      </c>
      <c r="AA195" s="33">
        <v>28.8</v>
      </c>
      <c r="AB195" s="33">
        <v>7.58</v>
      </c>
      <c r="AC195" s="33">
        <v>11</v>
      </c>
      <c r="AD195" s="31">
        <v>1.6</v>
      </c>
      <c r="AE195" s="31">
        <v>-1.82</v>
      </c>
      <c r="AF195" s="32">
        <v>16</v>
      </c>
      <c r="AG195" s="33">
        <v>71.642349243164105</v>
      </c>
      <c r="AH195" s="31">
        <v>69.959999999999994</v>
      </c>
      <c r="AI195" s="31">
        <v>25.099514007568398</v>
      </c>
      <c r="AJ195" s="31">
        <v>67.17</v>
      </c>
      <c r="AK195" s="32">
        <v>22000</v>
      </c>
      <c r="AL195" s="33">
        <v>53.3</v>
      </c>
      <c r="AM195" s="33">
        <v>54.9</v>
      </c>
      <c r="AN195" s="32">
        <v>2508.12817382813</v>
      </c>
      <c r="AO195" s="32">
        <v>28250420</v>
      </c>
      <c r="AP195" s="32">
        <v>26522421</v>
      </c>
      <c r="AQ195" s="32">
        <v>527970</v>
      </c>
      <c r="AR195" s="35">
        <v>0.21229387243281039</v>
      </c>
      <c r="AS195" s="35">
        <v>0.95297523088702063</v>
      </c>
      <c r="AT195" s="35">
        <v>0.84329035829669163</v>
      </c>
    </row>
    <row r="196" spans="1:46" x14ac:dyDescent="0.3">
      <c r="A196" s="30" t="s">
        <v>384</v>
      </c>
      <c r="B196" s="1" t="s">
        <v>385</v>
      </c>
      <c r="C196" s="31">
        <v>0.57899999999999996</v>
      </c>
      <c r="D196" s="31">
        <v>0.26447549999999997</v>
      </c>
      <c r="E196" s="32">
        <v>15977763</v>
      </c>
      <c r="F196" s="32">
        <v>564.78</v>
      </c>
      <c r="G196" s="32">
        <v>643.11</v>
      </c>
      <c r="H196" s="31">
        <v>4.67</v>
      </c>
      <c r="I196" s="33">
        <v>63.4</v>
      </c>
      <c r="J196" s="33">
        <v>14.800000190734901</v>
      </c>
      <c r="K196" s="31">
        <v>9.0999998152255998E-2</v>
      </c>
      <c r="L196" s="32">
        <v>93</v>
      </c>
      <c r="M196" s="32">
        <v>376</v>
      </c>
      <c r="N196" s="33">
        <v>12.4</v>
      </c>
      <c r="O196" s="31">
        <v>203.03855895996099</v>
      </c>
      <c r="P196" s="31">
        <v>224</v>
      </c>
      <c r="Q196" s="33">
        <v>79</v>
      </c>
      <c r="R196" s="31">
        <v>0.52614328626346296</v>
      </c>
      <c r="S196" s="31">
        <v>55.619998931884801</v>
      </c>
      <c r="T196" s="32">
        <v>0</v>
      </c>
      <c r="U196" s="32">
        <v>4371</v>
      </c>
      <c r="V196" s="32">
        <v>0</v>
      </c>
      <c r="W196" s="32">
        <v>0</v>
      </c>
      <c r="X196" s="32">
        <v>45345</v>
      </c>
      <c r="Y196" s="32">
        <v>0</v>
      </c>
      <c r="Z196" s="32">
        <v>92</v>
      </c>
      <c r="AA196" s="33">
        <v>45.9</v>
      </c>
      <c r="AB196" s="33">
        <v>10.1</v>
      </c>
      <c r="AC196" s="33">
        <v>3.2</v>
      </c>
      <c r="AD196" s="31">
        <v>3.5833333333333335</v>
      </c>
      <c r="AE196" s="31">
        <v>-0.66</v>
      </c>
      <c r="AF196" s="32">
        <v>37</v>
      </c>
      <c r="AG196" s="33">
        <v>27.219337463378899</v>
      </c>
      <c r="AH196" s="31">
        <v>85.12</v>
      </c>
      <c r="AI196" s="31">
        <v>21</v>
      </c>
      <c r="AJ196" s="31">
        <v>74.95</v>
      </c>
      <c r="AK196" s="32">
        <v>31000</v>
      </c>
      <c r="AL196" s="33">
        <v>43.870900300000002</v>
      </c>
      <c r="AM196" s="33">
        <v>65.359547800000001</v>
      </c>
      <c r="AN196" s="32">
        <v>4050.26147460938</v>
      </c>
      <c r="AO196" s="32">
        <v>17094130</v>
      </c>
      <c r="AP196" s="32">
        <v>16161529</v>
      </c>
      <c r="AQ196" s="32">
        <v>743390</v>
      </c>
      <c r="AR196" s="35">
        <v>0.65296563061804702</v>
      </c>
      <c r="AS196" s="35">
        <v>0.48777417431030268</v>
      </c>
      <c r="AT196" s="35">
        <v>0.27084968703896628</v>
      </c>
    </row>
    <row r="197" spans="1:46" x14ac:dyDescent="0.3">
      <c r="A197" s="30" t="s">
        <v>386</v>
      </c>
      <c r="B197" s="1" t="s">
        <v>387</v>
      </c>
      <c r="C197" s="31">
        <v>0.51600000000000001</v>
      </c>
      <c r="D197" s="31">
        <v>0.12757060000000001</v>
      </c>
      <c r="E197" s="32">
        <v>338138257</v>
      </c>
      <c r="F197" s="32">
        <v>444.62</v>
      </c>
      <c r="G197" s="32">
        <v>488.05</v>
      </c>
      <c r="H197" s="31">
        <v>4.41</v>
      </c>
      <c r="I197" s="33">
        <v>56.4</v>
      </c>
      <c r="J197" s="33">
        <v>11.199999809265099</v>
      </c>
      <c r="K197" s="31">
        <v>8.2999996840953799E-2</v>
      </c>
      <c r="L197" s="32">
        <v>95</v>
      </c>
      <c r="M197" s="32">
        <v>208</v>
      </c>
      <c r="N197" s="33">
        <v>13.5</v>
      </c>
      <c r="O197" s="31">
        <v>182.273361206055</v>
      </c>
      <c r="P197" s="31">
        <v>443</v>
      </c>
      <c r="Q197" s="33">
        <v>18</v>
      </c>
      <c r="R197" s="31">
        <v>0.54021535238125495</v>
      </c>
      <c r="S197" s="31" t="s">
        <v>534</v>
      </c>
      <c r="T197" s="32">
        <v>2128</v>
      </c>
      <c r="U197" s="32">
        <v>113023</v>
      </c>
      <c r="V197" s="32">
        <v>0</v>
      </c>
      <c r="W197" s="32">
        <v>0</v>
      </c>
      <c r="X197" s="32">
        <v>7572</v>
      </c>
      <c r="Y197" s="32">
        <v>38</v>
      </c>
      <c r="Z197" s="32">
        <v>89</v>
      </c>
      <c r="AA197" s="33">
        <v>44.7</v>
      </c>
      <c r="AB197" s="33" t="s">
        <v>534</v>
      </c>
      <c r="AC197" s="33" t="s">
        <v>534</v>
      </c>
      <c r="AD197" s="31">
        <v>3.9666666666666672</v>
      </c>
      <c r="AE197" s="31">
        <v>-1.1599999999999999</v>
      </c>
      <c r="AF197" s="32">
        <v>22</v>
      </c>
      <c r="AG197" s="33">
        <v>38.145137786865199</v>
      </c>
      <c r="AH197" s="31">
        <v>86.87</v>
      </c>
      <c r="AI197" s="31">
        <v>16.360000610351602</v>
      </c>
      <c r="AJ197" s="31">
        <v>83.18</v>
      </c>
      <c r="AK197" s="32">
        <v>49000</v>
      </c>
      <c r="AL197" s="33">
        <v>36.8312138</v>
      </c>
      <c r="AM197" s="33">
        <v>76.916652600000006</v>
      </c>
      <c r="AN197" s="32">
        <v>2085.67700195313</v>
      </c>
      <c r="AO197" s="32">
        <v>16529904</v>
      </c>
      <c r="AP197" s="32">
        <v>15586420</v>
      </c>
      <c r="AQ197" s="32">
        <v>386850</v>
      </c>
      <c r="AR197" s="35">
        <v>0.44628456074493095</v>
      </c>
      <c r="AS197" s="35">
        <v>0.95808106646520086</v>
      </c>
      <c r="AT197" s="35">
        <v>0.54520170436773574</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529F-C983-4655-8CF6-1A327F3F8381}">
  <dimension ref="A1:N30"/>
  <sheetViews>
    <sheetView showGridLines="0" zoomScale="85" zoomScaleNormal="85" workbookViewId="0">
      <selection activeCell="C5" sqref="C5"/>
    </sheetView>
  </sheetViews>
  <sheetFormatPr defaultRowHeight="13.8" x14ac:dyDescent="0.3"/>
  <cols>
    <col min="1" max="16384" width="8.796875" style="1"/>
  </cols>
  <sheetData>
    <row r="1" spans="1:14" x14ac:dyDescent="0.3">
      <c r="A1" s="1" t="s">
        <v>541</v>
      </c>
    </row>
    <row r="2" spans="1:14" x14ac:dyDescent="0.3">
      <c r="A2" s="1" t="s">
        <v>588</v>
      </c>
    </row>
    <row r="3" spans="1:14" x14ac:dyDescent="0.3">
      <c r="A3" s="1" t="s">
        <v>589</v>
      </c>
      <c r="B3" s="1" t="s">
        <v>590</v>
      </c>
      <c r="C3" s="1" t="s">
        <v>592</v>
      </c>
    </row>
    <row r="4" spans="1:14" x14ac:dyDescent="0.3">
      <c r="A4" s="1" t="s">
        <v>589</v>
      </c>
      <c r="B4" s="1" t="s">
        <v>591</v>
      </c>
      <c r="C4" s="1" t="s">
        <v>593</v>
      </c>
    </row>
    <row r="5" spans="1:14" x14ac:dyDescent="0.3">
      <c r="A5" s="1" t="s">
        <v>542</v>
      </c>
      <c r="B5" s="1" t="s">
        <v>543</v>
      </c>
      <c r="C5" s="1" t="s">
        <v>544</v>
      </c>
      <c r="D5" s="1" t="s">
        <v>545</v>
      </c>
      <c r="E5" s="1" t="s">
        <v>546</v>
      </c>
      <c r="F5" s="1" t="s">
        <v>547</v>
      </c>
      <c r="G5" s="1" t="s">
        <v>548</v>
      </c>
      <c r="H5" s="1" t="s">
        <v>549</v>
      </c>
      <c r="I5" s="1" t="s">
        <v>550</v>
      </c>
      <c r="J5" s="1" t="s">
        <v>551</v>
      </c>
      <c r="K5" s="1" t="s">
        <v>552</v>
      </c>
      <c r="L5" s="1" t="s">
        <v>553</v>
      </c>
      <c r="M5" s="1" t="s">
        <v>554</v>
      </c>
      <c r="N5" s="1" t="s">
        <v>555</v>
      </c>
    </row>
    <row r="6" spans="1:14" x14ac:dyDescent="0.3">
      <c r="A6" s="1">
        <v>2017</v>
      </c>
      <c r="B6" s="1" t="s">
        <v>273</v>
      </c>
      <c r="C6" s="1" t="s">
        <v>272</v>
      </c>
      <c r="D6" s="1" t="s">
        <v>556</v>
      </c>
      <c r="E6" s="1">
        <v>3</v>
      </c>
      <c r="F6" s="1">
        <v>200</v>
      </c>
      <c r="G6" s="1">
        <v>505</v>
      </c>
      <c r="H6" s="1">
        <v>2188000</v>
      </c>
      <c r="J6" s="1">
        <v>2188505</v>
      </c>
      <c r="K6" s="1">
        <v>3200000</v>
      </c>
      <c r="L6" s="1">
        <v>1</v>
      </c>
      <c r="M6" s="1" t="b">
        <v>1</v>
      </c>
      <c r="N6" s="1" t="s">
        <v>557</v>
      </c>
    </row>
    <row r="7" spans="1:14" x14ac:dyDescent="0.3">
      <c r="A7" s="1">
        <v>2016</v>
      </c>
      <c r="B7" s="1" t="s">
        <v>147</v>
      </c>
      <c r="C7" s="1" t="s">
        <v>146</v>
      </c>
      <c r="D7" s="1" t="s">
        <v>558</v>
      </c>
      <c r="E7" s="1">
        <v>1</v>
      </c>
      <c r="F7" s="1">
        <v>546</v>
      </c>
      <c r="G7" s="1">
        <v>439</v>
      </c>
      <c r="H7" s="1">
        <v>2100000</v>
      </c>
      <c r="J7" s="1">
        <v>2100439</v>
      </c>
      <c r="K7" s="1">
        <v>2000000</v>
      </c>
      <c r="L7" s="1">
        <v>1</v>
      </c>
      <c r="M7" s="1" t="b">
        <v>1</v>
      </c>
      <c r="N7" s="1" t="s">
        <v>559</v>
      </c>
    </row>
    <row r="8" spans="1:14" x14ac:dyDescent="0.3">
      <c r="A8" s="1">
        <v>2016</v>
      </c>
      <c r="B8" s="1" t="s">
        <v>7</v>
      </c>
      <c r="C8" s="1" t="s">
        <v>6</v>
      </c>
      <c r="D8" s="1" t="s">
        <v>560</v>
      </c>
      <c r="E8" s="1">
        <v>2</v>
      </c>
      <c r="F8" s="1">
        <v>61</v>
      </c>
      <c r="L8" s="1">
        <v>1</v>
      </c>
      <c r="M8" s="1" t="b">
        <v>1</v>
      </c>
      <c r="N8" s="1" t="s">
        <v>561</v>
      </c>
    </row>
    <row r="9" spans="1:14" x14ac:dyDescent="0.3">
      <c r="A9" s="1">
        <v>2016</v>
      </c>
      <c r="B9" s="1" t="s">
        <v>105</v>
      </c>
      <c r="C9" s="1" t="s">
        <v>104</v>
      </c>
      <c r="D9" s="1" t="s">
        <v>562</v>
      </c>
      <c r="E9" s="1">
        <v>2</v>
      </c>
      <c r="F9" s="1">
        <v>673</v>
      </c>
      <c r="G9" s="1">
        <v>6361</v>
      </c>
      <c r="H9" s="1">
        <v>383150</v>
      </c>
      <c r="J9" s="1">
        <v>389511</v>
      </c>
      <c r="K9" s="1">
        <v>2000000</v>
      </c>
      <c r="L9" s="1">
        <v>1</v>
      </c>
      <c r="M9" s="1" t="b">
        <v>1</v>
      </c>
      <c r="N9" s="1" t="s">
        <v>563</v>
      </c>
    </row>
    <row r="10" spans="1:14" x14ac:dyDescent="0.3">
      <c r="A10" s="1">
        <v>2008</v>
      </c>
      <c r="B10" s="1" t="s">
        <v>187</v>
      </c>
      <c r="C10" s="1" t="s">
        <v>186</v>
      </c>
      <c r="D10" s="1" t="s">
        <v>562</v>
      </c>
      <c r="E10" s="1">
        <v>2</v>
      </c>
      <c r="F10" s="1">
        <v>74</v>
      </c>
      <c r="G10" s="1">
        <v>142</v>
      </c>
      <c r="H10" s="1">
        <v>3000</v>
      </c>
      <c r="I10" s="1">
        <v>1055</v>
      </c>
      <c r="J10" s="1">
        <v>4197</v>
      </c>
      <c r="L10" s="1">
        <v>1</v>
      </c>
      <c r="M10" s="1" t="b">
        <v>1</v>
      </c>
      <c r="N10" s="1" t="s">
        <v>564</v>
      </c>
    </row>
    <row r="11" spans="1:14" x14ac:dyDescent="0.3">
      <c r="A11" s="1">
        <v>2015</v>
      </c>
      <c r="B11" s="1" t="s">
        <v>245</v>
      </c>
      <c r="C11" s="1" t="s">
        <v>244</v>
      </c>
      <c r="D11" s="1" t="s">
        <v>562</v>
      </c>
      <c r="E11" s="1">
        <v>2</v>
      </c>
      <c r="F11" s="1">
        <v>8969</v>
      </c>
      <c r="G11" s="1">
        <v>20360</v>
      </c>
      <c r="H11" s="1">
        <v>5621790</v>
      </c>
      <c r="J11" s="1">
        <v>5642150</v>
      </c>
      <c r="K11" s="1">
        <v>5174000</v>
      </c>
      <c r="L11" s="1">
        <v>1</v>
      </c>
      <c r="M11" s="1" t="b">
        <v>1</v>
      </c>
      <c r="N11" s="1" t="s">
        <v>565</v>
      </c>
    </row>
    <row r="12" spans="1:14" x14ac:dyDescent="0.3">
      <c r="A12" s="1">
        <v>2009</v>
      </c>
      <c r="B12" s="1" t="s">
        <v>383</v>
      </c>
      <c r="C12" s="1" t="s">
        <v>382</v>
      </c>
      <c r="D12" s="1" t="s">
        <v>566</v>
      </c>
      <c r="E12" s="1">
        <v>1</v>
      </c>
      <c r="F12" s="1">
        <v>11</v>
      </c>
      <c r="L12" s="1">
        <v>1</v>
      </c>
      <c r="M12" s="1" t="b">
        <v>1</v>
      </c>
      <c r="N12" s="1" t="s">
        <v>567</v>
      </c>
    </row>
    <row r="13" spans="1:14" x14ac:dyDescent="0.3">
      <c r="A13" s="1">
        <v>2010</v>
      </c>
      <c r="B13" s="1" t="s">
        <v>187</v>
      </c>
      <c r="C13" s="1" t="s">
        <v>186</v>
      </c>
      <c r="D13" s="1" t="s">
        <v>566</v>
      </c>
      <c r="E13" s="1">
        <v>1</v>
      </c>
      <c r="H13" s="1">
        <v>8350</v>
      </c>
      <c r="J13" s="1">
        <v>8350</v>
      </c>
      <c r="L13" s="1">
        <v>1</v>
      </c>
      <c r="M13" s="1" t="b">
        <v>1</v>
      </c>
      <c r="N13" s="1" t="s">
        <v>568</v>
      </c>
    </row>
    <row r="14" spans="1:14" x14ac:dyDescent="0.3">
      <c r="A14" s="1">
        <v>2008</v>
      </c>
      <c r="B14" s="1" t="s">
        <v>149</v>
      </c>
      <c r="C14" s="1" t="s">
        <v>148</v>
      </c>
      <c r="D14" s="1" t="s">
        <v>569</v>
      </c>
      <c r="E14" s="1">
        <v>1</v>
      </c>
      <c r="F14" s="1">
        <v>67</v>
      </c>
      <c r="G14" s="1">
        <v>7</v>
      </c>
      <c r="H14" s="1">
        <v>313350</v>
      </c>
      <c r="J14" s="1">
        <v>313357</v>
      </c>
      <c r="L14" s="1">
        <v>1</v>
      </c>
      <c r="M14" s="1" t="b">
        <v>1</v>
      </c>
      <c r="N14" s="1" t="s">
        <v>570</v>
      </c>
    </row>
    <row r="15" spans="1:14" x14ac:dyDescent="0.3">
      <c r="A15" s="1">
        <v>2011</v>
      </c>
      <c r="B15" s="1" t="s">
        <v>251</v>
      </c>
      <c r="C15" s="1" t="s">
        <v>250</v>
      </c>
      <c r="D15" s="1" t="s">
        <v>569</v>
      </c>
      <c r="E15" s="1">
        <v>1</v>
      </c>
      <c r="F15" s="1">
        <v>17</v>
      </c>
      <c r="G15" s="1">
        <v>18</v>
      </c>
      <c r="H15" s="1">
        <v>143000</v>
      </c>
      <c r="J15" s="1">
        <v>143018</v>
      </c>
      <c r="L15" s="1">
        <v>1</v>
      </c>
      <c r="M15" s="1" t="b">
        <v>1</v>
      </c>
      <c r="N15" s="1" t="s">
        <v>571</v>
      </c>
    </row>
    <row r="16" spans="1:14" x14ac:dyDescent="0.3">
      <c r="A16" s="1">
        <v>2011</v>
      </c>
      <c r="B16" s="1" t="s">
        <v>325</v>
      </c>
      <c r="C16" s="1" t="s">
        <v>324</v>
      </c>
      <c r="D16" s="1" t="s">
        <v>569</v>
      </c>
      <c r="E16" s="1">
        <v>3</v>
      </c>
      <c r="F16" s="1">
        <v>65</v>
      </c>
      <c r="G16" s="1">
        <v>51</v>
      </c>
      <c r="H16" s="1">
        <v>233600</v>
      </c>
      <c r="I16" s="1">
        <v>1060273</v>
      </c>
      <c r="J16" s="1">
        <v>1293924</v>
      </c>
      <c r="K16" s="1">
        <v>500000</v>
      </c>
      <c r="L16" s="1">
        <v>1</v>
      </c>
      <c r="M16" s="1" t="b">
        <v>1</v>
      </c>
      <c r="N16" s="1" t="s">
        <v>572</v>
      </c>
    </row>
    <row r="17" spans="1:14" x14ac:dyDescent="0.3">
      <c r="A17" s="1">
        <v>2009</v>
      </c>
      <c r="B17" s="1" t="s">
        <v>241</v>
      </c>
      <c r="C17" s="1" t="s">
        <v>240</v>
      </c>
      <c r="D17" s="1" t="s">
        <v>569</v>
      </c>
      <c r="E17" s="1">
        <v>1</v>
      </c>
      <c r="F17" s="1">
        <v>92</v>
      </c>
      <c r="H17" s="1">
        <v>350000</v>
      </c>
      <c r="J17" s="1">
        <v>350000</v>
      </c>
      <c r="L17" s="1">
        <v>1</v>
      </c>
      <c r="M17" s="1" t="b">
        <v>1</v>
      </c>
      <c r="N17" s="1" t="s">
        <v>573</v>
      </c>
    </row>
    <row r="18" spans="1:14" x14ac:dyDescent="0.3">
      <c r="A18" s="1">
        <v>2010</v>
      </c>
      <c r="B18" s="1" t="s">
        <v>57</v>
      </c>
      <c r="C18" s="1" t="s">
        <v>56</v>
      </c>
      <c r="D18" s="1" t="s">
        <v>569</v>
      </c>
      <c r="E18" s="1">
        <v>1</v>
      </c>
      <c r="F18" s="1">
        <v>16</v>
      </c>
      <c r="H18" s="1">
        <v>133362</v>
      </c>
      <c r="J18" s="1">
        <v>133362</v>
      </c>
      <c r="K18" s="1">
        <v>176</v>
      </c>
      <c r="L18" s="1">
        <v>1</v>
      </c>
      <c r="M18" s="1" t="b">
        <v>1</v>
      </c>
      <c r="N18" s="1" t="s">
        <v>574</v>
      </c>
    </row>
    <row r="19" spans="1:14" x14ac:dyDescent="0.3">
      <c r="A19" s="1">
        <v>2011</v>
      </c>
      <c r="B19" s="1" t="s">
        <v>241</v>
      </c>
      <c r="C19" s="1" t="s">
        <v>240</v>
      </c>
      <c r="D19" s="1" t="s">
        <v>569</v>
      </c>
      <c r="E19" s="1">
        <v>1</v>
      </c>
      <c r="F19" s="1">
        <v>108</v>
      </c>
      <c r="H19" s="1">
        <v>500000</v>
      </c>
      <c r="J19" s="1">
        <v>500000</v>
      </c>
      <c r="K19" s="1">
        <v>12000</v>
      </c>
      <c r="L19" s="1">
        <v>1</v>
      </c>
      <c r="M19" s="1" t="b">
        <v>1</v>
      </c>
      <c r="N19" s="1" t="s">
        <v>575</v>
      </c>
    </row>
    <row r="20" spans="1:14" x14ac:dyDescent="0.3">
      <c r="A20" s="1">
        <v>2017</v>
      </c>
      <c r="B20" s="1" t="s">
        <v>177</v>
      </c>
      <c r="C20" s="1" t="s">
        <v>176</v>
      </c>
      <c r="D20" s="1" t="s">
        <v>569</v>
      </c>
      <c r="E20" s="1">
        <v>1</v>
      </c>
      <c r="F20" s="1">
        <v>26</v>
      </c>
      <c r="H20" s="1">
        <v>25000</v>
      </c>
      <c r="J20" s="1">
        <v>25000</v>
      </c>
      <c r="L20" s="1">
        <v>1</v>
      </c>
      <c r="M20" s="1" t="b">
        <v>1</v>
      </c>
      <c r="N20" s="1" t="s">
        <v>576</v>
      </c>
    </row>
    <row r="21" spans="1:14" x14ac:dyDescent="0.3">
      <c r="A21" s="1">
        <v>2008</v>
      </c>
      <c r="B21" s="1" t="s">
        <v>339</v>
      </c>
      <c r="C21" s="1" t="s">
        <v>338</v>
      </c>
      <c r="D21" s="1" t="s">
        <v>577</v>
      </c>
      <c r="E21" s="1">
        <v>1</v>
      </c>
      <c r="H21" s="1">
        <v>2000000</v>
      </c>
      <c r="J21" s="1">
        <v>2000000</v>
      </c>
      <c r="K21" s="1">
        <v>840000</v>
      </c>
      <c r="L21" s="1">
        <v>1</v>
      </c>
      <c r="M21" s="1" t="b">
        <v>1</v>
      </c>
      <c r="N21" s="1" t="s">
        <v>578</v>
      </c>
    </row>
    <row r="22" spans="1:14" x14ac:dyDescent="0.3">
      <c r="A22" s="1">
        <v>2008</v>
      </c>
      <c r="B22" s="1" t="s">
        <v>147</v>
      </c>
      <c r="C22" s="1" t="s">
        <v>146</v>
      </c>
      <c r="D22" s="1" t="s">
        <v>2</v>
      </c>
      <c r="E22" s="1">
        <v>4</v>
      </c>
      <c r="F22" s="1">
        <v>698</v>
      </c>
      <c r="G22" s="1">
        <v>86</v>
      </c>
      <c r="H22" s="1">
        <v>246160</v>
      </c>
      <c r="I22" s="1">
        <v>30</v>
      </c>
      <c r="J22" s="1">
        <v>246276</v>
      </c>
      <c r="L22" s="1">
        <v>1</v>
      </c>
      <c r="M22" s="1" t="b">
        <v>1</v>
      </c>
      <c r="N22" s="1" t="s">
        <v>579</v>
      </c>
    </row>
    <row r="23" spans="1:14" x14ac:dyDescent="0.3">
      <c r="A23" s="1">
        <v>2010</v>
      </c>
      <c r="B23" s="1" t="s">
        <v>109</v>
      </c>
      <c r="C23" s="1" t="s">
        <v>108</v>
      </c>
      <c r="D23" s="1" t="s">
        <v>2</v>
      </c>
      <c r="E23" s="1">
        <v>3</v>
      </c>
      <c r="F23" s="1">
        <v>17</v>
      </c>
      <c r="G23" s="1">
        <v>3</v>
      </c>
      <c r="H23" s="1">
        <v>9217</v>
      </c>
      <c r="I23" s="1">
        <v>2800</v>
      </c>
      <c r="J23" s="1">
        <v>12020</v>
      </c>
      <c r="K23" s="1">
        <v>20000</v>
      </c>
      <c r="L23" s="1">
        <v>1</v>
      </c>
      <c r="M23" s="1" t="b">
        <v>1</v>
      </c>
      <c r="N23" s="1" t="s">
        <v>580</v>
      </c>
    </row>
    <row r="24" spans="1:14" x14ac:dyDescent="0.3">
      <c r="A24" s="1">
        <v>2010</v>
      </c>
      <c r="B24" s="1" t="s">
        <v>139</v>
      </c>
      <c r="C24" s="1" t="s">
        <v>138</v>
      </c>
      <c r="D24" s="1" t="s">
        <v>2</v>
      </c>
      <c r="E24" s="1">
        <v>3</v>
      </c>
      <c r="F24" s="1">
        <v>174</v>
      </c>
      <c r="G24" s="1">
        <v>154</v>
      </c>
      <c r="H24" s="1">
        <v>399988</v>
      </c>
      <c r="J24" s="1">
        <v>400142</v>
      </c>
      <c r="K24" s="1">
        <v>650000</v>
      </c>
      <c r="L24" s="1">
        <v>1</v>
      </c>
      <c r="M24" s="1" t="b">
        <v>1</v>
      </c>
      <c r="N24" s="1" t="s">
        <v>581</v>
      </c>
    </row>
    <row r="25" spans="1:14" x14ac:dyDescent="0.3">
      <c r="A25" s="1">
        <v>2017</v>
      </c>
      <c r="B25" s="1" t="s">
        <v>101</v>
      </c>
      <c r="C25" s="1" t="s">
        <v>100</v>
      </c>
      <c r="D25" s="1" t="s">
        <v>2</v>
      </c>
      <c r="E25" s="1">
        <v>1</v>
      </c>
      <c r="F25" s="1">
        <v>64</v>
      </c>
      <c r="G25" s="1">
        <v>100</v>
      </c>
      <c r="H25" s="1">
        <v>71293</v>
      </c>
      <c r="J25" s="1">
        <v>71393</v>
      </c>
      <c r="K25" s="1">
        <v>1456000</v>
      </c>
      <c r="L25" s="1">
        <v>1</v>
      </c>
      <c r="M25" s="1" t="b">
        <v>1</v>
      </c>
      <c r="N25" s="1" t="s">
        <v>582</v>
      </c>
    </row>
    <row r="26" spans="1:14" x14ac:dyDescent="0.3">
      <c r="A26" s="1">
        <v>2008</v>
      </c>
      <c r="B26" s="1" t="s">
        <v>239</v>
      </c>
      <c r="C26" s="1" t="s">
        <v>238</v>
      </c>
      <c r="D26" s="1" t="s">
        <v>2</v>
      </c>
      <c r="E26" s="1">
        <v>1</v>
      </c>
      <c r="F26" s="1">
        <v>138366</v>
      </c>
      <c r="G26" s="1">
        <v>20000</v>
      </c>
      <c r="H26" s="1">
        <v>2400000</v>
      </c>
      <c r="J26" s="1">
        <v>2420000</v>
      </c>
      <c r="K26" s="1">
        <v>4000000</v>
      </c>
      <c r="L26" s="1">
        <v>1</v>
      </c>
      <c r="M26" s="1" t="b">
        <v>1</v>
      </c>
      <c r="N26" s="1" t="s">
        <v>583</v>
      </c>
    </row>
    <row r="27" spans="1:14" x14ac:dyDescent="0.3">
      <c r="A27" s="1">
        <v>2008</v>
      </c>
      <c r="B27" s="1" t="s">
        <v>207</v>
      </c>
      <c r="C27" s="1" t="s">
        <v>206</v>
      </c>
      <c r="D27" s="1" t="s">
        <v>2</v>
      </c>
      <c r="E27" s="1">
        <v>3</v>
      </c>
      <c r="F27" s="1">
        <v>105</v>
      </c>
      <c r="G27" s="1">
        <v>580</v>
      </c>
      <c r="H27" s="1">
        <v>338248</v>
      </c>
      <c r="I27" s="1">
        <v>194338</v>
      </c>
      <c r="J27" s="1">
        <v>533166</v>
      </c>
      <c r="K27" s="1">
        <v>60000</v>
      </c>
      <c r="L27" s="1">
        <v>1</v>
      </c>
      <c r="M27" s="1" t="b">
        <v>1</v>
      </c>
      <c r="N27" s="1" t="s">
        <v>584</v>
      </c>
    </row>
    <row r="28" spans="1:14" x14ac:dyDescent="0.3">
      <c r="A28" s="1">
        <v>2009</v>
      </c>
      <c r="B28" s="1" t="s">
        <v>207</v>
      </c>
      <c r="C28" s="1" t="s">
        <v>206</v>
      </c>
      <c r="D28" s="1" t="s">
        <v>2</v>
      </c>
      <c r="E28" s="1">
        <v>3</v>
      </c>
      <c r="F28" s="1">
        <v>27</v>
      </c>
      <c r="G28" s="1">
        <v>10</v>
      </c>
      <c r="H28" s="1">
        <v>122687</v>
      </c>
      <c r="I28" s="1">
        <v>8102</v>
      </c>
      <c r="J28" s="1">
        <v>130799</v>
      </c>
      <c r="K28" s="1">
        <v>5000</v>
      </c>
      <c r="L28" s="1">
        <v>1</v>
      </c>
      <c r="M28" s="1" t="b">
        <v>1</v>
      </c>
      <c r="N28" s="1" t="s">
        <v>585</v>
      </c>
    </row>
    <row r="29" spans="1:14" x14ac:dyDescent="0.3">
      <c r="A29" s="1">
        <v>2017</v>
      </c>
      <c r="B29" s="1" t="s">
        <v>207</v>
      </c>
      <c r="C29" s="1" t="s">
        <v>206</v>
      </c>
      <c r="D29" s="1" t="s">
        <v>2</v>
      </c>
      <c r="E29" s="1">
        <v>1</v>
      </c>
      <c r="F29" s="1">
        <v>81</v>
      </c>
      <c r="G29" s="1">
        <v>253</v>
      </c>
      <c r="H29" s="1">
        <v>434000</v>
      </c>
      <c r="J29" s="1">
        <v>434253</v>
      </c>
      <c r="K29" s="1">
        <v>20000</v>
      </c>
      <c r="L29" s="1">
        <v>1</v>
      </c>
      <c r="M29" s="1" t="b">
        <v>1</v>
      </c>
      <c r="N29" s="1" t="s">
        <v>586</v>
      </c>
    </row>
    <row r="30" spans="1:14" x14ac:dyDescent="0.3">
      <c r="A30" s="1">
        <v>2017</v>
      </c>
      <c r="B30" s="1" t="s">
        <v>237</v>
      </c>
      <c r="C30" s="1" t="s">
        <v>236</v>
      </c>
      <c r="D30" s="1" t="s">
        <v>2</v>
      </c>
      <c r="E30" s="1">
        <v>1</v>
      </c>
      <c r="F30" s="1">
        <v>7</v>
      </c>
      <c r="G30" s="1">
        <v>102</v>
      </c>
      <c r="H30" s="1">
        <v>750000</v>
      </c>
      <c r="J30" s="1">
        <v>750102</v>
      </c>
      <c r="K30" s="1">
        <v>17000</v>
      </c>
      <c r="L30" s="1">
        <v>1</v>
      </c>
      <c r="M30" s="1" t="b">
        <v>1</v>
      </c>
      <c r="N30" s="1" t="s">
        <v>587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C01E-BFE1-43F8-9EC9-1FD772D372C6}">
  <dimension ref="A1"/>
  <sheetViews>
    <sheetView showGridLines="0" zoomScale="85" zoomScaleNormal="85" workbookViewId="0">
      <selection activeCell="F9" sqref="F9"/>
    </sheetView>
  </sheetViews>
  <sheetFormatPr defaultRowHeight="13.8" x14ac:dyDescent="0.25"/>
  <cols>
    <col min="1" max="16384" width="8.796875" style="23"/>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4BA3C-414E-4B68-B5F8-2181428EFD4D}">
  <dimension ref="A1:E192"/>
  <sheetViews>
    <sheetView showGridLines="0" zoomScale="85" zoomScaleNormal="85" workbookViewId="0"/>
  </sheetViews>
  <sheetFormatPr defaultRowHeight="14.4" x14ac:dyDescent="0.3"/>
  <cols>
    <col min="1" max="1" width="31.796875" style="1" bestFit="1" customWidth="1"/>
    <col min="2" max="2" width="4.796875" style="1" bestFit="1" customWidth="1"/>
    <col min="3" max="3" width="5.796875" style="1" bestFit="1" customWidth="1"/>
    <col min="4" max="4" width="16.09765625" style="1" bestFit="1" customWidth="1"/>
    <col min="5" max="5" width="11.69921875" style="1" bestFit="1" customWidth="1"/>
  </cols>
  <sheetData>
    <row r="1" spans="1:5" x14ac:dyDescent="0.3">
      <c r="A1" s="2" t="s">
        <v>0</v>
      </c>
      <c r="B1" s="2" t="s">
        <v>5</v>
      </c>
      <c r="C1" s="2" t="s">
        <v>1</v>
      </c>
      <c r="D1" s="2" t="s">
        <v>409</v>
      </c>
      <c r="E1" s="2" t="s">
        <v>410</v>
      </c>
    </row>
    <row r="2" spans="1:5" x14ac:dyDescent="0.3">
      <c r="A2" s="1" t="s">
        <v>6</v>
      </c>
      <c r="B2" s="1" t="s">
        <v>7</v>
      </c>
      <c r="D2" s="1">
        <f>INDEX('3. ARM'!$U$5:$U$195,MATCH(Tables!B2,ARM_ISOS,0))</f>
        <v>2459835214.5439854</v>
      </c>
      <c r="E2" s="1">
        <f>INDEX('4. APM'!$X$4:$X$194,MATCH(Tables!B2,APM_ISOS,0))</f>
        <v>46</v>
      </c>
    </row>
    <row r="3" spans="1:5" x14ac:dyDescent="0.3">
      <c r="A3" s="1" t="s">
        <v>8</v>
      </c>
      <c r="B3" s="1" t="s">
        <v>9</v>
      </c>
      <c r="D3" s="1">
        <f>INDEX('3. ARM'!$U$5:$U$195,MATCH(Tables!B3,ARM_ISOS,0))</f>
        <v>267226156.26444837</v>
      </c>
      <c r="E3" s="1">
        <f>INDEX('4. APM'!$X$4:$X$194,MATCH(Tables!B3,APM_ISOS,0))</f>
        <v>120</v>
      </c>
    </row>
    <row r="4" spans="1:5" x14ac:dyDescent="0.3">
      <c r="A4" s="1" t="s">
        <v>10</v>
      </c>
      <c r="B4" s="1" t="s">
        <v>11</v>
      </c>
      <c r="D4" s="1">
        <f>INDEX('3. ARM'!$U$5:$U$195,MATCH(Tables!B4,ARM_ISOS,0))</f>
        <v>4912385037.890029</v>
      </c>
      <c r="E4" s="1">
        <f>INDEX('4. APM'!$X$4:$X$194,MATCH(Tables!B4,APM_ISOS,0))</f>
        <v>29</v>
      </c>
    </row>
    <row r="5" spans="1:5" x14ac:dyDescent="0.3">
      <c r="A5" s="1" t="s">
        <v>12</v>
      </c>
      <c r="B5" s="1" t="s">
        <v>13</v>
      </c>
      <c r="D5" s="1">
        <f>INDEX('3. ARM'!$U$5:$U$195,MATCH(Tables!B5,ARM_ISOS,0))</f>
        <v>991935056.69491506</v>
      </c>
      <c r="E5" s="1">
        <f>INDEX('4. APM'!$X$4:$X$194,MATCH(Tables!B5,APM_ISOS,0))</f>
        <v>75</v>
      </c>
    </row>
    <row r="6" spans="1:5" x14ac:dyDescent="0.3">
      <c r="A6" s="1" t="s">
        <v>14</v>
      </c>
      <c r="B6" s="1" t="s">
        <v>15</v>
      </c>
      <c r="D6" s="1">
        <f>INDEX('3. ARM'!$U$5:$U$195,MATCH(Tables!B6,ARM_ISOS,0))</f>
        <v>4841403.522316996</v>
      </c>
      <c r="E6" s="1">
        <f>INDEX('4. APM'!$X$4:$X$194,MATCH(Tables!B6,APM_ISOS,0))</f>
        <v>173</v>
      </c>
    </row>
    <row r="7" spans="1:5" x14ac:dyDescent="0.3">
      <c r="A7" s="1" t="s">
        <v>16</v>
      </c>
      <c r="B7" s="1" t="s">
        <v>17</v>
      </c>
      <c r="D7" s="1">
        <f>INDEX('3. ARM'!$U$5:$U$195,MATCH(Tables!B7,ARM_ISOS,0))</f>
        <v>1957666667.987807</v>
      </c>
      <c r="E7" s="1">
        <f>INDEX('4. APM'!$X$4:$X$194,MATCH(Tables!B7,APM_ISOS,0))</f>
        <v>59</v>
      </c>
    </row>
    <row r="8" spans="1:5" x14ac:dyDescent="0.3">
      <c r="A8" s="1" t="s">
        <v>18</v>
      </c>
      <c r="B8" s="1" t="s">
        <v>19</v>
      </c>
      <c r="D8" s="1">
        <f>INDEX('3. ARM'!$U$5:$U$195,MATCH(Tables!B8,ARM_ISOS,0))</f>
        <v>327936932.00772429</v>
      </c>
      <c r="E8" s="1">
        <f>INDEX('4. APM'!$X$4:$X$194,MATCH(Tables!B8,APM_ISOS,0))</f>
        <v>111</v>
      </c>
    </row>
    <row r="9" spans="1:5" x14ac:dyDescent="0.3">
      <c r="A9" s="1" t="s">
        <v>20</v>
      </c>
      <c r="B9" s="1" t="s">
        <v>21</v>
      </c>
      <c r="D9" s="1">
        <f>INDEX('3. ARM'!$U$5:$U$195,MATCH(Tables!B9,ARM_ISOS,0))</f>
        <v>4624740975.2332926</v>
      </c>
      <c r="E9" s="1">
        <f>INDEX('4. APM'!$X$4:$X$194,MATCH(Tables!B9,APM_ISOS,0))</f>
        <v>32</v>
      </c>
    </row>
    <row r="10" spans="1:5" x14ac:dyDescent="0.3">
      <c r="A10" s="1" t="s">
        <v>22</v>
      </c>
      <c r="B10" s="1" t="s">
        <v>23</v>
      </c>
      <c r="D10" s="1">
        <f>INDEX('3. ARM'!$U$5:$U$195,MATCH(Tables!B10,ARM_ISOS,0))</f>
        <v>366703066.60475302</v>
      </c>
      <c r="E10" s="1">
        <f>INDEX('4. APM'!$X$4:$X$194,MATCH(Tables!B10,APM_ISOS,0))</f>
        <v>107</v>
      </c>
    </row>
    <row r="11" spans="1:5" x14ac:dyDescent="0.3">
      <c r="A11" s="1" t="s">
        <v>24</v>
      </c>
      <c r="B11" s="1" t="s">
        <v>25</v>
      </c>
      <c r="D11" s="1">
        <f>INDEX('3. ARM'!$U$5:$U$195,MATCH(Tables!B11,ARM_ISOS,0))</f>
        <v>537860616.94590926</v>
      </c>
      <c r="E11" s="1">
        <f>INDEX('4. APM'!$X$4:$X$194,MATCH(Tables!B11,APM_ISOS,0))</f>
        <v>96</v>
      </c>
    </row>
    <row r="12" spans="1:5" x14ac:dyDescent="0.3">
      <c r="A12" s="1" t="s">
        <v>26</v>
      </c>
      <c r="B12" s="1" t="s">
        <v>27</v>
      </c>
      <c r="D12" s="1">
        <f>INDEX('3. ARM'!$U$5:$U$195,MATCH(Tables!B12,ARM_ISOS,0))</f>
        <v>71443465.607414097</v>
      </c>
      <c r="E12" s="1">
        <f>INDEX('4. APM'!$X$4:$X$194,MATCH(Tables!B12,APM_ISOS,0))</f>
        <v>144</v>
      </c>
    </row>
    <row r="13" spans="1:5" x14ac:dyDescent="0.3">
      <c r="A13" s="1" t="s">
        <v>28</v>
      </c>
      <c r="B13" s="1" t="s">
        <v>29</v>
      </c>
      <c r="D13" s="1">
        <f>INDEX('3. ARM'!$U$5:$U$195,MATCH(Tables!B13,ARM_ISOS,0))</f>
        <v>3776209.8379185069</v>
      </c>
      <c r="E13" s="1">
        <f>INDEX('4. APM'!$X$4:$X$194,MATCH(Tables!B13,APM_ISOS,0))</f>
        <v>176</v>
      </c>
    </row>
    <row r="14" spans="1:5" x14ac:dyDescent="0.3">
      <c r="A14" s="1" t="s">
        <v>30</v>
      </c>
      <c r="B14" s="1" t="s">
        <v>31</v>
      </c>
      <c r="D14" s="1">
        <f>INDEX('3. ARM'!$U$5:$U$195,MATCH(Tables!B14,ARM_ISOS,0))</f>
        <v>46807009773.475685</v>
      </c>
      <c r="E14" s="1">
        <f>INDEX('4. APM'!$X$4:$X$194,MATCH(Tables!B14,APM_ISOS,0))</f>
        <v>5</v>
      </c>
    </row>
    <row r="15" spans="1:5" x14ac:dyDescent="0.3">
      <c r="A15" s="1" t="s">
        <v>32</v>
      </c>
      <c r="B15" s="1" t="s">
        <v>33</v>
      </c>
      <c r="D15" s="1">
        <f>INDEX('3. ARM'!$U$5:$U$195,MATCH(Tables!B15,ARM_ISOS,0))</f>
        <v>6272319.7433430618</v>
      </c>
      <c r="E15" s="1">
        <f>INDEX('4. APM'!$X$4:$X$194,MATCH(Tables!B15,APM_ISOS,0))</f>
        <v>171</v>
      </c>
    </row>
    <row r="16" spans="1:5" x14ac:dyDescent="0.3">
      <c r="A16" s="1" t="s">
        <v>34</v>
      </c>
      <c r="B16" s="1" t="s">
        <v>35</v>
      </c>
      <c r="D16" s="1">
        <f>INDEX('3. ARM'!$U$5:$U$195,MATCH(Tables!B16,ARM_ISOS,0))</f>
        <v>258471711.94602481</v>
      </c>
      <c r="E16" s="1">
        <f>INDEX('4. APM'!$X$4:$X$194,MATCH(Tables!B16,APM_ISOS,0))</f>
        <v>121</v>
      </c>
    </row>
    <row r="17" spans="1:5" x14ac:dyDescent="0.3">
      <c r="A17" s="1" t="s">
        <v>36</v>
      </c>
      <c r="B17" s="1" t="s">
        <v>37</v>
      </c>
      <c r="D17" s="1">
        <f>INDEX('3. ARM'!$U$5:$U$195,MATCH(Tables!B17,ARM_ISOS,0))</f>
        <v>850594065.99812984</v>
      </c>
      <c r="E17" s="1">
        <f>INDEX('4. APM'!$X$4:$X$194,MATCH(Tables!B17,APM_ISOS,0))</f>
        <v>80</v>
      </c>
    </row>
    <row r="18" spans="1:5" x14ac:dyDescent="0.3">
      <c r="A18" s="1" t="s">
        <v>38</v>
      </c>
      <c r="B18" s="1" t="s">
        <v>39</v>
      </c>
      <c r="D18" s="1">
        <f>INDEX('3. ARM'!$U$5:$U$195,MATCH(Tables!B18,ARM_ISOS,0))</f>
        <v>42129823.051735766</v>
      </c>
      <c r="E18" s="1">
        <f>INDEX('4. APM'!$X$4:$X$194,MATCH(Tables!B18,APM_ISOS,0))</f>
        <v>153</v>
      </c>
    </row>
    <row r="19" spans="1:5" x14ac:dyDescent="0.3">
      <c r="A19" s="1" t="s">
        <v>40</v>
      </c>
      <c r="B19" s="1" t="s">
        <v>41</v>
      </c>
      <c r="D19" s="1">
        <f>INDEX('3. ARM'!$U$5:$U$195,MATCH(Tables!B19,ARM_ISOS,0))</f>
        <v>942644803.22087121</v>
      </c>
      <c r="E19" s="1">
        <f>INDEX('4. APM'!$X$4:$X$194,MATCH(Tables!B19,APM_ISOS,0))</f>
        <v>78</v>
      </c>
    </row>
    <row r="20" spans="1:5" x14ac:dyDescent="0.3">
      <c r="A20" s="1" t="s">
        <v>42</v>
      </c>
      <c r="B20" s="1" t="s">
        <v>43</v>
      </c>
      <c r="D20" s="1">
        <f>INDEX('3. ARM'!$U$5:$U$195,MATCH(Tables!B20,ARM_ISOS,0))</f>
        <v>56018298.641346842</v>
      </c>
      <c r="E20" s="1">
        <f>INDEX('4. APM'!$X$4:$X$194,MATCH(Tables!B20,APM_ISOS,0))</f>
        <v>146</v>
      </c>
    </row>
    <row r="21" spans="1:5" x14ac:dyDescent="0.3">
      <c r="A21" s="1" t="s">
        <v>44</v>
      </c>
      <c r="B21" s="1" t="s">
        <v>45</v>
      </c>
      <c r="D21" s="1">
        <f>INDEX('3. ARM'!$U$5:$U$195,MATCH(Tables!B21,ARM_ISOS,0))</f>
        <v>1765413297.0591879</v>
      </c>
      <c r="E21" s="1">
        <f>INDEX('4. APM'!$X$4:$X$194,MATCH(Tables!B21,APM_ISOS,0))</f>
        <v>61</v>
      </c>
    </row>
    <row r="22" spans="1:5" x14ac:dyDescent="0.3">
      <c r="A22" s="1" t="s">
        <v>46</v>
      </c>
      <c r="B22" s="1" t="s">
        <v>47</v>
      </c>
      <c r="D22" s="1">
        <f>INDEX('3. ARM'!$U$5:$U$195,MATCH(Tables!B22,ARM_ISOS,0))</f>
        <v>424917427.61991835</v>
      </c>
      <c r="E22" s="1">
        <f>INDEX('4. APM'!$X$4:$X$194,MATCH(Tables!B22,APM_ISOS,0))</f>
        <v>102</v>
      </c>
    </row>
    <row r="23" spans="1:5" x14ac:dyDescent="0.3">
      <c r="A23" s="1" t="s">
        <v>48</v>
      </c>
      <c r="B23" s="1" t="s">
        <v>49</v>
      </c>
      <c r="D23" s="1">
        <f>INDEX('3. ARM'!$U$5:$U$195,MATCH(Tables!B23,ARM_ISOS,0))</f>
        <v>118795238.59740825</v>
      </c>
      <c r="E23" s="1">
        <f>INDEX('4. APM'!$X$4:$X$194,MATCH(Tables!B23,APM_ISOS,0))</f>
        <v>138</v>
      </c>
    </row>
    <row r="24" spans="1:5" x14ac:dyDescent="0.3">
      <c r="A24" s="1" t="s">
        <v>50</v>
      </c>
      <c r="B24" s="1" t="s">
        <v>51</v>
      </c>
      <c r="D24" s="1">
        <f>INDEX('3. ARM'!$U$5:$U$195,MATCH(Tables!B24,ARM_ISOS,0))</f>
        <v>30171089785.570866</v>
      </c>
      <c r="E24" s="1">
        <f>INDEX('4. APM'!$X$4:$X$194,MATCH(Tables!B24,APM_ISOS,0))</f>
        <v>6</v>
      </c>
    </row>
    <row r="25" spans="1:5" x14ac:dyDescent="0.3">
      <c r="A25" s="1" t="s">
        <v>52</v>
      </c>
      <c r="B25" s="1" t="s">
        <v>53</v>
      </c>
      <c r="D25" s="1">
        <f>INDEX('3. ARM'!$U$5:$U$195,MATCH(Tables!B25,ARM_ISOS,0))</f>
        <v>18758482.664523549</v>
      </c>
      <c r="E25" s="1">
        <f>INDEX('4. APM'!$X$4:$X$194,MATCH(Tables!B25,APM_ISOS,0))</f>
        <v>162</v>
      </c>
    </row>
    <row r="26" spans="1:5" x14ac:dyDescent="0.3">
      <c r="A26" s="1" t="s">
        <v>54</v>
      </c>
      <c r="B26" s="1" t="s">
        <v>55</v>
      </c>
      <c r="D26" s="1">
        <f>INDEX('3. ARM'!$U$5:$U$195,MATCH(Tables!B26,ARM_ISOS,0))</f>
        <v>576227336.68382692</v>
      </c>
      <c r="E26" s="1">
        <f>INDEX('4. APM'!$X$4:$X$194,MATCH(Tables!B26,APM_ISOS,0))</f>
        <v>92</v>
      </c>
    </row>
    <row r="27" spans="1:5" x14ac:dyDescent="0.3">
      <c r="A27" s="1" t="s">
        <v>56</v>
      </c>
      <c r="B27" s="1" t="s">
        <v>57</v>
      </c>
      <c r="D27" s="1">
        <f>INDEX('3. ARM'!$U$5:$U$195,MATCH(Tables!B27,ARM_ISOS,0))</f>
        <v>473633753.70783097</v>
      </c>
      <c r="E27" s="1">
        <f>INDEX('4. APM'!$X$4:$X$194,MATCH(Tables!B27,APM_ISOS,0))</f>
        <v>100</v>
      </c>
    </row>
    <row r="28" spans="1:5" x14ac:dyDescent="0.3">
      <c r="A28" s="1" t="s">
        <v>58</v>
      </c>
      <c r="B28" s="1" t="s">
        <v>59</v>
      </c>
      <c r="D28" s="1">
        <f>INDEX('3. ARM'!$U$5:$U$195,MATCH(Tables!B28,ARM_ISOS,0))</f>
        <v>624640343.45390344</v>
      </c>
      <c r="E28" s="1">
        <f>INDEX('4. APM'!$X$4:$X$194,MATCH(Tables!B28,APM_ISOS,0))</f>
        <v>87</v>
      </c>
    </row>
    <row r="29" spans="1:5" x14ac:dyDescent="0.3">
      <c r="A29" s="1" t="s">
        <v>60</v>
      </c>
      <c r="B29" s="1" t="s">
        <v>61</v>
      </c>
      <c r="D29" s="1">
        <f>INDEX('3. ARM'!$U$5:$U$195,MATCH(Tables!B29,ARM_ISOS,0))</f>
        <v>628835.60149908601</v>
      </c>
      <c r="E29" s="1">
        <f>INDEX('4. APM'!$X$4:$X$194,MATCH(Tables!B29,APM_ISOS,0))</f>
        <v>185</v>
      </c>
    </row>
    <row r="30" spans="1:5" x14ac:dyDescent="0.3">
      <c r="A30" s="1" t="s">
        <v>62</v>
      </c>
      <c r="B30" s="1" t="s">
        <v>63</v>
      </c>
      <c r="D30" s="1">
        <f>INDEX('3. ARM'!$U$5:$U$195,MATCH(Tables!B30,ARM_ISOS,0))</f>
        <v>2357671792.1924262</v>
      </c>
      <c r="E30" s="1">
        <f>INDEX('4. APM'!$X$4:$X$194,MATCH(Tables!B30,APM_ISOS,0))</f>
        <v>52</v>
      </c>
    </row>
    <row r="31" spans="1:5" x14ac:dyDescent="0.3">
      <c r="A31" s="1" t="s">
        <v>64</v>
      </c>
      <c r="B31" s="1" t="s">
        <v>65</v>
      </c>
      <c r="D31" s="1">
        <f>INDEX('3. ARM'!$U$5:$U$195,MATCH(Tables!B31,ARM_ISOS,0))</f>
        <v>360597666.07545048</v>
      </c>
      <c r="E31" s="1">
        <f>INDEX('4. APM'!$X$4:$X$194,MATCH(Tables!B31,APM_ISOS,0))</f>
        <v>109</v>
      </c>
    </row>
    <row r="32" spans="1:5" x14ac:dyDescent="0.3">
      <c r="A32" s="1" t="s">
        <v>66</v>
      </c>
      <c r="B32" s="1" t="s">
        <v>67</v>
      </c>
      <c r="D32" s="1">
        <f>INDEX('3. ARM'!$U$5:$U$195,MATCH(Tables!B32,ARM_ISOS,0))</f>
        <v>3384042347.7185936</v>
      </c>
      <c r="E32" s="1">
        <f>INDEX('4. APM'!$X$4:$X$194,MATCH(Tables!B32,APM_ISOS,0))</f>
        <v>41</v>
      </c>
    </row>
    <row r="33" spans="1:5" x14ac:dyDescent="0.3">
      <c r="A33" s="1" t="s">
        <v>68</v>
      </c>
      <c r="B33" s="1" t="s">
        <v>69</v>
      </c>
      <c r="D33" s="1">
        <f>INDEX('3. ARM'!$U$5:$U$195,MATCH(Tables!B33,ARM_ISOS,0))</f>
        <v>349821501.37829733</v>
      </c>
      <c r="E33" s="1">
        <f>INDEX('4. APM'!$X$4:$X$194,MATCH(Tables!B33,APM_ISOS,0))</f>
        <v>110</v>
      </c>
    </row>
    <row r="34" spans="1:5" x14ac:dyDescent="0.3">
      <c r="A34" s="1" t="s">
        <v>70</v>
      </c>
      <c r="B34" s="1" t="s">
        <v>71</v>
      </c>
      <c r="D34" s="1">
        <f>INDEX('3. ARM'!$U$5:$U$195,MATCH(Tables!B34,ARM_ISOS,0))</f>
        <v>1940157744.4802668</v>
      </c>
      <c r="E34" s="1">
        <f>INDEX('4. APM'!$X$4:$X$194,MATCH(Tables!B34,APM_ISOS,0))</f>
        <v>60</v>
      </c>
    </row>
    <row r="35" spans="1:5" x14ac:dyDescent="0.3">
      <c r="A35" s="1" t="s">
        <v>72</v>
      </c>
      <c r="B35" s="1" t="s">
        <v>73</v>
      </c>
      <c r="D35" s="1">
        <f>INDEX('3. ARM'!$U$5:$U$195,MATCH(Tables!B35,ARM_ISOS,0))</f>
        <v>2408872023.1888065</v>
      </c>
      <c r="E35" s="1">
        <f>INDEX('4. APM'!$X$4:$X$194,MATCH(Tables!B35,APM_ISOS,0))</f>
        <v>49</v>
      </c>
    </row>
    <row r="36" spans="1:5" x14ac:dyDescent="0.3">
      <c r="A36" s="1" t="s">
        <v>74</v>
      </c>
      <c r="B36" s="1" t="s">
        <v>75</v>
      </c>
      <c r="D36" s="1">
        <f>INDEX('3. ARM'!$U$5:$U$195,MATCH(Tables!B36,ARM_ISOS,0))</f>
        <v>314273092162.01678</v>
      </c>
      <c r="E36" s="1">
        <f>INDEX('4. APM'!$X$4:$X$194,MATCH(Tables!B36,APM_ISOS,0))</f>
        <v>1</v>
      </c>
    </row>
    <row r="37" spans="1:5" x14ac:dyDescent="0.3">
      <c r="A37" s="1" t="s">
        <v>76</v>
      </c>
      <c r="B37" s="1" t="s">
        <v>77</v>
      </c>
      <c r="D37" s="1">
        <f>INDEX('3. ARM'!$U$5:$U$195,MATCH(Tables!B37,ARM_ISOS,0))</f>
        <v>3399496684.4904866</v>
      </c>
      <c r="E37" s="1">
        <f>INDEX('4. APM'!$X$4:$X$194,MATCH(Tables!B37,APM_ISOS,0))</f>
        <v>42</v>
      </c>
    </row>
    <row r="38" spans="1:5" x14ac:dyDescent="0.3">
      <c r="A38" s="1" t="s">
        <v>78</v>
      </c>
      <c r="B38" s="1" t="s">
        <v>79</v>
      </c>
      <c r="D38" s="1">
        <f>INDEX('3. ARM'!$U$5:$U$195,MATCH(Tables!B38,ARM_ISOS,0))</f>
        <v>27604897.593567029</v>
      </c>
      <c r="E38" s="1">
        <f>INDEX('4. APM'!$X$4:$X$194,MATCH(Tables!B38,APM_ISOS,0))</f>
        <v>156</v>
      </c>
    </row>
    <row r="39" spans="1:5" x14ac:dyDescent="0.3">
      <c r="A39" s="1" t="s">
        <v>80</v>
      </c>
      <c r="B39" s="1" t="s">
        <v>81</v>
      </c>
      <c r="D39" s="1">
        <f>INDEX('3. ARM'!$U$5:$U$195,MATCH(Tables!B39,ARM_ISOS,0))</f>
        <v>401750555.56942862</v>
      </c>
      <c r="E39" s="1">
        <f>INDEX('4. APM'!$X$4:$X$194,MATCH(Tables!B39,APM_ISOS,0))</f>
        <v>105</v>
      </c>
    </row>
    <row r="40" spans="1:5" x14ac:dyDescent="0.3">
      <c r="A40" s="1" t="s">
        <v>82</v>
      </c>
      <c r="B40" s="1" t="s">
        <v>83</v>
      </c>
      <c r="D40" s="1">
        <f>INDEX('3. ARM'!$U$5:$U$195,MATCH(Tables!B40,ARM_ISOS,0))</f>
        <v>13100313311.997812</v>
      </c>
      <c r="E40" s="1">
        <f>INDEX('4. APM'!$X$4:$X$194,MATCH(Tables!B40,APM_ISOS,0))</f>
        <v>12</v>
      </c>
    </row>
    <row r="41" spans="1:5" x14ac:dyDescent="0.3">
      <c r="A41" s="1" t="s">
        <v>84</v>
      </c>
      <c r="B41" s="1" t="s">
        <v>85</v>
      </c>
      <c r="D41" s="1">
        <f>INDEX('3. ARM'!$U$5:$U$195,MATCH(Tables!B41,ARM_ISOS,0))</f>
        <v>516566959.55801165</v>
      </c>
      <c r="E41" s="1">
        <f>INDEX('4. APM'!$X$4:$X$194,MATCH(Tables!B41,APM_ISOS,0))</f>
        <v>94</v>
      </c>
    </row>
    <row r="42" spans="1:5" x14ac:dyDescent="0.3">
      <c r="A42" s="1" t="s">
        <v>86</v>
      </c>
      <c r="B42" s="1" t="s">
        <v>87</v>
      </c>
      <c r="D42" s="1">
        <f>INDEX('3. ARM'!$U$5:$U$195,MATCH(Tables!B42,ARM_ISOS,0))</f>
        <v>2245404738.8781762</v>
      </c>
      <c r="E42" s="1">
        <f>INDEX('4. APM'!$X$4:$X$194,MATCH(Tables!B42,APM_ISOS,0))</f>
        <v>54</v>
      </c>
    </row>
    <row r="43" spans="1:5" x14ac:dyDescent="0.3">
      <c r="A43" s="1" t="s">
        <v>88</v>
      </c>
      <c r="B43" s="1" t="s">
        <v>89</v>
      </c>
      <c r="D43" s="1">
        <f>INDEX('3. ARM'!$U$5:$U$195,MATCH(Tables!B43,ARM_ISOS,0))</f>
        <v>145205842.16869432</v>
      </c>
      <c r="E43" s="1">
        <f>INDEX('4. APM'!$X$4:$X$194,MATCH(Tables!B43,APM_ISOS,0))</f>
        <v>134</v>
      </c>
    </row>
    <row r="44" spans="1:5" x14ac:dyDescent="0.3">
      <c r="A44" s="1" t="s">
        <v>90</v>
      </c>
      <c r="B44" s="1" t="s">
        <v>91</v>
      </c>
      <c r="D44" s="1">
        <f>INDEX('3. ARM'!$U$5:$U$195,MATCH(Tables!B44,ARM_ISOS,0))</f>
        <v>1539952297.6828814</v>
      </c>
      <c r="E44" s="1">
        <f>INDEX('4. APM'!$X$4:$X$194,MATCH(Tables!B44,APM_ISOS,0))</f>
        <v>65</v>
      </c>
    </row>
    <row r="45" spans="1:5" x14ac:dyDescent="0.3">
      <c r="A45" s="1" t="s">
        <v>92</v>
      </c>
      <c r="B45" s="1" t="s">
        <v>93</v>
      </c>
      <c r="D45" s="1">
        <f>INDEX('3. ARM'!$U$5:$U$195,MATCH(Tables!B45,ARM_ISOS,0))</f>
        <v>22386960.043543637</v>
      </c>
      <c r="E45" s="1">
        <f>INDEX('4. APM'!$X$4:$X$194,MATCH(Tables!B45,APM_ISOS,0))</f>
        <v>158</v>
      </c>
    </row>
    <row r="46" spans="1:5" x14ac:dyDescent="0.3">
      <c r="A46" s="1" t="s">
        <v>94</v>
      </c>
      <c r="B46" s="1" t="s">
        <v>95</v>
      </c>
      <c r="D46" s="1">
        <f>INDEX('3. ARM'!$U$5:$U$195,MATCH(Tables!B46,ARM_ISOS,0))</f>
        <v>720786514.76522195</v>
      </c>
      <c r="E46" s="1">
        <f>INDEX('4. APM'!$X$4:$X$194,MATCH(Tables!B46,APM_ISOS,0))</f>
        <v>85</v>
      </c>
    </row>
    <row r="47" spans="1:5" x14ac:dyDescent="0.3">
      <c r="A47" s="1" t="s">
        <v>96</v>
      </c>
      <c r="B47" s="1" t="s">
        <v>97</v>
      </c>
      <c r="D47" s="1">
        <f>INDEX('3. ARM'!$U$5:$U$195,MATCH(Tables!B47,ARM_ISOS,0))</f>
        <v>229493671.14254746</v>
      </c>
      <c r="E47" s="1">
        <f>INDEX('4. APM'!$X$4:$X$194,MATCH(Tables!B47,APM_ISOS,0))</f>
        <v>125</v>
      </c>
    </row>
    <row r="48" spans="1:5" x14ac:dyDescent="0.3">
      <c r="A48" s="1" t="s">
        <v>98</v>
      </c>
      <c r="B48" s="1" t="s">
        <v>99</v>
      </c>
      <c r="D48" s="1">
        <f>INDEX('3. ARM'!$U$5:$U$195,MATCH(Tables!B48,ARM_ISOS,0))</f>
        <v>23271606.704301365</v>
      </c>
      <c r="E48" s="1">
        <f>INDEX('4. APM'!$X$4:$X$194,MATCH(Tables!B48,APM_ISOS,0))</f>
        <v>157</v>
      </c>
    </row>
    <row r="49" spans="1:5" x14ac:dyDescent="0.3">
      <c r="A49" s="1" t="s">
        <v>100</v>
      </c>
      <c r="B49" s="1" t="s">
        <v>101</v>
      </c>
      <c r="D49" s="1">
        <f>INDEX('3. ARM'!$U$5:$U$195,MATCH(Tables!B49,ARM_ISOS,0))</f>
        <v>14034157.529870002</v>
      </c>
      <c r="E49" s="1">
        <f>INDEX('4. APM'!$X$4:$X$194,MATCH(Tables!B49,APM_ISOS,0))</f>
        <v>164</v>
      </c>
    </row>
    <row r="50" spans="1:5" x14ac:dyDescent="0.3">
      <c r="A50" s="1" t="s">
        <v>102</v>
      </c>
      <c r="B50" s="1" t="s">
        <v>103</v>
      </c>
      <c r="D50" s="1">
        <f>INDEX('3. ARM'!$U$5:$U$195,MATCH(Tables!B50,ARM_ISOS,0))</f>
        <v>1769594673.1848602</v>
      </c>
      <c r="E50" s="1">
        <f>INDEX('4. APM'!$X$4:$X$194,MATCH(Tables!B50,APM_ISOS,0))</f>
        <v>62</v>
      </c>
    </row>
    <row r="51" spans="1:5" x14ac:dyDescent="0.3">
      <c r="A51" s="1" t="s">
        <v>104</v>
      </c>
      <c r="B51" s="1" t="s">
        <v>105</v>
      </c>
      <c r="D51" s="1">
        <f>INDEX('3. ARM'!$U$5:$U$195,MATCH(Tables!B51,ARM_ISOS,0))</f>
        <v>2249820619.5566144</v>
      </c>
      <c r="E51" s="1">
        <f>INDEX('4. APM'!$X$4:$X$194,MATCH(Tables!B51,APM_ISOS,0))</f>
        <v>53</v>
      </c>
    </row>
    <row r="52" spans="1:5" x14ac:dyDescent="0.3">
      <c r="A52" s="1" t="s">
        <v>106</v>
      </c>
      <c r="B52" s="1" t="s">
        <v>107</v>
      </c>
      <c r="D52" s="1">
        <f>INDEX('3. ARM'!$U$5:$U$195,MATCH(Tables!B52,ARM_ISOS,0))</f>
        <v>5358746449.7115345</v>
      </c>
      <c r="E52" s="1">
        <f>INDEX('4. APM'!$X$4:$X$194,MATCH(Tables!B52,APM_ISOS,0))</f>
        <v>21</v>
      </c>
    </row>
    <row r="53" spans="1:5" x14ac:dyDescent="0.3">
      <c r="A53" s="1" t="s">
        <v>108</v>
      </c>
      <c r="B53" s="1" t="s">
        <v>109</v>
      </c>
      <c r="D53" s="1">
        <f>INDEX('3. ARM'!$U$5:$U$195,MATCH(Tables!B53,ARM_ISOS,0))</f>
        <v>1300235606.8943248</v>
      </c>
      <c r="E53" s="1">
        <f>INDEX('4. APM'!$X$4:$X$194,MATCH(Tables!B53,APM_ISOS,0))</f>
        <v>72</v>
      </c>
    </row>
    <row r="54" spans="1:5" x14ac:dyDescent="0.3">
      <c r="A54" s="1" t="s">
        <v>110</v>
      </c>
      <c r="B54" s="1" t="s">
        <v>111</v>
      </c>
      <c r="D54" s="1">
        <f>INDEX('3. ARM'!$U$5:$U$195,MATCH(Tables!B54,ARM_ISOS,0))</f>
        <v>107131886.97728629</v>
      </c>
      <c r="E54" s="1">
        <f>INDEX('4. APM'!$X$4:$X$194,MATCH(Tables!B54,APM_ISOS,0))</f>
        <v>139</v>
      </c>
    </row>
    <row r="55" spans="1:5" x14ac:dyDescent="0.3">
      <c r="A55" s="1" t="s">
        <v>112</v>
      </c>
      <c r="B55" s="1" t="s">
        <v>113</v>
      </c>
      <c r="D55" s="1">
        <f>INDEX('3. ARM'!$U$5:$U$195,MATCH(Tables!B55,ARM_ISOS,0))</f>
        <v>178496098.9309274</v>
      </c>
      <c r="E55" s="1">
        <f>INDEX('4. APM'!$X$4:$X$194,MATCH(Tables!B55,APM_ISOS,0))</f>
        <v>132</v>
      </c>
    </row>
    <row r="56" spans="1:5" x14ac:dyDescent="0.3">
      <c r="A56" s="1" t="s">
        <v>114</v>
      </c>
      <c r="B56" s="1" t="s">
        <v>115</v>
      </c>
      <c r="D56" s="1">
        <f>INDEX('3. ARM'!$U$5:$U$195,MATCH(Tables!B56,ARM_ISOS,0))</f>
        <v>54400918.234299622</v>
      </c>
      <c r="E56" s="1">
        <f>INDEX('4. APM'!$X$4:$X$194,MATCH(Tables!B56,APM_ISOS,0))</f>
        <v>148</v>
      </c>
    </row>
    <row r="57" spans="1:5" x14ac:dyDescent="0.3">
      <c r="A57" s="1" t="s">
        <v>116</v>
      </c>
      <c r="B57" s="1" t="s">
        <v>117</v>
      </c>
      <c r="D57" s="1">
        <f>INDEX('3. ARM'!$U$5:$U$195,MATCH(Tables!B57,ARM_ISOS,0))</f>
        <v>5478013241.5781803</v>
      </c>
      <c r="E57" s="1">
        <f>INDEX('4. APM'!$X$4:$X$194,MATCH(Tables!B57,APM_ISOS,0))</f>
        <v>23</v>
      </c>
    </row>
    <row r="58" spans="1:5" x14ac:dyDescent="0.3">
      <c r="A58" s="1" t="s">
        <v>118</v>
      </c>
      <c r="B58" s="1" t="s">
        <v>119</v>
      </c>
      <c r="D58" s="1">
        <f>INDEX('3. ARM'!$U$5:$U$195,MATCH(Tables!B58,ARM_ISOS,0))</f>
        <v>107383893.6375365</v>
      </c>
      <c r="E58" s="1">
        <f>INDEX('4. APM'!$X$4:$X$194,MATCH(Tables!B58,APM_ISOS,0))</f>
        <v>140</v>
      </c>
    </row>
    <row r="59" spans="1:5" x14ac:dyDescent="0.3">
      <c r="A59" s="1" t="s">
        <v>120</v>
      </c>
      <c r="B59" s="1" t="s">
        <v>121</v>
      </c>
      <c r="D59" s="1">
        <f>INDEX('3. ARM'!$U$5:$U$195,MATCH(Tables!B59,ARM_ISOS,0))</f>
        <v>15847884.889943462</v>
      </c>
      <c r="E59" s="1">
        <f>INDEX('4. APM'!$X$4:$X$194,MATCH(Tables!B59,APM_ISOS,0))</f>
        <v>163</v>
      </c>
    </row>
    <row r="60" spans="1:5" x14ac:dyDescent="0.3">
      <c r="A60" s="1" t="s">
        <v>122</v>
      </c>
      <c r="B60" s="1" t="s">
        <v>123</v>
      </c>
      <c r="D60" s="1">
        <f>INDEX('3. ARM'!$U$5:$U$195,MATCH(Tables!B60,ARM_ISOS,0))</f>
        <v>5169640766.8936787</v>
      </c>
      <c r="E60" s="1">
        <f>INDEX('4. APM'!$X$4:$X$194,MATCH(Tables!B60,APM_ISOS,0))</f>
        <v>24</v>
      </c>
    </row>
    <row r="61" spans="1:5" x14ac:dyDescent="0.3">
      <c r="A61" s="1" t="s">
        <v>124</v>
      </c>
      <c r="B61" s="1" t="s">
        <v>125</v>
      </c>
      <c r="D61" s="1">
        <f>INDEX('3. ARM'!$U$5:$U$195,MATCH(Tables!B61,ARM_ISOS,0))</f>
        <v>49365136.616914764</v>
      </c>
      <c r="E61" s="1">
        <f>INDEX('4. APM'!$X$4:$X$194,MATCH(Tables!B61,APM_ISOS,0))</f>
        <v>150</v>
      </c>
    </row>
    <row r="62" spans="1:5" x14ac:dyDescent="0.3">
      <c r="A62" s="1" t="s">
        <v>126</v>
      </c>
      <c r="B62" s="1" t="s">
        <v>127</v>
      </c>
      <c r="D62" s="1">
        <f>INDEX('3. ARM'!$U$5:$U$195,MATCH(Tables!B62,ARM_ISOS,0))</f>
        <v>138440577.04292339</v>
      </c>
      <c r="E62" s="1">
        <f>INDEX('4. APM'!$X$4:$X$194,MATCH(Tables!B62,APM_ISOS,0))</f>
        <v>136</v>
      </c>
    </row>
    <row r="63" spans="1:5" x14ac:dyDescent="0.3">
      <c r="A63" s="1" t="s">
        <v>128</v>
      </c>
      <c r="B63" s="1" t="s">
        <v>129</v>
      </c>
      <c r="D63" s="1">
        <f>INDEX('3. ARM'!$U$5:$U$195,MATCH(Tables!B63,ARM_ISOS,0))</f>
        <v>513622400.57454765</v>
      </c>
      <c r="E63" s="1">
        <f>INDEX('4. APM'!$X$4:$X$194,MATCH(Tables!B63,APM_ISOS,0))</f>
        <v>97</v>
      </c>
    </row>
    <row r="64" spans="1:5" x14ac:dyDescent="0.3">
      <c r="A64" s="1" t="s">
        <v>130</v>
      </c>
      <c r="B64" s="1" t="s">
        <v>131</v>
      </c>
      <c r="D64" s="1">
        <f>INDEX('3. ARM'!$U$5:$U$195,MATCH(Tables!B64,ARM_ISOS,0))</f>
        <v>6270202421.6188974</v>
      </c>
      <c r="E64" s="1">
        <f>INDEX('4. APM'!$X$4:$X$194,MATCH(Tables!B64,APM_ISOS,0))</f>
        <v>18</v>
      </c>
    </row>
    <row r="65" spans="1:5" x14ac:dyDescent="0.3">
      <c r="A65" s="1" t="s">
        <v>132</v>
      </c>
      <c r="B65" s="1" t="s">
        <v>133</v>
      </c>
      <c r="D65" s="1">
        <f>INDEX('3. ARM'!$U$5:$U$195,MATCH(Tables!B65,ARM_ISOS,0))</f>
        <v>590491182.19184768</v>
      </c>
      <c r="E65" s="1">
        <f>INDEX('4. APM'!$X$4:$X$194,MATCH(Tables!B65,APM_ISOS,0))</f>
        <v>93</v>
      </c>
    </row>
    <row r="66" spans="1:5" x14ac:dyDescent="0.3">
      <c r="A66" s="1" t="s">
        <v>134</v>
      </c>
      <c r="B66" s="1" t="s">
        <v>135</v>
      </c>
      <c r="D66" s="1">
        <f>INDEX('3. ARM'!$U$5:$U$195,MATCH(Tables!B66,ARM_ISOS,0))</f>
        <v>237629470.6708588</v>
      </c>
      <c r="E66" s="1">
        <f>INDEX('4. APM'!$X$4:$X$194,MATCH(Tables!B66,APM_ISOS,0))</f>
        <v>123</v>
      </c>
    </row>
    <row r="67" spans="1:5" x14ac:dyDescent="0.3">
      <c r="A67" s="1" t="s">
        <v>136</v>
      </c>
      <c r="B67" s="1" t="s">
        <v>137</v>
      </c>
      <c r="D67" s="1">
        <f>INDEX('3. ARM'!$U$5:$U$195,MATCH(Tables!B67,ARM_ISOS,0))</f>
        <v>4413500.3068552651</v>
      </c>
      <c r="E67" s="1">
        <f>INDEX('4. APM'!$X$4:$X$194,MATCH(Tables!B67,APM_ISOS,0))</f>
        <v>175</v>
      </c>
    </row>
    <row r="68" spans="1:5" x14ac:dyDescent="0.3">
      <c r="A68" s="1" t="s">
        <v>138</v>
      </c>
      <c r="B68" s="1" t="s">
        <v>139</v>
      </c>
      <c r="D68" s="1">
        <f>INDEX('3. ARM'!$U$5:$U$195,MATCH(Tables!B68,ARM_ISOS,0))</f>
        <v>2212603158.5106792</v>
      </c>
      <c r="E68" s="1">
        <f>INDEX('4. APM'!$X$4:$X$194,MATCH(Tables!B68,APM_ISOS,0))</f>
        <v>55</v>
      </c>
    </row>
    <row r="69" spans="1:5" x14ac:dyDescent="0.3">
      <c r="A69" s="1" t="s">
        <v>140</v>
      </c>
      <c r="B69" s="1" t="s">
        <v>141</v>
      </c>
      <c r="D69" s="1">
        <f>INDEX('3. ARM'!$U$5:$U$195,MATCH(Tables!B69,ARM_ISOS,0))</f>
        <v>610557894.84871137</v>
      </c>
      <c r="E69" s="1">
        <f>INDEX('4. APM'!$X$4:$X$194,MATCH(Tables!B69,APM_ISOS,0))</f>
        <v>90</v>
      </c>
    </row>
    <row r="70" spans="1:5" x14ac:dyDescent="0.3">
      <c r="A70" s="1" t="s">
        <v>142</v>
      </c>
      <c r="B70" s="1" t="s">
        <v>143</v>
      </c>
      <c r="D70" s="1">
        <f>INDEX('3. ARM'!$U$5:$U$195,MATCH(Tables!B70,ARM_ISOS,0))</f>
        <v>81454656.956888467</v>
      </c>
      <c r="E70" s="1">
        <f>INDEX('4. APM'!$X$4:$X$194,MATCH(Tables!B70,APM_ISOS,0))</f>
        <v>142</v>
      </c>
    </row>
    <row r="71" spans="1:5" x14ac:dyDescent="0.3">
      <c r="A71" s="1" t="s">
        <v>144</v>
      </c>
      <c r="B71" s="1" t="s">
        <v>145</v>
      </c>
      <c r="D71" s="1">
        <f>INDEX('3. ARM'!$U$5:$U$195,MATCH(Tables!B71,ARM_ISOS,0))</f>
        <v>9398645.8959960584</v>
      </c>
      <c r="E71" s="1">
        <f>INDEX('4. APM'!$X$4:$X$194,MATCH(Tables!B71,APM_ISOS,0))</f>
        <v>167</v>
      </c>
    </row>
    <row r="72" spans="1:5" x14ac:dyDescent="0.3">
      <c r="A72" s="1" t="s">
        <v>146</v>
      </c>
      <c r="B72" s="1" t="s">
        <v>147</v>
      </c>
      <c r="D72" s="1">
        <f>INDEX('3. ARM'!$U$5:$U$195,MATCH(Tables!B72,ARM_ISOS,0))</f>
        <v>1014711588.5498663</v>
      </c>
      <c r="E72" s="1">
        <f>INDEX('4. APM'!$X$4:$X$194,MATCH(Tables!B72,APM_ISOS,0))</f>
        <v>76</v>
      </c>
    </row>
    <row r="73" spans="1:5" x14ac:dyDescent="0.3">
      <c r="A73" s="1" t="s">
        <v>148</v>
      </c>
      <c r="B73" s="1" t="s">
        <v>149</v>
      </c>
      <c r="D73" s="1">
        <f>INDEX('3. ARM'!$U$5:$U$195,MATCH(Tables!B73,ARM_ISOS,0))</f>
        <v>1460250221.0292633</v>
      </c>
      <c r="E73" s="1">
        <f>INDEX('4. APM'!$X$4:$X$194,MATCH(Tables!B73,APM_ISOS,0))</f>
        <v>69</v>
      </c>
    </row>
    <row r="74" spans="1:5" x14ac:dyDescent="0.3">
      <c r="A74" s="1" t="s">
        <v>150</v>
      </c>
      <c r="B74" s="1" t="s">
        <v>151</v>
      </c>
      <c r="D74" s="1">
        <f>INDEX('3. ARM'!$U$5:$U$195,MATCH(Tables!B74,ARM_ISOS,0))</f>
        <v>889323857.57383847</v>
      </c>
      <c r="E74" s="1">
        <f>INDEX('4. APM'!$X$4:$X$194,MATCH(Tables!B74,APM_ISOS,0))</f>
        <v>79</v>
      </c>
    </row>
    <row r="75" spans="1:5" x14ac:dyDescent="0.3">
      <c r="A75" s="1" t="s">
        <v>152</v>
      </c>
      <c r="B75" s="1" t="s">
        <v>153</v>
      </c>
      <c r="D75" s="1">
        <f>INDEX('3. ARM'!$U$5:$U$195,MATCH(Tables!B75,ARM_ISOS,0))</f>
        <v>1965984.9665034954</v>
      </c>
      <c r="E75" s="1">
        <f>INDEX('4. APM'!$X$4:$X$194,MATCH(Tables!B75,APM_ISOS,0))</f>
        <v>179</v>
      </c>
    </row>
    <row r="76" spans="1:5" x14ac:dyDescent="0.3">
      <c r="A76" s="1" t="s">
        <v>154</v>
      </c>
      <c r="B76" s="1" t="s">
        <v>155</v>
      </c>
      <c r="D76" s="1">
        <f>INDEX('3. ARM'!$U$5:$U$195,MATCH(Tables!B76,ARM_ISOS,0))</f>
        <v>279774726022.66522</v>
      </c>
      <c r="E76" s="1">
        <f>INDEX('4. APM'!$X$4:$X$194,MATCH(Tables!B76,APM_ISOS,0))</f>
        <v>2</v>
      </c>
    </row>
    <row r="77" spans="1:5" x14ac:dyDescent="0.3">
      <c r="A77" s="1" t="s">
        <v>156</v>
      </c>
      <c r="B77" s="1" t="s">
        <v>157</v>
      </c>
      <c r="D77" s="1">
        <f>INDEX('3. ARM'!$U$5:$U$195,MATCH(Tables!B77,ARM_ISOS,0))</f>
        <v>57580962367.964958</v>
      </c>
      <c r="E77" s="1">
        <f>INDEX('4. APM'!$X$4:$X$194,MATCH(Tables!B77,APM_ISOS,0))</f>
        <v>4</v>
      </c>
    </row>
    <row r="78" spans="1:5" x14ac:dyDescent="0.3">
      <c r="A78" s="1" t="s">
        <v>158</v>
      </c>
      <c r="B78" s="1" t="s">
        <v>159</v>
      </c>
      <c r="D78" s="1">
        <f>INDEX('3. ARM'!$U$5:$U$195,MATCH(Tables!B78,ARM_ISOS,0))</f>
        <v>10984282989.049351</v>
      </c>
      <c r="E78" s="1">
        <f>INDEX('4. APM'!$X$4:$X$194,MATCH(Tables!B78,APM_ISOS,0))</f>
        <v>16</v>
      </c>
    </row>
    <row r="79" spans="1:5" x14ac:dyDescent="0.3">
      <c r="A79" s="1" t="s">
        <v>160</v>
      </c>
      <c r="B79" s="1" t="s">
        <v>161</v>
      </c>
      <c r="D79" s="1">
        <f>INDEX('3. ARM'!$U$5:$U$195,MATCH(Tables!B79,ARM_ISOS,0))</f>
        <v>395028549.30044556</v>
      </c>
      <c r="E79" s="1">
        <f>INDEX('4. APM'!$X$4:$X$194,MATCH(Tables!B79,APM_ISOS,0))</f>
        <v>106</v>
      </c>
    </row>
    <row r="80" spans="1:5" x14ac:dyDescent="0.3">
      <c r="A80" s="1" t="s">
        <v>162</v>
      </c>
      <c r="B80" s="1" t="s">
        <v>163</v>
      </c>
      <c r="D80" s="1">
        <f>INDEX('3. ARM'!$U$5:$U$195,MATCH(Tables!B80,ARM_ISOS,0))</f>
        <v>249693364.50039214</v>
      </c>
      <c r="E80" s="1">
        <f>INDEX('4. APM'!$X$4:$X$194,MATCH(Tables!B80,APM_ISOS,0))</f>
        <v>122</v>
      </c>
    </row>
    <row r="81" spans="1:5" x14ac:dyDescent="0.3">
      <c r="A81" s="1" t="s">
        <v>164</v>
      </c>
      <c r="B81" s="1" t="s">
        <v>165</v>
      </c>
      <c r="D81" s="1">
        <f>INDEX('3. ARM'!$U$5:$U$195,MATCH(Tables!B81,ARM_ISOS,0))</f>
        <v>553027477.63872743</v>
      </c>
      <c r="E81" s="1">
        <f>INDEX('4. APM'!$X$4:$X$194,MATCH(Tables!B81,APM_ISOS,0))</f>
        <v>91</v>
      </c>
    </row>
    <row r="82" spans="1:5" x14ac:dyDescent="0.3">
      <c r="A82" s="1" t="s">
        <v>166</v>
      </c>
      <c r="B82" s="1" t="s">
        <v>167</v>
      </c>
      <c r="D82" s="1">
        <f>INDEX('3. ARM'!$U$5:$U$195,MATCH(Tables!B82,ARM_ISOS,0))</f>
        <v>3899336590.509511</v>
      </c>
      <c r="E82" s="1">
        <f>INDEX('4. APM'!$X$4:$X$194,MATCH(Tables!B82,APM_ISOS,0))</f>
        <v>36</v>
      </c>
    </row>
    <row r="83" spans="1:5" x14ac:dyDescent="0.3">
      <c r="A83" s="1" t="s">
        <v>168</v>
      </c>
      <c r="B83" s="1" t="s">
        <v>169</v>
      </c>
      <c r="D83" s="1">
        <f>INDEX('3. ARM'!$U$5:$U$195,MATCH(Tables!B83,ARM_ISOS,0))</f>
        <v>305443404.6373859</v>
      </c>
      <c r="E83" s="1">
        <f>INDEX('4. APM'!$X$4:$X$194,MATCH(Tables!B83,APM_ISOS,0))</f>
        <v>115</v>
      </c>
    </row>
    <row r="84" spans="1:5" x14ac:dyDescent="0.3">
      <c r="A84" s="1" t="s">
        <v>170</v>
      </c>
      <c r="B84" s="1" t="s">
        <v>171</v>
      </c>
      <c r="D84" s="1">
        <f>INDEX('3. ARM'!$U$5:$U$195,MATCH(Tables!B84,ARM_ISOS,0))</f>
        <v>13374305127.104679</v>
      </c>
      <c r="E84" s="1">
        <f>INDEX('4. APM'!$X$4:$X$194,MATCH(Tables!B84,APM_ISOS,0))</f>
        <v>13</v>
      </c>
    </row>
    <row r="85" spans="1:5" x14ac:dyDescent="0.3">
      <c r="A85" s="1" t="s">
        <v>172</v>
      </c>
      <c r="B85" s="1" t="s">
        <v>173</v>
      </c>
      <c r="D85" s="1">
        <f>INDEX('3. ARM'!$U$5:$U$195,MATCH(Tables!B85,ARM_ISOS,0))</f>
        <v>596295611.42212784</v>
      </c>
      <c r="E85" s="1">
        <f>INDEX('4. APM'!$X$4:$X$194,MATCH(Tables!B85,APM_ISOS,0))</f>
        <v>88</v>
      </c>
    </row>
    <row r="86" spans="1:5" x14ac:dyDescent="0.3">
      <c r="A86" s="1" t="s">
        <v>174</v>
      </c>
      <c r="B86" s="1" t="s">
        <v>175</v>
      </c>
      <c r="D86" s="1">
        <f>INDEX('3. ARM'!$U$5:$U$195,MATCH(Tables!B86,ARM_ISOS,0))</f>
        <v>1272881179.4878409</v>
      </c>
      <c r="E86" s="1">
        <f>INDEX('4. APM'!$X$4:$X$194,MATCH(Tables!B86,APM_ISOS,0))</f>
        <v>68</v>
      </c>
    </row>
    <row r="87" spans="1:5" x14ac:dyDescent="0.3">
      <c r="A87" s="1" t="s">
        <v>176</v>
      </c>
      <c r="B87" s="1" t="s">
        <v>177</v>
      </c>
      <c r="D87" s="1">
        <f>INDEX('3. ARM'!$U$5:$U$195,MATCH(Tables!B87,ARM_ISOS,0))</f>
        <v>3314056278.3179207</v>
      </c>
      <c r="E87" s="1">
        <f>INDEX('4. APM'!$X$4:$X$194,MATCH(Tables!B87,APM_ISOS,0))</f>
        <v>40</v>
      </c>
    </row>
    <row r="88" spans="1:5" x14ac:dyDescent="0.3">
      <c r="A88" s="1" t="s">
        <v>178</v>
      </c>
      <c r="B88" s="1" t="s">
        <v>179</v>
      </c>
      <c r="D88" s="1">
        <f>INDEX('3. ARM'!$U$5:$U$195,MATCH(Tables!B88,ARM_ISOS,0))</f>
        <v>220569.33417414452</v>
      </c>
      <c r="E88" s="1">
        <f>INDEX('4. APM'!$X$4:$X$194,MATCH(Tables!B88,APM_ISOS,0))</f>
        <v>187</v>
      </c>
    </row>
    <row r="89" spans="1:5" x14ac:dyDescent="0.3">
      <c r="A89" s="1" t="s">
        <v>180</v>
      </c>
      <c r="B89" s="1" t="s">
        <v>181</v>
      </c>
      <c r="D89" s="1">
        <f>INDEX('3. ARM'!$U$5:$U$195,MATCH(Tables!B89,ARM_ISOS,0))</f>
        <v>5191503397.9388609</v>
      </c>
      <c r="E89" s="1">
        <f>INDEX('4. APM'!$X$4:$X$194,MATCH(Tables!B89,APM_ISOS,0))</f>
        <v>30</v>
      </c>
    </row>
    <row r="90" spans="1:5" x14ac:dyDescent="0.3">
      <c r="A90" s="1" t="s">
        <v>182</v>
      </c>
      <c r="B90" s="1" t="s">
        <v>183</v>
      </c>
      <c r="D90" s="1">
        <f>INDEX('3. ARM'!$U$5:$U$195,MATCH(Tables!B90,ARM_ISOS,0))</f>
        <v>5327587047.090682</v>
      </c>
      <c r="E90" s="1">
        <f>INDEX('4. APM'!$X$4:$X$194,MATCH(Tables!B90,APM_ISOS,0))</f>
        <v>28</v>
      </c>
    </row>
    <row r="91" spans="1:5" x14ac:dyDescent="0.3">
      <c r="A91" s="1" t="s">
        <v>184</v>
      </c>
      <c r="B91" s="1" t="s">
        <v>185</v>
      </c>
      <c r="D91" s="1">
        <f>INDEX('3. ARM'!$U$5:$U$195,MATCH(Tables!B91,ARM_ISOS,0))</f>
        <v>220993864.35330105</v>
      </c>
      <c r="E91" s="1">
        <f>INDEX('4. APM'!$X$4:$X$194,MATCH(Tables!B91,APM_ISOS,0))</f>
        <v>124</v>
      </c>
    </row>
    <row r="92" spans="1:5" x14ac:dyDescent="0.3">
      <c r="A92" s="1" t="s">
        <v>186</v>
      </c>
      <c r="B92" s="1" t="s">
        <v>187</v>
      </c>
      <c r="D92" s="1">
        <f>INDEX('3. ARM'!$U$5:$U$195,MATCH(Tables!B92,ARM_ISOS,0))</f>
        <v>743959614.99614656</v>
      </c>
      <c r="E92" s="1">
        <f>INDEX('4. APM'!$X$4:$X$194,MATCH(Tables!B92,APM_ISOS,0))</f>
        <v>84</v>
      </c>
    </row>
    <row r="93" spans="1:5" x14ac:dyDescent="0.3">
      <c r="A93" s="1" t="s">
        <v>188</v>
      </c>
      <c r="B93" s="1" t="s">
        <v>189</v>
      </c>
      <c r="D93" s="1">
        <f>INDEX('3. ARM'!$U$5:$U$195,MATCH(Tables!B93,ARM_ISOS,0))</f>
        <v>465821233.67392629</v>
      </c>
      <c r="E93" s="1">
        <f>INDEX('4. APM'!$X$4:$X$194,MATCH(Tables!B93,APM_ISOS,0))</f>
        <v>101</v>
      </c>
    </row>
    <row r="94" spans="1:5" x14ac:dyDescent="0.3">
      <c r="A94" s="1" t="s">
        <v>190</v>
      </c>
      <c r="B94" s="1" t="s">
        <v>191</v>
      </c>
      <c r="D94" s="1">
        <f>INDEX('3. ARM'!$U$5:$U$195,MATCH(Tables!B94,ARM_ISOS,0))</f>
        <v>214516486.46649539</v>
      </c>
      <c r="E94" s="1">
        <f>INDEX('4. APM'!$X$4:$X$194,MATCH(Tables!B94,APM_ISOS,0))</f>
        <v>127</v>
      </c>
    </row>
    <row r="95" spans="1:5" x14ac:dyDescent="0.3">
      <c r="A95" s="1" t="s">
        <v>192</v>
      </c>
      <c r="B95" s="1" t="s">
        <v>193</v>
      </c>
      <c r="D95" s="1">
        <f>INDEX('3. ARM'!$U$5:$U$195,MATCH(Tables!B95,ARM_ISOS,0))</f>
        <v>131187325.87973028</v>
      </c>
      <c r="E95" s="1">
        <f>INDEX('4. APM'!$X$4:$X$194,MATCH(Tables!B95,APM_ISOS,0))</f>
        <v>135</v>
      </c>
    </row>
    <row r="96" spans="1:5" x14ac:dyDescent="0.3">
      <c r="A96" s="1" t="s">
        <v>194</v>
      </c>
      <c r="B96" s="1" t="s">
        <v>195</v>
      </c>
      <c r="D96" s="1">
        <f>INDEX('3. ARM'!$U$5:$U$195,MATCH(Tables!B96,ARM_ISOS,0))</f>
        <v>4247059.3406220786</v>
      </c>
      <c r="E96" s="1">
        <f>INDEX('4. APM'!$X$4:$X$194,MATCH(Tables!B96,APM_ISOS,0))</f>
        <v>174</v>
      </c>
    </row>
    <row r="97" spans="1:5" x14ac:dyDescent="0.3">
      <c r="A97" s="1" t="s">
        <v>196</v>
      </c>
      <c r="B97" s="1" t="s">
        <v>197</v>
      </c>
      <c r="D97" s="1">
        <f>INDEX('3. ARM'!$U$5:$U$195,MATCH(Tables!B97,ARM_ISOS,0))</f>
        <v>208116788.07601425</v>
      </c>
      <c r="E97" s="1">
        <f>INDEX('4. APM'!$X$4:$X$194,MATCH(Tables!B97,APM_ISOS,0))</f>
        <v>128</v>
      </c>
    </row>
    <row r="98" spans="1:5" x14ac:dyDescent="0.3">
      <c r="A98" s="1" t="s">
        <v>198</v>
      </c>
      <c r="B98" s="1" t="s">
        <v>199</v>
      </c>
      <c r="D98" s="1">
        <f>INDEX('3. ARM'!$U$5:$U$195,MATCH(Tables!B98,ARM_ISOS,0))</f>
        <v>190191345.72451118</v>
      </c>
      <c r="E98" s="1">
        <f>INDEX('4. APM'!$X$4:$X$194,MATCH(Tables!B98,APM_ISOS,0))</f>
        <v>131</v>
      </c>
    </row>
    <row r="99" spans="1:5" x14ac:dyDescent="0.3">
      <c r="A99" s="1" t="s">
        <v>200</v>
      </c>
      <c r="B99" s="1" t="s">
        <v>201</v>
      </c>
      <c r="D99" s="1">
        <f>INDEX('3. ARM'!$U$5:$U$195,MATCH(Tables!B99,ARM_ISOS,0))</f>
        <v>1286353.2128965426</v>
      </c>
      <c r="E99" s="1">
        <f>INDEX('4. APM'!$X$4:$X$194,MATCH(Tables!B99,APM_ISOS,0))</f>
        <v>181</v>
      </c>
    </row>
    <row r="100" spans="1:5" x14ac:dyDescent="0.3">
      <c r="A100" s="1" t="s">
        <v>202</v>
      </c>
      <c r="B100" s="1" t="s">
        <v>203</v>
      </c>
      <c r="D100" s="1">
        <f>INDEX('3. ARM'!$U$5:$U$195,MATCH(Tables!B100,ARM_ISOS,0))</f>
        <v>199090517.35383925</v>
      </c>
      <c r="E100" s="1">
        <f>INDEX('4. APM'!$X$4:$X$194,MATCH(Tables!B100,APM_ISOS,0))</f>
        <v>130</v>
      </c>
    </row>
    <row r="101" spans="1:5" x14ac:dyDescent="0.3">
      <c r="A101" s="1" t="s">
        <v>204</v>
      </c>
      <c r="B101" s="1" t="s">
        <v>205</v>
      </c>
      <c r="D101" s="1">
        <f>INDEX('3. ARM'!$U$5:$U$195,MATCH(Tables!B101,ARM_ISOS,0))</f>
        <v>7378361.8506270312</v>
      </c>
      <c r="E101" s="1">
        <f>INDEX('4. APM'!$X$4:$X$194,MATCH(Tables!B101,APM_ISOS,0))</f>
        <v>169</v>
      </c>
    </row>
    <row r="102" spans="1:5" x14ac:dyDescent="0.3">
      <c r="A102" s="1" t="s">
        <v>206</v>
      </c>
      <c r="B102" s="1" t="s">
        <v>207</v>
      </c>
      <c r="D102" s="1">
        <f>INDEX('3. ARM'!$U$5:$U$195,MATCH(Tables!B102,ARM_ISOS,0))</f>
        <v>3135954437.9394383</v>
      </c>
      <c r="E102" s="1">
        <f>INDEX('4. APM'!$X$4:$X$194,MATCH(Tables!B102,APM_ISOS,0))</f>
        <v>43</v>
      </c>
    </row>
    <row r="103" spans="1:5" x14ac:dyDescent="0.3">
      <c r="A103" s="1" t="s">
        <v>208</v>
      </c>
      <c r="B103" s="1" t="s">
        <v>209</v>
      </c>
      <c r="D103" s="1">
        <f>INDEX('3. ARM'!$U$5:$U$195,MATCH(Tables!B103,ARM_ISOS,0))</f>
        <v>2075884879.0476956</v>
      </c>
      <c r="E103" s="1">
        <f>INDEX('4. APM'!$X$4:$X$194,MATCH(Tables!B103,APM_ISOS,0))</f>
        <v>56</v>
      </c>
    </row>
    <row r="104" spans="1:5" x14ac:dyDescent="0.3">
      <c r="A104" s="1" t="s">
        <v>210</v>
      </c>
      <c r="B104" s="1" t="s">
        <v>211</v>
      </c>
      <c r="D104" s="1">
        <f>INDEX('3. ARM'!$U$5:$U$195,MATCH(Tables!B104,ARM_ISOS,0))</f>
        <v>3724148589.4392204</v>
      </c>
      <c r="E104" s="1">
        <f>INDEX('4. APM'!$X$4:$X$194,MATCH(Tables!B104,APM_ISOS,0))</f>
        <v>38</v>
      </c>
    </row>
    <row r="105" spans="1:5" x14ac:dyDescent="0.3">
      <c r="A105" s="1" t="s">
        <v>212</v>
      </c>
      <c r="B105" s="1" t="s">
        <v>213</v>
      </c>
      <c r="D105" s="1">
        <f>INDEX('3. ARM'!$U$5:$U$195,MATCH(Tables!B105,ARM_ISOS,0))</f>
        <v>655256.96473259572</v>
      </c>
      <c r="E105" s="1">
        <f>INDEX('4. APM'!$X$4:$X$194,MATCH(Tables!B105,APM_ISOS,0))</f>
        <v>183</v>
      </c>
    </row>
    <row r="106" spans="1:5" x14ac:dyDescent="0.3">
      <c r="A106" s="1" t="s">
        <v>214</v>
      </c>
      <c r="B106" s="1" t="s">
        <v>215</v>
      </c>
      <c r="D106" s="1">
        <f>INDEX('3. ARM'!$U$5:$U$195,MATCH(Tables!B106,ARM_ISOS,0))</f>
        <v>2537600789.646606</v>
      </c>
      <c r="E106" s="1">
        <f>INDEX('4. APM'!$X$4:$X$194,MATCH(Tables!B106,APM_ISOS,0))</f>
        <v>48</v>
      </c>
    </row>
    <row r="107" spans="1:5" x14ac:dyDescent="0.3">
      <c r="A107" s="1" t="s">
        <v>216</v>
      </c>
      <c r="B107" s="1" t="s">
        <v>217</v>
      </c>
      <c r="D107" s="1">
        <f>INDEX('3. ARM'!$U$5:$U$195,MATCH(Tables!B107,ARM_ISOS,0))</f>
        <v>612211.07204889413</v>
      </c>
      <c r="E107" s="1">
        <f>INDEX('4. APM'!$X$4:$X$194,MATCH(Tables!B107,APM_ISOS,0))</f>
        <v>184</v>
      </c>
    </row>
    <row r="108" spans="1:5" x14ac:dyDescent="0.3">
      <c r="A108" s="1" t="s">
        <v>218</v>
      </c>
      <c r="B108" s="1" t="s">
        <v>219</v>
      </c>
      <c r="D108" s="1">
        <f>INDEX('3. ARM'!$U$5:$U$195,MATCH(Tables!B108,ARM_ISOS,0))</f>
        <v>180855.473935282</v>
      </c>
      <c r="E108" s="1">
        <f>INDEX('4. APM'!$X$4:$X$194,MATCH(Tables!B108,APM_ISOS,0))</f>
        <v>188</v>
      </c>
    </row>
    <row r="109" spans="1:5" x14ac:dyDescent="0.3">
      <c r="A109" s="1" t="s">
        <v>220</v>
      </c>
      <c r="B109" s="1" t="s">
        <v>221</v>
      </c>
      <c r="D109" s="1">
        <f>INDEX('3. ARM'!$U$5:$U$195,MATCH(Tables!B109,ARM_ISOS,0))</f>
        <v>686055335.30332553</v>
      </c>
      <c r="E109" s="1">
        <f>INDEX('4. APM'!$X$4:$X$194,MATCH(Tables!B109,APM_ISOS,0))</f>
        <v>86</v>
      </c>
    </row>
    <row r="110" spans="1:5" x14ac:dyDescent="0.3">
      <c r="A110" s="1" t="s">
        <v>222</v>
      </c>
      <c r="B110" s="1" t="s">
        <v>223</v>
      </c>
      <c r="D110" s="1">
        <f>INDEX('3. ARM'!$U$5:$U$195,MATCH(Tables!B110,ARM_ISOS,0))</f>
        <v>190917835.92686194</v>
      </c>
      <c r="E110" s="1">
        <f>INDEX('4. APM'!$X$4:$X$194,MATCH(Tables!B110,APM_ISOS,0))</f>
        <v>133</v>
      </c>
    </row>
    <row r="111" spans="1:5" x14ac:dyDescent="0.3">
      <c r="A111" s="1" t="s">
        <v>224</v>
      </c>
      <c r="B111" s="1" t="s">
        <v>225</v>
      </c>
      <c r="D111" s="1">
        <f>INDEX('3. ARM'!$U$5:$U$195,MATCH(Tables!B111,ARM_ISOS,0))</f>
        <v>10537960580.591223</v>
      </c>
      <c r="E111" s="1">
        <f>INDEX('4. APM'!$X$4:$X$194,MATCH(Tables!B111,APM_ISOS,0))</f>
        <v>15</v>
      </c>
    </row>
    <row r="112" spans="1:5" x14ac:dyDescent="0.3">
      <c r="A112" s="1" t="s">
        <v>226</v>
      </c>
      <c r="B112" s="1" t="s">
        <v>227</v>
      </c>
      <c r="D112" s="1">
        <f>INDEX('3. ARM'!$U$5:$U$195,MATCH(Tables!B112,ARM_ISOS,0))</f>
        <v>5787756.2986869849</v>
      </c>
      <c r="E112" s="1">
        <f>INDEX('4. APM'!$X$4:$X$194,MATCH(Tables!B112,APM_ISOS,0))</f>
        <v>172</v>
      </c>
    </row>
    <row r="113" spans="1:5" x14ac:dyDescent="0.3">
      <c r="A113" s="1" t="s">
        <v>228</v>
      </c>
      <c r="B113" s="1" t="s">
        <v>229</v>
      </c>
      <c r="D113" s="1">
        <f>INDEX('3. ARM'!$U$5:$U$195,MATCH(Tables!B113,ARM_ISOS,0))</f>
        <v>336663913.07351875</v>
      </c>
      <c r="E113" s="1">
        <f>INDEX('4. APM'!$X$4:$X$194,MATCH(Tables!B113,APM_ISOS,0))</f>
        <v>112</v>
      </c>
    </row>
    <row r="114" spans="1:5" x14ac:dyDescent="0.3">
      <c r="A114" s="1" t="s">
        <v>230</v>
      </c>
      <c r="B114" s="1" t="s">
        <v>231</v>
      </c>
      <c r="D114" s="1">
        <f>INDEX('3. ARM'!$U$5:$U$195,MATCH(Tables!B114,ARM_ISOS,0))</f>
        <v>259839204.52461788</v>
      </c>
      <c r="E114" s="1">
        <f>INDEX('4. APM'!$X$4:$X$194,MATCH(Tables!B114,APM_ISOS,0))</f>
        <v>119</v>
      </c>
    </row>
    <row r="115" spans="1:5" x14ac:dyDescent="0.3">
      <c r="A115" s="1" t="s">
        <v>232</v>
      </c>
      <c r="B115" s="1" t="s">
        <v>233</v>
      </c>
      <c r="D115" s="1">
        <f>INDEX('3. ARM'!$U$5:$U$195,MATCH(Tables!B115,ARM_ISOS,0))</f>
        <v>56383532.904294655</v>
      </c>
      <c r="E115" s="1">
        <f>INDEX('4. APM'!$X$4:$X$194,MATCH(Tables!B115,APM_ISOS,0))</f>
        <v>147</v>
      </c>
    </row>
    <row r="116" spans="1:5" x14ac:dyDescent="0.3">
      <c r="A116" s="1" t="s">
        <v>234</v>
      </c>
      <c r="B116" s="1" t="s">
        <v>235</v>
      </c>
      <c r="D116" s="1">
        <f>INDEX('3. ARM'!$U$5:$U$195,MATCH(Tables!B116,ARM_ISOS,0))</f>
        <v>4213749215.0839696</v>
      </c>
      <c r="E116" s="1">
        <f>INDEX('4. APM'!$X$4:$X$194,MATCH(Tables!B116,APM_ISOS,0))</f>
        <v>35</v>
      </c>
    </row>
    <row r="117" spans="1:5" x14ac:dyDescent="0.3">
      <c r="A117" s="1" t="s">
        <v>236</v>
      </c>
      <c r="B117" s="1" t="s">
        <v>237</v>
      </c>
      <c r="D117" s="1">
        <f>INDEX('3. ARM'!$U$5:$U$195,MATCH(Tables!B117,ARM_ISOS,0))</f>
        <v>4358700672.8291979</v>
      </c>
      <c r="E117" s="1">
        <f>INDEX('4. APM'!$X$4:$X$194,MATCH(Tables!B117,APM_ISOS,0))</f>
        <v>34</v>
      </c>
    </row>
    <row r="118" spans="1:5" x14ac:dyDescent="0.3">
      <c r="A118" s="1" t="s">
        <v>238</v>
      </c>
      <c r="B118" s="1" t="s">
        <v>239</v>
      </c>
      <c r="D118" s="1">
        <f>INDEX('3. ARM'!$U$5:$U$195,MATCH(Tables!B118,ARM_ISOS,0))</f>
        <v>11429265399.99309</v>
      </c>
      <c r="E118" s="1">
        <f>INDEX('4. APM'!$X$4:$X$194,MATCH(Tables!B118,APM_ISOS,0))</f>
        <v>17</v>
      </c>
    </row>
    <row r="119" spans="1:5" x14ac:dyDescent="0.3">
      <c r="A119" s="1" t="s">
        <v>240</v>
      </c>
      <c r="B119" s="1" t="s">
        <v>241</v>
      </c>
      <c r="D119" s="1">
        <f>INDEX('3. ARM'!$U$5:$U$195,MATCH(Tables!B119,ARM_ISOS,0))</f>
        <v>61418251.785526954</v>
      </c>
      <c r="E119" s="1">
        <f>INDEX('4. APM'!$X$4:$X$194,MATCH(Tables!B119,APM_ISOS,0))</f>
        <v>145</v>
      </c>
    </row>
    <row r="120" spans="1:5" x14ac:dyDescent="0.3">
      <c r="A120" s="1" t="s">
        <v>242</v>
      </c>
      <c r="B120" s="1" t="s">
        <v>243</v>
      </c>
      <c r="D120" s="1">
        <f>INDEX('3. ARM'!$U$5:$U$195,MATCH(Tables!B120,ARM_ISOS,0))</f>
        <v>8121.6212400419809</v>
      </c>
      <c r="E120" s="1">
        <f>INDEX('4. APM'!$X$4:$X$194,MATCH(Tables!B120,APM_ISOS,0))</f>
        <v>191</v>
      </c>
    </row>
    <row r="121" spans="1:5" x14ac:dyDescent="0.3">
      <c r="A121" s="1" t="s">
        <v>244</v>
      </c>
      <c r="B121" s="1" t="s">
        <v>245</v>
      </c>
      <c r="D121" s="1">
        <f>INDEX('3. ARM'!$U$5:$U$195,MATCH(Tables!B121,ARM_ISOS,0))</f>
        <v>5350353843.2472029</v>
      </c>
      <c r="E121" s="1">
        <f>INDEX('4. APM'!$X$4:$X$194,MATCH(Tables!B121,APM_ISOS,0))</f>
        <v>22</v>
      </c>
    </row>
    <row r="122" spans="1:5" x14ac:dyDescent="0.3">
      <c r="A122" s="1" t="s">
        <v>246</v>
      </c>
      <c r="B122" s="1" t="s">
        <v>247</v>
      </c>
      <c r="D122" s="1">
        <f>INDEX('3. ARM'!$U$5:$U$195,MATCH(Tables!B122,ARM_ISOS,0))</f>
        <v>536914291.97206712</v>
      </c>
      <c r="E122" s="1">
        <f>INDEX('4. APM'!$X$4:$X$194,MATCH(Tables!B122,APM_ISOS,0))</f>
        <v>95</v>
      </c>
    </row>
    <row r="123" spans="1:5" x14ac:dyDescent="0.3">
      <c r="A123" s="1" t="s">
        <v>248</v>
      </c>
      <c r="B123" s="1" t="s">
        <v>249</v>
      </c>
      <c r="D123" s="1">
        <f>INDEX('3. ARM'!$U$5:$U$195,MATCH(Tables!B123,ARM_ISOS,0))</f>
        <v>305193170.71731371</v>
      </c>
      <c r="E123" s="1">
        <f>INDEX('4. APM'!$X$4:$X$194,MATCH(Tables!B123,APM_ISOS,0))</f>
        <v>117</v>
      </c>
    </row>
    <row r="124" spans="1:5" x14ac:dyDescent="0.3">
      <c r="A124" s="1" t="s">
        <v>250</v>
      </c>
      <c r="B124" s="1" t="s">
        <v>251</v>
      </c>
      <c r="D124" s="1">
        <f>INDEX('3. ARM'!$U$5:$U$195,MATCH(Tables!B124,ARM_ISOS,0))</f>
        <v>783983201.03532875</v>
      </c>
      <c r="E124" s="1">
        <f>INDEX('4. APM'!$X$4:$X$194,MATCH(Tables!B124,APM_ISOS,0))</f>
        <v>82</v>
      </c>
    </row>
    <row r="125" spans="1:5" x14ac:dyDescent="0.3">
      <c r="A125" s="1" t="s">
        <v>252</v>
      </c>
      <c r="B125" s="1" t="s">
        <v>253</v>
      </c>
      <c r="D125" s="1">
        <f>INDEX('3. ARM'!$U$5:$U$195,MATCH(Tables!B125,ARM_ISOS,0))</f>
        <v>480326468.75078315</v>
      </c>
      <c r="E125" s="1">
        <f>INDEX('4. APM'!$X$4:$X$194,MATCH(Tables!B125,APM_ISOS,0))</f>
        <v>99</v>
      </c>
    </row>
    <row r="126" spans="1:5" x14ac:dyDescent="0.3">
      <c r="A126" s="1" t="s">
        <v>254</v>
      </c>
      <c r="B126" s="1" t="s">
        <v>255</v>
      </c>
      <c r="D126" s="1">
        <f>INDEX('3. ARM'!$U$5:$U$195,MATCH(Tables!B126,ARM_ISOS,0))</f>
        <v>1975386115.0188134</v>
      </c>
      <c r="E126" s="1">
        <f>INDEX('4. APM'!$X$4:$X$194,MATCH(Tables!B126,APM_ISOS,0))</f>
        <v>58</v>
      </c>
    </row>
    <row r="127" spans="1:5" x14ac:dyDescent="0.3">
      <c r="A127" s="1" t="s">
        <v>256</v>
      </c>
      <c r="B127" s="1" t="s">
        <v>257</v>
      </c>
      <c r="D127" s="1">
        <f>INDEX('3. ARM'!$U$5:$U$195,MATCH(Tables!B127,ARM_ISOS,0))</f>
        <v>49845004.428980544</v>
      </c>
      <c r="E127" s="1">
        <f>INDEX('4. APM'!$X$4:$X$194,MATCH(Tables!B127,APM_ISOS,0))</f>
        <v>149</v>
      </c>
    </row>
    <row r="128" spans="1:5" x14ac:dyDescent="0.3">
      <c r="A128" s="1" t="s">
        <v>258</v>
      </c>
      <c r="B128" s="1" t="s">
        <v>259</v>
      </c>
      <c r="D128" s="1">
        <f>INDEX('3. ARM'!$U$5:$U$195,MATCH(Tables!B128,ARM_ISOS,0))</f>
        <v>216397123.31059942</v>
      </c>
      <c r="E128" s="1">
        <f>INDEX('4. APM'!$X$4:$X$194,MATCH(Tables!B128,APM_ISOS,0))</f>
        <v>126</v>
      </c>
    </row>
    <row r="129" spans="1:5" x14ac:dyDescent="0.3">
      <c r="A129" s="1" t="s">
        <v>260</v>
      </c>
      <c r="B129" s="1" t="s">
        <v>261</v>
      </c>
      <c r="D129" s="1">
        <f>INDEX('3. ARM'!$U$5:$U$195,MATCH(Tables!B129,ARM_ISOS,0))</f>
        <v>30029863504.1605</v>
      </c>
      <c r="E129" s="1">
        <f>INDEX('4. APM'!$X$4:$X$194,MATCH(Tables!B129,APM_ISOS,0))</f>
        <v>7</v>
      </c>
    </row>
    <row r="130" spans="1:5" x14ac:dyDescent="0.3">
      <c r="A130" s="1" t="s">
        <v>262</v>
      </c>
      <c r="B130" s="1" t="s">
        <v>263</v>
      </c>
      <c r="D130" s="1">
        <f>INDEX('3. ARM'!$U$5:$U$195,MATCH(Tables!B130,ARM_ISOS,0))</f>
        <v>2096051.84364968</v>
      </c>
      <c r="E130" s="1">
        <f>INDEX('4. APM'!$X$4:$X$194,MATCH(Tables!B130,APM_ISOS,0))</f>
        <v>180</v>
      </c>
    </row>
    <row r="131" spans="1:5" x14ac:dyDescent="0.3">
      <c r="A131" s="1" t="s">
        <v>264</v>
      </c>
      <c r="B131" s="1" t="s">
        <v>265</v>
      </c>
      <c r="D131" s="1">
        <f>INDEX('3. ARM'!$U$5:$U$195,MATCH(Tables!B131,ARM_ISOS,0))</f>
        <v>275978938.8965838</v>
      </c>
      <c r="E131" s="1">
        <f>INDEX('4. APM'!$X$4:$X$194,MATCH(Tables!B131,APM_ISOS,0))</f>
        <v>116</v>
      </c>
    </row>
    <row r="132" spans="1:5" x14ac:dyDescent="0.3">
      <c r="A132" s="1" t="s">
        <v>266</v>
      </c>
      <c r="B132" s="1" t="s">
        <v>267</v>
      </c>
      <c r="D132" s="1">
        <f>INDEX('3. ARM'!$U$5:$U$195,MATCH(Tables!B132,ARM_ISOS,0))</f>
        <v>363603585.74736691</v>
      </c>
      <c r="E132" s="1">
        <f>INDEX('4. APM'!$X$4:$X$194,MATCH(Tables!B132,APM_ISOS,0))</f>
        <v>108</v>
      </c>
    </row>
    <row r="133" spans="1:5" x14ac:dyDescent="0.3">
      <c r="A133" s="1" t="s">
        <v>268</v>
      </c>
      <c r="B133" s="1" t="s">
        <v>269</v>
      </c>
      <c r="D133" s="1">
        <f>INDEX('3. ARM'!$U$5:$U$195,MATCH(Tables!B133,ARM_ISOS,0))</f>
        <v>1449686839.3616138</v>
      </c>
      <c r="E133" s="1">
        <f>INDEX('4. APM'!$X$4:$X$194,MATCH(Tables!B133,APM_ISOS,0))</f>
        <v>67</v>
      </c>
    </row>
    <row r="134" spans="1:5" x14ac:dyDescent="0.3">
      <c r="A134" s="1" t="s">
        <v>270</v>
      </c>
      <c r="B134" s="1" t="s">
        <v>271</v>
      </c>
      <c r="D134" s="1">
        <f>INDEX('3. ARM'!$U$5:$U$195,MATCH(Tables!B134,ARM_ISOS,0))</f>
        <v>405582659.43477982</v>
      </c>
      <c r="E134" s="1">
        <f>INDEX('4. APM'!$X$4:$X$194,MATCH(Tables!B134,APM_ISOS,0))</f>
        <v>104</v>
      </c>
    </row>
    <row r="135" spans="1:5" x14ac:dyDescent="0.3">
      <c r="A135" s="1" t="s">
        <v>272</v>
      </c>
      <c r="B135" s="1" t="s">
        <v>273</v>
      </c>
      <c r="D135" s="1">
        <f>INDEX('3. ARM'!$U$5:$U$195,MATCH(Tables!B135,ARM_ISOS,0))</f>
        <v>3378677869.6136518</v>
      </c>
      <c r="E135" s="1">
        <f>INDEX('4. APM'!$X$4:$X$194,MATCH(Tables!B135,APM_ISOS,0))</f>
        <v>39</v>
      </c>
    </row>
    <row r="136" spans="1:5" x14ac:dyDescent="0.3">
      <c r="A136" s="1" t="s">
        <v>274</v>
      </c>
      <c r="B136" s="1" t="s">
        <v>275</v>
      </c>
      <c r="D136" s="1">
        <f>INDEX('3. ARM'!$U$5:$U$195,MATCH(Tables!B136,ARM_ISOS,0))</f>
        <v>29614698833.732224</v>
      </c>
      <c r="E136" s="1">
        <f>INDEX('4. APM'!$X$4:$X$194,MATCH(Tables!B136,APM_ISOS,0))</f>
        <v>8</v>
      </c>
    </row>
    <row r="137" spans="1:5" x14ac:dyDescent="0.3">
      <c r="A137" s="1" t="s">
        <v>276</v>
      </c>
      <c r="B137" s="1" t="s">
        <v>277</v>
      </c>
      <c r="D137" s="1">
        <f>INDEX('3. ARM'!$U$5:$U$195,MATCH(Tables!B137,ARM_ISOS,0))</f>
        <v>4325472061.1085958</v>
      </c>
      <c r="E137" s="1">
        <f>INDEX('4. APM'!$X$4:$X$194,MATCH(Tables!B137,APM_ISOS,0))</f>
        <v>33</v>
      </c>
    </row>
    <row r="138" spans="1:5" x14ac:dyDescent="0.3">
      <c r="A138" s="1" t="s">
        <v>278</v>
      </c>
      <c r="B138" s="1" t="s">
        <v>279</v>
      </c>
      <c r="D138" s="1">
        <f>INDEX('3. ARM'!$U$5:$U$195,MATCH(Tables!B138,ARM_ISOS,0))</f>
        <v>975783334.11099172</v>
      </c>
      <c r="E138" s="1">
        <f>INDEX('4. APM'!$X$4:$X$194,MATCH(Tables!B138,APM_ISOS,0))</f>
        <v>74</v>
      </c>
    </row>
    <row r="139" spans="1:5" x14ac:dyDescent="0.3">
      <c r="A139" s="1" t="s">
        <v>280</v>
      </c>
      <c r="B139" s="1" t="s">
        <v>281</v>
      </c>
      <c r="D139" s="1">
        <f>INDEX('3. ARM'!$U$5:$U$195,MATCH(Tables!B139,ARM_ISOS,0))</f>
        <v>2566238.7598258927</v>
      </c>
      <c r="E139" s="1">
        <f>INDEX('4. APM'!$X$4:$X$194,MATCH(Tables!B139,APM_ISOS,0))</f>
        <v>178</v>
      </c>
    </row>
    <row r="140" spans="1:5" x14ac:dyDescent="0.3">
      <c r="A140" s="1" t="s">
        <v>282</v>
      </c>
      <c r="B140" s="1" t="s">
        <v>283</v>
      </c>
      <c r="D140" s="1">
        <f>INDEX('3. ARM'!$U$5:$U$195,MATCH(Tables!B140,ARM_ISOS,0))</f>
        <v>2431760719.7120304</v>
      </c>
      <c r="E140" s="1">
        <f>INDEX('4. APM'!$X$4:$X$194,MATCH(Tables!B140,APM_ISOS,0))</f>
        <v>50</v>
      </c>
    </row>
    <row r="141" spans="1:5" x14ac:dyDescent="0.3">
      <c r="A141" s="1" t="s">
        <v>284</v>
      </c>
      <c r="B141" s="1" t="s">
        <v>285</v>
      </c>
      <c r="D141" s="1">
        <f>INDEX('3. ARM'!$U$5:$U$195,MATCH(Tables!B141,ARM_ISOS,0))</f>
        <v>19791573358.223324</v>
      </c>
      <c r="E141" s="1">
        <f>INDEX('4. APM'!$X$4:$X$194,MATCH(Tables!B141,APM_ISOS,0))</f>
        <v>10</v>
      </c>
    </row>
    <row r="142" spans="1:5" x14ac:dyDescent="0.3">
      <c r="A142" s="1" t="s">
        <v>286</v>
      </c>
      <c r="B142" s="1" t="s">
        <v>287</v>
      </c>
      <c r="D142" s="1">
        <f>INDEX('3. ARM'!$U$5:$U$195,MATCH(Tables!B142,ARM_ISOS,0))</f>
        <v>1327909282.218708</v>
      </c>
      <c r="E142" s="1">
        <f>INDEX('4. APM'!$X$4:$X$194,MATCH(Tables!B142,APM_ISOS,0))</f>
        <v>70</v>
      </c>
    </row>
    <row r="143" spans="1:5" x14ac:dyDescent="0.3">
      <c r="A143" s="1" t="s">
        <v>288</v>
      </c>
      <c r="B143" s="1" t="s">
        <v>289</v>
      </c>
      <c r="D143" s="1">
        <f>INDEX('3. ARM'!$U$5:$U$195,MATCH(Tables!B143,ARM_ISOS,0))</f>
        <v>3276076.8145850278</v>
      </c>
      <c r="E143" s="1">
        <f>INDEX('4. APM'!$X$4:$X$194,MATCH(Tables!B143,APM_ISOS,0))</f>
        <v>177</v>
      </c>
    </row>
    <row r="144" spans="1:5" x14ac:dyDescent="0.3">
      <c r="A144" s="1" t="s">
        <v>290</v>
      </c>
      <c r="B144" s="1" t="s">
        <v>291</v>
      </c>
      <c r="D144" s="1">
        <f>INDEX('3. ARM'!$U$5:$U$195,MATCH(Tables!B144,ARM_ISOS,0))</f>
        <v>8020897.0324827321</v>
      </c>
      <c r="E144" s="1">
        <f>INDEX('4. APM'!$X$4:$X$194,MATCH(Tables!B144,APM_ISOS,0))</f>
        <v>168</v>
      </c>
    </row>
    <row r="145" spans="1:5" x14ac:dyDescent="0.3">
      <c r="A145" s="1" t="s">
        <v>292</v>
      </c>
      <c r="B145" s="1" t="s">
        <v>293</v>
      </c>
      <c r="D145" s="1">
        <f>INDEX('3. ARM'!$U$5:$U$195,MATCH(Tables!B145,ARM_ISOS,0))</f>
        <v>946281.13522721431</v>
      </c>
      <c r="E145" s="1">
        <f>INDEX('4. APM'!$X$4:$X$194,MATCH(Tables!B145,APM_ISOS,0))</f>
        <v>182</v>
      </c>
    </row>
    <row r="146" spans="1:5" x14ac:dyDescent="0.3">
      <c r="A146" s="1" t="s">
        <v>294</v>
      </c>
      <c r="B146" s="1" t="s">
        <v>295</v>
      </c>
      <c r="D146" s="1">
        <f>INDEX('3. ARM'!$U$5:$U$195,MATCH(Tables!B146,ARM_ISOS,0))</f>
        <v>21573470.219302937</v>
      </c>
      <c r="E146" s="1">
        <f>INDEX('4. APM'!$X$4:$X$194,MATCH(Tables!B146,APM_ISOS,0))</f>
        <v>160</v>
      </c>
    </row>
    <row r="147" spans="1:5" x14ac:dyDescent="0.3">
      <c r="A147" s="1" t="s">
        <v>296</v>
      </c>
      <c r="B147" s="1" t="s">
        <v>297</v>
      </c>
      <c r="D147" s="1">
        <f>INDEX('3. ARM'!$U$5:$U$195,MATCH(Tables!B147,ARM_ISOS,0))</f>
        <v>374319.191898119</v>
      </c>
      <c r="E147" s="1">
        <f>INDEX('4. APM'!$X$4:$X$194,MATCH(Tables!B147,APM_ISOS,0))</f>
        <v>186</v>
      </c>
    </row>
    <row r="148" spans="1:5" x14ac:dyDescent="0.3">
      <c r="A148" s="1" t="s">
        <v>298</v>
      </c>
      <c r="B148" s="1" t="s">
        <v>299</v>
      </c>
      <c r="D148" s="1">
        <f>INDEX('3. ARM'!$U$5:$U$195,MATCH(Tables!B148,ARM_ISOS,0))</f>
        <v>780762451.66444826</v>
      </c>
      <c r="E148" s="1">
        <f>INDEX('4. APM'!$X$4:$X$194,MATCH(Tables!B148,APM_ISOS,0))</f>
        <v>83</v>
      </c>
    </row>
    <row r="149" spans="1:5" x14ac:dyDescent="0.3">
      <c r="A149" s="1" t="s">
        <v>300</v>
      </c>
      <c r="B149" s="1" t="s">
        <v>301</v>
      </c>
      <c r="D149" s="1">
        <f>INDEX('3. ARM'!$U$5:$U$195,MATCH(Tables!B149,ARM_ISOS,0))</f>
        <v>1422214097.8935897</v>
      </c>
      <c r="E149" s="1">
        <f>INDEX('4. APM'!$X$4:$X$194,MATCH(Tables!B149,APM_ISOS,0))</f>
        <v>66</v>
      </c>
    </row>
    <row r="150" spans="1:5" x14ac:dyDescent="0.3">
      <c r="A150" s="1" t="s">
        <v>302</v>
      </c>
      <c r="B150" s="1" t="s">
        <v>303</v>
      </c>
      <c r="D150" s="1">
        <f>INDEX('3. ARM'!$U$5:$U$195,MATCH(Tables!B150,ARM_ISOS,0))</f>
        <v>1259718839.1828494</v>
      </c>
      <c r="E150" s="1">
        <f>INDEX('4. APM'!$X$4:$X$194,MATCH(Tables!B150,APM_ISOS,0))</f>
        <v>71</v>
      </c>
    </row>
    <row r="151" spans="1:5" x14ac:dyDescent="0.3">
      <c r="A151" s="1" t="s">
        <v>304</v>
      </c>
      <c r="B151" s="1" t="s">
        <v>305</v>
      </c>
      <c r="D151" s="1">
        <f>INDEX('3. ARM'!$U$5:$U$195,MATCH(Tables!B151,ARM_ISOS,0))</f>
        <v>99448.940000198229</v>
      </c>
      <c r="E151" s="1">
        <f>INDEX('4. APM'!$X$4:$X$194,MATCH(Tables!B151,APM_ISOS,0))</f>
        <v>189</v>
      </c>
    </row>
    <row r="152" spans="1:5" x14ac:dyDescent="0.3">
      <c r="A152" s="1" t="s">
        <v>306</v>
      </c>
      <c r="B152" s="1" t="s">
        <v>307</v>
      </c>
      <c r="D152" s="1">
        <f>INDEX('3. ARM'!$U$5:$U$195,MATCH(Tables!B152,ARM_ISOS,0))</f>
        <v>207246325.32524666</v>
      </c>
      <c r="E152" s="1">
        <f>INDEX('4. APM'!$X$4:$X$194,MATCH(Tables!B152,APM_ISOS,0))</f>
        <v>129</v>
      </c>
    </row>
    <row r="153" spans="1:5" x14ac:dyDescent="0.3">
      <c r="A153" s="1" t="s">
        <v>308</v>
      </c>
      <c r="B153" s="1" t="s">
        <v>309</v>
      </c>
      <c r="D153" s="1">
        <f>INDEX('3. ARM'!$U$5:$U$195,MATCH(Tables!B153,ARM_ISOS,0))</f>
        <v>5968138.6647899747</v>
      </c>
      <c r="E153" s="1">
        <f>INDEX('4. APM'!$X$4:$X$194,MATCH(Tables!B153,APM_ISOS,0))</f>
        <v>170</v>
      </c>
    </row>
    <row r="154" spans="1:5" x14ac:dyDescent="0.3">
      <c r="A154" s="1" t="s">
        <v>310</v>
      </c>
      <c r="B154" s="1" t="s">
        <v>311</v>
      </c>
      <c r="D154" s="1">
        <f>INDEX('3. ARM'!$U$5:$U$195,MATCH(Tables!B154,ARM_ISOS,0))</f>
        <v>390113860.15984988</v>
      </c>
      <c r="E154" s="1">
        <f>INDEX('4. APM'!$X$4:$X$194,MATCH(Tables!B154,APM_ISOS,0))</f>
        <v>103</v>
      </c>
    </row>
    <row r="155" spans="1:5" x14ac:dyDescent="0.3">
      <c r="A155" s="1" t="s">
        <v>312</v>
      </c>
      <c r="B155" s="1" t="s">
        <v>313</v>
      </c>
      <c r="D155" s="1">
        <f>INDEX('3. ARM'!$U$5:$U$195,MATCH(Tables!B155,ARM_ISOS,0))</f>
        <v>73025390.911059171</v>
      </c>
      <c r="E155" s="1">
        <f>INDEX('4. APM'!$X$4:$X$194,MATCH(Tables!B155,APM_ISOS,0))</f>
        <v>143</v>
      </c>
    </row>
    <row r="156" spans="1:5" x14ac:dyDescent="0.3">
      <c r="A156" s="1" t="s">
        <v>314</v>
      </c>
      <c r="B156" s="1" t="s">
        <v>315</v>
      </c>
      <c r="D156" s="1">
        <f>INDEX('3. ARM'!$U$5:$U$195,MATCH(Tables!B156,ARM_ISOS,0))</f>
        <v>23417011.599155538</v>
      </c>
      <c r="E156" s="1">
        <f>INDEX('4. APM'!$X$4:$X$194,MATCH(Tables!B156,APM_ISOS,0))</f>
        <v>159</v>
      </c>
    </row>
    <row r="157" spans="1:5" x14ac:dyDescent="0.3">
      <c r="A157" s="1" t="s">
        <v>316</v>
      </c>
      <c r="B157" s="1" t="s">
        <v>317</v>
      </c>
      <c r="D157" s="1">
        <f>INDEX('3. ARM'!$U$5:$U$195,MATCH(Tables!B157,ARM_ISOS,0))</f>
        <v>2692857088.6405149</v>
      </c>
      <c r="E157" s="1">
        <f>INDEX('4. APM'!$X$4:$X$194,MATCH(Tables!B157,APM_ISOS,0))</f>
        <v>45</v>
      </c>
    </row>
    <row r="158" spans="1:5" x14ac:dyDescent="0.3">
      <c r="A158" s="1" t="s">
        <v>318</v>
      </c>
      <c r="B158" s="1" t="s">
        <v>319</v>
      </c>
      <c r="D158" s="1">
        <f>INDEX('3. ARM'!$U$5:$U$195,MATCH(Tables!B158,ARM_ISOS,0))</f>
        <v>5072380213.5556669</v>
      </c>
      <c r="E158" s="1">
        <f>INDEX('4. APM'!$X$4:$X$194,MATCH(Tables!B158,APM_ISOS,0))</f>
        <v>27</v>
      </c>
    </row>
    <row r="159" spans="1:5" x14ac:dyDescent="0.3">
      <c r="A159" s="1" t="s">
        <v>320</v>
      </c>
      <c r="B159" s="1" t="s">
        <v>321</v>
      </c>
      <c r="D159" s="1">
        <f>INDEX('3. ARM'!$U$5:$U$195,MATCH(Tables!B159,ARM_ISOS,0))</f>
        <v>274870409.99966186</v>
      </c>
      <c r="E159" s="1">
        <f>INDEX('4. APM'!$X$4:$X$194,MATCH(Tables!B159,APM_ISOS,0))</f>
        <v>114</v>
      </c>
    </row>
    <row r="160" spans="1:5" x14ac:dyDescent="0.3">
      <c r="A160" s="1" t="s">
        <v>322</v>
      </c>
      <c r="B160" s="1" t="s">
        <v>323</v>
      </c>
      <c r="D160" s="1">
        <f>INDEX('3. ARM'!$U$5:$U$195,MATCH(Tables!B160,ARM_ISOS,0))</f>
        <v>5146395362.1888208</v>
      </c>
      <c r="E160" s="1">
        <f>INDEX('4. APM'!$X$4:$X$194,MATCH(Tables!B160,APM_ISOS,0))</f>
        <v>25</v>
      </c>
    </row>
    <row r="161" spans="1:5" x14ac:dyDescent="0.3">
      <c r="A161" s="1" t="s">
        <v>324</v>
      </c>
      <c r="B161" s="1" t="s">
        <v>325</v>
      </c>
      <c r="D161" s="1">
        <f>INDEX('3. ARM'!$U$5:$U$195,MATCH(Tables!B161,ARM_ISOS,0))</f>
        <v>2449634646.2255678</v>
      </c>
      <c r="E161" s="1">
        <f>INDEX('4. APM'!$X$4:$X$194,MATCH(Tables!B161,APM_ISOS,0))</f>
        <v>51</v>
      </c>
    </row>
    <row r="162" spans="1:5" x14ac:dyDescent="0.3">
      <c r="A162" s="1" t="s">
        <v>326</v>
      </c>
      <c r="B162" s="1" t="s">
        <v>327</v>
      </c>
      <c r="D162" s="1">
        <f>INDEX('3. ARM'!$U$5:$U$195,MATCH(Tables!B162,ARM_ISOS,0))</f>
        <v>945768453.19583094</v>
      </c>
      <c r="E162" s="1">
        <f>INDEX('4. APM'!$X$4:$X$194,MATCH(Tables!B162,APM_ISOS,0))</f>
        <v>77</v>
      </c>
    </row>
    <row r="163" spans="1:5" x14ac:dyDescent="0.3">
      <c r="A163" s="1" t="s">
        <v>328</v>
      </c>
      <c r="B163" s="1" t="s">
        <v>329</v>
      </c>
      <c r="D163" s="1">
        <f>INDEX('3. ARM'!$U$5:$U$195,MATCH(Tables!B163,ARM_ISOS,0))</f>
        <v>32855807.384804673</v>
      </c>
      <c r="E163" s="1">
        <f>INDEX('4. APM'!$X$4:$X$194,MATCH(Tables!B163,APM_ISOS,0))</f>
        <v>155</v>
      </c>
    </row>
    <row r="164" spans="1:5" x14ac:dyDescent="0.3">
      <c r="A164" s="1" t="s">
        <v>330</v>
      </c>
      <c r="B164" s="1" t="s">
        <v>331</v>
      </c>
      <c r="D164" s="1">
        <f>INDEX('3. ARM'!$U$5:$U$195,MATCH(Tables!B164,ARM_ISOS,0))</f>
        <v>50393515.690938666</v>
      </c>
      <c r="E164" s="1">
        <f>INDEX('4. APM'!$X$4:$X$194,MATCH(Tables!B164,APM_ISOS,0))</f>
        <v>151</v>
      </c>
    </row>
    <row r="165" spans="1:5" x14ac:dyDescent="0.3">
      <c r="A165" s="1" t="s">
        <v>332</v>
      </c>
      <c r="B165" s="1" t="s">
        <v>333</v>
      </c>
      <c r="D165" s="1">
        <f>INDEX('3. ARM'!$U$5:$U$195,MATCH(Tables!B165,ARM_ISOS,0))</f>
        <v>10195401.413393784</v>
      </c>
      <c r="E165" s="1">
        <f>INDEX('4. APM'!$X$4:$X$194,MATCH(Tables!B165,APM_ISOS,0))</f>
        <v>166</v>
      </c>
    </row>
    <row r="166" spans="1:5" x14ac:dyDescent="0.3">
      <c r="A166" s="1" t="s">
        <v>334</v>
      </c>
      <c r="B166" s="1" t="s">
        <v>335</v>
      </c>
      <c r="D166" s="1">
        <f>INDEX('3. ARM'!$U$5:$U$195,MATCH(Tables!B166,ARM_ISOS,0))</f>
        <v>129934298.38516386</v>
      </c>
      <c r="E166" s="1">
        <f>INDEX('4. APM'!$X$4:$X$194,MATCH(Tables!B166,APM_ISOS,0))</f>
        <v>137</v>
      </c>
    </row>
    <row r="167" spans="1:5" x14ac:dyDescent="0.3">
      <c r="A167" s="1" t="s">
        <v>336</v>
      </c>
      <c r="B167" s="1" t="s">
        <v>337</v>
      </c>
      <c r="D167" s="1">
        <f>INDEX('3. ARM'!$U$5:$U$195,MATCH(Tables!B167,ARM_ISOS,0))</f>
        <v>807631902.73890114</v>
      </c>
      <c r="E167" s="1">
        <f>INDEX('4. APM'!$X$4:$X$194,MATCH(Tables!B167,APM_ISOS,0))</f>
        <v>81</v>
      </c>
    </row>
    <row r="168" spans="1:5" x14ac:dyDescent="0.3">
      <c r="A168" s="1" t="s">
        <v>338</v>
      </c>
      <c r="B168" s="1" t="s">
        <v>339</v>
      </c>
      <c r="D168" s="1">
        <f>INDEX('3. ARM'!$U$5:$U$195,MATCH(Tables!B168,ARM_ISOS,0))</f>
        <v>1548058206.7834463</v>
      </c>
      <c r="E168" s="1">
        <f>INDEX('4. APM'!$X$4:$X$194,MATCH(Tables!B168,APM_ISOS,0))</f>
        <v>64</v>
      </c>
    </row>
    <row r="169" spans="1:5" x14ac:dyDescent="0.3">
      <c r="A169" s="1" t="s">
        <v>340</v>
      </c>
      <c r="B169" s="1" t="s">
        <v>341</v>
      </c>
      <c r="D169" s="1">
        <f>INDEX('3. ARM'!$U$5:$U$195,MATCH(Tables!B169,ARM_ISOS,0))</f>
        <v>2861756989.7535658</v>
      </c>
      <c r="E169" s="1">
        <f>INDEX('4. APM'!$X$4:$X$194,MATCH(Tables!B169,APM_ISOS,0))</f>
        <v>44</v>
      </c>
    </row>
    <row r="170" spans="1:5" x14ac:dyDescent="0.3">
      <c r="A170" s="1" t="s">
        <v>342</v>
      </c>
      <c r="B170" s="1" t="s">
        <v>343</v>
      </c>
      <c r="D170" s="1">
        <f>INDEX('3. ARM'!$U$5:$U$195,MATCH(Tables!B170,ARM_ISOS,0))</f>
        <v>12043166945.782158</v>
      </c>
      <c r="E170" s="1">
        <f>INDEX('4. APM'!$X$4:$X$194,MATCH(Tables!B170,APM_ISOS,0))</f>
        <v>14</v>
      </c>
    </row>
    <row r="171" spans="1:5" x14ac:dyDescent="0.3">
      <c r="A171" s="1" t="s">
        <v>344</v>
      </c>
      <c r="B171" s="1" t="s">
        <v>345</v>
      </c>
      <c r="D171" s="1">
        <f>INDEX('3. ARM'!$U$5:$U$195,MATCH(Tables!B171,ARM_ISOS,0))</f>
        <v>263229063.24569318</v>
      </c>
      <c r="E171" s="1">
        <f>INDEX('4. APM'!$X$4:$X$194,MATCH(Tables!B171,APM_ISOS,0))</f>
        <v>118</v>
      </c>
    </row>
    <row r="172" spans="1:5" x14ac:dyDescent="0.3">
      <c r="A172" s="1" t="s">
        <v>346</v>
      </c>
      <c r="B172" s="1" t="s">
        <v>347</v>
      </c>
      <c r="D172" s="1">
        <f>INDEX('3. ARM'!$U$5:$U$195,MATCH(Tables!B172,ARM_ISOS,0))</f>
        <v>34708369.742524013</v>
      </c>
      <c r="E172" s="1">
        <f>INDEX('4. APM'!$X$4:$X$194,MATCH(Tables!B172,APM_ISOS,0))</f>
        <v>154</v>
      </c>
    </row>
    <row r="173" spans="1:5" x14ac:dyDescent="0.3">
      <c r="A173" s="1" t="s">
        <v>348</v>
      </c>
      <c r="B173" s="1" t="s">
        <v>349</v>
      </c>
      <c r="D173" s="1">
        <f>INDEX('3. ARM'!$U$5:$U$195,MATCH(Tables!B173,ARM_ISOS,0))</f>
        <v>626063987.91715872</v>
      </c>
      <c r="E173" s="1">
        <f>INDEX('4. APM'!$X$4:$X$194,MATCH(Tables!B173,APM_ISOS,0))</f>
        <v>89</v>
      </c>
    </row>
    <row r="174" spans="1:5" x14ac:dyDescent="0.3">
      <c r="A174" s="1" t="s">
        <v>350</v>
      </c>
      <c r="B174" s="1" t="s">
        <v>351</v>
      </c>
      <c r="D174" s="1">
        <f>INDEX('3. ARM'!$U$5:$U$195,MATCH(Tables!B174,ARM_ISOS,0))</f>
        <v>19623343.621712208</v>
      </c>
      <c r="E174" s="1">
        <f>INDEX('4. APM'!$X$4:$X$194,MATCH(Tables!B174,APM_ISOS,0))</f>
        <v>161</v>
      </c>
    </row>
    <row r="175" spans="1:5" x14ac:dyDescent="0.3">
      <c r="A175" s="1" t="s">
        <v>352</v>
      </c>
      <c r="B175" s="1" t="s">
        <v>353</v>
      </c>
      <c r="D175" s="1">
        <f>INDEX('3. ARM'!$U$5:$U$195,MATCH(Tables!B175,ARM_ISOS,0))</f>
        <v>107090637.44159697</v>
      </c>
      <c r="E175" s="1">
        <f>INDEX('4. APM'!$X$4:$X$194,MATCH(Tables!B175,APM_ISOS,0))</f>
        <v>141</v>
      </c>
    </row>
    <row r="176" spans="1:5" x14ac:dyDescent="0.3">
      <c r="A176" s="1" t="s">
        <v>354</v>
      </c>
      <c r="B176" s="1" t="s">
        <v>355</v>
      </c>
      <c r="D176" s="1">
        <f>INDEX('3. ARM'!$U$5:$U$195,MATCH(Tables!B176,ARM_ISOS,0))</f>
        <v>325514458.75763172</v>
      </c>
      <c r="E176" s="1">
        <f>INDEX('4. APM'!$X$4:$X$194,MATCH(Tables!B176,APM_ISOS,0))</f>
        <v>113</v>
      </c>
    </row>
    <row r="177" spans="1:5" x14ac:dyDescent="0.3">
      <c r="A177" s="1" t="s">
        <v>356</v>
      </c>
      <c r="B177" s="1" t="s">
        <v>357</v>
      </c>
      <c r="D177" s="1">
        <f>INDEX('3. ARM'!$U$5:$U$195,MATCH(Tables!B177,ARM_ISOS,0))</f>
        <v>14833996631.704657</v>
      </c>
      <c r="E177" s="1">
        <f>INDEX('4. APM'!$X$4:$X$194,MATCH(Tables!B177,APM_ISOS,0))</f>
        <v>11</v>
      </c>
    </row>
    <row r="178" spans="1:5" x14ac:dyDescent="0.3">
      <c r="A178" s="1" t="s">
        <v>358</v>
      </c>
      <c r="B178" s="1" t="s">
        <v>359</v>
      </c>
      <c r="D178" s="1">
        <f>INDEX('3. ARM'!$U$5:$U$195,MATCH(Tables!B178,ARM_ISOS,0))</f>
        <v>492046778.75421357</v>
      </c>
      <c r="E178" s="1">
        <f>INDEX('4. APM'!$X$4:$X$194,MATCH(Tables!B178,APM_ISOS,0))</f>
        <v>98</v>
      </c>
    </row>
    <row r="179" spans="1:5" x14ac:dyDescent="0.3">
      <c r="A179" s="1" t="s">
        <v>360</v>
      </c>
      <c r="B179" s="1" t="s">
        <v>361</v>
      </c>
      <c r="D179" s="1">
        <f>INDEX('3. ARM'!$U$5:$U$195,MATCH(Tables!B179,ARM_ISOS,0))</f>
        <v>44640.759923817059</v>
      </c>
      <c r="E179" s="1">
        <f>INDEX('4. APM'!$X$4:$X$194,MATCH(Tables!B179,APM_ISOS,0))</f>
        <v>190</v>
      </c>
    </row>
    <row r="180" spans="1:5" x14ac:dyDescent="0.3">
      <c r="A180" s="1" t="s">
        <v>362</v>
      </c>
      <c r="B180" s="1" t="s">
        <v>363</v>
      </c>
      <c r="D180" s="1">
        <f>INDEX('3. ARM'!$U$5:$U$195,MATCH(Tables!B180,ARM_ISOS,0))</f>
        <v>4867982889.0221691</v>
      </c>
      <c r="E180" s="1">
        <f>INDEX('4. APM'!$X$4:$X$194,MATCH(Tables!B180,APM_ISOS,0))</f>
        <v>31</v>
      </c>
    </row>
    <row r="181" spans="1:5" x14ac:dyDescent="0.3">
      <c r="A181" s="1" t="s">
        <v>364</v>
      </c>
      <c r="B181" s="1" t="s">
        <v>365</v>
      </c>
      <c r="D181" s="1">
        <f>INDEX('3. ARM'!$U$5:$U$195,MATCH(Tables!B181,ARM_ISOS,0))</f>
        <v>3646625038.0108962</v>
      </c>
      <c r="E181" s="1">
        <f>INDEX('4. APM'!$X$4:$X$194,MATCH(Tables!B181,APM_ISOS,0))</f>
        <v>37</v>
      </c>
    </row>
    <row r="182" spans="1:5" x14ac:dyDescent="0.3">
      <c r="A182" s="1" t="s">
        <v>366</v>
      </c>
      <c r="B182" s="1" t="s">
        <v>367</v>
      </c>
      <c r="D182" s="1">
        <f>INDEX('3. ARM'!$U$5:$U$195,MATCH(Tables!B182,ARM_ISOS,0))</f>
        <v>1648998194.280704</v>
      </c>
      <c r="E182" s="1">
        <f>INDEX('4. APM'!$X$4:$X$194,MATCH(Tables!B182,APM_ISOS,0))</f>
        <v>63</v>
      </c>
    </row>
    <row r="183" spans="1:5" x14ac:dyDescent="0.3">
      <c r="A183" s="1" t="s">
        <v>368</v>
      </c>
      <c r="B183" s="1" t="s">
        <v>369</v>
      </c>
      <c r="D183" s="1">
        <f>INDEX('3. ARM'!$U$5:$U$195,MATCH(Tables!B183,ARM_ISOS,0))</f>
        <v>5159274346.313714</v>
      </c>
      <c r="E183" s="1">
        <f>INDEX('4. APM'!$X$4:$X$194,MATCH(Tables!B183,APM_ISOS,0))</f>
        <v>26</v>
      </c>
    </row>
    <row r="184" spans="1:5" x14ac:dyDescent="0.3">
      <c r="A184" s="1" t="s">
        <v>370</v>
      </c>
      <c r="B184" s="1" t="s">
        <v>371</v>
      </c>
      <c r="D184" s="1">
        <f>INDEX('3. ARM'!$U$5:$U$195,MATCH(Tables!B184,ARM_ISOS,0))</f>
        <v>84288634412.056595</v>
      </c>
      <c r="E184" s="1">
        <f>INDEX('4. APM'!$X$4:$X$194,MATCH(Tables!B184,APM_ISOS,0))</f>
        <v>3</v>
      </c>
    </row>
    <row r="185" spans="1:5" x14ac:dyDescent="0.3">
      <c r="A185" s="1" t="s">
        <v>372</v>
      </c>
      <c r="B185" s="1" t="s">
        <v>373</v>
      </c>
      <c r="D185" s="1">
        <f>INDEX('3. ARM'!$U$5:$U$195,MATCH(Tables!B185,ARM_ISOS,0))</f>
        <v>46921635.589238882</v>
      </c>
      <c r="E185" s="1">
        <f>INDEX('4. APM'!$X$4:$X$194,MATCH(Tables!B185,APM_ISOS,0))</f>
        <v>152</v>
      </c>
    </row>
    <row r="186" spans="1:5" x14ac:dyDescent="0.3">
      <c r="A186" s="1" t="s">
        <v>374</v>
      </c>
      <c r="B186" s="1" t="s">
        <v>375</v>
      </c>
      <c r="D186" s="1">
        <f>INDEX('3. ARM'!$U$5:$U$195,MATCH(Tables!B186,ARM_ISOS,0))</f>
        <v>5982788882.1830435</v>
      </c>
      <c r="E186" s="1">
        <f>INDEX('4. APM'!$X$4:$X$194,MATCH(Tables!B186,APM_ISOS,0))</f>
        <v>19</v>
      </c>
    </row>
    <row r="187" spans="1:5" x14ac:dyDescent="0.3">
      <c r="A187" s="1" t="s">
        <v>376</v>
      </c>
      <c r="B187" s="1" t="s">
        <v>377</v>
      </c>
      <c r="D187" s="1">
        <f>INDEX('3. ARM'!$U$5:$U$195,MATCH(Tables!B187,ARM_ISOS,0))</f>
        <v>11894934.381105207</v>
      </c>
      <c r="E187" s="1">
        <f>INDEX('4. APM'!$X$4:$X$194,MATCH(Tables!B187,APM_ISOS,0))</f>
        <v>165</v>
      </c>
    </row>
    <row r="188" spans="1:5" x14ac:dyDescent="0.3">
      <c r="A188" s="1" t="s">
        <v>378</v>
      </c>
      <c r="B188" s="1" t="s">
        <v>379</v>
      </c>
      <c r="D188" s="1">
        <f>INDEX('3. ARM'!$U$5:$U$195,MATCH(Tables!B188,ARM_ISOS,0))</f>
        <v>6084010408.1280947</v>
      </c>
      <c r="E188" s="1">
        <f>INDEX('4. APM'!$X$4:$X$194,MATCH(Tables!B188,APM_ISOS,0))</f>
        <v>20</v>
      </c>
    </row>
    <row r="189" spans="1:5" x14ac:dyDescent="0.3">
      <c r="A189" s="1" t="s">
        <v>380</v>
      </c>
      <c r="B189" s="1" t="s">
        <v>381</v>
      </c>
      <c r="D189" s="1">
        <f>INDEX('3. ARM'!$U$5:$U$195,MATCH(Tables!B189,ARM_ISOS,0))</f>
        <v>21418198979.974255</v>
      </c>
      <c r="E189" s="1">
        <f>INDEX('4. APM'!$X$4:$X$194,MATCH(Tables!B189,APM_ISOS,0))</f>
        <v>9</v>
      </c>
    </row>
    <row r="190" spans="1:5" x14ac:dyDescent="0.3">
      <c r="A190" s="1" t="s">
        <v>382</v>
      </c>
      <c r="B190" s="1" t="s">
        <v>383</v>
      </c>
      <c r="D190" s="1">
        <f>INDEX('3. ARM'!$U$5:$U$195,MATCH(Tables!B190,ARM_ISOS,0))</f>
        <v>2590137862.0872927</v>
      </c>
      <c r="E190" s="1">
        <f>INDEX('4. APM'!$X$4:$X$194,MATCH(Tables!B190,APM_ISOS,0))</f>
        <v>47</v>
      </c>
    </row>
    <row r="191" spans="1:5" x14ac:dyDescent="0.3">
      <c r="A191" s="1" t="s">
        <v>384</v>
      </c>
      <c r="B191" s="1" t="s">
        <v>385</v>
      </c>
      <c r="D191" s="1">
        <f>INDEX('3. ARM'!$U$5:$U$195,MATCH(Tables!B191,ARM_ISOS,0))</f>
        <v>1075482246.97188</v>
      </c>
      <c r="E191" s="1">
        <f>INDEX('4. APM'!$X$4:$X$194,MATCH(Tables!B191,APM_ISOS,0))</f>
        <v>73</v>
      </c>
    </row>
    <row r="192" spans="1:5" x14ac:dyDescent="0.3">
      <c r="A192" s="1" t="s">
        <v>386</v>
      </c>
      <c r="B192" s="1" t="s">
        <v>387</v>
      </c>
      <c r="D192" s="1">
        <f>INDEX('3. ARM'!$U$5:$U$195,MATCH(Tables!B192,ARM_ISOS,0))</f>
        <v>2022496191.5590792</v>
      </c>
      <c r="E192" s="1">
        <f>INDEX('4. APM'!$X$4:$X$194,MATCH(Tables!B192,APM_ISOS,0))</f>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490E-1C38-4269-A0C5-95279092B703}">
  <dimension ref="A1:B2"/>
  <sheetViews>
    <sheetView showGridLines="0" zoomScale="85" zoomScaleNormal="85" workbookViewId="0">
      <selection activeCell="H6" sqref="H6"/>
    </sheetView>
  </sheetViews>
  <sheetFormatPr defaultRowHeight="13.8" x14ac:dyDescent="0.3"/>
  <cols>
    <col min="1" max="1" width="19.8984375" style="1" bestFit="1" customWidth="1"/>
    <col min="2" max="16384" width="8.796875" style="1"/>
  </cols>
  <sheetData>
    <row r="1" spans="1:2" x14ac:dyDescent="0.3">
      <c r="A1" s="9" t="s">
        <v>411</v>
      </c>
      <c r="B1" s="11">
        <v>0.6</v>
      </c>
    </row>
    <row r="2" spans="1:2" x14ac:dyDescent="0.3">
      <c r="A2" s="9" t="s">
        <v>399</v>
      </c>
      <c r="B2" s="11">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634E-60DC-4CF2-AE90-6538836F75F2}">
  <dimension ref="B3:C194"/>
  <sheetViews>
    <sheetView showGridLines="0" zoomScale="85" zoomScaleNormal="85" workbookViewId="0">
      <selection activeCell="E15" sqref="E14:E15"/>
    </sheetView>
  </sheetViews>
  <sheetFormatPr defaultRowHeight="13.8" x14ac:dyDescent="0.25"/>
  <cols>
    <col min="1" max="16384" width="8.796875" style="23"/>
  </cols>
  <sheetData>
    <row r="3" spans="2:3" s="23" customFormat="1" ht="14.4" x14ac:dyDescent="0.3">
      <c r="B3" s="22"/>
      <c r="C3" s="22"/>
    </row>
    <row r="4" spans="2:3" s="23" customFormat="1" ht="14.4" x14ac:dyDescent="0.3">
      <c r="B4" s="24"/>
      <c r="C4" s="24"/>
    </row>
    <row r="5" spans="2:3" s="23" customFormat="1" ht="14.4" x14ac:dyDescent="0.3">
      <c r="B5" s="24"/>
      <c r="C5" s="24"/>
    </row>
    <row r="6" spans="2:3" s="23" customFormat="1" ht="14.4" x14ac:dyDescent="0.3">
      <c r="B6" s="24"/>
      <c r="C6" s="24"/>
    </row>
    <row r="7" spans="2:3" s="23" customFormat="1" ht="14.4" x14ac:dyDescent="0.3">
      <c r="B7" s="24"/>
      <c r="C7" s="24"/>
    </row>
    <row r="8" spans="2:3" s="23" customFormat="1" ht="14.4" x14ac:dyDescent="0.3">
      <c r="B8" s="24"/>
      <c r="C8" s="24"/>
    </row>
    <row r="9" spans="2:3" s="23" customFormat="1" ht="14.4" x14ac:dyDescent="0.3">
      <c r="B9" s="24"/>
      <c r="C9" s="24"/>
    </row>
    <row r="10" spans="2:3" s="23" customFormat="1" ht="14.4" x14ac:dyDescent="0.3">
      <c r="B10" s="24"/>
      <c r="C10" s="24"/>
    </row>
    <row r="11" spans="2:3" s="23" customFormat="1" ht="14.4" x14ac:dyDescent="0.3">
      <c r="B11" s="24"/>
      <c r="C11" s="24"/>
    </row>
    <row r="12" spans="2:3" s="23" customFormat="1" ht="14.4" x14ac:dyDescent="0.3">
      <c r="B12" s="24"/>
      <c r="C12" s="24"/>
    </row>
    <row r="13" spans="2:3" s="23" customFormat="1" ht="14.4" x14ac:dyDescent="0.3">
      <c r="B13" s="24"/>
      <c r="C13" s="24"/>
    </row>
    <row r="14" spans="2:3" s="23" customFormat="1" ht="14.4" x14ac:dyDescent="0.3">
      <c r="B14" s="24"/>
      <c r="C14" s="24"/>
    </row>
    <row r="15" spans="2:3" s="23" customFormat="1" ht="14.4" x14ac:dyDescent="0.3">
      <c r="B15" s="24"/>
      <c r="C15" s="24"/>
    </row>
    <row r="16" spans="2:3" s="23" customFormat="1" ht="14.4" x14ac:dyDescent="0.3">
      <c r="B16" s="24"/>
      <c r="C16" s="24"/>
    </row>
    <row r="17" spans="2:3" s="23" customFormat="1" ht="14.4" x14ac:dyDescent="0.3">
      <c r="B17" s="24"/>
      <c r="C17" s="24"/>
    </row>
    <row r="18" spans="2:3" s="23" customFormat="1" ht="14.4" x14ac:dyDescent="0.3">
      <c r="B18" s="24"/>
      <c r="C18" s="24"/>
    </row>
    <row r="19" spans="2:3" s="23" customFormat="1" ht="14.4" x14ac:dyDescent="0.3">
      <c r="B19" s="24"/>
      <c r="C19" s="24"/>
    </row>
    <row r="20" spans="2:3" s="23" customFormat="1" ht="14.4" x14ac:dyDescent="0.3">
      <c r="B20" s="24"/>
      <c r="C20" s="24"/>
    </row>
    <row r="21" spans="2:3" s="23" customFormat="1" ht="14.4" x14ac:dyDescent="0.3">
      <c r="B21" s="24"/>
      <c r="C21" s="24"/>
    </row>
    <row r="22" spans="2:3" s="23" customFormat="1" ht="14.4" x14ac:dyDescent="0.3">
      <c r="B22" s="24"/>
      <c r="C22" s="24"/>
    </row>
    <row r="23" spans="2:3" s="23" customFormat="1" ht="14.4" x14ac:dyDescent="0.3">
      <c r="B23" s="24"/>
      <c r="C23" s="24"/>
    </row>
    <row r="24" spans="2:3" s="23" customFormat="1" ht="14.4" x14ac:dyDescent="0.3">
      <c r="B24" s="24"/>
      <c r="C24" s="24"/>
    </row>
    <row r="25" spans="2:3" s="23" customFormat="1" ht="14.4" x14ac:dyDescent="0.3">
      <c r="B25" s="24"/>
      <c r="C25" s="24"/>
    </row>
    <row r="26" spans="2:3" s="23" customFormat="1" ht="14.4" x14ac:dyDescent="0.3">
      <c r="B26" s="24"/>
      <c r="C26" s="24"/>
    </row>
    <row r="27" spans="2:3" s="23" customFormat="1" ht="14.4" x14ac:dyDescent="0.3">
      <c r="B27" s="24"/>
      <c r="C27" s="24"/>
    </row>
    <row r="28" spans="2:3" s="23" customFormat="1" ht="14.4" x14ac:dyDescent="0.3">
      <c r="B28" s="24"/>
      <c r="C28" s="24"/>
    </row>
    <row r="29" spans="2:3" s="23" customFormat="1" ht="14.4" x14ac:dyDescent="0.3">
      <c r="B29" s="24"/>
      <c r="C29" s="24"/>
    </row>
    <row r="30" spans="2:3" s="23" customFormat="1" ht="14.4" x14ac:dyDescent="0.3">
      <c r="B30" s="24"/>
      <c r="C30" s="24"/>
    </row>
    <row r="31" spans="2:3" s="23" customFormat="1" ht="14.4" x14ac:dyDescent="0.3">
      <c r="B31" s="24"/>
      <c r="C31" s="24"/>
    </row>
    <row r="32" spans="2:3" s="23" customFormat="1" ht="14.4" x14ac:dyDescent="0.3">
      <c r="B32" s="24"/>
      <c r="C32" s="24"/>
    </row>
    <row r="33" spans="2:3" s="23" customFormat="1" ht="14.4" x14ac:dyDescent="0.3">
      <c r="B33" s="24"/>
      <c r="C33" s="24"/>
    </row>
    <row r="34" spans="2:3" s="23" customFormat="1" ht="14.4" x14ac:dyDescent="0.3">
      <c r="B34" s="24"/>
      <c r="C34" s="24"/>
    </row>
    <row r="35" spans="2:3" s="23" customFormat="1" ht="14.4" x14ac:dyDescent="0.3">
      <c r="B35" s="24"/>
      <c r="C35" s="24"/>
    </row>
    <row r="36" spans="2:3" s="23" customFormat="1" ht="14.4" x14ac:dyDescent="0.3">
      <c r="B36" s="24"/>
      <c r="C36" s="24"/>
    </row>
    <row r="37" spans="2:3" s="23" customFormat="1" ht="14.4" x14ac:dyDescent="0.3">
      <c r="B37" s="24"/>
      <c r="C37" s="24"/>
    </row>
    <row r="38" spans="2:3" s="23" customFormat="1" ht="14.4" x14ac:dyDescent="0.3">
      <c r="B38" s="24"/>
      <c r="C38" s="24"/>
    </row>
    <row r="39" spans="2:3" s="23" customFormat="1" ht="14.4" x14ac:dyDescent="0.3">
      <c r="B39" s="24"/>
      <c r="C39" s="24"/>
    </row>
    <row r="40" spans="2:3" s="23" customFormat="1" ht="14.4" x14ac:dyDescent="0.3">
      <c r="B40" s="24"/>
      <c r="C40" s="24"/>
    </row>
    <row r="41" spans="2:3" s="23" customFormat="1" ht="14.4" x14ac:dyDescent="0.3">
      <c r="B41" s="24"/>
      <c r="C41" s="24"/>
    </row>
    <row r="42" spans="2:3" s="23" customFormat="1" ht="14.4" x14ac:dyDescent="0.3">
      <c r="B42" s="24"/>
      <c r="C42" s="24"/>
    </row>
    <row r="43" spans="2:3" s="23" customFormat="1" ht="14.4" x14ac:dyDescent="0.3">
      <c r="B43" s="24"/>
      <c r="C43" s="24"/>
    </row>
    <row r="44" spans="2:3" s="23" customFormat="1" ht="14.4" x14ac:dyDescent="0.3">
      <c r="B44" s="24"/>
      <c r="C44" s="24"/>
    </row>
    <row r="45" spans="2:3" s="23" customFormat="1" ht="14.4" x14ac:dyDescent="0.3">
      <c r="B45" s="24"/>
      <c r="C45" s="24"/>
    </row>
    <row r="46" spans="2:3" s="23" customFormat="1" ht="14.4" x14ac:dyDescent="0.3">
      <c r="B46" s="24"/>
      <c r="C46" s="24"/>
    </row>
    <row r="47" spans="2:3" s="23" customFormat="1" ht="14.4" x14ac:dyDescent="0.3">
      <c r="B47" s="24"/>
      <c r="C47" s="24"/>
    </row>
    <row r="48" spans="2:3" s="23" customFormat="1" ht="14.4" x14ac:dyDescent="0.3">
      <c r="B48" s="24"/>
      <c r="C48" s="24"/>
    </row>
    <row r="49" spans="2:3" s="23" customFormat="1" ht="14.4" x14ac:dyDescent="0.3">
      <c r="B49" s="24"/>
      <c r="C49" s="24"/>
    </row>
    <row r="50" spans="2:3" s="23" customFormat="1" ht="14.4" x14ac:dyDescent="0.3">
      <c r="B50" s="24"/>
      <c r="C50" s="24"/>
    </row>
    <row r="51" spans="2:3" s="23" customFormat="1" ht="14.4" x14ac:dyDescent="0.3">
      <c r="B51" s="24"/>
      <c r="C51" s="24"/>
    </row>
    <row r="52" spans="2:3" s="23" customFormat="1" ht="14.4" x14ac:dyDescent="0.3">
      <c r="B52" s="24"/>
      <c r="C52" s="24"/>
    </row>
    <row r="53" spans="2:3" s="23" customFormat="1" ht="14.4" x14ac:dyDescent="0.3">
      <c r="B53" s="24"/>
      <c r="C53" s="24"/>
    </row>
    <row r="54" spans="2:3" s="23" customFormat="1" ht="14.4" x14ac:dyDescent="0.3">
      <c r="B54" s="24"/>
      <c r="C54" s="24"/>
    </row>
    <row r="55" spans="2:3" s="23" customFormat="1" ht="14.4" x14ac:dyDescent="0.3">
      <c r="B55" s="24"/>
      <c r="C55" s="24"/>
    </row>
    <row r="56" spans="2:3" s="23" customFormat="1" ht="14.4" x14ac:dyDescent="0.3">
      <c r="B56" s="24"/>
      <c r="C56" s="24"/>
    </row>
    <row r="57" spans="2:3" s="23" customFormat="1" ht="14.4" x14ac:dyDescent="0.3">
      <c r="B57" s="24"/>
      <c r="C57" s="24"/>
    </row>
    <row r="58" spans="2:3" s="23" customFormat="1" ht="14.4" x14ac:dyDescent="0.3">
      <c r="B58" s="24"/>
      <c r="C58" s="24"/>
    </row>
    <row r="59" spans="2:3" s="23" customFormat="1" ht="14.4" x14ac:dyDescent="0.3">
      <c r="B59" s="24"/>
      <c r="C59" s="24"/>
    </row>
    <row r="60" spans="2:3" s="23" customFormat="1" ht="14.4" x14ac:dyDescent="0.3">
      <c r="B60" s="24"/>
      <c r="C60" s="24"/>
    </row>
    <row r="61" spans="2:3" s="23" customFormat="1" ht="14.4" x14ac:dyDescent="0.3">
      <c r="B61" s="24"/>
      <c r="C61" s="24"/>
    </row>
    <row r="62" spans="2:3" s="23" customFormat="1" ht="14.4" x14ac:dyDescent="0.3">
      <c r="B62" s="24"/>
      <c r="C62" s="24"/>
    </row>
    <row r="63" spans="2:3" s="23" customFormat="1" ht="14.4" x14ac:dyDescent="0.3">
      <c r="B63" s="24"/>
      <c r="C63" s="24"/>
    </row>
    <row r="64" spans="2:3" s="23" customFormat="1" ht="14.4" x14ac:dyDescent="0.3">
      <c r="B64" s="24"/>
      <c r="C64" s="24"/>
    </row>
    <row r="65" spans="2:3" s="23" customFormat="1" ht="14.4" x14ac:dyDescent="0.3">
      <c r="B65" s="24"/>
      <c r="C65" s="24"/>
    </row>
    <row r="66" spans="2:3" s="23" customFormat="1" ht="14.4" x14ac:dyDescent="0.3">
      <c r="B66" s="24"/>
      <c r="C66" s="24"/>
    </row>
    <row r="67" spans="2:3" s="23" customFormat="1" ht="14.4" x14ac:dyDescent="0.3">
      <c r="B67" s="24"/>
      <c r="C67" s="24"/>
    </row>
    <row r="68" spans="2:3" s="23" customFormat="1" ht="14.4" x14ac:dyDescent="0.3">
      <c r="B68" s="24"/>
      <c r="C68" s="24"/>
    </row>
    <row r="69" spans="2:3" s="23" customFormat="1" ht="14.4" x14ac:dyDescent="0.3">
      <c r="B69" s="24"/>
      <c r="C69" s="24"/>
    </row>
    <row r="70" spans="2:3" s="23" customFormat="1" ht="14.4" x14ac:dyDescent="0.3">
      <c r="B70" s="24"/>
      <c r="C70" s="24"/>
    </row>
    <row r="71" spans="2:3" s="23" customFormat="1" ht="14.4" x14ac:dyDescent="0.3">
      <c r="B71" s="24"/>
      <c r="C71" s="24"/>
    </row>
    <row r="72" spans="2:3" s="23" customFormat="1" ht="14.4" x14ac:dyDescent="0.3">
      <c r="B72" s="24"/>
      <c r="C72" s="24"/>
    </row>
    <row r="73" spans="2:3" s="23" customFormat="1" ht="14.4" x14ac:dyDescent="0.3">
      <c r="B73" s="24"/>
      <c r="C73" s="24"/>
    </row>
    <row r="74" spans="2:3" s="23" customFormat="1" ht="14.4" x14ac:dyDescent="0.3">
      <c r="B74" s="24"/>
      <c r="C74" s="24"/>
    </row>
    <row r="75" spans="2:3" s="23" customFormat="1" ht="14.4" x14ac:dyDescent="0.3">
      <c r="B75" s="24"/>
      <c r="C75" s="24"/>
    </row>
    <row r="76" spans="2:3" s="23" customFormat="1" ht="14.4" x14ac:dyDescent="0.3">
      <c r="B76" s="24"/>
      <c r="C76" s="24"/>
    </row>
    <row r="77" spans="2:3" s="23" customFormat="1" ht="14.4" x14ac:dyDescent="0.3">
      <c r="B77" s="24"/>
      <c r="C77" s="24"/>
    </row>
    <row r="78" spans="2:3" s="23" customFormat="1" ht="14.4" x14ac:dyDescent="0.3">
      <c r="B78" s="24"/>
      <c r="C78" s="24"/>
    </row>
    <row r="79" spans="2:3" s="23" customFormat="1" ht="14.4" x14ac:dyDescent="0.3">
      <c r="B79" s="24"/>
      <c r="C79" s="24"/>
    </row>
    <row r="80" spans="2:3" s="23" customFormat="1" ht="14.4" x14ac:dyDescent="0.3">
      <c r="B80" s="24"/>
      <c r="C80" s="24"/>
    </row>
    <row r="81" spans="2:3" s="23" customFormat="1" ht="14.4" x14ac:dyDescent="0.3">
      <c r="B81" s="24"/>
      <c r="C81" s="24"/>
    </row>
    <row r="82" spans="2:3" s="23" customFormat="1" ht="14.4" x14ac:dyDescent="0.3">
      <c r="B82" s="24"/>
      <c r="C82" s="24"/>
    </row>
    <row r="83" spans="2:3" s="23" customFormat="1" ht="14.4" x14ac:dyDescent="0.3">
      <c r="B83" s="24"/>
      <c r="C83" s="24"/>
    </row>
    <row r="84" spans="2:3" s="23" customFormat="1" ht="14.4" x14ac:dyDescent="0.3">
      <c r="B84" s="24"/>
      <c r="C84" s="24"/>
    </row>
    <row r="85" spans="2:3" s="23" customFormat="1" ht="14.4" x14ac:dyDescent="0.3">
      <c r="B85" s="24"/>
      <c r="C85" s="24"/>
    </row>
    <row r="86" spans="2:3" s="23" customFormat="1" ht="14.4" x14ac:dyDescent="0.3">
      <c r="B86" s="24"/>
      <c r="C86" s="24"/>
    </row>
    <row r="87" spans="2:3" s="23" customFormat="1" ht="14.4" x14ac:dyDescent="0.3">
      <c r="B87" s="24"/>
      <c r="C87" s="24"/>
    </row>
    <row r="88" spans="2:3" s="23" customFormat="1" ht="14.4" x14ac:dyDescent="0.3">
      <c r="B88" s="24"/>
      <c r="C88" s="24"/>
    </row>
    <row r="89" spans="2:3" s="23" customFormat="1" ht="14.4" x14ac:dyDescent="0.3">
      <c r="B89" s="24"/>
      <c r="C89" s="24"/>
    </row>
    <row r="90" spans="2:3" s="23" customFormat="1" ht="14.4" x14ac:dyDescent="0.3">
      <c r="B90" s="24"/>
      <c r="C90" s="24"/>
    </row>
    <row r="91" spans="2:3" s="23" customFormat="1" ht="14.4" x14ac:dyDescent="0.3">
      <c r="B91" s="24"/>
      <c r="C91" s="24"/>
    </row>
    <row r="92" spans="2:3" s="23" customFormat="1" ht="14.4" x14ac:dyDescent="0.3">
      <c r="B92" s="24"/>
      <c r="C92" s="24"/>
    </row>
    <row r="93" spans="2:3" s="23" customFormat="1" ht="14.4" x14ac:dyDescent="0.3">
      <c r="B93" s="24"/>
      <c r="C93" s="24"/>
    </row>
    <row r="94" spans="2:3" s="23" customFormat="1" ht="14.4" x14ac:dyDescent="0.3">
      <c r="B94" s="24"/>
      <c r="C94" s="24"/>
    </row>
    <row r="95" spans="2:3" s="23" customFormat="1" ht="14.4" x14ac:dyDescent="0.3">
      <c r="B95" s="24"/>
      <c r="C95" s="24"/>
    </row>
    <row r="96" spans="2:3" s="23" customFormat="1" ht="14.4" x14ac:dyDescent="0.3">
      <c r="B96" s="24"/>
      <c r="C96" s="24"/>
    </row>
    <row r="97" spans="2:3" s="23" customFormat="1" ht="14.4" x14ac:dyDescent="0.3">
      <c r="B97" s="24"/>
      <c r="C97" s="24"/>
    </row>
    <row r="98" spans="2:3" s="23" customFormat="1" ht="14.4" x14ac:dyDescent="0.3">
      <c r="B98" s="24"/>
      <c r="C98" s="24"/>
    </row>
    <row r="99" spans="2:3" s="23" customFormat="1" ht="14.4" x14ac:dyDescent="0.3">
      <c r="B99" s="24"/>
      <c r="C99" s="24"/>
    </row>
    <row r="100" spans="2:3" s="23" customFormat="1" ht="14.4" x14ac:dyDescent="0.3">
      <c r="B100" s="24"/>
      <c r="C100" s="24"/>
    </row>
    <row r="101" spans="2:3" s="23" customFormat="1" ht="14.4" x14ac:dyDescent="0.3">
      <c r="B101" s="24"/>
      <c r="C101" s="24"/>
    </row>
    <row r="102" spans="2:3" s="23" customFormat="1" ht="14.4" x14ac:dyDescent="0.3">
      <c r="B102" s="24"/>
      <c r="C102" s="24"/>
    </row>
    <row r="103" spans="2:3" s="23" customFormat="1" ht="14.4" x14ac:dyDescent="0.3">
      <c r="B103" s="24"/>
      <c r="C103" s="24"/>
    </row>
    <row r="104" spans="2:3" s="23" customFormat="1" ht="14.4" x14ac:dyDescent="0.3">
      <c r="B104" s="24"/>
      <c r="C104" s="24"/>
    </row>
    <row r="105" spans="2:3" s="23" customFormat="1" ht="14.4" x14ac:dyDescent="0.3">
      <c r="B105" s="24"/>
      <c r="C105" s="24"/>
    </row>
    <row r="106" spans="2:3" s="23" customFormat="1" ht="14.4" x14ac:dyDescent="0.3">
      <c r="B106" s="24"/>
      <c r="C106" s="24"/>
    </row>
    <row r="107" spans="2:3" s="23" customFormat="1" ht="14.4" x14ac:dyDescent="0.3">
      <c r="B107" s="24"/>
      <c r="C107" s="24"/>
    </row>
    <row r="108" spans="2:3" s="23" customFormat="1" ht="14.4" x14ac:dyDescent="0.3">
      <c r="B108" s="24"/>
      <c r="C108" s="24"/>
    </row>
    <row r="109" spans="2:3" s="23" customFormat="1" ht="14.4" x14ac:dyDescent="0.3">
      <c r="B109" s="24"/>
      <c r="C109" s="24"/>
    </row>
    <row r="110" spans="2:3" s="23" customFormat="1" ht="14.4" x14ac:dyDescent="0.3">
      <c r="B110" s="24"/>
      <c r="C110" s="24"/>
    </row>
    <row r="111" spans="2:3" s="23" customFormat="1" ht="14.4" x14ac:dyDescent="0.3">
      <c r="B111" s="24"/>
      <c r="C111" s="24"/>
    </row>
    <row r="112" spans="2:3" s="23" customFormat="1" ht="14.4" x14ac:dyDescent="0.3">
      <c r="B112" s="24"/>
      <c r="C112" s="24"/>
    </row>
    <row r="113" spans="2:3" s="23" customFormat="1" ht="14.4" x14ac:dyDescent="0.3">
      <c r="B113" s="24"/>
      <c r="C113" s="24"/>
    </row>
    <row r="114" spans="2:3" s="23" customFormat="1" ht="14.4" x14ac:dyDescent="0.3">
      <c r="B114" s="24"/>
      <c r="C114" s="24"/>
    </row>
    <row r="115" spans="2:3" s="23" customFormat="1" ht="14.4" x14ac:dyDescent="0.3">
      <c r="B115" s="24"/>
      <c r="C115" s="24"/>
    </row>
    <row r="116" spans="2:3" s="23" customFormat="1" ht="14.4" x14ac:dyDescent="0.3">
      <c r="B116" s="24"/>
      <c r="C116" s="24"/>
    </row>
    <row r="117" spans="2:3" s="23" customFormat="1" ht="14.4" x14ac:dyDescent="0.3">
      <c r="B117" s="24"/>
      <c r="C117" s="24"/>
    </row>
    <row r="118" spans="2:3" s="23" customFormat="1" ht="14.4" x14ac:dyDescent="0.3">
      <c r="B118" s="24"/>
      <c r="C118" s="24"/>
    </row>
    <row r="119" spans="2:3" s="23" customFormat="1" ht="14.4" x14ac:dyDescent="0.3">
      <c r="B119" s="24"/>
      <c r="C119" s="24"/>
    </row>
    <row r="120" spans="2:3" s="23" customFormat="1" ht="14.4" x14ac:dyDescent="0.3">
      <c r="B120" s="24"/>
      <c r="C120" s="24"/>
    </row>
    <row r="121" spans="2:3" s="23" customFormat="1" ht="14.4" x14ac:dyDescent="0.3">
      <c r="B121" s="24"/>
      <c r="C121" s="24"/>
    </row>
    <row r="122" spans="2:3" s="23" customFormat="1" ht="14.4" x14ac:dyDescent="0.3">
      <c r="B122" s="24"/>
      <c r="C122" s="24"/>
    </row>
    <row r="123" spans="2:3" s="23" customFormat="1" ht="14.4" x14ac:dyDescent="0.3">
      <c r="B123" s="24"/>
      <c r="C123" s="24"/>
    </row>
    <row r="124" spans="2:3" s="23" customFormat="1" ht="14.4" x14ac:dyDescent="0.3">
      <c r="B124" s="24"/>
      <c r="C124" s="24"/>
    </row>
    <row r="125" spans="2:3" s="23" customFormat="1" ht="14.4" x14ac:dyDescent="0.3">
      <c r="B125" s="24"/>
      <c r="C125" s="24"/>
    </row>
    <row r="126" spans="2:3" s="23" customFormat="1" ht="14.4" x14ac:dyDescent="0.3">
      <c r="B126" s="24"/>
      <c r="C126" s="24"/>
    </row>
    <row r="127" spans="2:3" s="23" customFormat="1" ht="14.4" x14ac:dyDescent="0.3">
      <c r="B127" s="24"/>
      <c r="C127" s="24"/>
    </row>
    <row r="128" spans="2:3" s="23" customFormat="1" ht="14.4" x14ac:dyDescent="0.3">
      <c r="B128" s="24"/>
      <c r="C128" s="24"/>
    </row>
    <row r="129" spans="2:3" s="23" customFormat="1" ht="14.4" x14ac:dyDescent="0.3">
      <c r="B129" s="24"/>
      <c r="C129" s="24"/>
    </row>
    <row r="130" spans="2:3" s="23" customFormat="1" ht="14.4" x14ac:dyDescent="0.3">
      <c r="B130" s="24"/>
      <c r="C130" s="24"/>
    </row>
    <row r="131" spans="2:3" s="23" customFormat="1" ht="14.4" x14ac:dyDescent="0.3">
      <c r="B131" s="24"/>
      <c r="C131" s="24"/>
    </row>
    <row r="132" spans="2:3" s="23" customFormat="1" ht="14.4" x14ac:dyDescent="0.3">
      <c r="B132" s="24"/>
      <c r="C132" s="24"/>
    </row>
    <row r="133" spans="2:3" s="23" customFormat="1" ht="14.4" x14ac:dyDescent="0.3">
      <c r="B133" s="24"/>
      <c r="C133" s="24"/>
    </row>
    <row r="134" spans="2:3" s="23" customFormat="1" ht="14.4" x14ac:dyDescent="0.3">
      <c r="B134" s="24"/>
      <c r="C134" s="24"/>
    </row>
    <row r="135" spans="2:3" s="23" customFormat="1" ht="14.4" x14ac:dyDescent="0.3">
      <c r="B135" s="24"/>
      <c r="C135" s="24"/>
    </row>
    <row r="136" spans="2:3" s="23" customFormat="1" ht="14.4" x14ac:dyDescent="0.3">
      <c r="B136" s="24"/>
      <c r="C136" s="24"/>
    </row>
    <row r="137" spans="2:3" s="23" customFormat="1" ht="14.4" x14ac:dyDescent="0.3">
      <c r="B137" s="24"/>
      <c r="C137" s="24"/>
    </row>
    <row r="138" spans="2:3" s="23" customFormat="1" ht="14.4" x14ac:dyDescent="0.3">
      <c r="B138" s="24"/>
      <c r="C138" s="24"/>
    </row>
    <row r="139" spans="2:3" s="23" customFormat="1" ht="14.4" x14ac:dyDescent="0.3">
      <c r="B139" s="24"/>
      <c r="C139" s="24"/>
    </row>
    <row r="140" spans="2:3" s="23" customFormat="1" ht="14.4" x14ac:dyDescent="0.3">
      <c r="B140" s="24"/>
      <c r="C140" s="24"/>
    </row>
    <row r="141" spans="2:3" s="23" customFormat="1" ht="14.4" x14ac:dyDescent="0.3">
      <c r="B141" s="24"/>
      <c r="C141" s="24"/>
    </row>
    <row r="142" spans="2:3" s="23" customFormat="1" ht="14.4" x14ac:dyDescent="0.3">
      <c r="B142" s="24"/>
      <c r="C142" s="24"/>
    </row>
    <row r="143" spans="2:3" s="23" customFormat="1" ht="14.4" x14ac:dyDescent="0.3">
      <c r="B143" s="24"/>
      <c r="C143" s="24"/>
    </row>
    <row r="144" spans="2:3" s="23" customFormat="1" ht="14.4" x14ac:dyDescent="0.3">
      <c r="B144" s="24"/>
      <c r="C144" s="24"/>
    </row>
    <row r="145" spans="2:3" s="23" customFormat="1" ht="14.4" x14ac:dyDescent="0.3">
      <c r="B145" s="24"/>
      <c r="C145" s="24"/>
    </row>
    <row r="146" spans="2:3" s="23" customFormat="1" ht="14.4" x14ac:dyDescent="0.3">
      <c r="B146" s="24"/>
      <c r="C146" s="24"/>
    </row>
    <row r="147" spans="2:3" s="23" customFormat="1" ht="14.4" x14ac:dyDescent="0.3">
      <c r="B147" s="24"/>
      <c r="C147" s="24"/>
    </row>
    <row r="148" spans="2:3" s="23" customFormat="1" ht="14.4" x14ac:dyDescent="0.3">
      <c r="B148" s="24"/>
      <c r="C148" s="24"/>
    </row>
    <row r="149" spans="2:3" s="23" customFormat="1" ht="14.4" x14ac:dyDescent="0.3">
      <c r="B149" s="24"/>
      <c r="C149" s="24"/>
    </row>
    <row r="150" spans="2:3" s="23" customFormat="1" ht="14.4" x14ac:dyDescent="0.3">
      <c r="B150" s="24"/>
      <c r="C150" s="24"/>
    </row>
    <row r="151" spans="2:3" s="23" customFormat="1" ht="14.4" x14ac:dyDescent="0.3">
      <c r="B151" s="24"/>
      <c r="C151" s="24"/>
    </row>
    <row r="152" spans="2:3" s="23" customFormat="1" ht="14.4" x14ac:dyDescent="0.3">
      <c r="B152" s="24"/>
      <c r="C152" s="24"/>
    </row>
    <row r="153" spans="2:3" s="23" customFormat="1" ht="14.4" x14ac:dyDescent="0.3">
      <c r="B153" s="24"/>
      <c r="C153" s="24"/>
    </row>
    <row r="154" spans="2:3" s="23" customFormat="1" ht="14.4" x14ac:dyDescent="0.3">
      <c r="B154" s="24"/>
      <c r="C154" s="24"/>
    </row>
    <row r="155" spans="2:3" s="23" customFormat="1" ht="14.4" x14ac:dyDescent="0.3">
      <c r="B155" s="24"/>
      <c r="C155" s="24"/>
    </row>
    <row r="156" spans="2:3" s="23" customFormat="1" ht="14.4" x14ac:dyDescent="0.3">
      <c r="B156" s="24"/>
      <c r="C156" s="24"/>
    </row>
    <row r="157" spans="2:3" s="23" customFormat="1" ht="14.4" x14ac:dyDescent="0.3">
      <c r="B157" s="24"/>
      <c r="C157" s="24"/>
    </row>
    <row r="158" spans="2:3" s="23" customFormat="1" ht="14.4" x14ac:dyDescent="0.3">
      <c r="B158" s="24"/>
      <c r="C158" s="24"/>
    </row>
    <row r="159" spans="2:3" s="23" customFormat="1" ht="14.4" x14ac:dyDescent="0.3">
      <c r="B159" s="24"/>
      <c r="C159" s="24"/>
    </row>
    <row r="160" spans="2:3" s="23" customFormat="1" ht="14.4" x14ac:dyDescent="0.3">
      <c r="B160" s="24"/>
      <c r="C160" s="24"/>
    </row>
    <row r="161" spans="2:3" s="23" customFormat="1" ht="14.4" x14ac:dyDescent="0.3">
      <c r="B161" s="24"/>
      <c r="C161" s="24"/>
    </row>
    <row r="162" spans="2:3" s="23" customFormat="1" ht="14.4" x14ac:dyDescent="0.3">
      <c r="B162" s="24"/>
      <c r="C162" s="24"/>
    </row>
    <row r="163" spans="2:3" s="23" customFormat="1" ht="14.4" x14ac:dyDescent="0.3">
      <c r="B163" s="24"/>
      <c r="C163" s="24"/>
    </row>
    <row r="164" spans="2:3" s="23" customFormat="1" ht="14.4" x14ac:dyDescent="0.3">
      <c r="B164" s="24"/>
      <c r="C164" s="24"/>
    </row>
    <row r="165" spans="2:3" s="23" customFormat="1" ht="14.4" x14ac:dyDescent="0.3">
      <c r="B165" s="24"/>
      <c r="C165" s="24"/>
    </row>
    <row r="166" spans="2:3" s="23" customFormat="1" ht="14.4" x14ac:dyDescent="0.3">
      <c r="B166" s="24"/>
      <c r="C166" s="24"/>
    </row>
    <row r="167" spans="2:3" s="23" customFormat="1" ht="14.4" x14ac:dyDescent="0.3">
      <c r="B167" s="24"/>
      <c r="C167" s="24"/>
    </row>
    <row r="168" spans="2:3" s="23" customFormat="1" ht="14.4" x14ac:dyDescent="0.3">
      <c r="B168" s="24"/>
      <c r="C168" s="24"/>
    </row>
    <row r="169" spans="2:3" s="23" customFormat="1" ht="14.4" x14ac:dyDescent="0.3">
      <c r="B169" s="24"/>
      <c r="C169" s="24"/>
    </row>
    <row r="170" spans="2:3" s="23" customFormat="1" ht="14.4" x14ac:dyDescent="0.3">
      <c r="B170" s="24"/>
      <c r="C170" s="24"/>
    </row>
    <row r="171" spans="2:3" s="23" customFormat="1" ht="14.4" x14ac:dyDescent="0.3">
      <c r="B171" s="24"/>
      <c r="C171" s="24"/>
    </row>
    <row r="172" spans="2:3" s="23" customFormat="1" ht="14.4" x14ac:dyDescent="0.3">
      <c r="B172" s="24"/>
      <c r="C172" s="24"/>
    </row>
    <row r="173" spans="2:3" s="23" customFormat="1" ht="14.4" x14ac:dyDescent="0.3">
      <c r="B173" s="24"/>
      <c r="C173" s="24"/>
    </row>
    <row r="174" spans="2:3" s="23" customFormat="1" ht="14.4" x14ac:dyDescent="0.3">
      <c r="B174" s="24"/>
      <c r="C174" s="24"/>
    </row>
    <row r="175" spans="2:3" s="23" customFormat="1" ht="14.4" x14ac:dyDescent="0.3">
      <c r="B175" s="24"/>
      <c r="C175" s="24"/>
    </row>
    <row r="176" spans="2:3" s="23" customFormat="1" ht="14.4" x14ac:dyDescent="0.3">
      <c r="B176" s="24"/>
      <c r="C176" s="24"/>
    </row>
    <row r="177" spans="2:3" s="23" customFormat="1" ht="14.4" x14ac:dyDescent="0.3">
      <c r="B177" s="24"/>
      <c r="C177" s="24"/>
    </row>
    <row r="178" spans="2:3" s="23" customFormat="1" ht="14.4" x14ac:dyDescent="0.3">
      <c r="B178" s="24"/>
      <c r="C178" s="24"/>
    </row>
    <row r="179" spans="2:3" s="23" customFormat="1" ht="14.4" x14ac:dyDescent="0.3">
      <c r="B179" s="24"/>
      <c r="C179" s="24"/>
    </row>
    <row r="180" spans="2:3" s="23" customFormat="1" ht="14.4" x14ac:dyDescent="0.3">
      <c r="B180" s="24"/>
      <c r="C180" s="24"/>
    </row>
    <row r="181" spans="2:3" s="23" customFormat="1" ht="14.4" x14ac:dyDescent="0.3">
      <c r="B181" s="24"/>
      <c r="C181" s="24"/>
    </row>
    <row r="182" spans="2:3" s="23" customFormat="1" ht="14.4" x14ac:dyDescent="0.3">
      <c r="B182" s="24"/>
      <c r="C182" s="24"/>
    </row>
    <row r="183" spans="2:3" s="23" customFormat="1" ht="14.4" x14ac:dyDescent="0.3">
      <c r="B183" s="24"/>
      <c r="C183" s="24"/>
    </row>
    <row r="184" spans="2:3" s="23" customFormat="1" ht="14.4" x14ac:dyDescent="0.3">
      <c r="B184" s="24"/>
      <c r="C184" s="24"/>
    </row>
    <row r="185" spans="2:3" s="23" customFormat="1" ht="14.4" x14ac:dyDescent="0.3">
      <c r="B185" s="24"/>
      <c r="C185" s="24"/>
    </row>
    <row r="186" spans="2:3" s="23" customFormat="1" ht="14.4" x14ac:dyDescent="0.3">
      <c r="B186" s="24"/>
      <c r="C186" s="24"/>
    </row>
    <row r="187" spans="2:3" s="23" customFormat="1" ht="14.4" x14ac:dyDescent="0.3">
      <c r="B187" s="24"/>
      <c r="C187" s="24"/>
    </row>
    <row r="188" spans="2:3" s="23" customFormat="1" ht="14.4" x14ac:dyDescent="0.3">
      <c r="B188" s="24"/>
      <c r="C188" s="24"/>
    </row>
    <row r="189" spans="2:3" s="23" customFormat="1" ht="14.4" x14ac:dyDescent="0.3">
      <c r="B189" s="24"/>
      <c r="C189" s="24"/>
    </row>
    <row r="190" spans="2:3" s="23" customFormat="1" ht="14.4" x14ac:dyDescent="0.3">
      <c r="B190" s="24"/>
      <c r="C190" s="24"/>
    </row>
    <row r="191" spans="2:3" s="23" customFormat="1" ht="14.4" x14ac:dyDescent="0.3">
      <c r="B191" s="24"/>
      <c r="C191" s="24"/>
    </row>
    <row r="192" spans="2:3" s="23" customFormat="1" ht="14.4" x14ac:dyDescent="0.3">
      <c r="B192" s="24"/>
      <c r="C192" s="24"/>
    </row>
    <row r="193" spans="2:3" s="23" customFormat="1" ht="14.4" x14ac:dyDescent="0.3">
      <c r="B193" s="24"/>
      <c r="C193" s="24"/>
    </row>
    <row r="194" spans="2:3" s="23" customFormat="1" ht="14.4" x14ac:dyDescent="0.3">
      <c r="B194" s="24"/>
      <c r="C194"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0298-6CB3-4C3F-BEDC-A3DBB3E454BF}">
  <dimension ref="A1:F193"/>
  <sheetViews>
    <sheetView showGridLines="0" zoomScale="85" zoomScaleNormal="85" workbookViewId="0">
      <selection activeCell="F3" sqref="F3"/>
    </sheetView>
  </sheetViews>
  <sheetFormatPr defaultRowHeight="13.8" x14ac:dyDescent="0.3"/>
  <cols>
    <col min="1" max="1" width="37" style="1" bestFit="1" customWidth="1"/>
    <col min="2" max="3" width="8.796875" style="1"/>
    <col min="4" max="4" width="15.3984375" style="1" bestFit="1" customWidth="1"/>
    <col min="5" max="5" width="8.796875" style="1"/>
    <col min="6" max="6" width="10.796875" style="1" bestFit="1" customWidth="1"/>
    <col min="7" max="16384" width="8.796875" style="1"/>
  </cols>
  <sheetData>
    <row r="1" spans="1:6" x14ac:dyDescent="0.3">
      <c r="A1" s="3" t="s">
        <v>471</v>
      </c>
    </row>
    <row r="2" spans="1:6" s="2" customFormat="1" x14ac:dyDescent="0.3">
      <c r="A2" s="2" t="s">
        <v>0</v>
      </c>
      <c r="B2" s="2" t="s">
        <v>5</v>
      </c>
      <c r="C2" s="2" t="s">
        <v>1</v>
      </c>
      <c r="D2" s="6" t="s">
        <v>2</v>
      </c>
      <c r="E2" s="6" t="s">
        <v>3</v>
      </c>
      <c r="F2" s="6" t="s">
        <v>4</v>
      </c>
    </row>
    <row r="3" spans="1:6" x14ac:dyDescent="0.3">
      <c r="A3" s="1" t="s">
        <v>6</v>
      </c>
      <c r="B3" s="1" t="s">
        <v>7</v>
      </c>
      <c r="D3" s="8">
        <f>INDEX('INFORM risk exposure'!$AR$5:$AR$195,MATCH('1. DPM'!$B3,D_DPM_ISOS,0))/10</f>
        <v>0</v>
      </c>
      <c r="E3" s="8">
        <f>INDEX('INFORM risk exposure'!$AP$5:$AP$195,MATCH('1. DPM'!$B3,D_DPM_ISOS,0))/10</f>
        <v>0.72</v>
      </c>
      <c r="F3" s="8">
        <f>INDEX('INFORM risk exposure'!$AO$5:$AO$195,MATCH('1. DPM'!$B3,D_DPM_ISOS,0))/10</f>
        <v>0.91999999999999993</v>
      </c>
    </row>
    <row r="4" spans="1:6" x14ac:dyDescent="0.3">
      <c r="A4" s="1" t="s">
        <v>8</v>
      </c>
      <c r="B4" s="1" t="s">
        <v>9</v>
      </c>
      <c r="D4" s="8">
        <f>INDEX('INFORM risk exposure'!$AR$5:$AR$195,MATCH('1. DPM'!$B4,D_DPM_ISOS,0))/10</f>
        <v>0</v>
      </c>
      <c r="E4" s="8">
        <f>INDEX('INFORM risk exposure'!$AP$5:$AP$195,MATCH('1. DPM'!$B4,D_DPM_ISOS,0))/10</f>
        <v>0.47000000000000003</v>
      </c>
      <c r="F4" s="8">
        <f>INDEX('INFORM risk exposure'!$AO$5:$AO$195,MATCH('1. DPM'!$B4,D_DPM_ISOS,0))/10</f>
        <v>0.62</v>
      </c>
    </row>
    <row r="5" spans="1:6" x14ac:dyDescent="0.3">
      <c r="A5" s="1" t="s">
        <v>10</v>
      </c>
      <c r="B5" s="1" t="s">
        <v>11</v>
      </c>
      <c r="D5" s="8">
        <f>INDEX('INFORM risk exposure'!$AR$5:$AR$195,MATCH('1. DPM'!$B5,D_DPM_ISOS,0))/10</f>
        <v>0</v>
      </c>
      <c r="E5" s="8">
        <f>INDEX('INFORM risk exposure'!$AP$5:$AP$195,MATCH('1. DPM'!$B5,D_DPM_ISOS,0))/10</f>
        <v>0.52</v>
      </c>
      <c r="F5" s="8">
        <f>INDEX('INFORM risk exposure'!$AO$5:$AO$195,MATCH('1. DPM'!$B5,D_DPM_ISOS,0))/10</f>
        <v>0.55000000000000004</v>
      </c>
    </row>
    <row r="6" spans="1:6" x14ac:dyDescent="0.3">
      <c r="A6" s="1" t="s">
        <v>12</v>
      </c>
      <c r="B6" s="1" t="s">
        <v>13</v>
      </c>
      <c r="D6" s="8">
        <f>INDEX('INFORM risk exposure'!$AR$5:$AR$195,MATCH('1. DPM'!$B6,D_DPM_ISOS,0))/10</f>
        <v>0</v>
      </c>
      <c r="E6" s="8">
        <f>INDEX('INFORM risk exposure'!$AP$5:$AP$195,MATCH('1. DPM'!$B6,D_DPM_ISOS,0))/10</f>
        <v>0.51</v>
      </c>
      <c r="F6" s="8">
        <f>INDEX('INFORM risk exposure'!$AO$5:$AO$195,MATCH('1. DPM'!$B6,D_DPM_ISOS,0))/10</f>
        <v>0.01</v>
      </c>
    </row>
    <row r="7" spans="1:6" x14ac:dyDescent="0.3">
      <c r="A7" s="1" t="s">
        <v>14</v>
      </c>
      <c r="B7" s="1" t="s">
        <v>15</v>
      </c>
      <c r="D7" s="8">
        <f>INDEX('INFORM risk exposure'!$AR$5:$AR$195,MATCH('1. DPM'!$B7,D_DPM_ISOS,0))/10</f>
        <v>0.84000000000000008</v>
      </c>
      <c r="E7" s="8">
        <f>INDEX('INFORM risk exposure'!$AP$5:$AP$195,MATCH('1. DPM'!$B7,D_DPM_ISOS,0))/10</f>
        <v>0.01</v>
      </c>
      <c r="F7" s="8">
        <f>INDEX('INFORM risk exposure'!$AO$5:$AO$195,MATCH('1. DPM'!$B7,D_DPM_ISOS,0))/10</f>
        <v>0.11000000000000001</v>
      </c>
    </row>
    <row r="8" spans="1:6" x14ac:dyDescent="0.3">
      <c r="A8" s="1" t="s">
        <v>16</v>
      </c>
      <c r="B8" s="1" t="s">
        <v>17</v>
      </c>
      <c r="D8" s="8">
        <f>INDEX('INFORM risk exposure'!$AR$5:$AR$195,MATCH('1. DPM'!$B8,D_DPM_ISOS,0))/10</f>
        <v>0</v>
      </c>
      <c r="E8" s="8">
        <f>INDEX('INFORM risk exposure'!$AP$5:$AP$195,MATCH('1. DPM'!$B8,D_DPM_ISOS,0))/10</f>
        <v>0.65</v>
      </c>
      <c r="F8" s="8">
        <f>INDEX('INFORM risk exposure'!$AO$5:$AO$195,MATCH('1. DPM'!$B8,D_DPM_ISOS,0))/10</f>
        <v>0.52</v>
      </c>
    </row>
    <row r="9" spans="1:6" x14ac:dyDescent="0.3">
      <c r="A9" s="1" t="s">
        <v>18</v>
      </c>
      <c r="B9" s="1" t="s">
        <v>19</v>
      </c>
      <c r="D9" s="8">
        <f>INDEX('INFORM risk exposure'!$AR$5:$AR$195,MATCH('1. DPM'!$B9,D_DPM_ISOS,0))/10</f>
        <v>0</v>
      </c>
      <c r="E9" s="8">
        <f>INDEX('INFORM risk exposure'!$AP$5:$AP$195,MATCH('1. DPM'!$B9,D_DPM_ISOS,0))/10</f>
        <v>0.44000000000000006</v>
      </c>
      <c r="F9" s="8">
        <f>INDEX('INFORM risk exposure'!$AO$5:$AO$195,MATCH('1. DPM'!$B9,D_DPM_ISOS,0))/10</f>
        <v>0.80999999999999994</v>
      </c>
    </row>
    <row r="10" spans="1:6" x14ac:dyDescent="0.3">
      <c r="A10" s="1" t="s">
        <v>20</v>
      </c>
      <c r="B10" s="1" t="s">
        <v>21</v>
      </c>
      <c r="D10" s="8">
        <f>INDEX('INFORM risk exposure'!$AR$5:$AR$195,MATCH('1. DPM'!$B10,D_DPM_ISOS,0))/10</f>
        <v>0.48</v>
      </c>
      <c r="E10" s="8">
        <f>INDEX('INFORM risk exposure'!$AP$5:$AP$195,MATCH('1. DPM'!$B10,D_DPM_ISOS,0))/10</f>
        <v>0.53</v>
      </c>
      <c r="F10" s="8">
        <f>INDEX('INFORM risk exposure'!$AO$5:$AO$195,MATCH('1. DPM'!$B10,D_DPM_ISOS,0))/10</f>
        <v>0.4</v>
      </c>
    </row>
    <row r="11" spans="1:6" x14ac:dyDescent="0.3">
      <c r="A11" s="1" t="s">
        <v>22</v>
      </c>
      <c r="B11" s="1" t="s">
        <v>23</v>
      </c>
      <c r="D11" s="8">
        <f>INDEX('INFORM risk exposure'!$AR$5:$AR$195,MATCH('1. DPM'!$B11,D_DPM_ISOS,0))/10</f>
        <v>0</v>
      </c>
      <c r="E11" s="8">
        <f>INDEX('INFORM risk exposure'!$AP$5:$AP$195,MATCH('1. DPM'!$B11,D_DPM_ISOS,0))/10</f>
        <v>0.55000000000000004</v>
      </c>
      <c r="F11" s="8">
        <f>INDEX('INFORM risk exposure'!$AO$5:$AO$195,MATCH('1. DPM'!$B11,D_DPM_ISOS,0))/10</f>
        <v>0.4</v>
      </c>
    </row>
    <row r="12" spans="1:6" x14ac:dyDescent="0.3">
      <c r="A12" s="1" t="s">
        <v>24</v>
      </c>
      <c r="B12" s="1" t="s">
        <v>25</v>
      </c>
      <c r="D12" s="8">
        <f>INDEX('INFORM risk exposure'!$AR$5:$AR$195,MATCH('1. DPM'!$B12,D_DPM_ISOS,0))/10</f>
        <v>0</v>
      </c>
      <c r="E12" s="8">
        <f>INDEX('INFORM risk exposure'!$AP$5:$AP$195,MATCH('1. DPM'!$B12,D_DPM_ISOS,0))/10</f>
        <v>0.49000000000000005</v>
      </c>
      <c r="F12" s="8">
        <f>INDEX('INFORM risk exposure'!$AO$5:$AO$195,MATCH('1. DPM'!$B12,D_DPM_ISOS,0))/10</f>
        <v>0.82</v>
      </c>
    </row>
    <row r="13" spans="1:6" x14ac:dyDescent="0.3">
      <c r="A13" s="1" t="s">
        <v>26</v>
      </c>
      <c r="B13" s="1" t="s">
        <v>27</v>
      </c>
      <c r="D13" s="8">
        <f>INDEX('INFORM risk exposure'!$AR$5:$AR$195,MATCH('1. DPM'!$B13,D_DPM_ISOS,0))/10</f>
        <v>0.88000000000000012</v>
      </c>
      <c r="E13" s="8">
        <f>INDEX('INFORM risk exposure'!$AP$5:$AP$195,MATCH('1. DPM'!$B13,D_DPM_ISOS,0))/10</f>
        <v>0.01</v>
      </c>
      <c r="F13" s="8">
        <f>INDEX('INFORM risk exposure'!$AO$5:$AO$195,MATCH('1. DPM'!$B13,D_DPM_ISOS,0))/10</f>
        <v>0.01</v>
      </c>
    </row>
    <row r="14" spans="1:6" x14ac:dyDescent="0.3">
      <c r="A14" s="1" t="s">
        <v>28</v>
      </c>
      <c r="B14" s="1" t="s">
        <v>29</v>
      </c>
      <c r="D14" s="8">
        <f>INDEX('INFORM risk exposure'!$AR$5:$AR$195,MATCH('1. DPM'!$B14,D_DPM_ISOS,0))/10</f>
        <v>0</v>
      </c>
      <c r="E14" s="8">
        <f>INDEX('INFORM risk exposure'!$AP$5:$AP$195,MATCH('1. DPM'!$B14,D_DPM_ISOS,0))/10</f>
        <v>0.01</v>
      </c>
      <c r="F14" s="8">
        <f>INDEX('INFORM risk exposure'!$AO$5:$AO$195,MATCH('1. DPM'!$B14,D_DPM_ISOS,0))/10</f>
        <v>0.01</v>
      </c>
    </row>
    <row r="15" spans="1:6" x14ac:dyDescent="0.3">
      <c r="A15" s="1" t="s">
        <v>30</v>
      </c>
      <c r="B15" s="1" t="s">
        <v>31</v>
      </c>
      <c r="D15" s="8">
        <f>INDEX('INFORM risk exposure'!$AR$5:$AR$195,MATCH('1. DPM'!$B15,D_DPM_ISOS,0))/10</f>
        <v>0.69000000000000006</v>
      </c>
      <c r="E15" s="8">
        <f>INDEX('INFORM risk exposure'!$AP$5:$AP$195,MATCH('1. DPM'!$B15,D_DPM_ISOS,0))/10</f>
        <v>1</v>
      </c>
      <c r="F15" s="8">
        <f>INDEX('INFORM risk exposure'!$AO$5:$AO$195,MATCH('1. DPM'!$B15,D_DPM_ISOS,0))/10</f>
        <v>0.86999999999999988</v>
      </c>
    </row>
    <row r="16" spans="1:6" x14ac:dyDescent="0.3">
      <c r="A16" s="1" t="s">
        <v>32</v>
      </c>
      <c r="B16" s="1" t="s">
        <v>33</v>
      </c>
      <c r="D16" s="8">
        <f>INDEX('INFORM risk exposure'!$AR$5:$AR$195,MATCH('1. DPM'!$B16,D_DPM_ISOS,0))/10</f>
        <v>0.45999999999999996</v>
      </c>
      <c r="E16" s="8">
        <f>INDEX('INFORM risk exposure'!$AP$5:$AP$195,MATCH('1. DPM'!$B16,D_DPM_ISOS,0))/10</f>
        <v>0.01</v>
      </c>
      <c r="F16" s="8">
        <f>INDEX('INFORM risk exposure'!$AO$5:$AO$195,MATCH('1. DPM'!$B16,D_DPM_ISOS,0))/10</f>
        <v>0.01</v>
      </c>
    </row>
    <row r="17" spans="1:6" x14ac:dyDescent="0.3">
      <c r="A17" s="1" t="s">
        <v>34</v>
      </c>
      <c r="B17" s="1" t="s">
        <v>35</v>
      </c>
      <c r="D17" s="8">
        <f>INDEX('INFORM risk exposure'!$AR$5:$AR$195,MATCH('1. DPM'!$B17,D_DPM_ISOS,0))/10</f>
        <v>0</v>
      </c>
      <c r="E17" s="8">
        <f>INDEX('INFORM risk exposure'!$AP$5:$AP$195,MATCH('1. DPM'!$B17,D_DPM_ISOS,0))/10</f>
        <v>0.62</v>
      </c>
      <c r="F17" s="8">
        <f>INDEX('INFORM risk exposure'!$AO$5:$AO$195,MATCH('1. DPM'!$B17,D_DPM_ISOS,0))/10</f>
        <v>0.01</v>
      </c>
    </row>
    <row r="18" spans="1:6" x14ac:dyDescent="0.3">
      <c r="A18" s="1" t="s">
        <v>36</v>
      </c>
      <c r="B18" s="1" t="s">
        <v>37</v>
      </c>
      <c r="D18" s="8">
        <f>INDEX('INFORM risk exposure'!$AR$5:$AR$195,MATCH('1. DPM'!$B18,D_DPM_ISOS,0))/10</f>
        <v>0</v>
      </c>
      <c r="E18" s="8">
        <f>INDEX('INFORM risk exposure'!$AP$5:$AP$195,MATCH('1. DPM'!$B18,D_DPM_ISOS,0))/10</f>
        <v>0.4</v>
      </c>
      <c r="F18" s="8">
        <f>INDEX('INFORM risk exposure'!$AO$5:$AO$195,MATCH('1. DPM'!$B18,D_DPM_ISOS,0))/10</f>
        <v>0.27</v>
      </c>
    </row>
    <row r="19" spans="1:6" x14ac:dyDescent="0.3">
      <c r="A19" s="1" t="s">
        <v>38</v>
      </c>
      <c r="B19" s="1" t="s">
        <v>39</v>
      </c>
      <c r="D19" s="8">
        <f>INDEX('INFORM risk exposure'!$AR$5:$AR$195,MATCH('1. DPM'!$B19,D_DPM_ISOS,0))/10</f>
        <v>0.72</v>
      </c>
      <c r="E19" s="8">
        <f>INDEX('INFORM risk exposure'!$AP$5:$AP$195,MATCH('1. DPM'!$B19,D_DPM_ISOS,0))/10</f>
        <v>0.84000000000000008</v>
      </c>
      <c r="F19" s="8">
        <f>INDEX('INFORM risk exposure'!$AO$5:$AO$195,MATCH('1. DPM'!$B19,D_DPM_ISOS,0))/10</f>
        <v>0.2</v>
      </c>
    </row>
    <row r="20" spans="1:6" x14ac:dyDescent="0.3">
      <c r="A20" s="1" t="s">
        <v>40</v>
      </c>
      <c r="B20" s="1" t="s">
        <v>41</v>
      </c>
      <c r="D20" s="8">
        <f>INDEX('INFORM risk exposure'!$AR$5:$AR$195,MATCH('1. DPM'!$B20,D_DPM_ISOS,0))/10</f>
        <v>0</v>
      </c>
      <c r="E20" s="8">
        <f>INDEX('INFORM risk exposure'!$AP$5:$AP$195,MATCH('1. DPM'!$B20,D_DPM_ISOS,0))/10</f>
        <v>0.51</v>
      </c>
      <c r="F20" s="8">
        <f>INDEX('INFORM risk exposure'!$AO$5:$AO$195,MATCH('1. DPM'!$B20,D_DPM_ISOS,0))/10</f>
        <v>0.01</v>
      </c>
    </row>
    <row r="21" spans="1:6" x14ac:dyDescent="0.3">
      <c r="A21" s="1" t="s">
        <v>42</v>
      </c>
      <c r="B21" s="1" t="s">
        <v>43</v>
      </c>
      <c r="D21" s="8">
        <f>INDEX('INFORM risk exposure'!$AR$5:$AR$195,MATCH('1. DPM'!$B21,D_DPM_ISOS,0))/10</f>
        <v>0</v>
      </c>
      <c r="E21" s="8">
        <f>INDEX('INFORM risk exposure'!$AP$5:$AP$195,MATCH('1. DPM'!$B21,D_DPM_ISOS,0))/10</f>
        <v>0.54</v>
      </c>
      <c r="F21" s="8">
        <f>INDEX('INFORM risk exposure'!$AO$5:$AO$195,MATCH('1. DPM'!$B21,D_DPM_ISOS,0))/10</f>
        <v>0.72</v>
      </c>
    </row>
    <row r="22" spans="1:6" x14ac:dyDescent="0.3">
      <c r="A22" s="1" t="s">
        <v>44</v>
      </c>
      <c r="B22" s="1" t="s">
        <v>45</v>
      </c>
      <c r="D22" s="8">
        <f>INDEX('INFORM risk exposure'!$AR$5:$AR$195,MATCH('1. DPM'!$B22,D_DPM_ISOS,0))/10</f>
        <v>0</v>
      </c>
      <c r="E22" s="8">
        <f>INDEX('INFORM risk exposure'!$AP$5:$AP$195,MATCH('1. DPM'!$B22,D_DPM_ISOS,0))/10</f>
        <v>0.55000000000000004</v>
      </c>
      <c r="F22" s="8">
        <f>INDEX('INFORM risk exposure'!$AO$5:$AO$195,MATCH('1. DPM'!$B22,D_DPM_ISOS,0))/10</f>
        <v>0.63</v>
      </c>
    </row>
    <row r="23" spans="1:6" x14ac:dyDescent="0.3">
      <c r="A23" s="1" t="s">
        <v>46</v>
      </c>
      <c r="B23" s="1" t="s">
        <v>47</v>
      </c>
      <c r="D23" s="8">
        <f>INDEX('INFORM risk exposure'!$AR$5:$AR$195,MATCH('1. DPM'!$B23,D_DPM_ISOS,0))/10</f>
        <v>0</v>
      </c>
      <c r="E23" s="8">
        <f>INDEX('INFORM risk exposure'!$AP$5:$AP$195,MATCH('1. DPM'!$B23,D_DPM_ISOS,0))/10</f>
        <v>0.71</v>
      </c>
      <c r="F23" s="8">
        <f>INDEX('INFORM risk exposure'!$AO$5:$AO$195,MATCH('1. DPM'!$B23,D_DPM_ISOS,0))/10</f>
        <v>0.63</v>
      </c>
    </row>
    <row r="24" spans="1:6" x14ac:dyDescent="0.3">
      <c r="A24" s="1" t="s">
        <v>48</v>
      </c>
      <c r="B24" s="1" t="s">
        <v>49</v>
      </c>
      <c r="D24" s="8">
        <f>INDEX('INFORM risk exposure'!$AR$5:$AR$195,MATCH('1. DPM'!$B24,D_DPM_ISOS,0))/10</f>
        <v>0</v>
      </c>
      <c r="E24" s="8">
        <f>INDEX('INFORM risk exposure'!$AP$5:$AP$195,MATCH('1. DPM'!$B24,D_DPM_ISOS,0))/10</f>
        <v>0.48</v>
      </c>
      <c r="F24" s="8">
        <f>INDEX('INFORM risk exposure'!$AO$5:$AO$195,MATCH('1. DPM'!$B24,D_DPM_ISOS,0))/10</f>
        <v>0.01</v>
      </c>
    </row>
    <row r="25" spans="1:6" x14ac:dyDescent="0.3">
      <c r="A25" s="1" t="s">
        <v>50</v>
      </c>
      <c r="B25" s="1" t="s">
        <v>51</v>
      </c>
      <c r="D25" s="8">
        <f>INDEX('INFORM risk exposure'!$AR$5:$AR$195,MATCH('1. DPM'!$B25,D_DPM_ISOS,0))/10</f>
        <v>0</v>
      </c>
      <c r="E25" s="8">
        <f>INDEX('INFORM risk exposure'!$AP$5:$AP$195,MATCH('1. DPM'!$B25,D_DPM_ISOS,0))/10</f>
        <v>0.80999999999999994</v>
      </c>
      <c r="F25" s="8">
        <f>INDEX('INFORM risk exposure'!$AO$5:$AO$195,MATCH('1. DPM'!$B25,D_DPM_ISOS,0))/10</f>
        <v>0.24</v>
      </c>
    </row>
    <row r="26" spans="1:6" x14ac:dyDescent="0.3">
      <c r="A26" s="1" t="s">
        <v>52</v>
      </c>
      <c r="B26" s="1" t="s">
        <v>53</v>
      </c>
      <c r="D26" s="8">
        <f>INDEX('INFORM risk exposure'!$AR$5:$AR$195,MATCH('1. DPM'!$B26,D_DPM_ISOS,0))/10</f>
        <v>0.19</v>
      </c>
      <c r="E26" s="8">
        <f>INDEX('INFORM risk exposure'!$AP$5:$AP$195,MATCH('1. DPM'!$B26,D_DPM_ISOS,0))/10</f>
        <v>0.13999999999999999</v>
      </c>
      <c r="F26" s="8">
        <f>INDEX('INFORM risk exposure'!$AO$5:$AO$195,MATCH('1. DPM'!$B26,D_DPM_ISOS,0))/10</f>
        <v>0.01</v>
      </c>
    </row>
    <row r="27" spans="1:6" x14ac:dyDescent="0.3">
      <c r="A27" s="1" t="s">
        <v>54</v>
      </c>
      <c r="B27" s="1" t="s">
        <v>55</v>
      </c>
      <c r="D27" s="8">
        <f>INDEX('INFORM risk exposure'!$AR$5:$AR$195,MATCH('1. DPM'!$B27,D_DPM_ISOS,0))/10</f>
        <v>0</v>
      </c>
      <c r="E27" s="8">
        <f>INDEX('INFORM risk exposure'!$AP$5:$AP$195,MATCH('1. DPM'!$B27,D_DPM_ISOS,0))/10</f>
        <v>0.49000000000000005</v>
      </c>
      <c r="F27" s="8">
        <f>INDEX('INFORM risk exposure'!$AO$5:$AO$195,MATCH('1. DPM'!$B27,D_DPM_ISOS,0))/10</f>
        <v>0.65999999999999992</v>
      </c>
    </row>
    <row r="28" spans="1:6" x14ac:dyDescent="0.3">
      <c r="A28" s="1" t="s">
        <v>56</v>
      </c>
      <c r="B28" s="1" t="s">
        <v>57</v>
      </c>
      <c r="D28" s="8">
        <f>INDEX('INFORM risk exposure'!$AR$5:$AR$195,MATCH('1. DPM'!$B28,D_DPM_ISOS,0))/10</f>
        <v>0</v>
      </c>
      <c r="E28" s="8">
        <f>INDEX('INFORM risk exposure'!$AP$5:$AP$195,MATCH('1. DPM'!$B28,D_DPM_ISOS,0))/10</f>
        <v>0.45999999999999996</v>
      </c>
      <c r="F28" s="8">
        <f>INDEX('INFORM risk exposure'!$AO$5:$AO$195,MATCH('1. DPM'!$B28,D_DPM_ISOS,0))/10</f>
        <v>0.01</v>
      </c>
    </row>
    <row r="29" spans="1:6" x14ac:dyDescent="0.3">
      <c r="A29" s="1" t="s">
        <v>58</v>
      </c>
      <c r="B29" s="1" t="s">
        <v>59</v>
      </c>
      <c r="D29" s="8">
        <f>INDEX('INFORM risk exposure'!$AR$5:$AR$195,MATCH('1. DPM'!$B29,D_DPM_ISOS,0))/10</f>
        <v>0</v>
      </c>
      <c r="E29" s="8">
        <f>INDEX('INFORM risk exposure'!$AP$5:$AP$195,MATCH('1. DPM'!$B29,D_DPM_ISOS,0))/10</f>
        <v>0.37</v>
      </c>
      <c r="F29" s="8">
        <f>INDEX('INFORM risk exposure'!$AO$5:$AO$195,MATCH('1. DPM'!$B29,D_DPM_ISOS,0))/10</f>
        <v>0.4</v>
      </c>
    </row>
    <row r="30" spans="1:6" x14ac:dyDescent="0.3">
      <c r="A30" s="1" t="s">
        <v>60</v>
      </c>
      <c r="B30" s="1" t="s">
        <v>61</v>
      </c>
      <c r="D30" s="8">
        <f>INDEX('INFORM risk exposure'!$AR$5:$AR$195,MATCH('1. DPM'!$B30,D_DPM_ISOS,0))/10</f>
        <v>0</v>
      </c>
      <c r="E30" s="8">
        <f>INDEX('INFORM risk exposure'!$AP$5:$AP$195,MATCH('1. DPM'!$B30,D_DPM_ISOS,0))/10</f>
        <v>0.01</v>
      </c>
      <c r="F30" s="8">
        <f>INDEX('INFORM risk exposure'!$AO$5:$AO$195,MATCH('1. DPM'!$B30,D_DPM_ISOS,0))/10</f>
        <v>0.01</v>
      </c>
    </row>
    <row r="31" spans="1:6" x14ac:dyDescent="0.3">
      <c r="A31" s="1" t="s">
        <v>62</v>
      </c>
      <c r="B31" s="1" t="s">
        <v>63</v>
      </c>
      <c r="D31" s="8">
        <f>INDEX('INFORM risk exposure'!$AR$5:$AR$195,MATCH('1. DPM'!$B31,D_DPM_ISOS,0))/10</f>
        <v>0.4</v>
      </c>
      <c r="E31" s="8">
        <f>INDEX('INFORM risk exposure'!$AP$5:$AP$195,MATCH('1. DPM'!$B31,D_DPM_ISOS,0))/10</f>
        <v>0.95</v>
      </c>
      <c r="F31" s="8">
        <f>INDEX('INFORM risk exposure'!$AO$5:$AO$195,MATCH('1. DPM'!$B31,D_DPM_ISOS,0))/10</f>
        <v>0.01</v>
      </c>
    </row>
    <row r="32" spans="1:6" x14ac:dyDescent="0.3">
      <c r="A32" s="1" t="s">
        <v>64</v>
      </c>
      <c r="B32" s="1" t="s">
        <v>65</v>
      </c>
      <c r="D32" s="8">
        <f>INDEX('INFORM risk exposure'!$AR$5:$AR$195,MATCH('1. DPM'!$B32,D_DPM_ISOS,0))/10</f>
        <v>0</v>
      </c>
      <c r="E32" s="8">
        <f>INDEX('INFORM risk exposure'!$AP$5:$AP$195,MATCH('1. DPM'!$B32,D_DPM_ISOS,0))/10</f>
        <v>0.6</v>
      </c>
      <c r="F32" s="8">
        <f>INDEX('INFORM risk exposure'!$AO$5:$AO$195,MATCH('1. DPM'!$B32,D_DPM_ISOS,0))/10</f>
        <v>6.9999999999999993E-2</v>
      </c>
    </row>
    <row r="33" spans="1:6" x14ac:dyDescent="0.3">
      <c r="A33" s="1" t="s">
        <v>66</v>
      </c>
      <c r="B33" s="1" t="s">
        <v>67</v>
      </c>
      <c r="D33" s="8">
        <f>INDEX('INFORM risk exposure'!$AR$5:$AR$195,MATCH('1. DPM'!$B33,D_DPM_ISOS,0))/10</f>
        <v>0.26</v>
      </c>
      <c r="E33" s="8">
        <f>INDEX('INFORM risk exposure'!$AP$5:$AP$195,MATCH('1. DPM'!$B33,D_DPM_ISOS,0))/10</f>
        <v>0.52</v>
      </c>
      <c r="F33" s="8">
        <f>INDEX('INFORM risk exposure'!$AO$5:$AO$195,MATCH('1. DPM'!$B33,D_DPM_ISOS,0))/10</f>
        <v>0.48</v>
      </c>
    </row>
    <row r="34" spans="1:6" x14ac:dyDescent="0.3">
      <c r="A34" s="1" t="s">
        <v>68</v>
      </c>
      <c r="B34" s="1" t="s">
        <v>69</v>
      </c>
      <c r="D34" s="8">
        <f>INDEX('INFORM risk exposure'!$AR$5:$AR$195,MATCH('1. DPM'!$B34,D_DPM_ISOS,0))/10</f>
        <v>0</v>
      </c>
      <c r="E34" s="8">
        <f>INDEX('INFORM risk exposure'!$AP$5:$AP$195,MATCH('1. DPM'!$B34,D_DPM_ISOS,0))/10</f>
        <v>0.57999999999999996</v>
      </c>
      <c r="F34" s="8">
        <f>INDEX('INFORM risk exposure'!$AO$5:$AO$195,MATCH('1. DPM'!$B34,D_DPM_ISOS,0))/10</f>
        <v>0.06</v>
      </c>
    </row>
    <row r="35" spans="1:6" x14ac:dyDescent="0.3">
      <c r="A35" s="1" t="s">
        <v>70</v>
      </c>
      <c r="B35" s="1" t="s">
        <v>71</v>
      </c>
      <c r="D35" s="8">
        <f>INDEX('INFORM risk exposure'!$AR$5:$AR$195,MATCH('1. DPM'!$B35,D_DPM_ISOS,0))/10</f>
        <v>0</v>
      </c>
      <c r="E35" s="8">
        <f>INDEX('INFORM risk exposure'!$AP$5:$AP$195,MATCH('1. DPM'!$B35,D_DPM_ISOS,0))/10</f>
        <v>0.75</v>
      </c>
      <c r="F35" s="8">
        <f>INDEX('INFORM risk exposure'!$AO$5:$AO$195,MATCH('1. DPM'!$B35,D_DPM_ISOS,0))/10</f>
        <v>0.01</v>
      </c>
    </row>
    <row r="36" spans="1:6" x14ac:dyDescent="0.3">
      <c r="A36" s="1" t="s">
        <v>72</v>
      </c>
      <c r="B36" s="1" t="s">
        <v>73</v>
      </c>
      <c r="D36" s="8">
        <f>INDEX('INFORM risk exposure'!$AR$5:$AR$195,MATCH('1. DPM'!$B36,D_DPM_ISOS,0))/10</f>
        <v>0</v>
      </c>
      <c r="E36" s="8">
        <f>INDEX('INFORM risk exposure'!$AP$5:$AP$195,MATCH('1. DPM'!$B36,D_DPM_ISOS,0))/10</f>
        <v>0.55999999999999994</v>
      </c>
      <c r="F36" s="8">
        <f>INDEX('INFORM risk exposure'!$AO$5:$AO$195,MATCH('1. DPM'!$B36,D_DPM_ISOS,0))/10</f>
        <v>0.98000000000000009</v>
      </c>
    </row>
    <row r="37" spans="1:6" x14ac:dyDescent="0.3">
      <c r="A37" s="1" t="s">
        <v>74</v>
      </c>
      <c r="B37" s="1" t="s">
        <v>75</v>
      </c>
      <c r="D37" s="8">
        <f>INDEX('INFORM risk exposure'!$AR$5:$AR$195,MATCH('1. DPM'!$B37,D_DPM_ISOS,0))/10</f>
        <v>0.80999999999999994</v>
      </c>
      <c r="E37" s="8">
        <f>INDEX('INFORM risk exposure'!$AP$5:$AP$195,MATCH('1. DPM'!$B37,D_DPM_ISOS,0))/10</f>
        <v>0.84000000000000008</v>
      </c>
      <c r="F37" s="8">
        <f>INDEX('INFORM risk exposure'!$AO$5:$AO$195,MATCH('1. DPM'!$B37,D_DPM_ISOS,0))/10</f>
        <v>0.79</v>
      </c>
    </row>
    <row r="38" spans="1:6" x14ac:dyDescent="0.3">
      <c r="A38" s="1" t="s">
        <v>76</v>
      </c>
      <c r="B38" s="1" t="s">
        <v>77</v>
      </c>
      <c r="D38" s="8">
        <f>INDEX('INFORM risk exposure'!$AR$5:$AR$195,MATCH('1. DPM'!$B38,D_DPM_ISOS,0))/10</f>
        <v>0.41</v>
      </c>
      <c r="E38" s="8">
        <f>INDEX('INFORM risk exposure'!$AP$5:$AP$195,MATCH('1. DPM'!$B38,D_DPM_ISOS,0))/10</f>
        <v>0.67999999999999994</v>
      </c>
      <c r="F38" s="8">
        <f>INDEX('INFORM risk exposure'!$AO$5:$AO$195,MATCH('1. DPM'!$B38,D_DPM_ISOS,0))/10</f>
        <v>0.86999999999999988</v>
      </c>
    </row>
    <row r="39" spans="1:6" x14ac:dyDescent="0.3">
      <c r="A39" s="1" t="s">
        <v>78</v>
      </c>
      <c r="B39" s="1" t="s">
        <v>79</v>
      </c>
      <c r="D39" s="8">
        <f>INDEX('INFORM risk exposure'!$AR$5:$AR$195,MATCH('1. DPM'!$B39,D_DPM_ISOS,0))/10</f>
        <v>0.28999999999999998</v>
      </c>
      <c r="E39" s="8">
        <f>INDEX('INFORM risk exposure'!$AP$5:$AP$195,MATCH('1. DPM'!$B39,D_DPM_ISOS,0))/10</f>
        <v>0.01</v>
      </c>
      <c r="F39" s="8">
        <f>INDEX('INFORM risk exposure'!$AO$5:$AO$195,MATCH('1. DPM'!$B39,D_DPM_ISOS,0))/10</f>
        <v>0.01</v>
      </c>
    </row>
    <row r="40" spans="1:6" x14ac:dyDescent="0.3">
      <c r="A40" s="1" t="s">
        <v>80</v>
      </c>
      <c r="B40" s="1" t="s">
        <v>81</v>
      </c>
      <c r="D40" s="8">
        <f>INDEX('INFORM risk exposure'!$AR$5:$AR$195,MATCH('1. DPM'!$B40,D_DPM_ISOS,0))/10</f>
        <v>0</v>
      </c>
      <c r="E40" s="8">
        <f>INDEX('INFORM risk exposure'!$AP$5:$AP$195,MATCH('1. DPM'!$B40,D_DPM_ISOS,0))/10</f>
        <v>0.86</v>
      </c>
      <c r="F40" s="8">
        <f>INDEX('INFORM risk exposure'!$AO$5:$AO$195,MATCH('1. DPM'!$B40,D_DPM_ISOS,0))/10</f>
        <v>0.16</v>
      </c>
    </row>
    <row r="41" spans="1:6" x14ac:dyDescent="0.3">
      <c r="A41" s="1" t="s">
        <v>82</v>
      </c>
      <c r="B41" s="1" t="s">
        <v>83</v>
      </c>
      <c r="D41" s="8">
        <f>INDEX('INFORM risk exposure'!$AR$5:$AR$195,MATCH('1. DPM'!$B41,D_DPM_ISOS,0))/10</f>
        <v>0</v>
      </c>
      <c r="E41" s="8">
        <f>INDEX('INFORM risk exposure'!$AP$5:$AP$195,MATCH('1. DPM'!$B41,D_DPM_ISOS,0))/10</f>
        <v>0.75</v>
      </c>
      <c r="F41" s="8">
        <f>INDEX('INFORM risk exposure'!$AO$5:$AO$195,MATCH('1. DPM'!$B41,D_DPM_ISOS,0))/10</f>
        <v>0.41</v>
      </c>
    </row>
    <row r="42" spans="1:6" x14ac:dyDescent="0.3">
      <c r="A42" s="1" t="s">
        <v>84</v>
      </c>
      <c r="B42" s="1" t="s">
        <v>85</v>
      </c>
      <c r="D42" s="8">
        <f>INDEX('INFORM risk exposure'!$AR$5:$AR$195,MATCH('1. DPM'!$B42,D_DPM_ISOS,0))/10</f>
        <v>0.19</v>
      </c>
      <c r="E42" s="8">
        <f>INDEX('INFORM risk exposure'!$AP$5:$AP$195,MATCH('1. DPM'!$B42,D_DPM_ISOS,0))/10</f>
        <v>0.32999999999999996</v>
      </c>
      <c r="F42" s="8">
        <f>INDEX('INFORM risk exposure'!$AO$5:$AO$195,MATCH('1. DPM'!$B42,D_DPM_ISOS,0))/10</f>
        <v>0.96</v>
      </c>
    </row>
    <row r="43" spans="1:6" x14ac:dyDescent="0.3">
      <c r="A43" s="1" t="s">
        <v>86</v>
      </c>
      <c r="B43" s="1" t="s">
        <v>87</v>
      </c>
      <c r="D43" s="8">
        <f>INDEX('INFORM risk exposure'!$AR$5:$AR$195,MATCH('1. DPM'!$B43,D_DPM_ISOS,0))/10</f>
        <v>0</v>
      </c>
      <c r="E43" s="8">
        <f>INDEX('INFORM risk exposure'!$AP$5:$AP$195,MATCH('1. DPM'!$B43,D_DPM_ISOS,0))/10</f>
        <v>0.55999999999999994</v>
      </c>
      <c r="F43" s="8">
        <f>INDEX('INFORM risk exposure'!$AO$5:$AO$195,MATCH('1. DPM'!$B43,D_DPM_ISOS,0))/10</f>
        <v>0.01</v>
      </c>
    </row>
    <row r="44" spans="1:6" x14ac:dyDescent="0.3">
      <c r="A44" s="1" t="s">
        <v>88</v>
      </c>
      <c r="B44" s="1" t="s">
        <v>89</v>
      </c>
      <c r="D44" s="8">
        <f>INDEX('INFORM risk exposure'!$AR$5:$AR$195,MATCH('1. DPM'!$B44,D_DPM_ISOS,0))/10</f>
        <v>0</v>
      </c>
      <c r="E44" s="8">
        <f>INDEX('INFORM risk exposure'!$AP$5:$AP$195,MATCH('1. DPM'!$B44,D_DPM_ISOS,0))/10</f>
        <v>0.65</v>
      </c>
      <c r="F44" s="8">
        <f>INDEX('INFORM risk exposure'!$AO$5:$AO$195,MATCH('1. DPM'!$B44,D_DPM_ISOS,0))/10</f>
        <v>0.6</v>
      </c>
    </row>
    <row r="45" spans="1:6" x14ac:dyDescent="0.3">
      <c r="A45" s="1" t="s">
        <v>90</v>
      </c>
      <c r="B45" s="1" t="s">
        <v>91</v>
      </c>
      <c r="D45" s="8">
        <f>INDEX('INFORM risk exposure'!$AR$5:$AR$195,MATCH('1. DPM'!$B45,D_DPM_ISOS,0))/10</f>
        <v>0.8</v>
      </c>
      <c r="E45" s="8">
        <f>INDEX('INFORM risk exposure'!$AP$5:$AP$195,MATCH('1. DPM'!$B45,D_DPM_ISOS,0))/10</f>
        <v>0.36</v>
      </c>
      <c r="F45" s="8">
        <f>INDEX('INFORM risk exposure'!$AO$5:$AO$195,MATCH('1. DPM'!$B45,D_DPM_ISOS,0))/10</f>
        <v>0.52</v>
      </c>
    </row>
    <row r="46" spans="1:6" x14ac:dyDescent="0.3">
      <c r="A46" s="1" t="s">
        <v>92</v>
      </c>
      <c r="B46" s="1" t="s">
        <v>93</v>
      </c>
      <c r="D46" s="8">
        <f>INDEX('INFORM risk exposure'!$AR$5:$AR$195,MATCH('1. DPM'!$B46,D_DPM_ISOS,0))/10</f>
        <v>0</v>
      </c>
      <c r="E46" s="8">
        <f>INDEX('INFORM risk exposure'!$AP$5:$AP$195,MATCH('1. DPM'!$B46,D_DPM_ISOS,0))/10</f>
        <v>0</v>
      </c>
      <c r="F46" s="8">
        <f>INDEX('INFORM risk exposure'!$AO$5:$AO$195,MATCH('1. DPM'!$B46,D_DPM_ISOS,0))/10</f>
        <v>0.5</v>
      </c>
    </row>
    <row r="47" spans="1:6" x14ac:dyDescent="0.3">
      <c r="A47" s="1" t="s">
        <v>94</v>
      </c>
      <c r="B47" s="1" t="s">
        <v>95</v>
      </c>
      <c r="D47" s="8">
        <f>INDEX('INFORM risk exposure'!$AR$5:$AR$195,MATCH('1. DPM'!$B47,D_DPM_ISOS,0))/10</f>
        <v>0</v>
      </c>
      <c r="E47" s="8">
        <f>INDEX('INFORM risk exposure'!$AP$5:$AP$195,MATCH('1. DPM'!$B47,D_DPM_ISOS,0))/10</f>
        <v>0.53</v>
      </c>
      <c r="F47" s="8">
        <f>INDEX('INFORM risk exposure'!$AO$5:$AO$195,MATCH('1. DPM'!$B47,D_DPM_ISOS,0))/10</f>
        <v>0.22000000000000003</v>
      </c>
    </row>
    <row r="48" spans="1:6" x14ac:dyDescent="0.3">
      <c r="A48" s="1" t="s">
        <v>96</v>
      </c>
      <c r="B48" s="1" t="s">
        <v>97</v>
      </c>
      <c r="D48" s="8">
        <f>INDEX('INFORM risk exposure'!$AR$5:$AR$195,MATCH('1. DPM'!$B48,D_DPM_ISOS,0))/10</f>
        <v>0</v>
      </c>
      <c r="E48" s="8">
        <f>INDEX('INFORM risk exposure'!$AP$5:$AP$195,MATCH('1. DPM'!$B48,D_DPM_ISOS,0))/10</f>
        <v>0.22999999999999998</v>
      </c>
      <c r="F48" s="8">
        <f>INDEX('INFORM risk exposure'!$AO$5:$AO$195,MATCH('1. DPM'!$B48,D_DPM_ISOS,0))/10</f>
        <v>0.01</v>
      </c>
    </row>
    <row r="49" spans="1:6" x14ac:dyDescent="0.3">
      <c r="A49" s="1" t="s">
        <v>98</v>
      </c>
      <c r="B49" s="1" t="s">
        <v>99</v>
      </c>
      <c r="D49" s="8">
        <f>INDEX('INFORM risk exposure'!$AR$5:$AR$195,MATCH('1. DPM'!$B49,D_DPM_ISOS,0))/10</f>
        <v>0</v>
      </c>
      <c r="E49" s="8">
        <f>INDEX('INFORM risk exposure'!$AP$5:$AP$195,MATCH('1. DPM'!$B49,D_DPM_ISOS,0))/10</f>
        <v>0.04</v>
      </c>
      <c r="F49" s="8">
        <f>INDEX('INFORM risk exposure'!$AO$5:$AO$195,MATCH('1. DPM'!$B49,D_DPM_ISOS,0))/10</f>
        <v>0.53</v>
      </c>
    </row>
    <row r="50" spans="1:6" x14ac:dyDescent="0.3">
      <c r="A50" s="1" t="s">
        <v>100</v>
      </c>
      <c r="B50" s="1" t="s">
        <v>101</v>
      </c>
      <c r="D50" s="8">
        <f>INDEX('INFORM risk exposure'!$AR$5:$AR$195,MATCH('1. DPM'!$B50,D_DPM_ISOS,0))/10</f>
        <v>0.76</v>
      </c>
      <c r="E50" s="8">
        <f>INDEX('INFORM risk exposure'!$AP$5:$AP$195,MATCH('1. DPM'!$B50,D_DPM_ISOS,0))/10</f>
        <v>0.01</v>
      </c>
      <c r="F50" s="8">
        <f>INDEX('INFORM risk exposure'!$AO$5:$AO$195,MATCH('1. DPM'!$B50,D_DPM_ISOS,0))/10</f>
        <v>0.16</v>
      </c>
    </row>
    <row r="51" spans="1:6" x14ac:dyDescent="0.3">
      <c r="A51" s="1" t="s">
        <v>102</v>
      </c>
      <c r="B51" s="1" t="s">
        <v>103</v>
      </c>
      <c r="D51" s="8">
        <f>INDEX('INFORM risk exposure'!$AR$5:$AR$195,MATCH('1. DPM'!$B51,D_DPM_ISOS,0))/10</f>
        <v>0.79</v>
      </c>
      <c r="E51" s="8">
        <f>INDEX('INFORM risk exposure'!$AP$5:$AP$195,MATCH('1. DPM'!$B51,D_DPM_ISOS,0))/10</f>
        <v>0.45999999999999996</v>
      </c>
      <c r="F51" s="8">
        <f>INDEX('INFORM risk exposure'!$AO$5:$AO$195,MATCH('1. DPM'!$B51,D_DPM_ISOS,0))/10</f>
        <v>0.72</v>
      </c>
    </row>
    <row r="52" spans="1:6" x14ac:dyDescent="0.3">
      <c r="A52" s="1" t="s">
        <v>104</v>
      </c>
      <c r="B52" s="1" t="s">
        <v>105</v>
      </c>
      <c r="D52" s="8">
        <f>INDEX('INFORM risk exposure'!$AR$5:$AR$195,MATCH('1. DPM'!$B52,D_DPM_ISOS,0))/10</f>
        <v>0</v>
      </c>
      <c r="E52" s="8">
        <f>INDEX('INFORM risk exposure'!$AP$5:$AP$195,MATCH('1. DPM'!$B52,D_DPM_ISOS,0))/10</f>
        <v>0.67</v>
      </c>
      <c r="F52" s="8">
        <f>INDEX('INFORM risk exposure'!$AO$5:$AO$195,MATCH('1. DPM'!$B52,D_DPM_ISOS,0))/10</f>
        <v>0.94000000000000006</v>
      </c>
    </row>
    <row r="53" spans="1:6" x14ac:dyDescent="0.3">
      <c r="A53" s="1" t="s">
        <v>106</v>
      </c>
      <c r="B53" s="1" t="s">
        <v>107</v>
      </c>
      <c r="D53" s="8">
        <f>INDEX('INFORM risk exposure'!$AR$5:$AR$195,MATCH('1. DPM'!$B53,D_DPM_ISOS,0))/10</f>
        <v>0</v>
      </c>
      <c r="E53" s="8">
        <f>INDEX('INFORM risk exposure'!$AP$5:$AP$195,MATCH('1. DPM'!$B53,D_DPM_ISOS,0))/10</f>
        <v>0.80999999999999994</v>
      </c>
      <c r="F53" s="8">
        <f>INDEX('INFORM risk exposure'!$AO$5:$AO$195,MATCH('1. DPM'!$B53,D_DPM_ISOS,0))/10</f>
        <v>0.6</v>
      </c>
    </row>
    <row r="54" spans="1:6" x14ac:dyDescent="0.3">
      <c r="A54" s="1" t="s">
        <v>108</v>
      </c>
      <c r="B54" s="1" t="s">
        <v>109</v>
      </c>
      <c r="D54" s="8">
        <f>INDEX('INFORM risk exposure'!$AR$5:$AR$195,MATCH('1. DPM'!$B54,D_DPM_ISOS,0))/10</f>
        <v>0.37</v>
      </c>
      <c r="E54" s="8">
        <f>INDEX('INFORM risk exposure'!$AP$5:$AP$195,MATCH('1. DPM'!$B54,D_DPM_ISOS,0))/10</f>
        <v>0.3</v>
      </c>
      <c r="F54" s="8">
        <f>INDEX('INFORM risk exposure'!$AO$5:$AO$195,MATCH('1. DPM'!$B54,D_DPM_ISOS,0))/10</f>
        <v>0.86999999999999988</v>
      </c>
    </row>
    <row r="55" spans="1:6" x14ac:dyDescent="0.3">
      <c r="A55" s="1" t="s">
        <v>110</v>
      </c>
      <c r="B55" s="1" t="s">
        <v>111</v>
      </c>
      <c r="D55" s="8">
        <f>INDEX('INFORM risk exposure'!$AR$5:$AR$195,MATCH('1. DPM'!$B55,D_DPM_ISOS,0))/10</f>
        <v>0</v>
      </c>
      <c r="E55" s="8">
        <f>INDEX('INFORM risk exposure'!$AP$5:$AP$195,MATCH('1. DPM'!$B55,D_DPM_ISOS,0))/10</f>
        <v>0.44000000000000006</v>
      </c>
      <c r="F55" s="8">
        <f>INDEX('INFORM risk exposure'!$AO$5:$AO$195,MATCH('1. DPM'!$B55,D_DPM_ISOS,0))/10</f>
        <v>0.01</v>
      </c>
    </row>
    <row r="56" spans="1:6" x14ac:dyDescent="0.3">
      <c r="A56" s="1" t="s">
        <v>112</v>
      </c>
      <c r="B56" s="1" t="s">
        <v>113</v>
      </c>
      <c r="D56" s="8">
        <f>INDEX('INFORM risk exposure'!$AR$5:$AR$195,MATCH('1. DPM'!$B56,D_DPM_ISOS,0))/10</f>
        <v>0</v>
      </c>
      <c r="E56" s="8">
        <f>INDEX('INFORM risk exposure'!$AP$5:$AP$195,MATCH('1. DPM'!$B56,D_DPM_ISOS,0))/10</f>
        <v>0.31</v>
      </c>
      <c r="F56" s="8">
        <f>INDEX('INFORM risk exposure'!$AO$5:$AO$195,MATCH('1. DPM'!$B56,D_DPM_ISOS,0))/10</f>
        <v>0.27999999999999997</v>
      </c>
    </row>
    <row r="57" spans="1:6" x14ac:dyDescent="0.3">
      <c r="A57" s="1" t="s">
        <v>114</v>
      </c>
      <c r="B57" s="1" t="s">
        <v>115</v>
      </c>
      <c r="D57" s="8">
        <f>INDEX('INFORM risk exposure'!$AR$5:$AR$195,MATCH('1. DPM'!$B57,D_DPM_ISOS,0))/10</f>
        <v>0</v>
      </c>
      <c r="E57" s="8">
        <f>INDEX('INFORM risk exposure'!$AP$5:$AP$195,MATCH('1. DPM'!$B57,D_DPM_ISOS,0))/10</f>
        <v>0.36</v>
      </c>
      <c r="F57" s="8">
        <f>INDEX('INFORM risk exposure'!$AO$5:$AO$195,MATCH('1. DPM'!$B57,D_DPM_ISOS,0))/10</f>
        <v>0.01</v>
      </c>
    </row>
    <row r="58" spans="1:6" x14ac:dyDescent="0.3">
      <c r="A58" s="1" t="s">
        <v>116</v>
      </c>
      <c r="B58" s="1" t="s">
        <v>117</v>
      </c>
      <c r="D58" s="8">
        <f>INDEX('INFORM risk exposure'!$AR$5:$AR$195,MATCH('1. DPM'!$B58,D_DPM_ISOS,0))/10</f>
        <v>0</v>
      </c>
      <c r="E58" s="8">
        <f>INDEX('INFORM risk exposure'!$AP$5:$AP$195,MATCH('1. DPM'!$B58,D_DPM_ISOS,0))/10</f>
        <v>0.57000000000000006</v>
      </c>
      <c r="F58" s="8">
        <f>INDEX('INFORM risk exposure'!$AO$5:$AO$195,MATCH('1. DPM'!$B58,D_DPM_ISOS,0))/10</f>
        <v>0.55000000000000004</v>
      </c>
    </row>
    <row r="59" spans="1:6" x14ac:dyDescent="0.3">
      <c r="A59" s="1" t="s">
        <v>118</v>
      </c>
      <c r="B59" s="1" t="s">
        <v>119</v>
      </c>
      <c r="D59" s="8">
        <f>INDEX('INFORM risk exposure'!$AR$5:$AR$195,MATCH('1. DPM'!$B59,D_DPM_ISOS,0))/10</f>
        <v>0.32999999999999996</v>
      </c>
      <c r="E59" s="8">
        <f>INDEX('INFORM risk exposure'!$AP$5:$AP$195,MATCH('1. DPM'!$B59,D_DPM_ISOS,0))/10</f>
        <v>0.01</v>
      </c>
      <c r="F59" s="8">
        <f>INDEX('INFORM risk exposure'!$AO$5:$AO$195,MATCH('1. DPM'!$B59,D_DPM_ISOS,0))/10</f>
        <v>0.32</v>
      </c>
    </row>
    <row r="60" spans="1:6" x14ac:dyDescent="0.3">
      <c r="A60" s="1" t="s">
        <v>120</v>
      </c>
      <c r="B60" s="1" t="s">
        <v>121</v>
      </c>
      <c r="D60" s="8">
        <f>INDEX('INFORM risk exposure'!$AR$5:$AR$195,MATCH('1. DPM'!$B60,D_DPM_ISOS,0))/10</f>
        <v>0</v>
      </c>
      <c r="E60" s="8">
        <f>INDEX('INFORM risk exposure'!$AP$5:$AP$195,MATCH('1. DPM'!$B60,D_DPM_ISOS,0))/10</f>
        <v>0.01</v>
      </c>
      <c r="F60" s="8">
        <f>INDEX('INFORM risk exposure'!$AO$5:$AO$195,MATCH('1. DPM'!$B60,D_DPM_ISOS,0))/10</f>
        <v>0.01</v>
      </c>
    </row>
    <row r="61" spans="1:6" x14ac:dyDescent="0.3">
      <c r="A61" s="1" t="s">
        <v>122</v>
      </c>
      <c r="B61" s="1" t="s">
        <v>123</v>
      </c>
      <c r="D61" s="8">
        <f>INDEX('INFORM risk exposure'!$AR$5:$AR$195,MATCH('1. DPM'!$B61,D_DPM_ISOS,0))/10</f>
        <v>0</v>
      </c>
      <c r="E61" s="8">
        <f>INDEX('INFORM risk exposure'!$AP$5:$AP$195,MATCH('1. DPM'!$B61,D_DPM_ISOS,0))/10</f>
        <v>0.64</v>
      </c>
      <c r="F61" s="8">
        <f>INDEX('INFORM risk exposure'!$AO$5:$AO$195,MATCH('1. DPM'!$B61,D_DPM_ISOS,0))/10</f>
        <v>0.3</v>
      </c>
    </row>
    <row r="62" spans="1:6" x14ac:dyDescent="0.3">
      <c r="A62" s="1" t="s">
        <v>124</v>
      </c>
      <c r="B62" s="1" t="s">
        <v>125</v>
      </c>
      <c r="D62" s="8">
        <f>INDEX('INFORM risk exposure'!$AR$5:$AR$195,MATCH('1. DPM'!$B62,D_DPM_ISOS,0))/10</f>
        <v>0</v>
      </c>
      <c r="E62" s="8">
        <f>INDEX('INFORM risk exposure'!$AP$5:$AP$195,MATCH('1. DPM'!$B62,D_DPM_ISOS,0))/10</f>
        <v>0.48</v>
      </c>
      <c r="F62" s="8">
        <f>INDEX('INFORM risk exposure'!$AO$5:$AO$195,MATCH('1. DPM'!$B62,D_DPM_ISOS,0))/10</f>
        <v>0.16999999999999998</v>
      </c>
    </row>
    <row r="63" spans="1:6" x14ac:dyDescent="0.3">
      <c r="A63" s="1" t="s">
        <v>126</v>
      </c>
      <c r="B63" s="1" t="s">
        <v>127</v>
      </c>
      <c r="D63" s="8">
        <f>INDEX('INFORM risk exposure'!$AR$5:$AR$195,MATCH('1. DPM'!$B63,D_DPM_ISOS,0))/10</f>
        <v>0</v>
      </c>
      <c r="E63" s="8">
        <f>INDEX('INFORM risk exposure'!$AP$5:$AP$195,MATCH('1. DPM'!$B63,D_DPM_ISOS,0))/10</f>
        <v>0.35</v>
      </c>
      <c r="F63" s="8">
        <f>INDEX('INFORM risk exposure'!$AO$5:$AO$195,MATCH('1. DPM'!$B63,D_DPM_ISOS,0))/10</f>
        <v>0.01</v>
      </c>
    </row>
    <row r="64" spans="1:6" x14ac:dyDescent="0.3">
      <c r="A64" s="1" t="s">
        <v>128</v>
      </c>
      <c r="B64" s="1" t="s">
        <v>129</v>
      </c>
      <c r="D64" s="8">
        <f>INDEX('INFORM risk exposure'!$AR$5:$AR$195,MATCH('1. DPM'!$B64,D_DPM_ISOS,0))/10</f>
        <v>0</v>
      </c>
      <c r="E64" s="8">
        <f>INDEX('INFORM risk exposure'!$AP$5:$AP$195,MATCH('1. DPM'!$B64,D_DPM_ISOS,0))/10</f>
        <v>0.52</v>
      </c>
      <c r="F64" s="8">
        <f>INDEX('INFORM risk exposure'!$AO$5:$AO$195,MATCH('1. DPM'!$B64,D_DPM_ISOS,0))/10</f>
        <v>0.78</v>
      </c>
    </row>
    <row r="65" spans="1:6" x14ac:dyDescent="0.3">
      <c r="A65" s="1" t="s">
        <v>130</v>
      </c>
      <c r="B65" s="1" t="s">
        <v>131</v>
      </c>
      <c r="D65" s="8">
        <f>INDEX('INFORM risk exposure'!$AR$5:$AR$195,MATCH('1. DPM'!$B65,D_DPM_ISOS,0))/10</f>
        <v>0</v>
      </c>
      <c r="E65" s="8">
        <f>INDEX('INFORM risk exposure'!$AP$5:$AP$195,MATCH('1. DPM'!$B65,D_DPM_ISOS,0))/10</f>
        <v>0.61</v>
      </c>
      <c r="F65" s="8">
        <f>INDEX('INFORM risk exposure'!$AO$5:$AO$195,MATCH('1. DPM'!$B65,D_DPM_ISOS,0))/10</f>
        <v>0.27</v>
      </c>
    </row>
    <row r="66" spans="1:6" x14ac:dyDescent="0.3">
      <c r="A66" s="1" t="s">
        <v>132</v>
      </c>
      <c r="B66" s="1" t="s">
        <v>133</v>
      </c>
      <c r="D66" s="8">
        <f>INDEX('INFORM risk exposure'!$AR$5:$AR$195,MATCH('1. DPM'!$B66,D_DPM_ISOS,0))/10</f>
        <v>0</v>
      </c>
      <c r="E66" s="8">
        <f>INDEX('INFORM risk exposure'!$AP$5:$AP$195,MATCH('1. DPM'!$B66,D_DPM_ISOS,0))/10</f>
        <v>0.49000000000000005</v>
      </c>
      <c r="F66" s="8">
        <f>INDEX('INFORM risk exposure'!$AO$5:$AO$195,MATCH('1. DPM'!$B66,D_DPM_ISOS,0))/10</f>
        <v>0.01</v>
      </c>
    </row>
    <row r="67" spans="1:6" x14ac:dyDescent="0.3">
      <c r="A67" s="1" t="s">
        <v>134</v>
      </c>
      <c r="B67" s="1" t="s">
        <v>135</v>
      </c>
      <c r="D67" s="8">
        <f>INDEX('INFORM risk exposure'!$AR$5:$AR$195,MATCH('1. DPM'!$B67,D_DPM_ISOS,0))/10</f>
        <v>0</v>
      </c>
      <c r="E67" s="8">
        <f>INDEX('INFORM risk exposure'!$AP$5:$AP$195,MATCH('1. DPM'!$B67,D_DPM_ISOS,0))/10</f>
        <v>0.31</v>
      </c>
      <c r="F67" s="8">
        <f>INDEX('INFORM risk exposure'!$AO$5:$AO$195,MATCH('1. DPM'!$B67,D_DPM_ISOS,0))/10</f>
        <v>0.61</v>
      </c>
    </row>
    <row r="68" spans="1:6" x14ac:dyDescent="0.3">
      <c r="A68" s="1" t="s">
        <v>136</v>
      </c>
      <c r="B68" s="1" t="s">
        <v>137</v>
      </c>
      <c r="D68" s="8">
        <f>INDEX('INFORM risk exposure'!$AR$5:$AR$195,MATCH('1. DPM'!$B68,D_DPM_ISOS,0))/10</f>
        <v>0.18</v>
      </c>
      <c r="E68" s="8">
        <f>INDEX('INFORM risk exposure'!$AP$5:$AP$195,MATCH('1. DPM'!$B68,D_DPM_ISOS,0))/10</f>
        <v>0.01</v>
      </c>
      <c r="F68" s="8">
        <f>INDEX('INFORM risk exposure'!$AO$5:$AO$195,MATCH('1. DPM'!$B68,D_DPM_ISOS,0))/10</f>
        <v>0.05</v>
      </c>
    </row>
    <row r="69" spans="1:6" x14ac:dyDescent="0.3">
      <c r="A69" s="1" t="s">
        <v>138</v>
      </c>
      <c r="B69" s="1" t="s">
        <v>139</v>
      </c>
      <c r="D69" s="8">
        <f>INDEX('INFORM risk exposure'!$AR$5:$AR$195,MATCH('1. DPM'!$B69,D_DPM_ISOS,0))/10</f>
        <v>0.45</v>
      </c>
      <c r="E69" s="8">
        <f>INDEX('INFORM risk exposure'!$AP$5:$AP$195,MATCH('1. DPM'!$B69,D_DPM_ISOS,0))/10</f>
        <v>0.51</v>
      </c>
      <c r="F69" s="8">
        <f>INDEX('INFORM risk exposure'!$AO$5:$AO$195,MATCH('1. DPM'!$B69,D_DPM_ISOS,0))/10</f>
        <v>0.97</v>
      </c>
    </row>
    <row r="70" spans="1:6" x14ac:dyDescent="0.3">
      <c r="A70" s="1" t="s">
        <v>140</v>
      </c>
      <c r="B70" s="1" t="s">
        <v>141</v>
      </c>
      <c r="D70" s="8">
        <f>INDEX('INFORM risk exposure'!$AR$5:$AR$195,MATCH('1. DPM'!$B70,D_DPM_ISOS,0))/10</f>
        <v>0</v>
      </c>
      <c r="E70" s="8">
        <f>INDEX('INFORM risk exposure'!$AP$5:$AP$195,MATCH('1. DPM'!$B70,D_DPM_ISOS,0))/10</f>
        <v>0.52</v>
      </c>
      <c r="F70" s="8">
        <f>INDEX('INFORM risk exposure'!$AO$5:$AO$195,MATCH('1. DPM'!$B70,D_DPM_ISOS,0))/10</f>
        <v>0.01</v>
      </c>
    </row>
    <row r="71" spans="1:6" x14ac:dyDescent="0.3">
      <c r="A71" s="1" t="s">
        <v>142</v>
      </c>
      <c r="B71" s="1" t="s">
        <v>143</v>
      </c>
      <c r="D71" s="8">
        <f>INDEX('INFORM risk exposure'!$AR$5:$AR$195,MATCH('1. DPM'!$B71,D_DPM_ISOS,0))/10</f>
        <v>0</v>
      </c>
      <c r="E71" s="8">
        <f>INDEX('INFORM risk exposure'!$AP$5:$AP$195,MATCH('1. DPM'!$B71,D_DPM_ISOS,0))/10</f>
        <v>0.32999999999999996</v>
      </c>
      <c r="F71" s="8">
        <f>INDEX('INFORM risk exposure'!$AO$5:$AO$195,MATCH('1. DPM'!$B71,D_DPM_ISOS,0))/10</f>
        <v>0.01</v>
      </c>
    </row>
    <row r="72" spans="1:6" x14ac:dyDescent="0.3">
      <c r="A72" s="1" t="s">
        <v>144</v>
      </c>
      <c r="B72" s="1" t="s">
        <v>145</v>
      </c>
      <c r="D72" s="8">
        <f>INDEX('INFORM risk exposure'!$AR$5:$AR$195,MATCH('1. DPM'!$B72,D_DPM_ISOS,0))/10</f>
        <v>0</v>
      </c>
      <c r="E72" s="8">
        <f>INDEX('INFORM risk exposure'!$AP$5:$AP$195,MATCH('1. DPM'!$B72,D_DPM_ISOS,0))/10</f>
        <v>0.5</v>
      </c>
      <c r="F72" s="8">
        <f>INDEX('INFORM risk exposure'!$AO$5:$AO$195,MATCH('1. DPM'!$B72,D_DPM_ISOS,0))/10</f>
        <v>0.01</v>
      </c>
    </row>
    <row r="73" spans="1:6" x14ac:dyDescent="0.3">
      <c r="A73" s="1" t="s">
        <v>146</v>
      </c>
      <c r="B73" s="1" t="s">
        <v>147</v>
      </c>
      <c r="D73" s="8">
        <f>INDEX('INFORM risk exposure'!$AR$5:$AR$195,MATCH('1. DPM'!$B73,D_DPM_ISOS,0))/10</f>
        <v>0.72</v>
      </c>
      <c r="E73" s="8">
        <f>INDEX('INFORM risk exposure'!$AP$5:$AP$195,MATCH('1. DPM'!$B73,D_DPM_ISOS,0))/10</f>
        <v>0.43</v>
      </c>
      <c r="F73" s="8">
        <f>INDEX('INFORM risk exposure'!$AO$5:$AO$195,MATCH('1. DPM'!$B73,D_DPM_ISOS,0))/10</f>
        <v>0.57000000000000006</v>
      </c>
    </row>
    <row r="74" spans="1:6" x14ac:dyDescent="0.3">
      <c r="A74" s="1" t="s">
        <v>148</v>
      </c>
      <c r="B74" s="1" t="s">
        <v>149</v>
      </c>
      <c r="D74" s="8">
        <f>INDEX('INFORM risk exposure'!$AR$5:$AR$195,MATCH('1. DPM'!$B74,D_DPM_ISOS,0))/10</f>
        <v>0.43</v>
      </c>
      <c r="E74" s="8">
        <f>INDEX('INFORM risk exposure'!$AP$5:$AP$195,MATCH('1. DPM'!$B74,D_DPM_ISOS,0))/10</f>
        <v>0.51</v>
      </c>
      <c r="F74" s="8">
        <f>INDEX('INFORM risk exposure'!$AO$5:$AO$195,MATCH('1. DPM'!$B74,D_DPM_ISOS,0))/10</f>
        <v>0.65999999999999992</v>
      </c>
    </row>
    <row r="75" spans="1:6" x14ac:dyDescent="0.3">
      <c r="A75" s="1" t="s">
        <v>150</v>
      </c>
      <c r="B75" s="1" t="s">
        <v>151</v>
      </c>
      <c r="D75" s="8">
        <f>INDEX('INFORM risk exposure'!$AR$5:$AR$195,MATCH('1. DPM'!$B75,D_DPM_ISOS,0))/10</f>
        <v>0</v>
      </c>
      <c r="E75" s="8">
        <f>INDEX('INFORM risk exposure'!$AP$5:$AP$195,MATCH('1. DPM'!$B75,D_DPM_ISOS,0))/10</f>
        <v>0.75</v>
      </c>
      <c r="F75" s="8">
        <f>INDEX('INFORM risk exposure'!$AO$5:$AO$195,MATCH('1. DPM'!$B75,D_DPM_ISOS,0))/10</f>
        <v>0.38</v>
      </c>
    </row>
    <row r="76" spans="1:6" x14ac:dyDescent="0.3">
      <c r="A76" s="1" t="s">
        <v>152</v>
      </c>
      <c r="B76" s="1" t="s">
        <v>153</v>
      </c>
      <c r="D76" s="8">
        <f>INDEX('INFORM risk exposure'!$AR$5:$AR$195,MATCH('1. DPM'!$B76,D_DPM_ISOS,0))/10</f>
        <v>0</v>
      </c>
      <c r="E76" s="8">
        <f>INDEX('INFORM risk exposure'!$AP$5:$AP$195,MATCH('1. DPM'!$B76,D_DPM_ISOS,0))/10</f>
        <v>0.01</v>
      </c>
      <c r="F76" s="8">
        <f>INDEX('INFORM risk exposure'!$AO$5:$AO$195,MATCH('1. DPM'!$B76,D_DPM_ISOS,0))/10</f>
        <v>0.6</v>
      </c>
    </row>
    <row r="77" spans="1:6" x14ac:dyDescent="0.3">
      <c r="A77" s="1" t="s">
        <v>154</v>
      </c>
      <c r="B77" s="1" t="s">
        <v>155</v>
      </c>
      <c r="D77" s="8">
        <f>INDEX('INFORM risk exposure'!$AR$5:$AR$195,MATCH('1. DPM'!$B77,D_DPM_ISOS,0))/10</f>
        <v>0.72</v>
      </c>
      <c r="E77" s="8">
        <f>INDEX('INFORM risk exposure'!$AP$5:$AP$195,MATCH('1. DPM'!$B77,D_DPM_ISOS,0))/10</f>
        <v>0.84000000000000008</v>
      </c>
      <c r="F77" s="8">
        <f>INDEX('INFORM risk exposure'!$AO$5:$AO$195,MATCH('1. DPM'!$B77,D_DPM_ISOS,0))/10</f>
        <v>0.79</v>
      </c>
    </row>
    <row r="78" spans="1:6" x14ac:dyDescent="0.3">
      <c r="A78" s="1" t="s">
        <v>156</v>
      </c>
      <c r="B78" s="1" t="s">
        <v>157</v>
      </c>
      <c r="D78" s="8">
        <f>INDEX('INFORM risk exposure'!$AR$5:$AR$195,MATCH('1. DPM'!$B78,D_DPM_ISOS,0))/10</f>
        <v>0.61</v>
      </c>
      <c r="E78" s="8">
        <f>INDEX('INFORM risk exposure'!$AP$5:$AP$195,MATCH('1. DPM'!$B78,D_DPM_ISOS,0))/10</f>
        <v>0.80999999999999994</v>
      </c>
      <c r="F78" s="8">
        <f>INDEX('INFORM risk exposure'!$AO$5:$AO$195,MATCH('1. DPM'!$B78,D_DPM_ISOS,0))/10</f>
        <v>0.85</v>
      </c>
    </row>
    <row r="79" spans="1:6" x14ac:dyDescent="0.3">
      <c r="A79" s="1" t="s">
        <v>158</v>
      </c>
      <c r="B79" s="1" t="s">
        <v>159</v>
      </c>
      <c r="D79" s="8">
        <f>INDEX('INFORM risk exposure'!$AR$5:$AR$195,MATCH('1. DPM'!$B79,D_DPM_ISOS,0))/10</f>
        <v>0.18</v>
      </c>
      <c r="E79" s="8">
        <f>INDEX('INFORM risk exposure'!$AP$5:$AP$195,MATCH('1. DPM'!$B79,D_DPM_ISOS,0))/10</f>
        <v>0.64</v>
      </c>
      <c r="F79" s="8">
        <f>INDEX('INFORM risk exposure'!$AO$5:$AO$195,MATCH('1. DPM'!$B79,D_DPM_ISOS,0))/10</f>
        <v>1</v>
      </c>
    </row>
    <row r="80" spans="1:6" x14ac:dyDescent="0.3">
      <c r="A80" s="1" t="s">
        <v>160</v>
      </c>
      <c r="B80" s="1" t="s">
        <v>161</v>
      </c>
      <c r="D80" s="8">
        <f>INDEX('INFORM risk exposure'!$AR$5:$AR$195,MATCH('1. DPM'!$B80,D_DPM_ISOS,0))/10</f>
        <v>0</v>
      </c>
      <c r="E80" s="8">
        <f>INDEX('INFORM risk exposure'!$AP$5:$AP$195,MATCH('1. DPM'!$B80,D_DPM_ISOS,0))/10</f>
        <v>0.95</v>
      </c>
      <c r="F80" s="8">
        <f>INDEX('INFORM risk exposure'!$AO$5:$AO$195,MATCH('1. DPM'!$B80,D_DPM_ISOS,0))/10</f>
        <v>0.7</v>
      </c>
    </row>
    <row r="81" spans="1:6" x14ac:dyDescent="0.3">
      <c r="A81" s="1" t="s">
        <v>162</v>
      </c>
      <c r="B81" s="1" t="s">
        <v>163</v>
      </c>
      <c r="D81" s="8">
        <f>INDEX('INFORM risk exposure'!$AR$5:$AR$195,MATCH('1. DPM'!$B81,D_DPM_ISOS,0))/10</f>
        <v>0</v>
      </c>
      <c r="E81" s="8">
        <f>INDEX('INFORM risk exposure'!$AP$5:$AP$195,MATCH('1. DPM'!$B81,D_DPM_ISOS,0))/10</f>
        <v>0.39</v>
      </c>
      <c r="F81" s="8">
        <f>INDEX('INFORM risk exposure'!$AO$5:$AO$195,MATCH('1. DPM'!$B81,D_DPM_ISOS,0))/10</f>
        <v>0.01</v>
      </c>
    </row>
    <row r="82" spans="1:6" x14ac:dyDescent="0.3">
      <c r="A82" s="1" t="s">
        <v>164</v>
      </c>
      <c r="B82" s="1" t="s">
        <v>165</v>
      </c>
      <c r="D82" s="8">
        <f>INDEX('INFORM risk exposure'!$AR$5:$AR$195,MATCH('1. DPM'!$B82,D_DPM_ISOS,0))/10</f>
        <v>0</v>
      </c>
      <c r="E82" s="8">
        <f>INDEX('INFORM risk exposure'!$AP$5:$AP$195,MATCH('1. DPM'!$B82,D_DPM_ISOS,0))/10</f>
        <v>0.22999999999999998</v>
      </c>
      <c r="F82" s="8">
        <f>INDEX('INFORM risk exposure'!$AO$5:$AO$195,MATCH('1. DPM'!$B82,D_DPM_ISOS,0))/10</f>
        <v>0.65999999999999992</v>
      </c>
    </row>
    <row r="83" spans="1:6" x14ac:dyDescent="0.3">
      <c r="A83" s="1" t="s">
        <v>166</v>
      </c>
      <c r="B83" s="1" t="s">
        <v>167</v>
      </c>
      <c r="D83" s="8">
        <f>INDEX('INFORM risk exposure'!$AR$5:$AR$195,MATCH('1. DPM'!$B83,D_DPM_ISOS,0))/10</f>
        <v>0</v>
      </c>
      <c r="E83" s="8">
        <f>INDEX('INFORM risk exposure'!$AP$5:$AP$195,MATCH('1. DPM'!$B83,D_DPM_ISOS,0))/10</f>
        <v>0.54</v>
      </c>
      <c r="F83" s="8">
        <f>INDEX('INFORM risk exposure'!$AO$5:$AO$195,MATCH('1. DPM'!$B83,D_DPM_ISOS,0))/10</f>
        <v>0.61</v>
      </c>
    </row>
    <row r="84" spans="1:6" x14ac:dyDescent="0.3">
      <c r="A84" s="1" t="s">
        <v>168</v>
      </c>
      <c r="B84" s="1" t="s">
        <v>169</v>
      </c>
      <c r="D84" s="8">
        <f>INDEX('INFORM risk exposure'!$AR$5:$AR$195,MATCH('1. DPM'!$B84,D_DPM_ISOS,0))/10</f>
        <v>0.72</v>
      </c>
      <c r="E84" s="8">
        <f>INDEX('INFORM risk exposure'!$AP$5:$AP$195,MATCH('1. DPM'!$B84,D_DPM_ISOS,0))/10</f>
        <v>0.31</v>
      </c>
      <c r="F84" s="8">
        <f>INDEX('INFORM risk exposure'!$AO$5:$AO$195,MATCH('1. DPM'!$B84,D_DPM_ISOS,0))/10</f>
        <v>0.39</v>
      </c>
    </row>
    <row r="85" spans="1:6" x14ac:dyDescent="0.3">
      <c r="A85" s="1" t="s">
        <v>170</v>
      </c>
      <c r="B85" s="1" t="s">
        <v>171</v>
      </c>
      <c r="D85" s="8">
        <f>INDEX('INFORM risk exposure'!$AR$5:$AR$195,MATCH('1. DPM'!$B85,D_DPM_ISOS,0))/10</f>
        <v>1</v>
      </c>
      <c r="E85" s="8">
        <f>INDEX('INFORM risk exposure'!$AP$5:$AP$195,MATCH('1. DPM'!$B85,D_DPM_ISOS,0))/10</f>
        <v>0.39</v>
      </c>
      <c r="F85" s="8">
        <f>INDEX('INFORM risk exposure'!$AO$5:$AO$195,MATCH('1. DPM'!$B85,D_DPM_ISOS,0))/10</f>
        <v>0.95</v>
      </c>
    </row>
    <row r="86" spans="1:6" x14ac:dyDescent="0.3">
      <c r="A86" s="1" t="s">
        <v>172</v>
      </c>
      <c r="B86" s="1" t="s">
        <v>173</v>
      </c>
      <c r="D86" s="8">
        <f>INDEX('INFORM risk exposure'!$AR$5:$AR$195,MATCH('1. DPM'!$B86,D_DPM_ISOS,0))/10</f>
        <v>0</v>
      </c>
      <c r="E86" s="8">
        <f>INDEX('INFORM risk exposure'!$AP$5:$AP$195,MATCH('1. DPM'!$B86,D_DPM_ISOS,0))/10</f>
        <v>0.26</v>
      </c>
      <c r="F86" s="8">
        <f>INDEX('INFORM risk exposure'!$AO$5:$AO$195,MATCH('1. DPM'!$B86,D_DPM_ISOS,0))/10</f>
        <v>0.65999999999999992</v>
      </c>
    </row>
    <row r="87" spans="1:6" x14ac:dyDescent="0.3">
      <c r="A87" s="1" t="s">
        <v>174</v>
      </c>
      <c r="B87" s="1" t="s">
        <v>175</v>
      </c>
      <c r="D87" s="8">
        <f>INDEX('INFORM risk exposure'!$AR$5:$AR$195,MATCH('1. DPM'!$B87,D_DPM_ISOS,0))/10</f>
        <v>0</v>
      </c>
      <c r="E87" s="8">
        <f>INDEX('INFORM risk exposure'!$AP$5:$AP$195,MATCH('1. DPM'!$B87,D_DPM_ISOS,0))/10</f>
        <v>0.6</v>
      </c>
      <c r="F87" s="8">
        <f>INDEX('INFORM risk exposure'!$AO$5:$AO$195,MATCH('1. DPM'!$B87,D_DPM_ISOS,0))/10</f>
        <v>0.75</v>
      </c>
    </row>
    <row r="88" spans="1:6" x14ac:dyDescent="0.3">
      <c r="A88" s="1" t="s">
        <v>176</v>
      </c>
      <c r="B88" s="1" t="s">
        <v>177</v>
      </c>
      <c r="D88" s="8">
        <f>INDEX('INFORM risk exposure'!$AR$5:$AR$195,MATCH('1. DPM'!$B88,D_DPM_ISOS,0))/10</f>
        <v>0</v>
      </c>
      <c r="E88" s="8">
        <f>INDEX('INFORM risk exposure'!$AP$5:$AP$195,MATCH('1. DPM'!$B88,D_DPM_ISOS,0))/10</f>
        <v>0.55999999999999994</v>
      </c>
      <c r="F88" s="8">
        <f>INDEX('INFORM risk exposure'!$AO$5:$AO$195,MATCH('1. DPM'!$B88,D_DPM_ISOS,0))/10</f>
        <v>0.42000000000000004</v>
      </c>
    </row>
    <row r="89" spans="1:6" x14ac:dyDescent="0.3">
      <c r="A89" s="1" t="s">
        <v>178</v>
      </c>
      <c r="B89" s="1" t="s">
        <v>179</v>
      </c>
      <c r="D89" s="8">
        <f>INDEX('INFORM risk exposure'!$AR$5:$AR$195,MATCH('1. DPM'!$B89,D_DPM_ISOS,0))/10</f>
        <v>0</v>
      </c>
      <c r="E89" s="8">
        <f>INDEX('INFORM risk exposure'!$AP$5:$AP$195,MATCH('1. DPM'!$B89,D_DPM_ISOS,0))/10</f>
        <v>0.01</v>
      </c>
      <c r="F89" s="8">
        <f>INDEX('INFORM risk exposure'!$AO$5:$AO$195,MATCH('1. DPM'!$B89,D_DPM_ISOS,0))/10</f>
        <v>0.01</v>
      </c>
    </row>
    <row r="90" spans="1:6" x14ac:dyDescent="0.3">
      <c r="A90" s="1" t="s">
        <v>180</v>
      </c>
      <c r="B90" s="1" t="s">
        <v>181</v>
      </c>
      <c r="D90" s="8">
        <f>INDEX('INFORM risk exposure'!$AR$5:$AR$195,MATCH('1. DPM'!$B90,D_DPM_ISOS,0))/10</f>
        <v>0.65</v>
      </c>
      <c r="E90" s="8">
        <f>INDEX('INFORM risk exposure'!$AP$5:$AP$195,MATCH('1. DPM'!$B90,D_DPM_ISOS,0))/10</f>
        <v>0.74</v>
      </c>
      <c r="F90" s="8">
        <f>INDEX('INFORM risk exposure'!$AO$5:$AO$195,MATCH('1. DPM'!$B90,D_DPM_ISOS,0))/10</f>
        <v>0.1</v>
      </c>
    </row>
    <row r="91" spans="1:6" x14ac:dyDescent="0.3">
      <c r="A91" s="1" t="s">
        <v>182</v>
      </c>
      <c r="B91" s="1" t="s">
        <v>183</v>
      </c>
      <c r="D91" s="8">
        <f>INDEX('INFORM risk exposure'!$AR$5:$AR$195,MATCH('1. DPM'!$B91,D_DPM_ISOS,0))/10</f>
        <v>0.85</v>
      </c>
      <c r="E91" s="8">
        <f>INDEX('INFORM risk exposure'!$AP$5:$AP$195,MATCH('1. DPM'!$B91,D_DPM_ISOS,0))/10</f>
        <v>0.47000000000000003</v>
      </c>
      <c r="F91" s="8">
        <f>INDEX('INFORM risk exposure'!$AO$5:$AO$195,MATCH('1. DPM'!$B91,D_DPM_ISOS,0))/10</f>
        <v>0.01</v>
      </c>
    </row>
    <row r="92" spans="1:6" x14ac:dyDescent="0.3">
      <c r="A92" s="1" t="s">
        <v>184</v>
      </c>
      <c r="B92" s="1" t="s">
        <v>185</v>
      </c>
      <c r="D92" s="8">
        <f>INDEX('INFORM risk exposure'!$AR$5:$AR$195,MATCH('1. DPM'!$B92,D_DPM_ISOS,0))/10</f>
        <v>0</v>
      </c>
      <c r="E92" s="8">
        <f>INDEX('INFORM risk exposure'!$AP$5:$AP$195,MATCH('1. DPM'!$B92,D_DPM_ISOS,0))/10</f>
        <v>0.13</v>
      </c>
      <c r="F92" s="8">
        <f>INDEX('INFORM risk exposure'!$AO$5:$AO$195,MATCH('1. DPM'!$B92,D_DPM_ISOS,0))/10</f>
        <v>0.55999999999999994</v>
      </c>
    </row>
    <row r="93" spans="1:6" x14ac:dyDescent="0.3">
      <c r="A93" s="1" t="s">
        <v>186</v>
      </c>
      <c r="B93" s="1" t="s">
        <v>187</v>
      </c>
      <c r="D93" s="8">
        <f>INDEX('INFORM risk exposure'!$AR$5:$AR$195,MATCH('1. DPM'!$B93,D_DPM_ISOS,0))/10</f>
        <v>0</v>
      </c>
      <c r="E93" s="8">
        <f>INDEX('INFORM risk exposure'!$AP$5:$AP$195,MATCH('1. DPM'!$B93,D_DPM_ISOS,0))/10</f>
        <v>0.55999999999999994</v>
      </c>
      <c r="F93" s="8">
        <f>INDEX('INFORM risk exposure'!$AO$5:$AO$195,MATCH('1. DPM'!$B93,D_DPM_ISOS,0))/10</f>
        <v>0.97</v>
      </c>
    </row>
    <row r="94" spans="1:6" x14ac:dyDescent="0.3">
      <c r="A94" s="1" t="s">
        <v>188</v>
      </c>
      <c r="B94" s="1" t="s">
        <v>189</v>
      </c>
      <c r="D94" s="8">
        <f>INDEX('INFORM risk exposure'!$AR$5:$AR$195,MATCH('1. DPM'!$B94,D_DPM_ISOS,0))/10</f>
        <v>0.35</v>
      </c>
      <c r="E94" s="8">
        <f>INDEX('INFORM risk exposure'!$AP$5:$AP$195,MATCH('1. DPM'!$B94,D_DPM_ISOS,0))/10</f>
        <v>0.90999999999999992</v>
      </c>
      <c r="F94" s="8">
        <f>INDEX('INFORM risk exposure'!$AO$5:$AO$195,MATCH('1. DPM'!$B94,D_DPM_ISOS,0))/10</f>
        <v>0.4</v>
      </c>
    </row>
    <row r="95" spans="1:6" x14ac:dyDescent="0.3">
      <c r="A95" s="1" t="s">
        <v>190</v>
      </c>
      <c r="B95" s="1" t="s">
        <v>191</v>
      </c>
      <c r="D95" s="8">
        <f>INDEX('INFORM risk exposure'!$AR$5:$AR$195,MATCH('1. DPM'!$B95,D_DPM_ISOS,0))/10</f>
        <v>0</v>
      </c>
      <c r="E95" s="8">
        <f>INDEX('INFORM risk exposure'!$AP$5:$AP$195,MATCH('1. DPM'!$B95,D_DPM_ISOS,0))/10</f>
        <v>0.65999999999999992</v>
      </c>
      <c r="F95" s="8">
        <f>INDEX('INFORM risk exposure'!$AO$5:$AO$195,MATCH('1. DPM'!$B95,D_DPM_ISOS,0))/10</f>
        <v>0.01</v>
      </c>
    </row>
    <row r="96" spans="1:6" x14ac:dyDescent="0.3">
      <c r="A96" s="1" t="s">
        <v>192</v>
      </c>
      <c r="B96" s="1" t="s">
        <v>193</v>
      </c>
      <c r="D96" s="8">
        <f>INDEX('INFORM risk exposure'!$AR$5:$AR$195,MATCH('1. DPM'!$B96,D_DPM_ISOS,0))/10</f>
        <v>0</v>
      </c>
      <c r="E96" s="8">
        <f>INDEX('INFORM risk exposure'!$AP$5:$AP$195,MATCH('1. DPM'!$B96,D_DPM_ISOS,0))/10</f>
        <v>0.12</v>
      </c>
      <c r="F96" s="8">
        <f>INDEX('INFORM risk exposure'!$AO$5:$AO$195,MATCH('1. DPM'!$B96,D_DPM_ISOS,0))/10</f>
        <v>0.65</v>
      </c>
    </row>
    <row r="97" spans="1:6" x14ac:dyDescent="0.3">
      <c r="A97" s="1" t="s">
        <v>194</v>
      </c>
      <c r="B97" s="1" t="s">
        <v>195</v>
      </c>
      <c r="D97" s="8">
        <f>INDEX('INFORM risk exposure'!$AR$5:$AR$195,MATCH('1. DPM'!$B97,D_DPM_ISOS,0))/10</f>
        <v>0</v>
      </c>
      <c r="E97" s="8">
        <f>INDEX('INFORM risk exposure'!$AP$5:$AP$195,MATCH('1. DPM'!$B97,D_DPM_ISOS,0))/10</f>
        <v>0.3</v>
      </c>
      <c r="F97" s="8">
        <f>INDEX('INFORM risk exposure'!$AO$5:$AO$195,MATCH('1. DPM'!$B97,D_DPM_ISOS,0))/10</f>
        <v>0.01</v>
      </c>
    </row>
    <row r="98" spans="1:6" x14ac:dyDescent="0.3">
      <c r="A98" s="1" t="s">
        <v>196</v>
      </c>
      <c r="B98" s="1" t="s">
        <v>197</v>
      </c>
      <c r="D98" s="8">
        <f>INDEX('INFORM risk exposure'!$AR$5:$AR$195,MATCH('1. DPM'!$B98,D_DPM_ISOS,0))/10</f>
        <v>0</v>
      </c>
      <c r="E98" s="8">
        <f>INDEX('INFORM risk exposure'!$AP$5:$AP$195,MATCH('1. DPM'!$B98,D_DPM_ISOS,0))/10</f>
        <v>0.62</v>
      </c>
      <c r="F98" s="8">
        <f>INDEX('INFORM risk exposure'!$AO$5:$AO$195,MATCH('1. DPM'!$B98,D_DPM_ISOS,0))/10</f>
        <v>0.01</v>
      </c>
    </row>
    <row r="99" spans="1:6" x14ac:dyDescent="0.3">
      <c r="A99" s="1" t="s">
        <v>198</v>
      </c>
      <c r="B99" s="1" t="s">
        <v>199</v>
      </c>
      <c r="D99" s="8">
        <f>INDEX('INFORM risk exposure'!$AR$5:$AR$195,MATCH('1. DPM'!$B99,D_DPM_ISOS,0))/10</f>
        <v>0</v>
      </c>
      <c r="E99" s="8">
        <f>INDEX('INFORM risk exposure'!$AP$5:$AP$195,MATCH('1. DPM'!$B99,D_DPM_ISOS,0))/10</f>
        <v>0.26</v>
      </c>
      <c r="F99" s="8">
        <f>INDEX('INFORM risk exposure'!$AO$5:$AO$195,MATCH('1. DPM'!$B99,D_DPM_ISOS,0))/10</f>
        <v>0.54</v>
      </c>
    </row>
    <row r="100" spans="1:6" x14ac:dyDescent="0.3">
      <c r="A100" s="1" t="s">
        <v>200</v>
      </c>
      <c r="B100" s="1" t="s">
        <v>201</v>
      </c>
      <c r="D100" s="8">
        <f>INDEX('INFORM risk exposure'!$AR$5:$AR$195,MATCH('1. DPM'!$B100,D_DPM_ISOS,0))/10</f>
        <v>0</v>
      </c>
      <c r="E100" s="8">
        <f>INDEX('INFORM risk exposure'!$AP$5:$AP$195,MATCH('1. DPM'!$B100,D_DPM_ISOS,0))/10</f>
        <v>0.01</v>
      </c>
      <c r="F100" s="8">
        <f>INDEX('INFORM risk exposure'!$AO$5:$AO$195,MATCH('1. DPM'!$B100,D_DPM_ISOS,0))/10</f>
        <v>0.52</v>
      </c>
    </row>
    <row r="101" spans="1:6" x14ac:dyDescent="0.3">
      <c r="A101" s="1" t="s">
        <v>202</v>
      </c>
      <c r="B101" s="1" t="s">
        <v>203</v>
      </c>
      <c r="D101" s="8">
        <f>INDEX('INFORM risk exposure'!$AR$5:$AR$195,MATCH('1. DPM'!$B101,D_DPM_ISOS,0))/10</f>
        <v>0</v>
      </c>
      <c r="E101" s="8">
        <f>INDEX('INFORM risk exposure'!$AP$5:$AP$195,MATCH('1. DPM'!$B101,D_DPM_ISOS,0))/10</f>
        <v>0.47000000000000003</v>
      </c>
      <c r="F101" s="8">
        <f>INDEX('INFORM risk exposure'!$AO$5:$AO$195,MATCH('1. DPM'!$B101,D_DPM_ISOS,0))/10</f>
        <v>0.01</v>
      </c>
    </row>
    <row r="102" spans="1:6" x14ac:dyDescent="0.3">
      <c r="A102" s="1" t="s">
        <v>204</v>
      </c>
      <c r="B102" s="1" t="s">
        <v>205</v>
      </c>
      <c r="D102" s="8">
        <f>INDEX('INFORM risk exposure'!$AR$5:$AR$195,MATCH('1. DPM'!$B102,D_DPM_ISOS,0))/10</f>
        <v>0</v>
      </c>
      <c r="E102" s="8">
        <f>INDEX('INFORM risk exposure'!$AP$5:$AP$195,MATCH('1. DPM'!$B102,D_DPM_ISOS,0))/10</f>
        <v>0.2</v>
      </c>
      <c r="F102" s="8">
        <f>INDEX('INFORM risk exposure'!$AO$5:$AO$195,MATCH('1. DPM'!$B102,D_DPM_ISOS,0))/10</f>
        <v>0.01</v>
      </c>
    </row>
    <row r="103" spans="1:6" x14ac:dyDescent="0.3">
      <c r="A103" s="1" t="s">
        <v>206</v>
      </c>
      <c r="B103" s="1" t="s">
        <v>207</v>
      </c>
      <c r="D103" s="8">
        <f>INDEX('INFORM risk exposure'!$AR$5:$AR$195,MATCH('1. DPM'!$B103,D_DPM_ISOS,0))/10</f>
        <v>0.75</v>
      </c>
      <c r="E103" s="8">
        <f>INDEX('INFORM risk exposure'!$AP$5:$AP$195,MATCH('1. DPM'!$B103,D_DPM_ISOS,0))/10</f>
        <v>0.73</v>
      </c>
      <c r="F103" s="8">
        <f>INDEX('INFORM risk exposure'!$AO$5:$AO$195,MATCH('1. DPM'!$B103,D_DPM_ISOS,0))/10</f>
        <v>0.01</v>
      </c>
    </row>
    <row r="104" spans="1:6" x14ac:dyDescent="0.3">
      <c r="A104" s="1" t="s">
        <v>208</v>
      </c>
      <c r="B104" s="1" t="s">
        <v>209</v>
      </c>
      <c r="D104" s="8">
        <f>INDEX('INFORM risk exposure'!$AR$5:$AR$195,MATCH('1. DPM'!$B104,D_DPM_ISOS,0))/10</f>
        <v>6.9999999999999993E-2</v>
      </c>
      <c r="E104" s="8">
        <f>INDEX('INFORM risk exposure'!$AP$5:$AP$195,MATCH('1. DPM'!$B104,D_DPM_ISOS,0))/10</f>
        <v>0.53</v>
      </c>
      <c r="F104" s="8">
        <f>INDEX('INFORM risk exposure'!$AO$5:$AO$195,MATCH('1. DPM'!$B104,D_DPM_ISOS,0))/10</f>
        <v>0.41</v>
      </c>
    </row>
    <row r="105" spans="1:6" x14ac:dyDescent="0.3">
      <c r="A105" s="1" t="s">
        <v>210</v>
      </c>
      <c r="B105" s="1" t="s">
        <v>211</v>
      </c>
      <c r="D105" s="8">
        <f>INDEX('INFORM risk exposure'!$AR$5:$AR$195,MATCH('1. DPM'!$B105,D_DPM_ISOS,0))/10</f>
        <v>0.28999999999999998</v>
      </c>
      <c r="E105" s="8">
        <f>INDEX('INFORM risk exposure'!$AP$5:$AP$195,MATCH('1. DPM'!$B105,D_DPM_ISOS,0))/10</f>
        <v>0.65999999999999992</v>
      </c>
      <c r="F105" s="8">
        <f>INDEX('INFORM risk exposure'!$AO$5:$AO$195,MATCH('1. DPM'!$B105,D_DPM_ISOS,0))/10</f>
        <v>0.41</v>
      </c>
    </row>
    <row r="106" spans="1:6" x14ac:dyDescent="0.3">
      <c r="A106" s="1" t="s">
        <v>212</v>
      </c>
      <c r="B106" s="1" t="s">
        <v>213</v>
      </c>
      <c r="D106" s="8">
        <f>INDEX('INFORM risk exposure'!$AR$5:$AR$195,MATCH('1. DPM'!$B106,D_DPM_ISOS,0))/10</f>
        <v>0</v>
      </c>
      <c r="E106" s="8">
        <f>INDEX('INFORM risk exposure'!$AP$5:$AP$195,MATCH('1. DPM'!$B106,D_DPM_ISOS,0))/10</f>
        <v>0.01</v>
      </c>
      <c r="F106" s="8">
        <f>INDEX('INFORM risk exposure'!$AO$5:$AO$195,MATCH('1. DPM'!$B106,D_DPM_ISOS,0))/10</f>
        <v>0.01</v>
      </c>
    </row>
    <row r="107" spans="1:6" x14ac:dyDescent="0.3">
      <c r="A107" s="1" t="s">
        <v>214</v>
      </c>
      <c r="B107" s="1" t="s">
        <v>215</v>
      </c>
      <c r="D107" s="8">
        <f>INDEX('INFORM risk exposure'!$AR$5:$AR$195,MATCH('1. DPM'!$B107,D_DPM_ISOS,0))/10</f>
        <v>0</v>
      </c>
      <c r="E107" s="8">
        <f>INDEX('INFORM risk exposure'!$AP$5:$AP$195,MATCH('1. DPM'!$B107,D_DPM_ISOS,0))/10</f>
        <v>0.7</v>
      </c>
      <c r="F107" s="8">
        <f>INDEX('INFORM risk exposure'!$AO$5:$AO$195,MATCH('1. DPM'!$B107,D_DPM_ISOS,0))/10</f>
        <v>0.01</v>
      </c>
    </row>
    <row r="108" spans="1:6" x14ac:dyDescent="0.3">
      <c r="A108" s="1" t="s">
        <v>216</v>
      </c>
      <c r="B108" s="1" t="s">
        <v>217</v>
      </c>
      <c r="D108" s="8">
        <f>INDEX('INFORM risk exposure'!$AR$5:$AR$195,MATCH('1. DPM'!$B108,D_DPM_ISOS,0))/10</f>
        <v>0</v>
      </c>
      <c r="E108" s="8">
        <f>INDEX('INFORM risk exposure'!$AP$5:$AP$195,MATCH('1. DPM'!$B108,D_DPM_ISOS,0))/10</f>
        <v>0.01</v>
      </c>
      <c r="F108" s="8">
        <f>INDEX('INFORM risk exposure'!$AO$5:$AO$195,MATCH('1. DPM'!$B108,D_DPM_ISOS,0))/10</f>
        <v>0.01</v>
      </c>
    </row>
    <row r="109" spans="1:6" x14ac:dyDescent="0.3">
      <c r="A109" s="1" t="s">
        <v>218</v>
      </c>
      <c r="B109" s="1" t="s">
        <v>219</v>
      </c>
      <c r="D109" s="8">
        <f>INDEX('INFORM risk exposure'!$AR$5:$AR$195,MATCH('1. DPM'!$B109,D_DPM_ISOS,0))/10</f>
        <v>0.04</v>
      </c>
      <c r="E109" s="8">
        <f>INDEX('INFORM risk exposure'!$AP$5:$AP$195,MATCH('1. DPM'!$B109,D_DPM_ISOS,0))/10</f>
        <v>0.01</v>
      </c>
      <c r="F109" s="8">
        <f>INDEX('INFORM risk exposure'!$AO$5:$AO$195,MATCH('1. DPM'!$B109,D_DPM_ISOS,0))/10</f>
        <v>0.01</v>
      </c>
    </row>
    <row r="110" spans="1:6" x14ac:dyDescent="0.3">
      <c r="A110" s="1" t="s">
        <v>220</v>
      </c>
      <c r="B110" s="1" t="s">
        <v>221</v>
      </c>
      <c r="D110" s="8">
        <f>INDEX('INFORM risk exposure'!$AR$5:$AR$195,MATCH('1. DPM'!$B110,D_DPM_ISOS,0))/10</f>
        <v>0</v>
      </c>
      <c r="E110" s="8">
        <f>INDEX('INFORM risk exposure'!$AP$5:$AP$195,MATCH('1. DPM'!$B110,D_DPM_ISOS,0))/10</f>
        <v>0.85</v>
      </c>
      <c r="F110" s="8">
        <f>INDEX('INFORM risk exposure'!$AO$5:$AO$195,MATCH('1. DPM'!$B110,D_DPM_ISOS,0))/10</f>
        <v>0.01</v>
      </c>
    </row>
    <row r="111" spans="1:6" x14ac:dyDescent="0.3">
      <c r="A111" s="1" t="s">
        <v>222</v>
      </c>
      <c r="B111" s="1" t="s">
        <v>223</v>
      </c>
      <c r="D111" s="8">
        <f>INDEX('INFORM risk exposure'!$AR$5:$AR$195,MATCH('1. DPM'!$B111,D_DPM_ISOS,0))/10</f>
        <v>0.7</v>
      </c>
      <c r="E111" s="8">
        <f>INDEX('INFORM risk exposure'!$AP$5:$AP$195,MATCH('1. DPM'!$B111,D_DPM_ISOS,0))/10</f>
        <v>0.01</v>
      </c>
      <c r="F111" s="8">
        <f>INDEX('INFORM risk exposure'!$AO$5:$AO$195,MATCH('1. DPM'!$B111,D_DPM_ISOS,0))/10</f>
        <v>0.01</v>
      </c>
    </row>
    <row r="112" spans="1:6" x14ac:dyDescent="0.3">
      <c r="A112" s="1" t="s">
        <v>224</v>
      </c>
      <c r="B112" s="1" t="s">
        <v>225</v>
      </c>
      <c r="D112" s="8">
        <f>INDEX('INFORM risk exposure'!$AR$5:$AR$195,MATCH('1. DPM'!$B112,D_DPM_ISOS,0))/10</f>
        <v>0.77</v>
      </c>
      <c r="E112" s="8">
        <f>INDEX('INFORM risk exposure'!$AP$5:$AP$195,MATCH('1. DPM'!$B112,D_DPM_ISOS,0))/10</f>
        <v>0.72</v>
      </c>
      <c r="F112" s="8">
        <f>INDEX('INFORM risk exposure'!$AO$5:$AO$195,MATCH('1. DPM'!$B112,D_DPM_ISOS,0))/10</f>
        <v>0.85</v>
      </c>
    </row>
    <row r="113" spans="1:6" x14ac:dyDescent="0.3">
      <c r="A113" s="1" t="s">
        <v>226</v>
      </c>
      <c r="B113" s="1" t="s">
        <v>227</v>
      </c>
      <c r="D113" s="8">
        <f>INDEX('INFORM risk exposure'!$AR$5:$AR$195,MATCH('1. DPM'!$B113,D_DPM_ISOS,0))/10</f>
        <v>0.38</v>
      </c>
      <c r="E113" s="8">
        <f>INDEX('INFORM risk exposure'!$AP$5:$AP$195,MATCH('1. DPM'!$B113,D_DPM_ISOS,0))/10</f>
        <v>0.01</v>
      </c>
      <c r="F113" s="8">
        <f>INDEX('INFORM risk exposure'!$AO$5:$AO$195,MATCH('1. DPM'!$B113,D_DPM_ISOS,0))/10</f>
        <v>0.08</v>
      </c>
    </row>
    <row r="114" spans="1:6" x14ac:dyDescent="0.3">
      <c r="A114" s="1" t="s">
        <v>228</v>
      </c>
      <c r="B114" s="1" t="s">
        <v>229</v>
      </c>
      <c r="D114" s="8">
        <f>INDEX('INFORM risk exposure'!$AR$5:$AR$195,MATCH('1. DPM'!$B114,D_DPM_ISOS,0))/10</f>
        <v>0</v>
      </c>
      <c r="E114" s="8">
        <f>INDEX('INFORM risk exposure'!$AP$5:$AP$195,MATCH('1. DPM'!$B114,D_DPM_ISOS,0))/10</f>
        <v>0.55999999999999994</v>
      </c>
      <c r="F114" s="8">
        <f>INDEX('INFORM risk exposure'!$AO$5:$AO$195,MATCH('1. DPM'!$B114,D_DPM_ISOS,0))/10</f>
        <v>0.51</v>
      </c>
    </row>
    <row r="115" spans="1:6" x14ac:dyDescent="0.3">
      <c r="A115" s="1" t="s">
        <v>230</v>
      </c>
      <c r="B115" s="1" t="s">
        <v>231</v>
      </c>
      <c r="D115" s="8">
        <f>INDEX('INFORM risk exposure'!$AR$5:$AR$195,MATCH('1. DPM'!$B115,D_DPM_ISOS,0))/10</f>
        <v>0</v>
      </c>
      <c r="E115" s="8">
        <f>INDEX('INFORM risk exposure'!$AP$5:$AP$195,MATCH('1. DPM'!$B115,D_DPM_ISOS,0))/10</f>
        <v>0.44000000000000006</v>
      </c>
      <c r="F115" s="8">
        <f>INDEX('INFORM risk exposure'!$AO$5:$AO$195,MATCH('1. DPM'!$B115,D_DPM_ISOS,0))/10</f>
        <v>0.39</v>
      </c>
    </row>
    <row r="116" spans="1:6" x14ac:dyDescent="0.3">
      <c r="A116" s="1" t="s">
        <v>232</v>
      </c>
      <c r="B116" s="1" t="s">
        <v>233</v>
      </c>
      <c r="D116" s="8">
        <f>INDEX('INFORM risk exposure'!$AR$5:$AR$195,MATCH('1. DPM'!$B116,D_DPM_ISOS,0))/10</f>
        <v>0</v>
      </c>
      <c r="E116" s="8">
        <f>INDEX('INFORM risk exposure'!$AP$5:$AP$195,MATCH('1. DPM'!$B116,D_DPM_ISOS,0))/10</f>
        <v>0.44000000000000006</v>
      </c>
      <c r="F116" s="8">
        <f>INDEX('INFORM risk exposure'!$AO$5:$AO$195,MATCH('1. DPM'!$B116,D_DPM_ISOS,0))/10</f>
        <v>0.43</v>
      </c>
    </row>
    <row r="117" spans="1:6" x14ac:dyDescent="0.3">
      <c r="A117" s="1" t="s">
        <v>234</v>
      </c>
      <c r="B117" s="1" t="s">
        <v>235</v>
      </c>
      <c r="D117" s="8">
        <f>INDEX('INFORM risk exposure'!$AR$5:$AR$195,MATCH('1. DPM'!$B117,D_DPM_ISOS,0))/10</f>
        <v>0</v>
      </c>
      <c r="E117" s="8">
        <f>INDEX('INFORM risk exposure'!$AP$5:$AP$195,MATCH('1. DPM'!$B117,D_DPM_ISOS,0))/10</f>
        <v>0.57999999999999996</v>
      </c>
      <c r="F117" s="8">
        <f>INDEX('INFORM risk exposure'!$AO$5:$AO$195,MATCH('1. DPM'!$B117,D_DPM_ISOS,0))/10</f>
        <v>0.32999999999999996</v>
      </c>
    </row>
    <row r="118" spans="1:6" x14ac:dyDescent="0.3">
      <c r="A118" s="1" t="s">
        <v>236</v>
      </c>
      <c r="B118" s="1" t="s">
        <v>237</v>
      </c>
      <c r="D118" s="8">
        <f>INDEX('INFORM risk exposure'!$AR$5:$AR$195,MATCH('1. DPM'!$B118,D_DPM_ISOS,0))/10</f>
        <v>0.52</v>
      </c>
      <c r="E118" s="8">
        <f>INDEX('INFORM risk exposure'!$AP$5:$AP$195,MATCH('1. DPM'!$B118,D_DPM_ISOS,0))/10</f>
        <v>0.63</v>
      </c>
      <c r="F118" s="8">
        <f>INDEX('INFORM risk exposure'!$AO$5:$AO$195,MATCH('1. DPM'!$B118,D_DPM_ISOS,0))/10</f>
        <v>0.27999999999999997</v>
      </c>
    </row>
    <row r="119" spans="1:6" x14ac:dyDescent="0.3">
      <c r="A119" s="1" t="s">
        <v>238</v>
      </c>
      <c r="B119" s="1" t="s">
        <v>239</v>
      </c>
      <c r="D119" s="8">
        <f>INDEX('INFORM risk exposure'!$AR$5:$AR$195,MATCH('1. DPM'!$B119,D_DPM_ISOS,0))/10</f>
        <v>0.55999999999999994</v>
      </c>
      <c r="E119" s="8">
        <f>INDEX('INFORM risk exposure'!$AP$5:$AP$195,MATCH('1. DPM'!$B119,D_DPM_ISOS,0))/10</f>
        <v>0.99</v>
      </c>
      <c r="F119" s="8">
        <f>INDEX('INFORM risk exposure'!$AO$5:$AO$195,MATCH('1. DPM'!$B119,D_DPM_ISOS,0))/10</f>
        <v>0.94000000000000006</v>
      </c>
    </row>
    <row r="120" spans="1:6" x14ac:dyDescent="0.3">
      <c r="A120" s="1" t="s">
        <v>240</v>
      </c>
      <c r="B120" s="1" t="s">
        <v>241</v>
      </c>
      <c r="D120" s="8">
        <f>INDEX('INFORM risk exposure'!$AR$5:$AR$195,MATCH('1. DPM'!$B120,D_DPM_ISOS,0))/10</f>
        <v>0</v>
      </c>
      <c r="E120" s="8">
        <f>INDEX('INFORM risk exposure'!$AP$5:$AP$195,MATCH('1. DPM'!$B120,D_DPM_ISOS,0))/10</f>
        <v>0.67</v>
      </c>
      <c r="F120" s="8">
        <f>INDEX('INFORM risk exposure'!$AO$5:$AO$195,MATCH('1. DPM'!$B120,D_DPM_ISOS,0))/10</f>
        <v>0.01</v>
      </c>
    </row>
    <row r="121" spans="1:6" x14ac:dyDescent="0.3">
      <c r="A121" s="1" t="s">
        <v>242</v>
      </c>
      <c r="B121" s="1" t="s">
        <v>243</v>
      </c>
      <c r="D121" s="8">
        <f>INDEX('INFORM risk exposure'!$AR$5:$AR$195,MATCH('1. DPM'!$B121,D_DPM_ISOS,0))/10</f>
        <v>0</v>
      </c>
      <c r="E121" s="8">
        <f>INDEX('INFORM risk exposure'!$AP$5:$AP$195,MATCH('1. DPM'!$B121,D_DPM_ISOS,0))/10</f>
        <v>0.01</v>
      </c>
      <c r="F121" s="8">
        <f>INDEX('INFORM risk exposure'!$AO$5:$AO$195,MATCH('1. DPM'!$B121,D_DPM_ISOS,0))/10</f>
        <v>0.01</v>
      </c>
    </row>
    <row r="122" spans="1:6" x14ac:dyDescent="0.3">
      <c r="A122" s="1" t="s">
        <v>244</v>
      </c>
      <c r="B122" s="1" t="s">
        <v>245</v>
      </c>
      <c r="D122" s="8">
        <f>INDEX('INFORM risk exposure'!$AR$5:$AR$195,MATCH('1. DPM'!$B122,D_DPM_ISOS,0))/10</f>
        <v>0.02</v>
      </c>
      <c r="E122" s="8">
        <f>INDEX('INFORM risk exposure'!$AP$5:$AP$195,MATCH('1. DPM'!$B122,D_DPM_ISOS,0))/10</f>
        <v>0.67999999999999994</v>
      </c>
      <c r="F122" s="8">
        <f>INDEX('INFORM risk exposure'!$AO$5:$AO$195,MATCH('1. DPM'!$B122,D_DPM_ISOS,0))/10</f>
        <v>0.99</v>
      </c>
    </row>
    <row r="123" spans="1:6" x14ac:dyDescent="0.3">
      <c r="A123" s="1" t="s">
        <v>246</v>
      </c>
      <c r="B123" s="1" t="s">
        <v>247</v>
      </c>
      <c r="D123" s="8">
        <f>INDEX('INFORM risk exposure'!$AR$5:$AR$195,MATCH('1. DPM'!$B123,D_DPM_ISOS,0))/10</f>
        <v>0</v>
      </c>
      <c r="E123" s="8">
        <f>INDEX('INFORM risk exposure'!$AP$5:$AP$195,MATCH('1. DPM'!$B123,D_DPM_ISOS,0))/10</f>
        <v>0.57999999999999996</v>
      </c>
      <c r="F123" s="8">
        <f>INDEX('INFORM risk exposure'!$AO$5:$AO$195,MATCH('1. DPM'!$B123,D_DPM_ISOS,0))/10</f>
        <v>0.18</v>
      </c>
    </row>
    <row r="124" spans="1:6" x14ac:dyDescent="0.3">
      <c r="A124" s="1" t="s">
        <v>248</v>
      </c>
      <c r="B124" s="1" t="s">
        <v>249</v>
      </c>
      <c r="D124" s="8">
        <f>INDEX('INFORM risk exposure'!$AR$5:$AR$195,MATCH('1. DPM'!$B124,D_DPM_ISOS,0))/10</f>
        <v>0.28999999999999998</v>
      </c>
      <c r="E124" s="8">
        <f>INDEX('INFORM risk exposure'!$AP$5:$AP$195,MATCH('1. DPM'!$B124,D_DPM_ISOS,0))/10</f>
        <v>0.38</v>
      </c>
      <c r="F124" s="8">
        <f>INDEX('INFORM risk exposure'!$AO$5:$AO$195,MATCH('1. DPM'!$B124,D_DPM_ISOS,0))/10</f>
        <v>0.83000000000000007</v>
      </c>
    </row>
    <row r="125" spans="1:6" x14ac:dyDescent="0.3">
      <c r="A125" s="1" t="s">
        <v>250</v>
      </c>
      <c r="B125" s="1" t="s">
        <v>251</v>
      </c>
      <c r="D125" s="8">
        <f>INDEX('INFORM risk exposure'!$AR$5:$AR$195,MATCH('1. DPM'!$B125,D_DPM_ISOS,0))/10</f>
        <v>0.36</v>
      </c>
      <c r="E125" s="8">
        <f>INDEX('INFORM risk exposure'!$AP$5:$AP$195,MATCH('1. DPM'!$B125,D_DPM_ISOS,0))/10</f>
        <v>0.52</v>
      </c>
      <c r="F125" s="8">
        <f>INDEX('INFORM risk exposure'!$AO$5:$AO$195,MATCH('1. DPM'!$B125,D_DPM_ISOS,0))/10</f>
        <v>0.91999999999999993</v>
      </c>
    </row>
    <row r="126" spans="1:6" x14ac:dyDescent="0.3">
      <c r="A126" s="1" t="s">
        <v>252</v>
      </c>
      <c r="B126" s="1" t="s">
        <v>253</v>
      </c>
      <c r="D126" s="8">
        <f>INDEX('INFORM risk exposure'!$AR$5:$AR$195,MATCH('1. DPM'!$B126,D_DPM_ISOS,0))/10</f>
        <v>0</v>
      </c>
      <c r="E126" s="8">
        <f>INDEX('INFORM risk exposure'!$AP$5:$AP$195,MATCH('1. DPM'!$B126,D_DPM_ISOS,0))/10</f>
        <v>0.74</v>
      </c>
      <c r="F126" s="8">
        <f>INDEX('INFORM risk exposure'!$AO$5:$AO$195,MATCH('1. DPM'!$B126,D_DPM_ISOS,0))/10</f>
        <v>0.01</v>
      </c>
    </row>
    <row r="127" spans="1:6" x14ac:dyDescent="0.3">
      <c r="A127" s="1" t="s">
        <v>254</v>
      </c>
      <c r="B127" s="1" t="s">
        <v>255</v>
      </c>
      <c r="D127" s="8">
        <f>INDEX('INFORM risk exposure'!$AR$5:$AR$195,MATCH('1. DPM'!$B127,D_DPM_ISOS,0))/10</f>
        <v>0</v>
      </c>
      <c r="E127" s="8">
        <f>INDEX('INFORM risk exposure'!$AP$5:$AP$195,MATCH('1. DPM'!$B127,D_DPM_ISOS,0))/10</f>
        <v>0.8</v>
      </c>
      <c r="F127" s="8">
        <f>INDEX('INFORM risk exposure'!$AO$5:$AO$195,MATCH('1. DPM'!$B127,D_DPM_ISOS,0))/10</f>
        <v>0.01</v>
      </c>
    </row>
    <row r="128" spans="1:6" x14ac:dyDescent="0.3">
      <c r="A128" s="1" t="s">
        <v>256</v>
      </c>
      <c r="B128" s="1" t="s">
        <v>257</v>
      </c>
      <c r="D128" s="8">
        <f>INDEX('INFORM risk exposure'!$AR$5:$AR$195,MATCH('1. DPM'!$B128,D_DPM_ISOS,0))/10</f>
        <v>0</v>
      </c>
      <c r="E128" s="8">
        <f>INDEX('INFORM risk exposure'!$AP$5:$AP$195,MATCH('1. DPM'!$B128,D_DPM_ISOS,0))/10</f>
        <v>0.01</v>
      </c>
      <c r="F128" s="8">
        <f>INDEX('INFORM risk exposure'!$AO$5:$AO$195,MATCH('1. DPM'!$B128,D_DPM_ISOS,0))/10</f>
        <v>0.09</v>
      </c>
    </row>
    <row r="129" spans="1:6" x14ac:dyDescent="0.3">
      <c r="A129" s="1" t="s">
        <v>258</v>
      </c>
      <c r="B129" s="1" t="s">
        <v>259</v>
      </c>
      <c r="D129" s="8">
        <f>INDEX('INFORM risk exposure'!$AR$5:$AR$195,MATCH('1. DPM'!$B129,D_DPM_ISOS,0))/10</f>
        <v>0.32</v>
      </c>
      <c r="E129" s="8">
        <f>INDEX('INFORM risk exposure'!$AP$5:$AP$195,MATCH('1. DPM'!$B129,D_DPM_ISOS,0))/10</f>
        <v>0.37</v>
      </c>
      <c r="F129" s="8">
        <f>INDEX('INFORM risk exposure'!$AO$5:$AO$195,MATCH('1. DPM'!$B129,D_DPM_ISOS,0))/10</f>
        <v>0.62</v>
      </c>
    </row>
    <row r="130" spans="1:6" x14ac:dyDescent="0.3">
      <c r="A130" s="1" t="s">
        <v>260</v>
      </c>
      <c r="B130" s="1" t="s">
        <v>261</v>
      </c>
      <c r="D130" s="8">
        <f>INDEX('INFORM risk exposure'!$AR$5:$AR$195,MATCH('1. DPM'!$B130,D_DPM_ISOS,0))/10</f>
        <v>0.38</v>
      </c>
      <c r="E130" s="8">
        <f>INDEX('INFORM risk exposure'!$AP$5:$AP$195,MATCH('1. DPM'!$B130,D_DPM_ISOS,0))/10</f>
        <v>0.89</v>
      </c>
      <c r="F130" s="8">
        <f>INDEX('INFORM risk exposure'!$AO$5:$AO$195,MATCH('1. DPM'!$B130,D_DPM_ISOS,0))/10</f>
        <v>0.90999999999999992</v>
      </c>
    </row>
    <row r="131" spans="1:6" x14ac:dyDescent="0.3">
      <c r="A131" s="1" t="s">
        <v>262</v>
      </c>
      <c r="B131" s="1" t="s">
        <v>263</v>
      </c>
      <c r="D131" s="8">
        <f>INDEX('INFORM risk exposure'!$AR$5:$AR$195,MATCH('1. DPM'!$B131,D_DPM_ISOS,0))/10</f>
        <v>0.49000000000000005</v>
      </c>
      <c r="E131" s="8">
        <f>INDEX('INFORM risk exposure'!$AP$5:$AP$195,MATCH('1. DPM'!$B131,D_DPM_ISOS,0))/10</f>
        <v>0.01</v>
      </c>
      <c r="F131" s="8">
        <f>INDEX('INFORM risk exposure'!$AO$5:$AO$195,MATCH('1. DPM'!$B131,D_DPM_ISOS,0))/10</f>
        <v>0.03</v>
      </c>
    </row>
    <row r="132" spans="1:6" x14ac:dyDescent="0.3">
      <c r="A132" s="1" t="s">
        <v>264</v>
      </c>
      <c r="B132" s="1" t="s">
        <v>265</v>
      </c>
      <c r="D132" s="8">
        <f>INDEX('INFORM risk exposure'!$AR$5:$AR$195,MATCH('1. DPM'!$B132,D_DPM_ISOS,0))/10</f>
        <v>0</v>
      </c>
      <c r="E132" s="8">
        <f>INDEX('INFORM risk exposure'!$AP$5:$AP$195,MATCH('1. DPM'!$B132,D_DPM_ISOS,0))/10</f>
        <v>0.18</v>
      </c>
      <c r="F132" s="8">
        <f>INDEX('INFORM risk exposure'!$AO$5:$AO$195,MATCH('1. DPM'!$B132,D_DPM_ISOS,0))/10</f>
        <v>0.53</v>
      </c>
    </row>
    <row r="133" spans="1:6" x14ac:dyDescent="0.3">
      <c r="A133" s="1" t="s">
        <v>266</v>
      </c>
      <c r="B133" s="1" t="s">
        <v>267</v>
      </c>
      <c r="D133" s="8">
        <f>INDEX('INFORM risk exposure'!$AR$5:$AR$195,MATCH('1. DPM'!$B133,D_DPM_ISOS,0))/10</f>
        <v>0.24</v>
      </c>
      <c r="E133" s="8">
        <f>INDEX('INFORM risk exposure'!$AP$5:$AP$195,MATCH('1. DPM'!$B133,D_DPM_ISOS,0))/10</f>
        <v>0.3</v>
      </c>
      <c r="F133" s="8">
        <f>INDEX('INFORM risk exposure'!$AO$5:$AO$195,MATCH('1. DPM'!$B133,D_DPM_ISOS,0))/10</f>
        <v>0.63</v>
      </c>
    </row>
    <row r="134" spans="1:6" x14ac:dyDescent="0.3">
      <c r="A134" s="1" t="s">
        <v>268</v>
      </c>
      <c r="B134" s="1" t="s">
        <v>269</v>
      </c>
      <c r="D134" s="8">
        <f>INDEX('INFORM risk exposure'!$AR$5:$AR$195,MATCH('1. DPM'!$B134,D_DPM_ISOS,0))/10</f>
        <v>0.26</v>
      </c>
      <c r="E134" s="8">
        <f>INDEX('INFORM risk exposure'!$AP$5:$AP$195,MATCH('1. DPM'!$B134,D_DPM_ISOS,0))/10</f>
        <v>0.51</v>
      </c>
      <c r="F134" s="8">
        <f>INDEX('INFORM risk exposure'!$AO$5:$AO$195,MATCH('1. DPM'!$B134,D_DPM_ISOS,0))/10</f>
        <v>0.71</v>
      </c>
    </row>
    <row r="135" spans="1:6" x14ac:dyDescent="0.3">
      <c r="A135" s="1" t="s">
        <v>270</v>
      </c>
      <c r="B135" s="1" t="s">
        <v>271</v>
      </c>
      <c r="D135" s="8">
        <f>INDEX('INFORM risk exposure'!$AR$5:$AR$195,MATCH('1. DPM'!$B135,D_DPM_ISOS,0))/10</f>
        <v>0</v>
      </c>
      <c r="E135" s="8">
        <f>INDEX('INFORM risk exposure'!$AP$5:$AP$195,MATCH('1. DPM'!$B135,D_DPM_ISOS,0))/10</f>
        <v>0.48</v>
      </c>
      <c r="F135" s="8">
        <f>INDEX('INFORM risk exposure'!$AO$5:$AO$195,MATCH('1. DPM'!$B135,D_DPM_ISOS,0))/10</f>
        <v>0.01</v>
      </c>
    </row>
    <row r="136" spans="1:6" x14ac:dyDescent="0.3">
      <c r="A136" s="1" t="s">
        <v>272</v>
      </c>
      <c r="B136" s="1" t="s">
        <v>273</v>
      </c>
      <c r="D136" s="8">
        <f>INDEX('INFORM risk exposure'!$AR$5:$AR$195,MATCH('1. DPM'!$B136,D_DPM_ISOS,0))/10</f>
        <v>0</v>
      </c>
      <c r="E136" s="8">
        <f>INDEX('INFORM risk exposure'!$AP$5:$AP$195,MATCH('1. DPM'!$B136,D_DPM_ISOS,0))/10</f>
        <v>0.64</v>
      </c>
      <c r="F136" s="8">
        <f>INDEX('INFORM risk exposure'!$AO$5:$AO$195,MATCH('1. DPM'!$B136,D_DPM_ISOS,0))/10</f>
        <v>0.90999999999999992</v>
      </c>
    </row>
    <row r="137" spans="1:6" x14ac:dyDescent="0.3">
      <c r="A137" s="1" t="s">
        <v>274</v>
      </c>
      <c r="B137" s="1" t="s">
        <v>275</v>
      </c>
      <c r="D137" s="8">
        <f>INDEX('INFORM risk exposure'!$AR$5:$AR$195,MATCH('1. DPM'!$B137,D_DPM_ISOS,0))/10</f>
        <v>0.96</v>
      </c>
      <c r="E137" s="8">
        <f>INDEX('INFORM risk exposure'!$AP$5:$AP$195,MATCH('1. DPM'!$B137,D_DPM_ISOS,0))/10</f>
        <v>0.72</v>
      </c>
      <c r="F137" s="8">
        <f>INDEX('INFORM risk exposure'!$AO$5:$AO$195,MATCH('1. DPM'!$B137,D_DPM_ISOS,0))/10</f>
        <v>0.95</v>
      </c>
    </row>
    <row r="138" spans="1:6" x14ac:dyDescent="0.3">
      <c r="A138" s="1" t="s">
        <v>276</v>
      </c>
      <c r="B138" s="1" t="s">
        <v>277</v>
      </c>
      <c r="D138" s="8">
        <f>INDEX('INFORM risk exposure'!$AR$5:$AR$195,MATCH('1. DPM'!$B138,D_DPM_ISOS,0))/10</f>
        <v>0</v>
      </c>
      <c r="E138" s="8">
        <f>INDEX('INFORM risk exposure'!$AP$5:$AP$195,MATCH('1. DPM'!$B138,D_DPM_ISOS,0))/10</f>
        <v>0.62</v>
      </c>
      <c r="F138" s="8">
        <f>INDEX('INFORM risk exposure'!$AO$5:$AO$195,MATCH('1. DPM'!$B138,D_DPM_ISOS,0))/10</f>
        <v>0.22000000000000003</v>
      </c>
    </row>
    <row r="139" spans="1:6" x14ac:dyDescent="0.3">
      <c r="A139" s="1" t="s">
        <v>278</v>
      </c>
      <c r="B139" s="1" t="s">
        <v>279</v>
      </c>
      <c r="D139" s="8">
        <f>INDEX('INFORM risk exposure'!$AR$5:$AR$195,MATCH('1. DPM'!$B139,D_DPM_ISOS,0))/10</f>
        <v>0.03</v>
      </c>
      <c r="E139" s="8">
        <f>INDEX('INFORM risk exposure'!$AP$5:$AP$195,MATCH('1. DPM'!$B139,D_DPM_ISOS,0))/10</f>
        <v>0.37</v>
      </c>
      <c r="F139" s="8">
        <f>INDEX('INFORM risk exposure'!$AO$5:$AO$195,MATCH('1. DPM'!$B139,D_DPM_ISOS,0))/10</f>
        <v>0.55000000000000004</v>
      </c>
    </row>
    <row r="140" spans="1:6" x14ac:dyDescent="0.3">
      <c r="A140" s="1" t="s">
        <v>280</v>
      </c>
      <c r="B140" s="1" t="s">
        <v>281</v>
      </c>
      <c r="D140" s="8">
        <f>INDEX('INFORM risk exposure'!$AR$5:$AR$195,MATCH('1. DPM'!$B140,D_DPM_ISOS,0))/10</f>
        <v>0</v>
      </c>
      <c r="E140" s="8">
        <f>INDEX('INFORM risk exposure'!$AP$5:$AP$195,MATCH('1. DPM'!$B140,D_DPM_ISOS,0))/10</f>
        <v>0</v>
      </c>
      <c r="F140" s="8">
        <f>INDEX('INFORM risk exposure'!$AO$5:$AO$195,MATCH('1. DPM'!$B140,D_DPM_ISOS,0))/10</f>
        <v>0.11000000000000001</v>
      </c>
    </row>
    <row r="141" spans="1:6" x14ac:dyDescent="0.3">
      <c r="A141" s="1" t="s">
        <v>282</v>
      </c>
      <c r="B141" s="1" t="s">
        <v>283</v>
      </c>
      <c r="D141" s="8">
        <f>INDEX('INFORM risk exposure'!$AR$5:$AR$195,MATCH('1. DPM'!$B141,D_DPM_ISOS,0))/10</f>
        <v>0</v>
      </c>
      <c r="E141" s="8">
        <f>INDEX('INFORM risk exposure'!$AP$5:$AP$195,MATCH('1. DPM'!$B141,D_DPM_ISOS,0))/10</f>
        <v>0.7</v>
      </c>
      <c r="F141" s="8">
        <f>INDEX('INFORM risk exposure'!$AO$5:$AO$195,MATCH('1. DPM'!$B141,D_DPM_ISOS,0))/10</f>
        <v>0.82</v>
      </c>
    </row>
    <row r="142" spans="1:6" x14ac:dyDescent="0.3">
      <c r="A142" s="1" t="s">
        <v>284</v>
      </c>
      <c r="B142" s="1" t="s">
        <v>285</v>
      </c>
      <c r="D142" s="8">
        <f>INDEX('INFORM risk exposure'!$AR$5:$AR$195,MATCH('1. DPM'!$B142,D_DPM_ISOS,0))/10</f>
        <v>0.38</v>
      </c>
      <c r="E142" s="8">
        <f>INDEX('INFORM risk exposure'!$AP$5:$AP$195,MATCH('1. DPM'!$B142,D_DPM_ISOS,0))/10</f>
        <v>0.84000000000000008</v>
      </c>
      <c r="F142" s="8">
        <f>INDEX('INFORM risk exposure'!$AO$5:$AO$195,MATCH('1. DPM'!$B142,D_DPM_ISOS,0))/10</f>
        <v>0.71</v>
      </c>
    </row>
    <row r="143" spans="1:6" x14ac:dyDescent="0.3">
      <c r="A143" s="1" t="s">
        <v>286</v>
      </c>
      <c r="B143" s="1" t="s">
        <v>287</v>
      </c>
      <c r="D143" s="8">
        <f>INDEX('INFORM risk exposure'!$AR$5:$AR$195,MATCH('1. DPM'!$B143,D_DPM_ISOS,0))/10</f>
        <v>0</v>
      </c>
      <c r="E143" s="8">
        <f>INDEX('INFORM risk exposure'!$AP$5:$AP$195,MATCH('1. DPM'!$B143,D_DPM_ISOS,0))/10</f>
        <v>0.44000000000000006</v>
      </c>
      <c r="F143" s="8">
        <f>INDEX('INFORM risk exposure'!$AO$5:$AO$195,MATCH('1. DPM'!$B143,D_DPM_ISOS,0))/10</f>
        <v>0.39</v>
      </c>
    </row>
    <row r="144" spans="1:6" x14ac:dyDescent="0.3">
      <c r="A144" s="1" t="s">
        <v>288</v>
      </c>
      <c r="B144" s="1" t="s">
        <v>289</v>
      </c>
      <c r="D144" s="8">
        <f>INDEX('INFORM risk exposure'!$AR$5:$AR$195,MATCH('1. DPM'!$B144,D_DPM_ISOS,0))/10</f>
        <v>0.69000000000000006</v>
      </c>
      <c r="E144" s="8">
        <f>INDEX('INFORM risk exposure'!$AP$5:$AP$195,MATCH('1. DPM'!$B144,D_DPM_ISOS,0))/10</f>
        <v>0.01</v>
      </c>
      <c r="F144" s="8">
        <f>INDEX('INFORM risk exposure'!$AO$5:$AO$195,MATCH('1. DPM'!$B144,D_DPM_ISOS,0))/10</f>
        <v>0.01</v>
      </c>
    </row>
    <row r="145" spans="1:6" x14ac:dyDescent="0.3">
      <c r="A145" s="1" t="s">
        <v>290</v>
      </c>
      <c r="B145" s="1" t="s">
        <v>291</v>
      </c>
      <c r="D145" s="8">
        <f>INDEX('INFORM risk exposure'!$AR$5:$AR$195,MATCH('1. DPM'!$B145,D_DPM_ISOS,0))/10</f>
        <v>0.47000000000000003</v>
      </c>
      <c r="E145" s="8">
        <f>INDEX('INFORM risk exposure'!$AP$5:$AP$195,MATCH('1. DPM'!$B145,D_DPM_ISOS,0))/10</f>
        <v>0.01</v>
      </c>
      <c r="F145" s="8">
        <f>INDEX('INFORM risk exposure'!$AO$5:$AO$195,MATCH('1. DPM'!$B145,D_DPM_ISOS,0))/10</f>
        <v>0.33999999999999997</v>
      </c>
    </row>
    <row r="146" spans="1:6" x14ac:dyDescent="0.3">
      <c r="A146" s="1" t="s">
        <v>292</v>
      </c>
      <c r="B146" s="1" t="s">
        <v>293</v>
      </c>
      <c r="D146" s="8">
        <f>INDEX('INFORM risk exposure'!$AR$5:$AR$195,MATCH('1. DPM'!$B146,D_DPM_ISOS,0))/10</f>
        <v>0.43</v>
      </c>
      <c r="E146" s="8">
        <f>INDEX('INFORM risk exposure'!$AP$5:$AP$195,MATCH('1. DPM'!$B146,D_DPM_ISOS,0))/10</f>
        <v>0.01</v>
      </c>
      <c r="F146" s="8">
        <f>INDEX('INFORM risk exposure'!$AO$5:$AO$195,MATCH('1. DPM'!$B146,D_DPM_ISOS,0))/10</f>
        <v>0.03</v>
      </c>
    </row>
    <row r="147" spans="1:6" x14ac:dyDescent="0.3">
      <c r="A147" s="1" t="s">
        <v>294</v>
      </c>
      <c r="B147" s="1" t="s">
        <v>295</v>
      </c>
      <c r="D147" s="8">
        <f>INDEX('INFORM risk exposure'!$AR$5:$AR$195,MATCH('1. DPM'!$B147,D_DPM_ISOS,0))/10</f>
        <v>0.44000000000000006</v>
      </c>
      <c r="E147" s="8">
        <f>INDEX('INFORM risk exposure'!$AP$5:$AP$195,MATCH('1. DPM'!$B147,D_DPM_ISOS,0))/10</f>
        <v>0.01</v>
      </c>
      <c r="F147" s="8">
        <f>INDEX('INFORM risk exposure'!$AO$5:$AO$195,MATCH('1. DPM'!$B147,D_DPM_ISOS,0))/10</f>
        <v>0.01</v>
      </c>
    </row>
    <row r="148" spans="1:6" x14ac:dyDescent="0.3">
      <c r="A148" s="1" t="s">
        <v>296</v>
      </c>
      <c r="B148" s="1" t="s">
        <v>297</v>
      </c>
      <c r="D148" s="8">
        <f>INDEX('INFORM risk exposure'!$AR$5:$AR$195,MATCH('1. DPM'!$B148,D_DPM_ISOS,0))/10</f>
        <v>0</v>
      </c>
      <c r="E148" s="8">
        <f>INDEX('INFORM risk exposure'!$AP$5:$AP$195,MATCH('1. DPM'!$B148,D_DPM_ISOS,0))/10</f>
        <v>0.01</v>
      </c>
      <c r="F148" s="8">
        <f>INDEX('INFORM risk exposure'!$AO$5:$AO$195,MATCH('1. DPM'!$B148,D_DPM_ISOS,0))/10</f>
        <v>0.01</v>
      </c>
    </row>
    <row r="149" spans="1:6" x14ac:dyDescent="0.3">
      <c r="A149" s="1" t="s">
        <v>298</v>
      </c>
      <c r="B149" s="1" t="s">
        <v>299</v>
      </c>
      <c r="D149" s="8">
        <f>INDEX('INFORM risk exposure'!$AR$5:$AR$195,MATCH('1. DPM'!$B149,D_DPM_ISOS,0))/10</f>
        <v>0</v>
      </c>
      <c r="E149" s="8">
        <f>INDEX('INFORM risk exposure'!$AP$5:$AP$195,MATCH('1. DPM'!$B149,D_DPM_ISOS,0))/10</f>
        <v>0.37</v>
      </c>
      <c r="F149" s="8">
        <f>INDEX('INFORM risk exposure'!$AO$5:$AO$195,MATCH('1. DPM'!$B149,D_DPM_ISOS,0))/10</f>
        <v>0.27999999999999997</v>
      </c>
    </row>
    <row r="150" spans="1:6" x14ac:dyDescent="0.3">
      <c r="A150" s="1" t="s">
        <v>300</v>
      </c>
      <c r="B150" s="1" t="s">
        <v>301</v>
      </c>
      <c r="D150" s="8">
        <f>INDEX('INFORM risk exposure'!$AR$5:$AR$195,MATCH('1. DPM'!$B150,D_DPM_ISOS,0))/10</f>
        <v>0</v>
      </c>
      <c r="E150" s="8">
        <f>INDEX('INFORM risk exposure'!$AP$5:$AP$195,MATCH('1. DPM'!$B150,D_DPM_ISOS,0))/10</f>
        <v>0.48</v>
      </c>
      <c r="F150" s="8">
        <f>INDEX('INFORM risk exposure'!$AO$5:$AO$195,MATCH('1. DPM'!$B150,D_DPM_ISOS,0))/10</f>
        <v>0.01</v>
      </c>
    </row>
    <row r="151" spans="1:6" x14ac:dyDescent="0.3">
      <c r="A151" s="1" t="s">
        <v>302</v>
      </c>
      <c r="B151" s="1" t="s">
        <v>303</v>
      </c>
      <c r="D151" s="8">
        <f>INDEX('INFORM risk exposure'!$AR$5:$AR$195,MATCH('1. DPM'!$B151,D_DPM_ISOS,0))/10</f>
        <v>0</v>
      </c>
      <c r="E151" s="8">
        <f>INDEX('INFORM risk exposure'!$AP$5:$AP$195,MATCH('1. DPM'!$B151,D_DPM_ISOS,0))/10</f>
        <v>0.9</v>
      </c>
      <c r="F151" s="8">
        <f>INDEX('INFORM risk exposure'!$AO$5:$AO$195,MATCH('1. DPM'!$B151,D_DPM_ISOS,0))/10</f>
        <v>0.65999999999999992</v>
      </c>
    </row>
    <row r="152" spans="1:6" x14ac:dyDescent="0.3">
      <c r="A152" s="1" t="s">
        <v>304</v>
      </c>
      <c r="B152" s="1" t="s">
        <v>305</v>
      </c>
      <c r="D152" s="8">
        <f>INDEX('INFORM risk exposure'!$AR$5:$AR$195,MATCH('1. DPM'!$B152,D_DPM_ISOS,0))/10</f>
        <v>0</v>
      </c>
      <c r="E152" s="8">
        <f>INDEX('INFORM risk exposure'!$AP$5:$AP$195,MATCH('1. DPM'!$B152,D_DPM_ISOS,0))/10</f>
        <v>0.01</v>
      </c>
      <c r="F152" s="8">
        <f>INDEX('INFORM risk exposure'!$AO$5:$AO$195,MATCH('1. DPM'!$B152,D_DPM_ISOS,0))/10</f>
        <v>0.01</v>
      </c>
    </row>
    <row r="153" spans="1:6" x14ac:dyDescent="0.3">
      <c r="A153" s="1" t="s">
        <v>306</v>
      </c>
      <c r="B153" s="1" t="s">
        <v>307</v>
      </c>
      <c r="D153" s="8">
        <f>INDEX('INFORM risk exposure'!$AR$5:$AR$195,MATCH('1. DPM'!$B153,D_DPM_ISOS,0))/10</f>
        <v>0</v>
      </c>
      <c r="E153" s="8">
        <f>INDEX('INFORM risk exposure'!$AP$5:$AP$195,MATCH('1. DPM'!$B153,D_DPM_ISOS,0))/10</f>
        <v>0.45999999999999996</v>
      </c>
      <c r="F153" s="8">
        <f>INDEX('INFORM risk exposure'!$AO$5:$AO$195,MATCH('1. DPM'!$B153,D_DPM_ISOS,0))/10</f>
        <v>0.01</v>
      </c>
    </row>
    <row r="154" spans="1:6" x14ac:dyDescent="0.3">
      <c r="A154" s="1" t="s">
        <v>308</v>
      </c>
      <c r="B154" s="1" t="s">
        <v>309</v>
      </c>
      <c r="D154" s="8">
        <f>INDEX('INFORM risk exposure'!$AR$5:$AR$195,MATCH('1. DPM'!$B154,D_DPM_ISOS,0))/10</f>
        <v>0</v>
      </c>
      <c r="E154" s="8">
        <f>INDEX('INFORM risk exposure'!$AP$5:$AP$195,MATCH('1. DPM'!$B154,D_DPM_ISOS,0))/10</f>
        <v>0.01</v>
      </c>
      <c r="F154" s="8">
        <f>INDEX('INFORM risk exposure'!$AO$5:$AO$195,MATCH('1. DPM'!$B154,D_DPM_ISOS,0))/10</f>
        <v>0.01</v>
      </c>
    </row>
    <row r="155" spans="1:6" x14ac:dyDescent="0.3">
      <c r="A155" s="1" t="s">
        <v>310</v>
      </c>
      <c r="B155" s="1" t="s">
        <v>311</v>
      </c>
      <c r="D155" s="8">
        <f>INDEX('INFORM risk exposure'!$AR$5:$AR$195,MATCH('1. DPM'!$B155,D_DPM_ISOS,0))/10</f>
        <v>0</v>
      </c>
      <c r="E155" s="8">
        <f>INDEX('INFORM risk exposure'!$AP$5:$AP$195,MATCH('1. DPM'!$B155,D_DPM_ISOS,0))/10</f>
        <v>0.67</v>
      </c>
      <c r="F155" s="8">
        <f>INDEX('INFORM risk exposure'!$AO$5:$AO$195,MATCH('1. DPM'!$B155,D_DPM_ISOS,0))/10</f>
        <v>0.51</v>
      </c>
    </row>
    <row r="156" spans="1:6" x14ac:dyDescent="0.3">
      <c r="A156" s="1" t="s">
        <v>312</v>
      </c>
      <c r="B156" s="1" t="s">
        <v>313</v>
      </c>
      <c r="D156" s="8">
        <f>INDEX('INFORM risk exposure'!$AR$5:$AR$195,MATCH('1. DPM'!$B156,D_DPM_ISOS,0))/10</f>
        <v>0</v>
      </c>
      <c r="E156" s="8">
        <f>INDEX('INFORM risk exposure'!$AP$5:$AP$195,MATCH('1. DPM'!$B156,D_DPM_ISOS,0))/10</f>
        <v>0.4</v>
      </c>
      <c r="F156" s="8">
        <f>INDEX('INFORM risk exposure'!$AO$5:$AO$195,MATCH('1. DPM'!$B156,D_DPM_ISOS,0))/10</f>
        <v>0.64</v>
      </c>
    </row>
    <row r="157" spans="1:6" x14ac:dyDescent="0.3">
      <c r="A157" s="1" t="s">
        <v>314</v>
      </c>
      <c r="B157" s="1" t="s">
        <v>315</v>
      </c>
      <c r="D157" s="8">
        <f>INDEX('INFORM risk exposure'!$AR$5:$AR$195,MATCH('1. DPM'!$B157,D_DPM_ISOS,0))/10</f>
        <v>0.45</v>
      </c>
      <c r="E157" s="8">
        <f>INDEX('INFORM risk exposure'!$AP$5:$AP$195,MATCH('1. DPM'!$B157,D_DPM_ISOS,0))/10</f>
        <v>0.01</v>
      </c>
      <c r="F157" s="8">
        <f>INDEX('INFORM risk exposure'!$AO$5:$AO$195,MATCH('1. DPM'!$B157,D_DPM_ISOS,0))/10</f>
        <v>0.78</v>
      </c>
    </row>
    <row r="158" spans="1:6" x14ac:dyDescent="0.3">
      <c r="A158" s="1" t="s">
        <v>316</v>
      </c>
      <c r="B158" s="1" t="s">
        <v>317</v>
      </c>
      <c r="D158" s="8">
        <f>INDEX('INFORM risk exposure'!$AR$5:$AR$195,MATCH('1. DPM'!$B158,D_DPM_ISOS,0))/10</f>
        <v>0.1</v>
      </c>
      <c r="E158" s="8">
        <f>INDEX('INFORM risk exposure'!$AP$5:$AP$195,MATCH('1. DPM'!$B158,D_DPM_ISOS,0))/10</f>
        <v>0.75</v>
      </c>
      <c r="F158" s="8">
        <f>INDEX('INFORM risk exposure'!$AO$5:$AO$195,MATCH('1. DPM'!$B158,D_DPM_ISOS,0))/10</f>
        <v>0.15</v>
      </c>
    </row>
    <row r="159" spans="1:6" x14ac:dyDescent="0.3">
      <c r="A159" s="1" t="s">
        <v>318</v>
      </c>
      <c r="B159" s="1" t="s">
        <v>319</v>
      </c>
      <c r="D159" s="8">
        <f>INDEX('INFORM risk exposure'!$AR$5:$AR$195,MATCH('1. DPM'!$B159,D_DPM_ISOS,0))/10</f>
        <v>0.04</v>
      </c>
      <c r="E159" s="8">
        <f>INDEX('INFORM risk exposure'!$AP$5:$AP$195,MATCH('1. DPM'!$B159,D_DPM_ISOS,0))/10</f>
        <v>0.5</v>
      </c>
      <c r="F159" s="8">
        <f>INDEX('INFORM risk exposure'!$AO$5:$AO$195,MATCH('1. DPM'!$B159,D_DPM_ISOS,0))/10</f>
        <v>0.05</v>
      </c>
    </row>
    <row r="160" spans="1:6" x14ac:dyDescent="0.3">
      <c r="A160" s="1" t="s">
        <v>320</v>
      </c>
      <c r="B160" s="1" t="s">
        <v>321</v>
      </c>
      <c r="D160" s="8">
        <f>INDEX('INFORM risk exposure'!$AR$5:$AR$195,MATCH('1. DPM'!$B160,D_DPM_ISOS,0))/10</f>
        <v>0</v>
      </c>
      <c r="E160" s="8">
        <f>INDEX('INFORM risk exposure'!$AP$5:$AP$195,MATCH('1. DPM'!$B160,D_DPM_ISOS,0))/10</f>
        <v>0.72</v>
      </c>
      <c r="F160" s="8">
        <f>INDEX('INFORM risk exposure'!$AO$5:$AO$195,MATCH('1. DPM'!$B160,D_DPM_ISOS,0))/10</f>
        <v>0.28999999999999998</v>
      </c>
    </row>
    <row r="161" spans="1:6" x14ac:dyDescent="0.3">
      <c r="A161" s="1" t="s">
        <v>322</v>
      </c>
      <c r="B161" s="1" t="s">
        <v>323</v>
      </c>
      <c r="D161" s="8">
        <f>INDEX('INFORM risk exposure'!$AR$5:$AR$195,MATCH('1. DPM'!$B161,D_DPM_ISOS,0))/10</f>
        <v>0</v>
      </c>
      <c r="E161" s="8">
        <f>INDEX('INFORM risk exposure'!$AP$5:$AP$195,MATCH('1. DPM'!$B161,D_DPM_ISOS,0))/10</f>
        <v>0.54</v>
      </c>
      <c r="F161" s="8">
        <f>INDEX('INFORM risk exposure'!$AO$5:$AO$195,MATCH('1. DPM'!$B161,D_DPM_ISOS,0))/10</f>
        <v>0.43</v>
      </c>
    </row>
    <row r="162" spans="1:6" x14ac:dyDescent="0.3">
      <c r="A162" s="1" t="s">
        <v>324</v>
      </c>
      <c r="B162" s="1" t="s">
        <v>325</v>
      </c>
      <c r="D162" s="8">
        <f>INDEX('INFORM risk exposure'!$AR$5:$AR$195,MATCH('1. DPM'!$B162,D_DPM_ISOS,0))/10</f>
        <v>0.36</v>
      </c>
      <c r="E162" s="8">
        <f>INDEX('INFORM risk exposure'!$AP$5:$AP$195,MATCH('1. DPM'!$B162,D_DPM_ISOS,0))/10</f>
        <v>0.61</v>
      </c>
      <c r="F162" s="8">
        <f>INDEX('INFORM risk exposure'!$AO$5:$AO$195,MATCH('1. DPM'!$B162,D_DPM_ISOS,0))/10</f>
        <v>0.01</v>
      </c>
    </row>
    <row r="163" spans="1:6" x14ac:dyDescent="0.3">
      <c r="A163" s="1" t="s">
        <v>326</v>
      </c>
      <c r="B163" s="1" t="s">
        <v>327</v>
      </c>
      <c r="D163" s="8">
        <f>INDEX('INFORM risk exposure'!$AR$5:$AR$195,MATCH('1. DPM'!$B163,D_DPM_ISOS,0))/10</f>
        <v>0</v>
      </c>
      <c r="E163" s="8">
        <f>INDEX('INFORM risk exposure'!$AP$5:$AP$195,MATCH('1. DPM'!$B163,D_DPM_ISOS,0))/10</f>
        <v>0.8</v>
      </c>
      <c r="F163" s="8">
        <f>INDEX('INFORM risk exposure'!$AO$5:$AO$195,MATCH('1. DPM'!$B163,D_DPM_ISOS,0))/10</f>
        <v>0.01</v>
      </c>
    </row>
    <row r="164" spans="1:6" x14ac:dyDescent="0.3">
      <c r="A164" s="1" t="s">
        <v>328</v>
      </c>
      <c r="B164" s="1" t="s">
        <v>329</v>
      </c>
      <c r="D164" s="8">
        <f>INDEX('INFORM risk exposure'!$AR$5:$AR$195,MATCH('1. DPM'!$B164,D_DPM_ISOS,0))/10</f>
        <v>0</v>
      </c>
      <c r="E164" s="8">
        <f>INDEX('INFORM risk exposure'!$AP$5:$AP$195,MATCH('1. DPM'!$B164,D_DPM_ISOS,0))/10</f>
        <v>0.86</v>
      </c>
      <c r="F164" s="8">
        <f>INDEX('INFORM risk exposure'!$AO$5:$AO$195,MATCH('1. DPM'!$B164,D_DPM_ISOS,0))/10</f>
        <v>0.01</v>
      </c>
    </row>
    <row r="165" spans="1:6" x14ac:dyDescent="0.3">
      <c r="A165" s="1" t="s">
        <v>330</v>
      </c>
      <c r="B165" s="1" t="s">
        <v>331</v>
      </c>
      <c r="D165" s="8">
        <f>INDEX('INFORM risk exposure'!$AR$5:$AR$195,MATCH('1. DPM'!$B165,D_DPM_ISOS,0))/10</f>
        <v>0.02</v>
      </c>
      <c r="E165" s="8">
        <f>INDEX('INFORM risk exposure'!$AP$5:$AP$195,MATCH('1. DPM'!$B165,D_DPM_ISOS,0))/10</f>
        <v>0.42000000000000004</v>
      </c>
      <c r="F165" s="8">
        <f>INDEX('INFORM risk exposure'!$AO$5:$AO$195,MATCH('1. DPM'!$B165,D_DPM_ISOS,0))/10</f>
        <v>0.01</v>
      </c>
    </row>
    <row r="166" spans="1:6" x14ac:dyDescent="0.3">
      <c r="A166" s="1" t="s">
        <v>332</v>
      </c>
      <c r="B166" s="1" t="s">
        <v>333</v>
      </c>
      <c r="D166" s="8">
        <f>INDEX('INFORM risk exposure'!$AR$5:$AR$195,MATCH('1. DPM'!$B166,D_DPM_ISOS,0))/10</f>
        <v>0</v>
      </c>
      <c r="E166" s="8">
        <f>INDEX('INFORM risk exposure'!$AP$5:$AP$195,MATCH('1. DPM'!$B166,D_DPM_ISOS,0))/10</f>
        <v>0.32</v>
      </c>
      <c r="F166" s="8">
        <f>INDEX('INFORM risk exposure'!$AO$5:$AO$195,MATCH('1. DPM'!$B166,D_DPM_ISOS,0))/10</f>
        <v>0.01</v>
      </c>
    </row>
    <row r="167" spans="1:6" x14ac:dyDescent="0.3">
      <c r="A167" s="1" t="s">
        <v>334</v>
      </c>
      <c r="B167" s="1" t="s">
        <v>335</v>
      </c>
      <c r="D167" s="8">
        <f>INDEX('INFORM risk exposure'!$AR$5:$AR$195,MATCH('1. DPM'!$B167,D_DPM_ISOS,0))/10</f>
        <v>0</v>
      </c>
      <c r="E167" s="8">
        <f>INDEX('INFORM risk exposure'!$AP$5:$AP$195,MATCH('1. DPM'!$B167,D_DPM_ISOS,0))/10</f>
        <v>0.43</v>
      </c>
      <c r="F167" s="8">
        <f>INDEX('INFORM risk exposure'!$AO$5:$AO$195,MATCH('1. DPM'!$B167,D_DPM_ISOS,0))/10</f>
        <v>0.32999999999999996</v>
      </c>
    </row>
    <row r="168" spans="1:6" x14ac:dyDescent="0.3">
      <c r="A168" s="1" t="s">
        <v>336</v>
      </c>
      <c r="B168" s="1" t="s">
        <v>337</v>
      </c>
      <c r="D168" s="8">
        <f>INDEX('INFORM risk exposure'!$AR$5:$AR$195,MATCH('1. DPM'!$B168,D_DPM_ISOS,0))/10</f>
        <v>0</v>
      </c>
      <c r="E168" s="8">
        <f>INDEX('INFORM risk exposure'!$AP$5:$AP$195,MATCH('1. DPM'!$B168,D_DPM_ISOS,0))/10</f>
        <v>0.52</v>
      </c>
      <c r="F168" s="8">
        <f>INDEX('INFORM risk exposure'!$AO$5:$AO$195,MATCH('1. DPM'!$B168,D_DPM_ISOS,0))/10</f>
        <v>0.63</v>
      </c>
    </row>
    <row r="169" spans="1:6" x14ac:dyDescent="0.3">
      <c r="A169" s="1" t="s">
        <v>338</v>
      </c>
      <c r="B169" s="1" t="s">
        <v>339</v>
      </c>
      <c r="D169" s="8">
        <f>INDEX('INFORM risk exposure'!$AR$5:$AR$195,MATCH('1. DPM'!$B169,D_DPM_ISOS,0))/10</f>
        <v>0</v>
      </c>
      <c r="E169" s="8">
        <f>INDEX('INFORM risk exposure'!$AP$5:$AP$195,MATCH('1. DPM'!$B169,D_DPM_ISOS,0))/10</f>
        <v>0.54</v>
      </c>
      <c r="F169" s="8">
        <f>INDEX('INFORM risk exposure'!$AO$5:$AO$195,MATCH('1. DPM'!$B169,D_DPM_ISOS,0))/10</f>
        <v>0.97</v>
      </c>
    </row>
    <row r="170" spans="1:6" x14ac:dyDescent="0.3">
      <c r="A170" s="1" t="s">
        <v>340</v>
      </c>
      <c r="B170" s="1" t="s">
        <v>341</v>
      </c>
      <c r="D170" s="8">
        <f>INDEX('INFORM risk exposure'!$AR$5:$AR$195,MATCH('1. DPM'!$B170,D_DPM_ISOS,0))/10</f>
        <v>0.08</v>
      </c>
      <c r="E170" s="8">
        <f>INDEX('INFORM risk exposure'!$AP$5:$AP$195,MATCH('1. DPM'!$B170,D_DPM_ISOS,0))/10</f>
        <v>0.57999999999999996</v>
      </c>
      <c r="F170" s="8">
        <f>INDEX('INFORM risk exposure'!$AO$5:$AO$195,MATCH('1. DPM'!$B170,D_DPM_ISOS,0))/10</f>
        <v>0.47000000000000003</v>
      </c>
    </row>
    <row r="171" spans="1:6" x14ac:dyDescent="0.3">
      <c r="A171" s="1" t="s">
        <v>342</v>
      </c>
      <c r="B171" s="1" t="s">
        <v>343</v>
      </c>
      <c r="D171" s="8">
        <f>INDEX('INFORM risk exposure'!$AR$5:$AR$195,MATCH('1. DPM'!$B171,D_DPM_ISOS,0))/10</f>
        <v>0.49000000000000005</v>
      </c>
      <c r="E171" s="8">
        <f>INDEX('INFORM risk exposure'!$AP$5:$AP$195,MATCH('1. DPM'!$B171,D_DPM_ISOS,0))/10</f>
        <v>0.88000000000000012</v>
      </c>
      <c r="F171" s="8">
        <f>INDEX('INFORM risk exposure'!$AO$5:$AO$195,MATCH('1. DPM'!$B171,D_DPM_ISOS,0))/10</f>
        <v>0.33999999999999997</v>
      </c>
    </row>
    <row r="172" spans="1:6" x14ac:dyDescent="0.3">
      <c r="A172" s="1" t="s">
        <v>344</v>
      </c>
      <c r="B172" s="1" t="s">
        <v>345</v>
      </c>
      <c r="D172" s="8">
        <f>INDEX('INFORM risk exposure'!$AR$5:$AR$195,MATCH('1. DPM'!$B172,D_DPM_ISOS,0))/10</f>
        <v>0</v>
      </c>
      <c r="E172" s="8">
        <f>INDEX('INFORM risk exposure'!$AP$5:$AP$195,MATCH('1. DPM'!$B172,D_DPM_ISOS,0))/10</f>
        <v>0.42000000000000004</v>
      </c>
      <c r="F172" s="8">
        <f>INDEX('INFORM risk exposure'!$AO$5:$AO$195,MATCH('1. DPM'!$B172,D_DPM_ISOS,0))/10</f>
        <v>0.65999999999999992</v>
      </c>
    </row>
    <row r="173" spans="1:6" x14ac:dyDescent="0.3">
      <c r="A173" s="1" t="s">
        <v>346</v>
      </c>
      <c r="B173" s="1" t="s">
        <v>347</v>
      </c>
      <c r="D173" s="8">
        <f>INDEX('INFORM risk exposure'!$AR$5:$AR$195,MATCH('1. DPM'!$B173,D_DPM_ISOS,0))/10</f>
        <v>0.37</v>
      </c>
      <c r="E173" s="8">
        <f>INDEX('INFORM risk exposure'!$AP$5:$AP$195,MATCH('1. DPM'!$B173,D_DPM_ISOS,0))/10</f>
        <v>0.16999999999999998</v>
      </c>
      <c r="F173" s="8">
        <f>INDEX('INFORM risk exposure'!$AO$5:$AO$195,MATCH('1. DPM'!$B173,D_DPM_ISOS,0))/10</f>
        <v>0.57999999999999996</v>
      </c>
    </row>
    <row r="174" spans="1:6" x14ac:dyDescent="0.3">
      <c r="A174" s="1" t="s">
        <v>348</v>
      </c>
      <c r="B174" s="1" t="s">
        <v>349</v>
      </c>
      <c r="D174" s="8">
        <f>INDEX('INFORM risk exposure'!$AR$5:$AR$195,MATCH('1. DPM'!$B174,D_DPM_ISOS,0))/10</f>
        <v>0</v>
      </c>
      <c r="E174" s="8">
        <f>INDEX('INFORM risk exposure'!$AP$5:$AP$195,MATCH('1. DPM'!$B174,D_DPM_ISOS,0))/10</f>
        <v>0.43</v>
      </c>
      <c r="F174" s="8">
        <f>INDEX('INFORM risk exposure'!$AO$5:$AO$195,MATCH('1. DPM'!$B174,D_DPM_ISOS,0))/10</f>
        <v>0.01</v>
      </c>
    </row>
    <row r="175" spans="1:6" x14ac:dyDescent="0.3">
      <c r="A175" s="1" t="s">
        <v>350</v>
      </c>
      <c r="B175" s="1" t="s">
        <v>351</v>
      </c>
      <c r="D175" s="8">
        <f>INDEX('INFORM risk exposure'!$AR$5:$AR$195,MATCH('1. DPM'!$B175,D_DPM_ISOS,0))/10</f>
        <v>0.62</v>
      </c>
      <c r="E175" s="8">
        <f>INDEX('INFORM risk exposure'!$AP$5:$AP$195,MATCH('1. DPM'!$B175,D_DPM_ISOS,0))/10</f>
        <v>0.01</v>
      </c>
      <c r="F175" s="8">
        <f>INDEX('INFORM risk exposure'!$AO$5:$AO$195,MATCH('1. DPM'!$B175,D_DPM_ISOS,0))/10</f>
        <v>0.01</v>
      </c>
    </row>
    <row r="176" spans="1:6" x14ac:dyDescent="0.3">
      <c r="A176" s="1" t="s">
        <v>352</v>
      </c>
      <c r="B176" s="1" t="s">
        <v>353</v>
      </c>
      <c r="D176" s="8">
        <f>INDEX('INFORM risk exposure'!$AR$5:$AR$195,MATCH('1. DPM'!$B176,D_DPM_ISOS,0))/10</f>
        <v>0.24</v>
      </c>
      <c r="E176" s="8">
        <f>INDEX('INFORM risk exposure'!$AP$5:$AP$195,MATCH('1. DPM'!$B176,D_DPM_ISOS,0))/10</f>
        <v>0.03</v>
      </c>
      <c r="F176" s="8">
        <f>INDEX('INFORM risk exposure'!$AO$5:$AO$195,MATCH('1. DPM'!$B176,D_DPM_ISOS,0))/10</f>
        <v>0.4</v>
      </c>
    </row>
    <row r="177" spans="1:6" x14ac:dyDescent="0.3">
      <c r="A177" s="1" t="s">
        <v>354</v>
      </c>
      <c r="B177" s="1" t="s">
        <v>355</v>
      </c>
      <c r="D177" s="8">
        <f>INDEX('INFORM risk exposure'!$AR$5:$AR$195,MATCH('1. DPM'!$B177,D_DPM_ISOS,0))/10</f>
        <v>0</v>
      </c>
      <c r="E177" s="8">
        <f>INDEX('INFORM risk exposure'!$AP$5:$AP$195,MATCH('1. DPM'!$B177,D_DPM_ISOS,0))/10</f>
        <v>0.38</v>
      </c>
      <c r="F177" s="8">
        <f>INDEX('INFORM risk exposure'!$AO$5:$AO$195,MATCH('1. DPM'!$B177,D_DPM_ISOS,0))/10</f>
        <v>0.41</v>
      </c>
    </row>
    <row r="178" spans="1:6" x14ac:dyDescent="0.3">
      <c r="A178" s="1" t="s">
        <v>356</v>
      </c>
      <c r="B178" s="1" t="s">
        <v>357</v>
      </c>
      <c r="D178" s="8">
        <f>INDEX('INFORM risk exposure'!$AR$5:$AR$195,MATCH('1. DPM'!$B178,D_DPM_ISOS,0))/10</f>
        <v>0</v>
      </c>
      <c r="E178" s="8">
        <f>INDEX('INFORM risk exposure'!$AP$5:$AP$195,MATCH('1. DPM'!$B178,D_DPM_ISOS,0))/10</f>
        <v>0.57000000000000006</v>
      </c>
      <c r="F178" s="8">
        <f>INDEX('INFORM risk exposure'!$AO$5:$AO$195,MATCH('1. DPM'!$B178,D_DPM_ISOS,0))/10</f>
        <v>0.93</v>
      </c>
    </row>
    <row r="179" spans="1:6" x14ac:dyDescent="0.3">
      <c r="A179" s="1" t="s">
        <v>358</v>
      </c>
      <c r="B179" s="1" t="s">
        <v>359</v>
      </c>
      <c r="D179" s="8">
        <f>INDEX('INFORM risk exposure'!$AR$5:$AR$195,MATCH('1. DPM'!$B179,D_DPM_ISOS,0))/10</f>
        <v>0</v>
      </c>
      <c r="E179" s="8">
        <f>INDEX('INFORM risk exposure'!$AP$5:$AP$195,MATCH('1. DPM'!$B179,D_DPM_ISOS,0))/10</f>
        <v>0.64</v>
      </c>
      <c r="F179" s="8">
        <f>INDEX('INFORM risk exposure'!$AO$5:$AO$195,MATCH('1. DPM'!$B179,D_DPM_ISOS,0))/10</f>
        <v>0.86</v>
      </c>
    </row>
    <row r="180" spans="1:6" x14ac:dyDescent="0.3">
      <c r="A180" s="1" t="s">
        <v>360</v>
      </c>
      <c r="B180" s="1" t="s">
        <v>361</v>
      </c>
      <c r="D180" s="8">
        <f>INDEX('INFORM risk exposure'!$AR$5:$AR$195,MATCH('1. DPM'!$B180,D_DPM_ISOS,0))/10</f>
        <v>0.01</v>
      </c>
      <c r="E180" s="8">
        <f>INDEX('INFORM risk exposure'!$AP$5:$AP$195,MATCH('1. DPM'!$B180,D_DPM_ISOS,0))/10</f>
        <v>0.01</v>
      </c>
      <c r="F180" s="8">
        <f>INDEX('INFORM risk exposure'!$AO$5:$AO$195,MATCH('1. DPM'!$B180,D_DPM_ISOS,0))/10</f>
        <v>0.01</v>
      </c>
    </row>
    <row r="181" spans="1:6" x14ac:dyDescent="0.3">
      <c r="A181" s="1" t="s">
        <v>362</v>
      </c>
      <c r="B181" s="1" t="s">
        <v>363</v>
      </c>
      <c r="D181" s="8">
        <f>INDEX('INFORM risk exposure'!$AR$5:$AR$195,MATCH('1. DPM'!$B181,D_DPM_ISOS,0))/10</f>
        <v>0</v>
      </c>
      <c r="E181" s="8">
        <f>INDEX('INFORM risk exposure'!$AP$5:$AP$195,MATCH('1. DPM'!$B181,D_DPM_ISOS,0))/10</f>
        <v>0.51</v>
      </c>
      <c r="F181" s="8">
        <f>INDEX('INFORM risk exposure'!$AO$5:$AO$195,MATCH('1. DPM'!$B181,D_DPM_ISOS,0))/10</f>
        <v>0.45</v>
      </c>
    </row>
    <row r="182" spans="1:6" x14ac:dyDescent="0.3">
      <c r="A182" s="1" t="s">
        <v>364</v>
      </c>
      <c r="B182" s="1" t="s">
        <v>365</v>
      </c>
      <c r="D182" s="8">
        <f>INDEX('INFORM risk exposure'!$AR$5:$AR$195,MATCH('1. DPM'!$B182,D_DPM_ISOS,0))/10</f>
        <v>0</v>
      </c>
      <c r="E182" s="8">
        <f>INDEX('INFORM risk exposure'!$AP$5:$AP$195,MATCH('1. DPM'!$B182,D_DPM_ISOS,0))/10</f>
        <v>0.71</v>
      </c>
      <c r="F182" s="8">
        <f>INDEX('INFORM risk exposure'!$AO$5:$AO$195,MATCH('1. DPM'!$B182,D_DPM_ISOS,0))/10</f>
        <v>0.27</v>
      </c>
    </row>
    <row r="183" spans="1:6" x14ac:dyDescent="0.3">
      <c r="A183" s="1" t="s">
        <v>366</v>
      </c>
      <c r="B183" s="1" t="s">
        <v>367</v>
      </c>
      <c r="D183" s="8">
        <f>INDEX('INFORM risk exposure'!$AR$5:$AR$195,MATCH('1. DPM'!$B183,D_DPM_ISOS,0))/10</f>
        <v>0.18</v>
      </c>
      <c r="E183" s="8">
        <f>INDEX('INFORM risk exposure'!$AP$5:$AP$195,MATCH('1. DPM'!$B183,D_DPM_ISOS,0))/10</f>
        <v>0.38</v>
      </c>
      <c r="F183" s="8">
        <f>INDEX('INFORM risk exposure'!$AO$5:$AO$195,MATCH('1. DPM'!$B183,D_DPM_ISOS,0))/10</f>
        <v>0.9</v>
      </c>
    </row>
    <row r="184" spans="1:6" x14ac:dyDescent="0.3">
      <c r="A184" s="1" t="s">
        <v>368</v>
      </c>
      <c r="B184" s="1" t="s">
        <v>369</v>
      </c>
      <c r="D184" s="8">
        <f>INDEX('INFORM risk exposure'!$AR$5:$AR$195,MATCH('1. DPM'!$B184,D_DPM_ISOS,0))/10</f>
        <v>0</v>
      </c>
      <c r="E184" s="8">
        <f>INDEX('INFORM risk exposure'!$AP$5:$AP$195,MATCH('1. DPM'!$B184,D_DPM_ISOS,0))/10</f>
        <v>0.48</v>
      </c>
      <c r="F184" s="8">
        <f>INDEX('INFORM risk exposure'!$AO$5:$AO$195,MATCH('1. DPM'!$B184,D_DPM_ISOS,0))/10</f>
        <v>0.01</v>
      </c>
    </row>
    <row r="185" spans="1:6" x14ac:dyDescent="0.3">
      <c r="A185" s="1" t="s">
        <v>370</v>
      </c>
      <c r="B185" s="1" t="s">
        <v>371</v>
      </c>
      <c r="D185" s="8">
        <f>INDEX('INFORM risk exposure'!$AR$5:$AR$195,MATCH('1. DPM'!$B185,D_DPM_ISOS,0))/10</f>
        <v>0.76</v>
      </c>
      <c r="E185" s="8">
        <f>INDEX('INFORM risk exposure'!$AP$5:$AP$195,MATCH('1. DPM'!$B185,D_DPM_ISOS,0))/10</f>
        <v>0.64</v>
      </c>
      <c r="F185" s="8">
        <f>INDEX('INFORM risk exposure'!$AO$5:$AO$195,MATCH('1. DPM'!$B185,D_DPM_ISOS,0))/10</f>
        <v>0.79</v>
      </c>
    </row>
    <row r="186" spans="1:6" x14ac:dyDescent="0.3">
      <c r="A186" s="1" t="s">
        <v>372</v>
      </c>
      <c r="B186" s="1" t="s">
        <v>373</v>
      </c>
      <c r="D186" s="8">
        <f>INDEX('INFORM risk exposure'!$AR$5:$AR$195,MATCH('1. DPM'!$B186,D_DPM_ISOS,0))/10</f>
        <v>0</v>
      </c>
      <c r="E186" s="8">
        <f>INDEX('INFORM risk exposure'!$AP$5:$AP$195,MATCH('1. DPM'!$B186,D_DPM_ISOS,0))/10</f>
        <v>0.39</v>
      </c>
      <c r="F186" s="8">
        <f>INDEX('INFORM risk exposure'!$AO$5:$AO$195,MATCH('1. DPM'!$B186,D_DPM_ISOS,0))/10</f>
        <v>0.01</v>
      </c>
    </row>
    <row r="187" spans="1:6" x14ac:dyDescent="0.3">
      <c r="A187" s="1" t="s">
        <v>374</v>
      </c>
      <c r="B187" s="1" t="s">
        <v>375</v>
      </c>
      <c r="D187" s="8">
        <f>INDEX('INFORM risk exposure'!$AR$5:$AR$195,MATCH('1. DPM'!$B187,D_DPM_ISOS,0))/10</f>
        <v>0</v>
      </c>
      <c r="E187" s="8">
        <f>INDEX('INFORM risk exposure'!$AP$5:$AP$195,MATCH('1. DPM'!$B187,D_DPM_ISOS,0))/10</f>
        <v>0.63</v>
      </c>
      <c r="F187" s="8">
        <f>INDEX('INFORM risk exposure'!$AO$5:$AO$195,MATCH('1. DPM'!$B187,D_DPM_ISOS,0))/10</f>
        <v>0.99</v>
      </c>
    </row>
    <row r="188" spans="1:6" x14ac:dyDescent="0.3">
      <c r="A188" s="1" t="s">
        <v>376</v>
      </c>
      <c r="B188" s="1" t="s">
        <v>377</v>
      </c>
      <c r="D188" s="8">
        <f>INDEX('INFORM risk exposure'!$AR$5:$AR$195,MATCH('1. DPM'!$B188,D_DPM_ISOS,0))/10</f>
        <v>0.51</v>
      </c>
      <c r="E188" s="8">
        <f>INDEX('INFORM risk exposure'!$AP$5:$AP$195,MATCH('1. DPM'!$B188,D_DPM_ISOS,0))/10</f>
        <v>0.01</v>
      </c>
      <c r="F188" s="8">
        <f>INDEX('INFORM risk exposure'!$AO$5:$AO$195,MATCH('1. DPM'!$B188,D_DPM_ISOS,0))/10</f>
        <v>0.35</v>
      </c>
    </row>
    <row r="189" spans="1:6" x14ac:dyDescent="0.3">
      <c r="A189" s="1" t="s">
        <v>378</v>
      </c>
      <c r="B189" s="1" t="s">
        <v>379</v>
      </c>
      <c r="D189" s="8">
        <f>INDEX('INFORM risk exposure'!$AR$5:$AR$195,MATCH('1. DPM'!$B189,D_DPM_ISOS,0))/10</f>
        <v>0.45999999999999996</v>
      </c>
      <c r="E189" s="8">
        <f>INDEX('INFORM risk exposure'!$AP$5:$AP$195,MATCH('1. DPM'!$B189,D_DPM_ISOS,0))/10</f>
        <v>0.55999999999999994</v>
      </c>
      <c r="F189" s="8">
        <f>INDEX('INFORM risk exposure'!$AO$5:$AO$195,MATCH('1. DPM'!$B189,D_DPM_ISOS,0))/10</f>
        <v>0.88000000000000012</v>
      </c>
    </row>
    <row r="190" spans="1:6" x14ac:dyDescent="0.3">
      <c r="A190" s="1" t="s">
        <v>380</v>
      </c>
      <c r="B190" s="1" t="s">
        <v>381</v>
      </c>
      <c r="D190" s="8">
        <f>INDEX('INFORM risk exposure'!$AR$5:$AR$195,MATCH('1. DPM'!$B190,D_DPM_ISOS,0))/10</f>
        <v>0.79</v>
      </c>
      <c r="E190" s="8">
        <f>INDEX('INFORM risk exposure'!$AP$5:$AP$195,MATCH('1. DPM'!$B190,D_DPM_ISOS,0))/10</f>
        <v>1</v>
      </c>
      <c r="F190" s="8">
        <f>INDEX('INFORM risk exposure'!$AO$5:$AO$195,MATCH('1. DPM'!$B190,D_DPM_ISOS,0))/10</f>
        <v>0.31</v>
      </c>
    </row>
    <row r="191" spans="1:6" x14ac:dyDescent="0.3">
      <c r="A191" s="1" t="s">
        <v>382</v>
      </c>
      <c r="B191" s="1" t="s">
        <v>383</v>
      </c>
      <c r="D191" s="8">
        <f>INDEX('INFORM risk exposure'!$AR$5:$AR$195,MATCH('1. DPM'!$B191,D_DPM_ISOS,0))/10</f>
        <v>0</v>
      </c>
      <c r="E191" s="8">
        <f>INDEX('INFORM risk exposure'!$AP$5:$AP$195,MATCH('1. DPM'!$B191,D_DPM_ISOS,0))/10</f>
        <v>0.48</v>
      </c>
      <c r="F191" s="8">
        <f>INDEX('INFORM risk exposure'!$AO$5:$AO$195,MATCH('1. DPM'!$B191,D_DPM_ISOS,0))/10</f>
        <v>0.01</v>
      </c>
    </row>
    <row r="192" spans="1:6" x14ac:dyDescent="0.3">
      <c r="A192" s="1" t="s">
        <v>384</v>
      </c>
      <c r="B192" s="1" t="s">
        <v>385</v>
      </c>
      <c r="D192" s="8">
        <f>INDEX('INFORM risk exposure'!$AR$5:$AR$195,MATCH('1. DPM'!$B192,D_DPM_ISOS,0))/10</f>
        <v>0</v>
      </c>
      <c r="E192" s="8">
        <f>INDEX('INFORM risk exposure'!$AP$5:$AP$195,MATCH('1. DPM'!$B192,D_DPM_ISOS,0))/10</f>
        <v>0.55000000000000004</v>
      </c>
      <c r="F192" s="8">
        <f>INDEX('INFORM risk exposure'!$AO$5:$AO$195,MATCH('1. DPM'!$B192,D_DPM_ISOS,0))/10</f>
        <v>0.15</v>
      </c>
    </row>
    <row r="193" spans="1:6" x14ac:dyDescent="0.3">
      <c r="A193" s="1" t="s">
        <v>386</v>
      </c>
      <c r="B193" s="1" t="s">
        <v>387</v>
      </c>
      <c r="D193" s="8">
        <f>INDEX('INFORM risk exposure'!$AR$5:$AR$195,MATCH('1. DPM'!$B193,D_DPM_ISOS,0))/10</f>
        <v>0.04</v>
      </c>
      <c r="E193" s="8">
        <f>INDEX('INFORM risk exposure'!$AP$5:$AP$195,MATCH('1. DPM'!$B193,D_DPM_ISOS,0))/10</f>
        <v>0.6</v>
      </c>
      <c r="F193" s="8">
        <f>INDEX('INFORM risk exposure'!$AO$5:$AO$195,MATCH('1. DPM'!$B193,D_DPM_ISOS,0))/10</f>
        <v>0.02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01858-ABAE-4ACF-9533-8EDAB9FEBFE1}">
  <dimension ref="A1:S195"/>
  <sheetViews>
    <sheetView showGridLines="0" zoomScale="85" zoomScaleNormal="85" workbookViewId="0"/>
  </sheetViews>
  <sheetFormatPr defaultRowHeight="13.8" x14ac:dyDescent="0.3"/>
  <cols>
    <col min="1" max="3" width="8.796875" style="1"/>
    <col min="4" max="7" width="8.796875" style="4"/>
    <col min="8" max="8" width="9" style="12" bestFit="1" customWidth="1"/>
    <col min="9" max="9" width="8.796875" style="12"/>
    <col min="10" max="10" width="10.296875" style="12" bestFit="1" customWidth="1"/>
    <col min="11" max="11" width="8.796875" style="12"/>
    <col min="12" max="12" width="9.8984375" style="12" bestFit="1" customWidth="1"/>
    <col min="13" max="19" width="8.796875" style="12"/>
    <col min="20" max="16384" width="8.796875" style="1"/>
  </cols>
  <sheetData>
    <row r="1" spans="1:19" x14ac:dyDescent="0.3">
      <c r="A1" s="3" t="s">
        <v>594</v>
      </c>
      <c r="N1" s="14" t="str">
        <f>N2&amp;"_"&amp;N4</f>
        <v>Tropical cyclone_# Affected</v>
      </c>
      <c r="O1" s="14" t="str">
        <f>O2&amp;"_"&amp;O4</f>
        <v>Tropical cyclone_$ damages</v>
      </c>
      <c r="P1" s="14" t="str">
        <f>P2&amp;"_"&amp;P4</f>
        <v>Flood_# Affected</v>
      </c>
      <c r="Q1" s="14" t="str">
        <f>Q2&amp;"_"&amp;Q4</f>
        <v>Flood_$ damages</v>
      </c>
      <c r="R1" s="14" t="str">
        <f>R2&amp;"_"&amp;R4</f>
        <v>Earthquake_# Affected</v>
      </c>
      <c r="S1" s="14" t="str">
        <f>S2&amp;"_"&amp;S4</f>
        <v>Earthquake_$ damages</v>
      </c>
    </row>
    <row r="2" spans="1:19" x14ac:dyDescent="0.3">
      <c r="A2" s="2" t="s">
        <v>396</v>
      </c>
      <c r="E2" s="4" t="s">
        <v>2</v>
      </c>
      <c r="F2" s="4" t="s">
        <v>3</v>
      </c>
      <c r="G2" s="4" t="s">
        <v>4</v>
      </c>
      <c r="H2" s="12" t="s">
        <v>2</v>
      </c>
      <c r="I2" s="12" t="s">
        <v>2</v>
      </c>
      <c r="J2" s="12" t="s">
        <v>3</v>
      </c>
      <c r="K2" s="12" t="s">
        <v>3</v>
      </c>
      <c r="L2" s="12" t="s">
        <v>4</v>
      </c>
      <c r="M2" s="12" t="s">
        <v>4</v>
      </c>
      <c r="N2" s="12" t="s">
        <v>2</v>
      </c>
      <c r="O2" s="12" t="s">
        <v>2</v>
      </c>
      <c r="P2" s="12" t="s">
        <v>3</v>
      </c>
      <c r="Q2" s="12" t="s">
        <v>3</v>
      </c>
      <c r="R2" s="12" t="s">
        <v>4</v>
      </c>
      <c r="S2" s="12" t="s">
        <v>4</v>
      </c>
    </row>
    <row r="3" spans="1:19" x14ac:dyDescent="0.3">
      <c r="A3" s="2" t="s">
        <v>397</v>
      </c>
      <c r="D3" s="4" t="s">
        <v>539</v>
      </c>
      <c r="E3" s="4" t="s">
        <v>540</v>
      </c>
      <c r="F3" s="4" t="s">
        <v>540</v>
      </c>
      <c r="G3" s="4" t="s">
        <v>540</v>
      </c>
      <c r="H3" s="12" t="s">
        <v>388</v>
      </c>
      <c r="I3" s="12" t="s">
        <v>388</v>
      </c>
      <c r="J3" s="12" t="s">
        <v>388</v>
      </c>
      <c r="K3" s="12" t="s">
        <v>388</v>
      </c>
      <c r="L3" s="12" t="s">
        <v>388</v>
      </c>
      <c r="M3" s="12" t="s">
        <v>388</v>
      </c>
      <c r="N3" s="12" t="s">
        <v>391</v>
      </c>
      <c r="O3" s="12" t="s">
        <v>391</v>
      </c>
      <c r="P3" s="12" t="s">
        <v>391</v>
      </c>
      <c r="Q3" s="12" t="s">
        <v>391</v>
      </c>
      <c r="R3" s="12" t="s">
        <v>391</v>
      </c>
      <c r="S3" s="12" t="s">
        <v>391</v>
      </c>
    </row>
    <row r="4" spans="1:19" x14ac:dyDescent="0.3">
      <c r="A4" s="2" t="s">
        <v>0</v>
      </c>
      <c r="B4" s="2" t="s">
        <v>5</v>
      </c>
      <c r="C4" s="2" t="s">
        <v>1</v>
      </c>
      <c r="D4" s="37"/>
      <c r="E4" s="37"/>
      <c r="F4" s="37"/>
      <c r="G4" s="37"/>
      <c r="H4" s="15" t="s">
        <v>389</v>
      </c>
      <c r="I4" s="15" t="s">
        <v>390</v>
      </c>
      <c r="J4" s="15" t="s">
        <v>389</v>
      </c>
      <c r="K4" s="15" t="s">
        <v>390</v>
      </c>
      <c r="L4" s="15" t="s">
        <v>389</v>
      </c>
      <c r="M4" s="15" t="s">
        <v>390</v>
      </c>
      <c r="N4" s="15" t="s">
        <v>389</v>
      </c>
      <c r="O4" s="15" t="s">
        <v>390</v>
      </c>
      <c r="P4" s="15" t="s">
        <v>389</v>
      </c>
      <c r="Q4" s="15" t="s">
        <v>390</v>
      </c>
      <c r="R4" s="15" t="s">
        <v>389</v>
      </c>
      <c r="S4" s="15" t="s">
        <v>390</v>
      </c>
    </row>
    <row r="5" spans="1:19" x14ac:dyDescent="0.3">
      <c r="A5" s="1" t="s">
        <v>6</v>
      </c>
      <c r="B5" s="1" t="s">
        <v>7</v>
      </c>
      <c r="D5" s="38">
        <f>'Inform popn indicators'!AP7</f>
        <v>32038319</v>
      </c>
      <c r="E5" s="39">
        <f>'Inform popn indicators'!AT7</f>
        <v>0.45445553505334946</v>
      </c>
      <c r="F5" s="39">
        <f>'Inform popn indicators'!AS7</f>
        <v>0.14105288964954732</v>
      </c>
      <c r="G5" s="39">
        <f>'Inform popn indicators'!AR7</f>
        <v>0.61376390722091601</v>
      </c>
      <c r="H5" s="36">
        <f>D5*E5</f>
        <v>14559991.403354893</v>
      </c>
      <c r="I5" s="12">
        <v>200</v>
      </c>
      <c r="J5" s="36">
        <f>D5*F5</f>
        <v>4519097.4744639955</v>
      </c>
      <c r="K5" s="12">
        <v>250</v>
      </c>
      <c r="L5" s="36">
        <f>D5*G5</f>
        <v>19663963.850230109</v>
      </c>
      <c r="M5" s="12">
        <v>600</v>
      </c>
      <c r="N5" s="12">
        <f>H5*INDEX(DPM,MATCH($B5,DPM_ISOS,0),MATCH(N$2,DPM_Disasters,0))</f>
        <v>0</v>
      </c>
      <c r="O5" s="12">
        <f>I5*INDEX(DPM,MATCH($B5,DPM_ISOS,0),MATCH(O$2,DPM_Disasters,0))</f>
        <v>0</v>
      </c>
      <c r="P5" s="12">
        <f>J5*INDEX(DPM,MATCH($B5,DPM_ISOS,0),MATCH(P$2,DPM_Disasters,0))</f>
        <v>3253750.1816140767</v>
      </c>
      <c r="Q5" s="12">
        <f>K5*INDEX(DPM,MATCH($B5,DPM_ISOS,0),MATCH(Q$2,DPM_Disasters,0))</f>
        <v>180</v>
      </c>
      <c r="R5" s="12">
        <f>L5*INDEX(DPM,MATCH($B5,DPM_ISOS,0),MATCH(R$2,DPM_Disasters,0))</f>
        <v>18090846.742211699</v>
      </c>
      <c r="S5" s="12">
        <f>M5*INDEX(DPM,MATCH($B5,DPM_ISOS,0),MATCH(S$2,DPM_Disasters,0))</f>
        <v>552</v>
      </c>
    </row>
    <row r="6" spans="1:19" x14ac:dyDescent="0.3">
      <c r="A6" s="1" t="s">
        <v>8</v>
      </c>
      <c r="B6" s="1" t="s">
        <v>9</v>
      </c>
      <c r="D6" s="38">
        <f>'Inform popn indicators'!AP8</f>
        <v>2871059</v>
      </c>
      <c r="E6" s="39">
        <f>'Inform popn indicators'!AT8</f>
        <v>0.35632525926158465</v>
      </c>
      <c r="F6" s="39">
        <f>'Inform popn indicators'!AS8</f>
        <v>0.97459287739257416</v>
      </c>
      <c r="G6" s="39">
        <f>'Inform popn indicators'!AR8</f>
        <v>2.2378222939564929E-2</v>
      </c>
      <c r="H6" s="36">
        <f>'Inform popn indicators'!AO8*'Inform popn indicators'!AT8</f>
        <v>1023885.3105020153</v>
      </c>
      <c r="I6" s="12">
        <v>200</v>
      </c>
      <c r="J6" s="36">
        <f>'Inform popn indicators'!AO8*'Inform popn indicators'!AS8</f>
        <v>2800450.725693834</v>
      </c>
      <c r="K6" s="12">
        <v>250</v>
      </c>
      <c r="L6" s="36">
        <f>'Inform popn indicators'!AP8*'Inform popn indicators'!AR8</f>
        <v>64249.198374644344</v>
      </c>
      <c r="M6" s="12">
        <v>600</v>
      </c>
      <c r="N6" s="12">
        <f>H6*INDEX(DPM,MATCH($B6,DPM_ISOS,0),MATCH(N$2,DPM_Disasters,0))</f>
        <v>0</v>
      </c>
      <c r="O6" s="12">
        <f>I6*INDEX(DPM,MATCH($B6,DPM_ISOS,0),MATCH(O$2,DPM_Disasters,0))</f>
        <v>0</v>
      </c>
      <c r="P6" s="12">
        <f>J6*INDEX(DPM,MATCH($B6,DPM_ISOS,0),MATCH(P$2,DPM_Disasters,0))</f>
        <v>1316211.8410761021</v>
      </c>
      <c r="Q6" s="12">
        <f>K6*INDEX(DPM,MATCH($B6,DPM_ISOS,0),MATCH(Q$2,DPM_Disasters,0))</f>
        <v>117.50000000000001</v>
      </c>
      <c r="R6" s="12">
        <f>L6*INDEX(DPM,MATCH($B6,DPM_ISOS,0),MATCH(R$2,DPM_Disasters,0))</f>
        <v>39834.502992279493</v>
      </c>
      <c r="S6" s="12">
        <f>M6*INDEX(DPM,MATCH($B6,DPM_ISOS,0),MATCH(S$2,DPM_Disasters,0))</f>
        <v>372</v>
      </c>
    </row>
    <row r="7" spans="1:19" x14ac:dyDescent="0.3">
      <c r="A7" s="1" t="s">
        <v>10</v>
      </c>
      <c r="B7" s="1" t="s">
        <v>11</v>
      </c>
      <c r="D7" s="38">
        <f>'Inform popn indicators'!AP9</f>
        <v>39560993</v>
      </c>
      <c r="E7" s="39">
        <f>'Inform popn indicators'!AT9</f>
        <v>0.10558243428939706</v>
      </c>
      <c r="F7" s="39">
        <f>'Inform popn indicators'!AS9</f>
        <v>0.93026414958139914</v>
      </c>
      <c r="G7" s="39">
        <f>'Inform popn indicators'!AR9</f>
        <v>0.42050546836930225</v>
      </c>
      <c r="H7" s="36">
        <f>'Inform popn indicators'!AO9*'Inform popn indicators'!AT9</f>
        <v>4362470.2238398455</v>
      </c>
      <c r="I7" s="12">
        <v>200</v>
      </c>
      <c r="J7" s="36">
        <f>'Inform popn indicators'!AO9*'Inform popn indicators'!AS9</f>
        <v>38436788.090441786</v>
      </c>
      <c r="K7" s="12">
        <v>250</v>
      </c>
      <c r="L7" s="36">
        <f>'Inform popn indicators'!AP9*'Inform popn indicators'!AR9</f>
        <v>16635613.890619688</v>
      </c>
      <c r="M7" s="12">
        <v>600</v>
      </c>
      <c r="N7" s="12">
        <f>H7*INDEX(DPM,MATCH($B7,DPM_ISOS,0),MATCH(N$2,DPM_Disasters,0))</f>
        <v>0</v>
      </c>
      <c r="O7" s="12">
        <f>I7*INDEX(DPM,MATCH($B7,DPM_ISOS,0),MATCH(O$2,DPM_Disasters,0))</f>
        <v>0</v>
      </c>
      <c r="P7" s="12">
        <f>J7*INDEX(DPM,MATCH($B7,DPM_ISOS,0),MATCH(P$2,DPM_Disasters,0))</f>
        <v>19987129.807029728</v>
      </c>
      <c r="Q7" s="12">
        <f>K7*INDEX(DPM,MATCH($B7,DPM_ISOS,0),MATCH(Q$2,DPM_Disasters,0))</f>
        <v>130</v>
      </c>
      <c r="R7" s="12">
        <f>L7*INDEX(DPM,MATCH($B7,DPM_ISOS,0),MATCH(R$2,DPM_Disasters,0))</f>
        <v>9149587.6398408283</v>
      </c>
      <c r="S7" s="12">
        <f>M7*INDEX(DPM,MATCH($B7,DPM_ISOS,0),MATCH(S$2,DPM_Disasters,0))</f>
        <v>330</v>
      </c>
    </row>
    <row r="8" spans="1:19" x14ac:dyDescent="0.3">
      <c r="A8" s="1" t="s">
        <v>12</v>
      </c>
      <c r="B8" s="1" t="s">
        <v>13</v>
      </c>
      <c r="D8" s="38">
        <f>'Inform popn indicators'!AP10</f>
        <v>24968416</v>
      </c>
      <c r="E8" s="39">
        <f>'Inform popn indicators'!AT10</f>
        <v>0.84462829846317522</v>
      </c>
      <c r="F8" s="39">
        <f>'Inform popn indicators'!AS10</f>
        <v>0.31857490998876048</v>
      </c>
      <c r="G8" s="39">
        <f>'Inform popn indicators'!AR10</f>
        <v>0.96555453598430718</v>
      </c>
      <c r="H8" s="36">
        <f>'Inform popn indicators'!AO10*'Inform popn indicators'!AT10</f>
        <v>25156571.410060517</v>
      </c>
      <c r="I8" s="12">
        <v>200</v>
      </c>
      <c r="J8" s="36">
        <f>'Inform popn indicators'!AO10*'Inform popn indicators'!AS10</f>
        <v>9488496.2854879592</v>
      </c>
      <c r="K8" s="12">
        <v>250</v>
      </c>
      <c r="L8" s="36">
        <f>'Inform popn indicators'!AP10*'Inform popn indicators'!AR10</f>
        <v>24108367.325143151</v>
      </c>
      <c r="M8" s="12">
        <v>600</v>
      </c>
      <c r="N8" s="12">
        <f>H8*INDEX(DPM,MATCH($B8,DPM_ISOS,0),MATCH(N$2,DPM_Disasters,0))</f>
        <v>0</v>
      </c>
      <c r="O8" s="12">
        <f>I8*INDEX(DPM,MATCH($B8,DPM_ISOS,0),MATCH(O$2,DPM_Disasters,0))</f>
        <v>0</v>
      </c>
      <c r="P8" s="12">
        <f>J8*INDEX(DPM,MATCH($B8,DPM_ISOS,0),MATCH(P$2,DPM_Disasters,0))</f>
        <v>4839133.1055988595</v>
      </c>
      <c r="Q8" s="12">
        <f>K8*INDEX(DPM,MATCH($B8,DPM_ISOS,0),MATCH(Q$2,DPM_Disasters,0))</f>
        <v>127.5</v>
      </c>
      <c r="R8" s="12">
        <f>L8*INDEX(DPM,MATCH($B8,DPM_ISOS,0),MATCH(R$2,DPM_Disasters,0))</f>
        <v>241083.67325143152</v>
      </c>
      <c r="S8" s="12">
        <f>M8*INDEX(DPM,MATCH($B8,DPM_ISOS,0),MATCH(S$2,DPM_Disasters,0))</f>
        <v>6</v>
      </c>
    </row>
    <row r="9" spans="1:19" x14ac:dyDescent="0.3">
      <c r="A9" s="1" t="s">
        <v>14</v>
      </c>
      <c r="B9" s="1" t="s">
        <v>15</v>
      </c>
      <c r="D9" s="38">
        <f>'Inform popn indicators'!AP11</f>
        <v>91162</v>
      </c>
      <c r="E9" s="39">
        <f>'Inform popn indicators'!AT11</f>
        <v>0.14486502078922447</v>
      </c>
      <c r="F9" s="39">
        <f>'Inform popn indicators'!AS11</f>
        <v>0.95266414677643863</v>
      </c>
      <c r="G9" s="39">
        <f>'Inform popn indicators'!AR11</f>
        <v>0.92033548293246836</v>
      </c>
      <c r="H9" s="36">
        <f>'Inform popn indicators'!AO11*'Inform popn indicators'!AT11</f>
        <v>14777.970500750367</v>
      </c>
      <c r="I9" s="12">
        <v>200</v>
      </c>
      <c r="J9" s="36">
        <f>'Inform popn indicators'!AO11*'Inform popn indicators'!AS11</f>
        <v>97183.174940958052</v>
      </c>
      <c r="K9" s="12">
        <v>250</v>
      </c>
      <c r="L9" s="36">
        <f>'Inform popn indicators'!AP11*'Inform popn indicators'!AR11</f>
        <v>83899.623295089681</v>
      </c>
      <c r="M9" s="12">
        <v>600</v>
      </c>
      <c r="N9" s="12">
        <f>H9*INDEX(DPM,MATCH($B9,DPM_ISOS,0),MATCH(N$2,DPM_Disasters,0))</f>
        <v>12413.49522063031</v>
      </c>
      <c r="O9" s="12">
        <f>I9*INDEX(DPM,MATCH($B9,DPM_ISOS,0),MATCH(O$2,DPM_Disasters,0))</f>
        <v>168.00000000000003</v>
      </c>
      <c r="P9" s="12">
        <f>J9*INDEX(DPM,MATCH($B9,DPM_ISOS,0),MATCH(P$2,DPM_Disasters,0))</f>
        <v>971.83174940958054</v>
      </c>
      <c r="Q9" s="12">
        <f>K9*INDEX(DPM,MATCH($B9,DPM_ISOS,0),MATCH(Q$2,DPM_Disasters,0))</f>
        <v>2.5</v>
      </c>
      <c r="R9" s="12">
        <f>L9*INDEX(DPM,MATCH($B9,DPM_ISOS,0),MATCH(R$2,DPM_Disasters,0))</f>
        <v>9228.9585624598658</v>
      </c>
      <c r="S9" s="12">
        <f>M9*INDEX(DPM,MATCH($B9,DPM_ISOS,0),MATCH(S$2,DPM_Disasters,0))</f>
        <v>66.000000000000014</v>
      </c>
    </row>
    <row r="10" spans="1:19" x14ac:dyDescent="0.3">
      <c r="A10" s="1" t="s">
        <v>16</v>
      </c>
      <c r="B10" s="1" t="s">
        <v>17</v>
      </c>
      <c r="D10" s="38">
        <f>'Inform popn indicators'!AP12</f>
        <v>43307081</v>
      </c>
      <c r="E10" s="39">
        <f>'Inform popn indicators'!AT12</f>
        <v>0.28811338601151371</v>
      </c>
      <c r="F10" s="39">
        <f>'Inform popn indicators'!AS12</f>
        <v>0.336438405609502</v>
      </c>
      <c r="G10" s="39">
        <f>'Inform popn indicators'!AR12</f>
        <v>9.4957815248788435E-3</v>
      </c>
      <c r="H10" s="36">
        <f>'Inform popn indicators'!AO12*'Inform popn indicators'!AT12</f>
        <v>12755079.236651164</v>
      </c>
      <c r="I10" s="12">
        <v>200</v>
      </c>
      <c r="J10" s="36">
        <f>'Inform popn indicators'!AO12*'Inform popn indicators'!AS12</f>
        <v>14894478.112274487</v>
      </c>
      <c r="K10" s="12">
        <v>250</v>
      </c>
      <c r="L10" s="36">
        <f>'Inform popn indicators'!AP12*'Inform popn indicators'!AR12</f>
        <v>411234.57965623157</v>
      </c>
      <c r="M10" s="12">
        <v>600</v>
      </c>
      <c r="N10" s="12">
        <f>H10*INDEX(DPM,MATCH($B10,DPM_ISOS,0),MATCH(N$2,DPM_Disasters,0))</f>
        <v>0</v>
      </c>
      <c r="O10" s="12">
        <f>I10*INDEX(DPM,MATCH($B10,DPM_ISOS,0),MATCH(O$2,DPM_Disasters,0))</f>
        <v>0</v>
      </c>
      <c r="P10" s="12">
        <f>J10*INDEX(DPM,MATCH($B10,DPM_ISOS,0),MATCH(P$2,DPM_Disasters,0))</f>
        <v>9681410.7729784157</v>
      </c>
      <c r="Q10" s="12">
        <f>K10*INDEX(DPM,MATCH($B10,DPM_ISOS,0),MATCH(Q$2,DPM_Disasters,0))</f>
        <v>162.5</v>
      </c>
      <c r="R10" s="12">
        <f>L10*INDEX(DPM,MATCH($B10,DPM_ISOS,0),MATCH(R$2,DPM_Disasters,0))</f>
        <v>213841.98142124043</v>
      </c>
      <c r="S10" s="12">
        <f>M10*INDEX(DPM,MATCH($B10,DPM_ISOS,0),MATCH(S$2,DPM_Disasters,0))</f>
        <v>312</v>
      </c>
    </row>
    <row r="11" spans="1:19" x14ac:dyDescent="0.3">
      <c r="A11" s="1" t="s">
        <v>18</v>
      </c>
      <c r="B11" s="1" t="s">
        <v>19</v>
      </c>
      <c r="D11" s="38">
        <f>'Inform popn indicators'!AP13</f>
        <v>3001671</v>
      </c>
      <c r="E11" s="39">
        <f>'Inform popn indicators'!AT13</f>
        <v>0.4937584156551782</v>
      </c>
      <c r="F11" s="39">
        <f>'Inform popn indicators'!AS13</f>
        <v>0.59946469491303078</v>
      </c>
      <c r="G11" s="39">
        <f>'Inform popn indicators'!AR13</f>
        <v>0.71296418252823246</v>
      </c>
      <c r="H11" s="36">
        <f>'Inform popn indicators'!AO13*'Inform popn indicators'!AT13</f>
        <v>1446934.3491567168</v>
      </c>
      <c r="I11" s="12">
        <v>200</v>
      </c>
      <c r="J11" s="36">
        <f>'Inform popn indicators'!AO13*'Inform popn indicators'!AS13</f>
        <v>1756701.3152078912</v>
      </c>
      <c r="K11" s="12">
        <v>250</v>
      </c>
      <c r="L11" s="36">
        <f>'Inform popn indicators'!AP13*'Inform popn indicators'!AR13</f>
        <v>2140083.9107337021</v>
      </c>
      <c r="M11" s="12">
        <v>600</v>
      </c>
      <c r="N11" s="12">
        <f>H11*INDEX(DPM,MATCH($B11,DPM_ISOS,0),MATCH(N$2,DPM_Disasters,0))</f>
        <v>0</v>
      </c>
      <c r="O11" s="12">
        <f>I11*INDEX(DPM,MATCH($B11,DPM_ISOS,0),MATCH(O$2,DPM_Disasters,0))</f>
        <v>0</v>
      </c>
      <c r="P11" s="12">
        <f>J11*INDEX(DPM,MATCH($B11,DPM_ISOS,0),MATCH(P$2,DPM_Disasters,0))</f>
        <v>772948.57869147218</v>
      </c>
      <c r="Q11" s="12">
        <f>K11*INDEX(DPM,MATCH($B11,DPM_ISOS,0),MATCH(Q$2,DPM_Disasters,0))</f>
        <v>110.00000000000001</v>
      </c>
      <c r="R11" s="12">
        <f>L11*INDEX(DPM,MATCH($B11,DPM_ISOS,0),MATCH(R$2,DPM_Disasters,0))</f>
        <v>1733467.9676942986</v>
      </c>
      <c r="S11" s="12">
        <f>M11*INDEX(DPM,MATCH($B11,DPM_ISOS,0),MATCH(S$2,DPM_Disasters,0))</f>
        <v>485.99999999999994</v>
      </c>
    </row>
    <row r="12" spans="1:19" x14ac:dyDescent="0.3">
      <c r="A12" s="1" t="s">
        <v>20</v>
      </c>
      <c r="B12" s="1" t="s">
        <v>21</v>
      </c>
      <c r="D12" s="38">
        <f>'Inform popn indicators'!AP14</f>
        <v>23685720</v>
      </c>
      <c r="E12" s="39">
        <f>'Inform popn indicators'!AT14</f>
        <v>0.6189485227224566</v>
      </c>
      <c r="F12" s="39">
        <f>'Inform popn indicators'!AS14</f>
        <v>0.67747866624512831</v>
      </c>
      <c r="G12" s="39">
        <f>'Inform popn indicators'!AR14</f>
        <v>0.70269763102675487</v>
      </c>
      <c r="H12" s="36">
        <f>'Inform popn indicators'!AO14*'Inform popn indicators'!AT14</f>
        <v>15225472.621950164</v>
      </c>
      <c r="I12" s="12">
        <v>200</v>
      </c>
      <c r="J12" s="36">
        <f>'Inform popn indicators'!AO14*'Inform popn indicators'!AS14</f>
        <v>16665251.642414607</v>
      </c>
      <c r="K12" s="12">
        <v>250</v>
      </c>
      <c r="L12" s="36">
        <f>'Inform popn indicators'!AP14*'Inform popn indicators'!AR14</f>
        <v>16643899.333163029</v>
      </c>
      <c r="M12" s="12">
        <v>600</v>
      </c>
      <c r="N12" s="12">
        <f>H12*INDEX(DPM,MATCH($B12,DPM_ISOS,0),MATCH(N$2,DPM_Disasters,0))</f>
        <v>7308226.8585360786</v>
      </c>
      <c r="O12" s="12">
        <f>I12*INDEX(DPM,MATCH($B12,DPM_ISOS,0),MATCH(O$2,DPM_Disasters,0))</f>
        <v>96</v>
      </c>
      <c r="P12" s="12">
        <f>J12*INDEX(DPM,MATCH($B12,DPM_ISOS,0),MATCH(P$2,DPM_Disasters,0))</f>
        <v>8832583.3704797421</v>
      </c>
      <c r="Q12" s="12">
        <f>K12*INDEX(DPM,MATCH($B12,DPM_ISOS,0),MATCH(Q$2,DPM_Disasters,0))</f>
        <v>132.5</v>
      </c>
      <c r="R12" s="12">
        <f>L12*INDEX(DPM,MATCH($B12,DPM_ISOS,0),MATCH(R$2,DPM_Disasters,0))</f>
        <v>6657559.7332652118</v>
      </c>
      <c r="S12" s="12">
        <f>M12*INDEX(DPM,MATCH($B12,DPM_ISOS,0),MATCH(S$2,DPM_Disasters,0))</f>
        <v>240</v>
      </c>
    </row>
    <row r="13" spans="1:19" x14ac:dyDescent="0.3">
      <c r="A13" s="1" t="s">
        <v>22</v>
      </c>
      <c r="B13" s="1" t="s">
        <v>23</v>
      </c>
      <c r="D13" s="38">
        <f>'Inform popn indicators'!AP15</f>
        <v>8434795</v>
      </c>
      <c r="E13" s="39">
        <f>'Inform popn indicators'!AT15</f>
        <v>0.88832093305848137</v>
      </c>
      <c r="F13" s="39">
        <f>'Inform popn indicators'!AS15</f>
        <v>0.17295500656687179</v>
      </c>
      <c r="G13" s="39">
        <f>'Inform popn indicators'!AR15</f>
        <v>0.59013619397616279</v>
      </c>
      <c r="H13" s="36">
        <f>'Inform popn indicators'!AO15*'Inform popn indicators'!AT15</f>
        <v>7825407.423349971</v>
      </c>
      <c r="I13" s="12">
        <v>200</v>
      </c>
      <c r="J13" s="36">
        <f>'Inform popn indicators'!AO15*'Inform popn indicators'!AS15</f>
        <v>1523597.3193089657</v>
      </c>
      <c r="K13" s="12">
        <v>250</v>
      </c>
      <c r="L13" s="36">
        <f>'Inform popn indicators'!AP15*'Inform popn indicators'!AR15</f>
        <v>4977677.818269168</v>
      </c>
      <c r="M13" s="12">
        <v>600</v>
      </c>
      <c r="N13" s="12">
        <f>H13*INDEX(DPM,MATCH($B13,DPM_ISOS,0),MATCH(N$2,DPM_Disasters,0))</f>
        <v>0</v>
      </c>
      <c r="O13" s="12">
        <f>I13*INDEX(DPM,MATCH($B13,DPM_ISOS,0),MATCH(O$2,DPM_Disasters,0))</f>
        <v>0</v>
      </c>
      <c r="P13" s="12">
        <f>J13*INDEX(DPM,MATCH($B13,DPM_ISOS,0),MATCH(P$2,DPM_Disasters,0))</f>
        <v>837978.52561993117</v>
      </c>
      <c r="Q13" s="12">
        <f>K13*INDEX(DPM,MATCH($B13,DPM_ISOS,0),MATCH(Q$2,DPM_Disasters,0))</f>
        <v>137.5</v>
      </c>
      <c r="R13" s="12">
        <f>L13*INDEX(DPM,MATCH($B13,DPM_ISOS,0),MATCH(R$2,DPM_Disasters,0))</f>
        <v>1991071.1273076674</v>
      </c>
      <c r="S13" s="12">
        <f>M13*INDEX(DPM,MATCH($B13,DPM_ISOS,0),MATCH(S$2,DPM_Disasters,0))</f>
        <v>240</v>
      </c>
    </row>
    <row r="14" spans="1:19" x14ac:dyDescent="0.3">
      <c r="A14" s="1" t="s">
        <v>24</v>
      </c>
      <c r="B14" s="1" t="s">
        <v>25</v>
      </c>
      <c r="D14" s="38">
        <f>'Inform popn indicators'!AP16</f>
        <v>9651533</v>
      </c>
      <c r="E14" s="39">
        <f>'Inform popn indicators'!AT16</f>
        <v>0.49555929362014339</v>
      </c>
      <c r="F14" s="39">
        <f>'Inform popn indicators'!AS16</f>
        <v>0.47868593776199753</v>
      </c>
      <c r="G14" s="39">
        <f>'Inform popn indicators'!AR16</f>
        <v>9.5020405361017635E-2</v>
      </c>
      <c r="H14" s="36">
        <f>'Inform popn indicators'!AO16*'Inform popn indicators'!AT16</f>
        <v>4887418.3486188175</v>
      </c>
      <c r="I14" s="12">
        <v>200</v>
      </c>
      <c r="J14" s="36">
        <f>'Inform popn indicators'!AO16*'Inform popn indicators'!AS16</f>
        <v>4721006.0744761191</v>
      </c>
      <c r="K14" s="12">
        <v>250</v>
      </c>
      <c r="L14" s="36">
        <f>'Inform popn indicators'!AP16*'Inform popn indicators'!AR16</f>
        <v>917092.57801523863</v>
      </c>
      <c r="M14" s="12">
        <v>600</v>
      </c>
      <c r="N14" s="12">
        <f>H14*INDEX(DPM,MATCH($B14,DPM_ISOS,0),MATCH(N$2,DPM_Disasters,0))</f>
        <v>0</v>
      </c>
      <c r="O14" s="12">
        <f>I14*INDEX(DPM,MATCH($B14,DPM_ISOS,0),MATCH(O$2,DPM_Disasters,0))</f>
        <v>0</v>
      </c>
      <c r="P14" s="12">
        <f>J14*INDEX(DPM,MATCH($B14,DPM_ISOS,0),MATCH(P$2,DPM_Disasters,0))</f>
        <v>2313292.9764932985</v>
      </c>
      <c r="Q14" s="12">
        <f>K14*INDEX(DPM,MATCH($B14,DPM_ISOS,0),MATCH(Q$2,DPM_Disasters,0))</f>
        <v>122.50000000000001</v>
      </c>
      <c r="R14" s="12">
        <f>L14*INDEX(DPM,MATCH($B14,DPM_ISOS,0),MATCH(R$2,DPM_Disasters,0))</f>
        <v>752015.91397249559</v>
      </c>
      <c r="S14" s="12">
        <f>M14*INDEX(DPM,MATCH($B14,DPM_ISOS,0),MATCH(S$2,DPM_Disasters,0))</f>
        <v>491.99999999999994</v>
      </c>
    </row>
    <row r="15" spans="1:19" x14ac:dyDescent="0.3">
      <c r="A15" s="1" t="s">
        <v>26</v>
      </c>
      <c r="B15" s="1" t="s">
        <v>27</v>
      </c>
      <c r="D15" s="38">
        <f>'Inform popn indicators'!AP17</f>
        <v>384746</v>
      </c>
      <c r="E15" s="39">
        <f>'Inform popn indicators'!AT17</f>
        <v>0.68063440399830843</v>
      </c>
      <c r="F15" s="39">
        <f>'Inform popn indicators'!AS17</f>
        <v>0.15046565044950611</v>
      </c>
      <c r="G15" s="39">
        <f>'Inform popn indicators'!AR17</f>
        <v>0.735593163222236</v>
      </c>
      <c r="H15" s="36">
        <f>'Inform popn indicators'!AO17*'Inform popn indicators'!AT17</f>
        <v>269096.29859917524</v>
      </c>
      <c r="I15" s="12">
        <v>200</v>
      </c>
      <c r="J15" s="36">
        <f>'Inform popn indicators'!AO17*'Inform popn indicators'!AS17</f>
        <v>59488.250027367183</v>
      </c>
      <c r="K15" s="12">
        <v>250</v>
      </c>
      <c r="L15" s="36">
        <f>'Inform popn indicators'!AP17*'Inform popn indicators'!AR17</f>
        <v>283016.5271771024</v>
      </c>
      <c r="M15" s="12">
        <v>600</v>
      </c>
      <c r="N15" s="12">
        <f>H15*INDEX(DPM,MATCH($B15,DPM_ISOS,0),MATCH(N$2,DPM_Disasters,0))</f>
        <v>236804.74276727423</v>
      </c>
      <c r="O15" s="12">
        <f>I15*INDEX(DPM,MATCH($B15,DPM_ISOS,0),MATCH(O$2,DPM_Disasters,0))</f>
        <v>176.00000000000003</v>
      </c>
      <c r="P15" s="12">
        <f>J15*INDEX(DPM,MATCH($B15,DPM_ISOS,0),MATCH(P$2,DPM_Disasters,0))</f>
        <v>594.88250027367189</v>
      </c>
      <c r="Q15" s="12">
        <f>K15*INDEX(DPM,MATCH($B15,DPM_ISOS,0),MATCH(Q$2,DPM_Disasters,0))</f>
        <v>2.5</v>
      </c>
      <c r="R15" s="12">
        <f>L15*INDEX(DPM,MATCH($B15,DPM_ISOS,0),MATCH(R$2,DPM_Disasters,0))</f>
        <v>2830.165271771024</v>
      </c>
      <c r="S15" s="12">
        <f>M15*INDEX(DPM,MATCH($B15,DPM_ISOS,0),MATCH(S$2,DPM_Disasters,0))</f>
        <v>6</v>
      </c>
    </row>
    <row r="16" spans="1:19" x14ac:dyDescent="0.3">
      <c r="A16" s="1" t="s">
        <v>28</v>
      </c>
      <c r="B16" s="1" t="s">
        <v>29</v>
      </c>
      <c r="D16" s="38">
        <f>'Inform popn indicators'!AP18</f>
        <v>1374443</v>
      </c>
      <c r="E16" s="39">
        <f>'Inform popn indicators'!AT18</f>
        <v>0.12487039515529053</v>
      </c>
      <c r="F16" s="39">
        <f>'Inform popn indicators'!AS18</f>
        <v>0.99112609369790616</v>
      </c>
      <c r="G16" s="39">
        <f>'Inform popn indicators'!AR18</f>
        <v>0.59480545140578078</v>
      </c>
      <c r="H16" s="36">
        <f>'Inform popn indicators'!AO18*'Inform popn indicators'!AT18</f>
        <v>186379.55388246416</v>
      </c>
      <c r="I16" s="12">
        <v>200</v>
      </c>
      <c r="J16" s="36">
        <f>'Inform popn indicators'!AO18*'Inform popn indicators'!AS18</f>
        <v>1479338.9494359957</v>
      </c>
      <c r="K16" s="12">
        <v>250</v>
      </c>
      <c r="L16" s="36">
        <f>'Inform popn indicators'!AP18*'Inform popn indicators'!AR18</f>
        <v>817526.1890465155</v>
      </c>
      <c r="M16" s="12">
        <v>600</v>
      </c>
      <c r="N16" s="12">
        <f>H16*INDEX(DPM,MATCH($B16,DPM_ISOS,0),MATCH(N$2,DPM_Disasters,0))</f>
        <v>0</v>
      </c>
      <c r="O16" s="12">
        <f>I16*INDEX(DPM,MATCH($B16,DPM_ISOS,0),MATCH(O$2,DPM_Disasters,0))</f>
        <v>0</v>
      </c>
      <c r="P16" s="12">
        <f>J16*INDEX(DPM,MATCH($B16,DPM_ISOS,0),MATCH(P$2,DPM_Disasters,0))</f>
        <v>14793.389494359957</v>
      </c>
      <c r="Q16" s="12">
        <f>K16*INDEX(DPM,MATCH($B16,DPM_ISOS,0),MATCH(Q$2,DPM_Disasters,0))</f>
        <v>2.5</v>
      </c>
      <c r="R16" s="12">
        <f>L16*INDEX(DPM,MATCH($B16,DPM_ISOS,0),MATCH(R$2,DPM_Disasters,0))</f>
        <v>8175.2618904651554</v>
      </c>
      <c r="S16" s="12">
        <f>M16*INDEX(DPM,MATCH($B16,DPM_ISOS,0),MATCH(S$2,DPM_Disasters,0))</f>
        <v>6</v>
      </c>
    </row>
    <row r="17" spans="1:19" x14ac:dyDescent="0.3">
      <c r="A17" s="1" t="s">
        <v>30</v>
      </c>
      <c r="B17" s="1" t="s">
        <v>31</v>
      </c>
      <c r="D17" s="38">
        <f>'Inform popn indicators'!AP19</f>
        <v>160724193</v>
      </c>
      <c r="E17" s="39">
        <f>'Inform popn indicators'!AT19</f>
        <v>0.4890186447240864</v>
      </c>
      <c r="F17" s="39">
        <f>'Inform popn indicators'!AS19</f>
        <v>0.68881617865555911</v>
      </c>
      <c r="G17" s="39">
        <f>'Inform popn indicators'!AR19</f>
        <v>0.53297353040775375</v>
      </c>
      <c r="H17" s="36">
        <f>'Inform popn indicators'!AO19*'Inform popn indicators'!AT19</f>
        <v>80526575.037942261</v>
      </c>
      <c r="I17" s="12">
        <v>200</v>
      </c>
      <c r="J17" s="36">
        <f>'Inform popn indicators'!AO19*'Inform popn indicators'!AS19</f>
        <v>113427183.80226918</v>
      </c>
      <c r="K17" s="12">
        <v>250</v>
      </c>
      <c r="L17" s="36">
        <f>'Inform popn indicators'!AP19*'Inform popn indicators'!AR19</f>
        <v>85661740.565147176</v>
      </c>
      <c r="M17" s="12">
        <v>600</v>
      </c>
      <c r="N17" s="12">
        <f>H17*INDEX(DPM,MATCH($B17,DPM_ISOS,0),MATCH(N$2,DPM_Disasters,0))</f>
        <v>55563336.776180163</v>
      </c>
      <c r="O17" s="12">
        <f>I17*INDEX(DPM,MATCH($B17,DPM_ISOS,0),MATCH(O$2,DPM_Disasters,0))</f>
        <v>138</v>
      </c>
      <c r="P17" s="12">
        <f>J17*INDEX(DPM,MATCH($B17,DPM_ISOS,0),MATCH(P$2,DPM_Disasters,0))</f>
        <v>113427183.80226918</v>
      </c>
      <c r="Q17" s="12">
        <f>K17*INDEX(DPM,MATCH($B17,DPM_ISOS,0),MATCH(Q$2,DPM_Disasters,0))</f>
        <v>250</v>
      </c>
      <c r="R17" s="12">
        <f>L17*INDEX(DPM,MATCH($B17,DPM_ISOS,0),MATCH(R$2,DPM_Disasters,0))</f>
        <v>74525714.291678026</v>
      </c>
      <c r="S17" s="12">
        <f>M17*INDEX(DPM,MATCH($B17,DPM_ISOS,0),MATCH(S$2,DPM_Disasters,0))</f>
        <v>521.99999999999989</v>
      </c>
    </row>
    <row r="18" spans="1:19" x14ac:dyDescent="0.3">
      <c r="A18" s="1" t="s">
        <v>32</v>
      </c>
      <c r="B18" s="1" t="s">
        <v>33</v>
      </c>
      <c r="D18" s="38">
        <f>'Inform popn indicators'!AP20</f>
        <v>281853</v>
      </c>
      <c r="E18" s="39">
        <f>'Inform popn indicators'!AT20</f>
        <v>0.1568955486628667</v>
      </c>
      <c r="F18" s="39">
        <f>'Inform popn indicators'!AS20</f>
        <v>9.8469187142495529E-2</v>
      </c>
      <c r="G18" s="39">
        <f>'Inform popn indicators'!AR20</f>
        <v>0.10556048344617108</v>
      </c>
      <c r="H18" s="36">
        <f>'Inform popn indicators'!AO20*'Inform popn indicators'!AT20</f>
        <v>44828.039268405613</v>
      </c>
      <c r="I18" s="12">
        <v>200</v>
      </c>
      <c r="J18" s="36">
        <f>'Inform popn indicators'!AO20*'Inform popn indicators'!AS20</f>
        <v>28134.517681166679</v>
      </c>
      <c r="K18" s="12">
        <v>250</v>
      </c>
      <c r="L18" s="36">
        <f>'Inform popn indicators'!AP20*'Inform popn indicators'!AR20</f>
        <v>29752.538940753657</v>
      </c>
      <c r="M18" s="12">
        <v>600</v>
      </c>
      <c r="N18" s="12">
        <f>H18*INDEX(DPM,MATCH($B18,DPM_ISOS,0),MATCH(N$2,DPM_Disasters,0))</f>
        <v>20620.898063466582</v>
      </c>
      <c r="O18" s="12">
        <f>I18*INDEX(DPM,MATCH($B18,DPM_ISOS,0),MATCH(O$2,DPM_Disasters,0))</f>
        <v>92</v>
      </c>
      <c r="P18" s="12">
        <f>J18*INDEX(DPM,MATCH($B18,DPM_ISOS,0),MATCH(P$2,DPM_Disasters,0))</f>
        <v>281.34517681166682</v>
      </c>
      <c r="Q18" s="12">
        <f>K18*INDEX(DPM,MATCH($B18,DPM_ISOS,0),MATCH(Q$2,DPM_Disasters,0))</f>
        <v>2.5</v>
      </c>
      <c r="R18" s="12">
        <f>L18*INDEX(DPM,MATCH($B18,DPM_ISOS,0),MATCH(R$2,DPM_Disasters,0))</f>
        <v>297.52538940753658</v>
      </c>
      <c r="S18" s="12">
        <f>M18*INDEX(DPM,MATCH($B18,DPM_ISOS,0),MATCH(S$2,DPM_Disasters,0))</f>
        <v>6</v>
      </c>
    </row>
    <row r="19" spans="1:19" x14ac:dyDescent="0.3">
      <c r="A19" s="1" t="s">
        <v>34</v>
      </c>
      <c r="B19" s="1" t="s">
        <v>35</v>
      </c>
      <c r="D19" s="38">
        <f>'Inform popn indicators'!AP21</f>
        <v>9363038</v>
      </c>
      <c r="E19" s="39">
        <f>'Inform popn indicators'!AT21</f>
        <v>0.25513852301335715</v>
      </c>
      <c r="F19" s="39">
        <f>'Inform popn indicators'!AS21</f>
        <v>0.2120540128232018</v>
      </c>
      <c r="G19" s="39">
        <f>'Inform popn indicators'!AR21</f>
        <v>0.90407964773519489</v>
      </c>
      <c r="H19" s="36">
        <f>'Inform popn indicators'!AO21*'Inform popn indicators'!AT21</f>
        <v>2425825.1844956232</v>
      </c>
      <c r="I19" s="12">
        <v>200</v>
      </c>
      <c r="J19" s="36">
        <f>'Inform popn indicators'!AO21*'Inform popn indicators'!AS21</f>
        <v>2016183.0471713997</v>
      </c>
      <c r="K19" s="12">
        <v>250</v>
      </c>
      <c r="L19" s="36">
        <f>'Inform popn indicators'!AP21*'Inform popn indicators'!AR21</f>
        <v>8464932.096771244</v>
      </c>
      <c r="M19" s="12">
        <v>600</v>
      </c>
      <c r="N19" s="12">
        <f>H19*INDEX(DPM,MATCH($B19,DPM_ISOS,0),MATCH(N$2,DPM_Disasters,0))</f>
        <v>0</v>
      </c>
      <c r="O19" s="12">
        <f>I19*INDEX(DPM,MATCH($B19,DPM_ISOS,0),MATCH(O$2,DPM_Disasters,0))</f>
        <v>0</v>
      </c>
      <c r="P19" s="12">
        <f>J19*INDEX(DPM,MATCH($B19,DPM_ISOS,0),MATCH(P$2,DPM_Disasters,0))</f>
        <v>1250033.4892462678</v>
      </c>
      <c r="Q19" s="12">
        <f>K19*INDEX(DPM,MATCH($B19,DPM_ISOS,0),MATCH(Q$2,DPM_Disasters,0))</f>
        <v>155</v>
      </c>
      <c r="R19" s="12">
        <f>L19*INDEX(DPM,MATCH($B19,DPM_ISOS,0),MATCH(R$2,DPM_Disasters,0))</f>
        <v>84649.32096771244</v>
      </c>
      <c r="S19" s="12">
        <f>M19*INDEX(DPM,MATCH($B19,DPM_ISOS,0),MATCH(S$2,DPM_Disasters,0))</f>
        <v>6</v>
      </c>
    </row>
    <row r="20" spans="1:19" x14ac:dyDescent="0.3">
      <c r="A20" s="1" t="s">
        <v>36</v>
      </c>
      <c r="B20" s="1" t="s">
        <v>37</v>
      </c>
      <c r="D20" s="38">
        <f>'Inform popn indicators'!AP22</f>
        <v>11176877</v>
      </c>
      <c r="E20" s="39">
        <f>'Inform popn indicators'!AT22</f>
        <v>0.96329515785298525</v>
      </c>
      <c r="F20" s="39">
        <f>'Inform popn indicators'!AS22</f>
        <v>0.62391116589525575</v>
      </c>
      <c r="G20" s="39">
        <f>'Inform popn indicators'!AR22</f>
        <v>0.93771996164249982</v>
      </c>
      <c r="H20" s="36">
        <f>'Inform popn indicators'!AO22*'Inform popn indicators'!AT22</f>
        <v>10954658.039174883</v>
      </c>
      <c r="I20" s="12">
        <v>200</v>
      </c>
      <c r="J20" s="36">
        <f>'Inform popn indicators'!AO22*'Inform popn indicators'!AS22</f>
        <v>7095160.2045201296</v>
      </c>
      <c r="K20" s="12">
        <v>250</v>
      </c>
      <c r="L20" s="36">
        <f>'Inform popn indicators'!AP22*'Inform popn indicators'!AR22</f>
        <v>10480780.671722939</v>
      </c>
      <c r="M20" s="12">
        <v>600</v>
      </c>
      <c r="N20" s="12">
        <f>H20*INDEX(DPM,MATCH($B20,DPM_ISOS,0),MATCH(N$2,DPM_Disasters,0))</f>
        <v>0</v>
      </c>
      <c r="O20" s="12">
        <f>I20*INDEX(DPM,MATCH($B20,DPM_ISOS,0),MATCH(O$2,DPM_Disasters,0))</f>
        <v>0</v>
      </c>
      <c r="P20" s="12">
        <f>J20*INDEX(DPM,MATCH($B20,DPM_ISOS,0),MATCH(P$2,DPM_Disasters,0))</f>
        <v>2838064.081808052</v>
      </c>
      <c r="Q20" s="12">
        <f>K20*INDEX(DPM,MATCH($B20,DPM_ISOS,0),MATCH(Q$2,DPM_Disasters,0))</f>
        <v>100</v>
      </c>
      <c r="R20" s="12">
        <f>L20*INDEX(DPM,MATCH($B20,DPM_ISOS,0),MATCH(R$2,DPM_Disasters,0))</f>
        <v>2829810.7813651939</v>
      </c>
      <c r="S20" s="12">
        <f>M20*INDEX(DPM,MATCH($B20,DPM_ISOS,0),MATCH(S$2,DPM_Disasters,0))</f>
        <v>162</v>
      </c>
    </row>
    <row r="21" spans="1:19" x14ac:dyDescent="0.3">
      <c r="A21" s="1" t="s">
        <v>38</v>
      </c>
      <c r="B21" s="1" t="s">
        <v>39</v>
      </c>
      <c r="D21" s="38">
        <f>'Inform popn indicators'!AP23</f>
        <v>359600</v>
      </c>
      <c r="E21" s="39">
        <f>'Inform popn indicators'!AT23</f>
        <v>0.32946645273581554</v>
      </c>
      <c r="F21" s="39">
        <f>'Inform popn indicators'!AS23</f>
        <v>0.19859891329183865</v>
      </c>
      <c r="G21" s="39">
        <f>'Inform popn indicators'!AR23</f>
        <v>0.41218335819929397</v>
      </c>
      <c r="H21" s="36">
        <f>'Inform popn indicators'!AO23*'Inform popn indicators'!AT23</f>
        <v>123444.8199775081</v>
      </c>
      <c r="I21" s="12">
        <v>200</v>
      </c>
      <c r="J21" s="36">
        <f>'Inform popn indicators'!AO23*'Inform popn indicators'!AS23</f>
        <v>74411.239431099399</v>
      </c>
      <c r="K21" s="12">
        <v>250</v>
      </c>
      <c r="L21" s="36">
        <f>'Inform popn indicators'!AP23*'Inform popn indicators'!AR23</f>
        <v>148221.13560846611</v>
      </c>
      <c r="M21" s="12">
        <v>600</v>
      </c>
      <c r="N21" s="12">
        <f>H21*INDEX(DPM,MATCH($B21,DPM_ISOS,0),MATCH(N$2,DPM_Disasters,0))</f>
        <v>88880.270383805822</v>
      </c>
      <c r="O21" s="12">
        <f>I21*INDEX(DPM,MATCH($B21,DPM_ISOS,0),MATCH(O$2,DPM_Disasters,0))</f>
        <v>144</v>
      </c>
      <c r="P21" s="12">
        <f>J21*INDEX(DPM,MATCH($B21,DPM_ISOS,0),MATCH(P$2,DPM_Disasters,0))</f>
        <v>62505.441122123499</v>
      </c>
      <c r="Q21" s="12">
        <f>K21*INDEX(DPM,MATCH($B21,DPM_ISOS,0),MATCH(Q$2,DPM_Disasters,0))</f>
        <v>210.00000000000003</v>
      </c>
      <c r="R21" s="12">
        <f>L21*INDEX(DPM,MATCH($B21,DPM_ISOS,0),MATCH(R$2,DPM_Disasters,0))</f>
        <v>29644.227121693224</v>
      </c>
      <c r="S21" s="12">
        <f>M21*INDEX(DPM,MATCH($B21,DPM_ISOS,0),MATCH(S$2,DPM_Disasters,0))</f>
        <v>120</v>
      </c>
    </row>
    <row r="22" spans="1:19" x14ac:dyDescent="0.3">
      <c r="A22" s="1" t="s">
        <v>40</v>
      </c>
      <c r="B22" s="1" t="s">
        <v>41</v>
      </c>
      <c r="D22" s="38">
        <f>'Inform popn indicators'!AP24</f>
        <v>10851061</v>
      </c>
      <c r="E22" s="39">
        <f>'Inform popn indicators'!AT24</f>
        <v>0.41152248922643897</v>
      </c>
      <c r="F22" s="39">
        <f>'Inform popn indicators'!AS24</f>
        <v>0.82197203122191731</v>
      </c>
      <c r="G22" s="39">
        <f>'Inform popn indicators'!AR24</f>
        <v>0.52178281079767297</v>
      </c>
      <c r="H22" s="36">
        <f>'Inform popn indicators'!AO24*'Inform popn indicators'!AT24</f>
        <v>4599048.5906680003</v>
      </c>
      <c r="I22" s="12">
        <v>200</v>
      </c>
      <c r="J22" s="36">
        <f>'Inform popn indicators'!AO24*'Inform popn indicators'!AS24</f>
        <v>9186106.2535505313</v>
      </c>
      <c r="K22" s="12">
        <v>250</v>
      </c>
      <c r="L22" s="36">
        <f>'Inform popn indicators'!AP24*'Inform popn indicators'!AR24</f>
        <v>5661897.1087170085</v>
      </c>
      <c r="M22" s="12">
        <v>600</v>
      </c>
      <c r="N22" s="12">
        <f>H22*INDEX(DPM,MATCH($B22,DPM_ISOS,0),MATCH(N$2,DPM_Disasters,0))</f>
        <v>0</v>
      </c>
      <c r="O22" s="12">
        <f>I22*INDEX(DPM,MATCH($B22,DPM_ISOS,0),MATCH(O$2,DPM_Disasters,0))</f>
        <v>0</v>
      </c>
      <c r="P22" s="12">
        <f>J22*INDEX(DPM,MATCH($B22,DPM_ISOS,0),MATCH(P$2,DPM_Disasters,0))</f>
        <v>4684914.1893107714</v>
      </c>
      <c r="Q22" s="12">
        <f>K22*INDEX(DPM,MATCH($B22,DPM_ISOS,0),MATCH(Q$2,DPM_Disasters,0))</f>
        <v>127.5</v>
      </c>
      <c r="R22" s="12">
        <f>L22*INDEX(DPM,MATCH($B22,DPM_ISOS,0),MATCH(R$2,DPM_Disasters,0))</f>
        <v>56618.971087170088</v>
      </c>
      <c r="S22" s="12">
        <f>M22*INDEX(DPM,MATCH($B22,DPM_ISOS,0),MATCH(S$2,DPM_Disasters,0))</f>
        <v>6</v>
      </c>
    </row>
    <row r="23" spans="1:19" x14ac:dyDescent="0.3">
      <c r="A23" s="1" t="s">
        <v>42</v>
      </c>
      <c r="B23" s="1" t="s">
        <v>43</v>
      </c>
      <c r="D23" s="38">
        <f>'Inform popn indicators'!AP25</f>
        <v>735758</v>
      </c>
      <c r="E23" s="39">
        <f>'Inform popn indicators'!AT25</f>
        <v>0.62716753701721539</v>
      </c>
      <c r="F23" s="39">
        <f>'Inform popn indicators'!AS25</f>
        <v>0.23082619285183004</v>
      </c>
      <c r="G23" s="39">
        <f>'Inform popn indicators'!AR25</f>
        <v>0.67739688275310894</v>
      </c>
      <c r="H23" s="36">
        <f>'Inform popn indicators'!AO25*'Inform popn indicators'!AT25</f>
        <v>506506.7745704733</v>
      </c>
      <c r="I23" s="12">
        <v>200</v>
      </c>
      <c r="J23" s="36">
        <f>'Inform popn indicators'!AO25*'Inform popn indicators'!AS25</f>
        <v>186417.54160906645</v>
      </c>
      <c r="K23" s="12">
        <v>250</v>
      </c>
      <c r="L23" s="36">
        <f>'Inform popn indicators'!AP25*'Inform popn indicators'!AR25</f>
        <v>498400.17566066195</v>
      </c>
      <c r="M23" s="12">
        <v>600</v>
      </c>
      <c r="N23" s="12">
        <f>H23*INDEX(DPM,MATCH($B23,DPM_ISOS,0),MATCH(N$2,DPM_Disasters,0))</f>
        <v>0</v>
      </c>
      <c r="O23" s="12">
        <f>I23*INDEX(DPM,MATCH($B23,DPM_ISOS,0),MATCH(O$2,DPM_Disasters,0))</f>
        <v>0</v>
      </c>
      <c r="P23" s="12">
        <f>J23*INDEX(DPM,MATCH($B23,DPM_ISOS,0),MATCH(P$2,DPM_Disasters,0))</f>
        <v>100665.4724688959</v>
      </c>
      <c r="Q23" s="12">
        <f>K23*INDEX(DPM,MATCH($B23,DPM_ISOS,0),MATCH(Q$2,DPM_Disasters,0))</f>
        <v>135</v>
      </c>
      <c r="R23" s="12">
        <f>L23*INDEX(DPM,MATCH($B23,DPM_ISOS,0),MATCH(R$2,DPM_Disasters,0))</f>
        <v>358848.1264756766</v>
      </c>
      <c r="S23" s="12">
        <f>M23*INDEX(DPM,MATCH($B23,DPM_ISOS,0),MATCH(S$2,DPM_Disasters,0))</f>
        <v>432</v>
      </c>
    </row>
    <row r="24" spans="1:19" x14ac:dyDescent="0.3">
      <c r="A24" s="1" t="s">
        <v>44</v>
      </c>
      <c r="B24" s="1" t="s">
        <v>45</v>
      </c>
      <c r="D24" s="38">
        <f>'Inform popn indicators'!AP26</f>
        <v>10561753</v>
      </c>
      <c r="E24" s="39">
        <f>'Inform popn indicators'!AT26</f>
        <v>3.9024752597483725E-2</v>
      </c>
      <c r="F24" s="39">
        <f>'Inform popn indicators'!AS26</f>
        <v>0.96133353068791094</v>
      </c>
      <c r="G24" s="39">
        <f>'Inform popn indicators'!AR26</f>
        <v>0.8968311063403045</v>
      </c>
      <c r="H24" s="36">
        <f>'Inform popn indicators'!AO26*'Inform popn indicators'!AT26</f>
        <v>431285.95580635115</v>
      </c>
      <c r="I24" s="12">
        <v>200</v>
      </c>
      <c r="J24" s="36">
        <f>'Inform popn indicators'!AO26*'Inform popn indicators'!AS26</f>
        <v>10624273.647750517</v>
      </c>
      <c r="K24" s="12">
        <v>250</v>
      </c>
      <c r="L24" s="36">
        <f>'Inform popn indicators'!AP26*'Inform popn indicators'!AR26</f>
        <v>9472108.6278830301</v>
      </c>
      <c r="M24" s="12">
        <v>600</v>
      </c>
      <c r="N24" s="12">
        <f>H24*INDEX(DPM,MATCH($B24,DPM_ISOS,0),MATCH(N$2,DPM_Disasters,0))</f>
        <v>0</v>
      </c>
      <c r="O24" s="12">
        <f>I24*INDEX(DPM,MATCH($B24,DPM_ISOS,0),MATCH(O$2,DPM_Disasters,0))</f>
        <v>0</v>
      </c>
      <c r="P24" s="12">
        <f>J24*INDEX(DPM,MATCH($B24,DPM_ISOS,0),MATCH(P$2,DPM_Disasters,0))</f>
        <v>5843350.5062627848</v>
      </c>
      <c r="Q24" s="12">
        <f>K24*INDEX(DPM,MATCH($B24,DPM_ISOS,0),MATCH(Q$2,DPM_Disasters,0))</f>
        <v>137.5</v>
      </c>
      <c r="R24" s="12">
        <f>L24*INDEX(DPM,MATCH($B24,DPM_ISOS,0),MATCH(R$2,DPM_Disasters,0))</f>
        <v>5967428.4355663089</v>
      </c>
      <c r="S24" s="12">
        <f>M24*INDEX(DPM,MATCH($B24,DPM_ISOS,0),MATCH(S$2,DPM_Disasters,0))</f>
        <v>378</v>
      </c>
    </row>
    <row r="25" spans="1:19" x14ac:dyDescent="0.3">
      <c r="A25" s="1" t="s">
        <v>46</v>
      </c>
      <c r="B25" s="1" t="s">
        <v>47</v>
      </c>
      <c r="D25" s="38">
        <f>'Inform popn indicators'!AP27</f>
        <v>3777844</v>
      </c>
      <c r="E25" s="39">
        <f>'Inform popn indicators'!AT27</f>
        <v>0.43413314659739066</v>
      </c>
      <c r="F25" s="39">
        <f>'Inform popn indicators'!AS27</f>
        <v>0.66498631481030457</v>
      </c>
      <c r="G25" s="39">
        <f>'Inform popn indicators'!AR27</f>
        <v>0.39392694021897889</v>
      </c>
      <c r="H25" s="36">
        <f>'Inform popn indicators'!AO27*'Inform popn indicators'!AT27</f>
        <v>1522512.3253805412</v>
      </c>
      <c r="I25" s="12">
        <v>200</v>
      </c>
      <c r="J25" s="36">
        <f>'Inform popn indicators'!AO27*'Inform popn indicators'!AS27</f>
        <v>2332118.3108070898</v>
      </c>
      <c r="K25" s="12">
        <v>250</v>
      </c>
      <c r="L25" s="36">
        <f>'Inform popn indicators'!AP27*'Inform popn indicators'!AR27</f>
        <v>1488194.5275446281</v>
      </c>
      <c r="M25" s="12">
        <v>600</v>
      </c>
      <c r="N25" s="12">
        <f>H25*INDEX(DPM,MATCH($B25,DPM_ISOS,0),MATCH(N$2,DPM_Disasters,0))</f>
        <v>0</v>
      </c>
      <c r="O25" s="12">
        <f>I25*INDEX(DPM,MATCH($B25,DPM_ISOS,0),MATCH(O$2,DPM_Disasters,0))</f>
        <v>0</v>
      </c>
      <c r="P25" s="12">
        <f>J25*INDEX(DPM,MATCH($B25,DPM_ISOS,0),MATCH(P$2,DPM_Disasters,0))</f>
        <v>1655804.0006730338</v>
      </c>
      <c r="Q25" s="12">
        <f>K25*INDEX(DPM,MATCH($B25,DPM_ISOS,0),MATCH(Q$2,DPM_Disasters,0))</f>
        <v>177.5</v>
      </c>
      <c r="R25" s="12">
        <f>L25*INDEX(DPM,MATCH($B25,DPM_ISOS,0),MATCH(R$2,DPM_Disasters,0))</f>
        <v>937562.55235311575</v>
      </c>
      <c r="S25" s="12">
        <f>M25*INDEX(DPM,MATCH($B25,DPM_ISOS,0),MATCH(S$2,DPM_Disasters,0))</f>
        <v>378</v>
      </c>
    </row>
    <row r="26" spans="1:19" x14ac:dyDescent="0.3">
      <c r="A26" s="1" t="s">
        <v>48</v>
      </c>
      <c r="B26" s="1" t="s">
        <v>49</v>
      </c>
      <c r="D26" s="38">
        <f>'Inform popn indicators'!AP28</f>
        <v>2247379</v>
      </c>
      <c r="E26" s="39">
        <f>'Inform popn indicators'!AT28</f>
        <v>0.88781121892321602</v>
      </c>
      <c r="F26" s="39">
        <f>'Inform popn indicators'!AS28</f>
        <v>0.53097697502818664</v>
      </c>
      <c r="G26" s="39">
        <f>'Inform popn indicators'!AR28</f>
        <v>0.88126143506796739</v>
      </c>
      <c r="H26" s="36">
        <f>'Inform popn indicators'!AO28*'Inform popn indicators'!AT28</f>
        <v>2034562.345768796</v>
      </c>
      <c r="I26" s="12">
        <v>200</v>
      </c>
      <c r="J26" s="36">
        <f>'Inform popn indicators'!AO28*'Inform popn indicators'!AS28</f>
        <v>1216819.2255700692</v>
      </c>
      <c r="K26" s="12">
        <v>250</v>
      </c>
      <c r="L26" s="36">
        <f>'Inform popn indicators'!AP28*'Inform popn indicators'!AR28</f>
        <v>1980528.4426816134</v>
      </c>
      <c r="M26" s="12">
        <v>600</v>
      </c>
      <c r="N26" s="12">
        <f>H26*INDEX(DPM,MATCH($B26,DPM_ISOS,0),MATCH(N$2,DPM_Disasters,0))</f>
        <v>0</v>
      </c>
      <c r="O26" s="12">
        <f>I26*INDEX(DPM,MATCH($B26,DPM_ISOS,0),MATCH(O$2,DPM_Disasters,0))</f>
        <v>0</v>
      </c>
      <c r="P26" s="12">
        <f>J26*INDEX(DPM,MATCH($B26,DPM_ISOS,0),MATCH(P$2,DPM_Disasters,0))</f>
        <v>584073.22827363317</v>
      </c>
      <c r="Q26" s="12">
        <f>K26*INDEX(DPM,MATCH($B26,DPM_ISOS,0),MATCH(Q$2,DPM_Disasters,0))</f>
        <v>120</v>
      </c>
      <c r="R26" s="12">
        <f>L26*INDEX(DPM,MATCH($B26,DPM_ISOS,0),MATCH(R$2,DPM_Disasters,0))</f>
        <v>19805.284426816135</v>
      </c>
      <c r="S26" s="12">
        <f>M26*INDEX(DPM,MATCH($B26,DPM_ISOS,0),MATCH(S$2,DPM_Disasters,0))</f>
        <v>6</v>
      </c>
    </row>
    <row r="27" spans="1:19" x14ac:dyDescent="0.3">
      <c r="A27" s="1" t="s">
        <v>50</v>
      </c>
      <c r="B27" s="1" t="s">
        <v>51</v>
      </c>
      <c r="D27" s="38">
        <f>'Inform popn indicators'!AP29</f>
        <v>202645045</v>
      </c>
      <c r="E27" s="39">
        <f>'Inform popn indicators'!AT29</f>
        <v>0.18880000646953954</v>
      </c>
      <c r="F27" s="39">
        <f>'Inform popn indicators'!AS29</f>
        <v>0.7653634419862555</v>
      </c>
      <c r="G27" s="39">
        <f>'Inform popn indicators'!AR29</f>
        <v>0.86803496639205835</v>
      </c>
      <c r="H27" s="36">
        <f>'Inform popn indicators'!AO29*'Inform popn indicators'!AT29</f>
        <v>39513627.107598752</v>
      </c>
      <c r="I27" s="12">
        <v>200</v>
      </c>
      <c r="J27" s="36">
        <f>'Inform popn indicators'!AO29*'Inform popn indicators'!AS29</f>
        <v>160181592.22527567</v>
      </c>
      <c r="K27" s="12">
        <v>250</v>
      </c>
      <c r="L27" s="36">
        <f>'Inform popn indicators'!AP29*'Inform popn indicators'!AR29</f>
        <v>175902984.82609215</v>
      </c>
      <c r="M27" s="12">
        <v>600</v>
      </c>
      <c r="N27" s="12">
        <f>H27*INDEX(DPM,MATCH($B27,DPM_ISOS,0),MATCH(N$2,DPM_Disasters,0))</f>
        <v>0</v>
      </c>
      <c r="O27" s="12">
        <f>I27*INDEX(DPM,MATCH($B27,DPM_ISOS,0),MATCH(O$2,DPM_Disasters,0))</f>
        <v>0</v>
      </c>
      <c r="P27" s="12">
        <f>J27*INDEX(DPM,MATCH($B27,DPM_ISOS,0),MATCH(P$2,DPM_Disasters,0))</f>
        <v>129747089.70247328</v>
      </c>
      <c r="Q27" s="12">
        <f>K27*INDEX(DPM,MATCH($B27,DPM_ISOS,0),MATCH(Q$2,DPM_Disasters,0))</f>
        <v>202.49999999999997</v>
      </c>
      <c r="R27" s="12">
        <f>L27*INDEX(DPM,MATCH($B27,DPM_ISOS,0),MATCH(R$2,DPM_Disasters,0))</f>
        <v>42216716.358262114</v>
      </c>
      <c r="S27" s="12">
        <f>M27*INDEX(DPM,MATCH($B27,DPM_ISOS,0),MATCH(S$2,DPM_Disasters,0))</f>
        <v>144</v>
      </c>
    </row>
    <row r="28" spans="1:19" x14ac:dyDescent="0.3">
      <c r="A28" s="1" t="s">
        <v>52</v>
      </c>
      <c r="B28" s="1" t="s">
        <v>53</v>
      </c>
      <c r="D28" s="38">
        <f>'Inform popn indicators'!AP30</f>
        <v>421313</v>
      </c>
      <c r="E28" s="39">
        <f>'Inform popn indicators'!AT30</f>
        <v>0.5419098369325035</v>
      </c>
      <c r="F28" s="39">
        <f>'Inform popn indicators'!AS30</f>
        <v>0.43813258008956357</v>
      </c>
      <c r="G28" s="39">
        <f>'Inform popn indicators'!AR30</f>
        <v>0.61084706994644444</v>
      </c>
      <c r="H28" s="36">
        <f>'Inform popn indicators'!AO30*'Inform popn indicators'!AT30</f>
        <v>232315.12136345345</v>
      </c>
      <c r="I28" s="12">
        <v>200</v>
      </c>
      <c r="J28" s="36">
        <f>'Inform popn indicators'!AO30*'Inform popn indicators'!AS30</f>
        <v>187826.12268665564</v>
      </c>
      <c r="K28" s="12">
        <v>250</v>
      </c>
      <c r="L28" s="36">
        <f>'Inform popn indicators'!AP30*'Inform popn indicators'!AR30</f>
        <v>257357.81158034634</v>
      </c>
      <c r="M28" s="12">
        <v>600</v>
      </c>
      <c r="N28" s="12">
        <f>H28*INDEX(DPM,MATCH($B28,DPM_ISOS,0),MATCH(N$2,DPM_Disasters,0))</f>
        <v>44139.873059056154</v>
      </c>
      <c r="O28" s="12">
        <f>I28*INDEX(DPM,MATCH($B28,DPM_ISOS,0),MATCH(O$2,DPM_Disasters,0))</f>
        <v>38</v>
      </c>
      <c r="P28" s="12">
        <f>J28*INDEX(DPM,MATCH($B28,DPM_ISOS,0),MATCH(P$2,DPM_Disasters,0))</f>
        <v>26295.657176131786</v>
      </c>
      <c r="Q28" s="12">
        <f>K28*INDEX(DPM,MATCH($B28,DPM_ISOS,0),MATCH(Q$2,DPM_Disasters,0))</f>
        <v>34.999999999999993</v>
      </c>
      <c r="R28" s="12">
        <f>L28*INDEX(DPM,MATCH($B28,DPM_ISOS,0),MATCH(R$2,DPM_Disasters,0))</f>
        <v>2573.5781158034633</v>
      </c>
      <c r="S28" s="12">
        <f>M28*INDEX(DPM,MATCH($B28,DPM_ISOS,0),MATCH(S$2,DPM_Disasters,0))</f>
        <v>6</v>
      </c>
    </row>
    <row r="29" spans="1:19" x14ac:dyDescent="0.3">
      <c r="A29" s="1" t="s">
        <v>54</v>
      </c>
      <c r="B29" s="1" t="s">
        <v>55</v>
      </c>
      <c r="D29" s="38">
        <f>'Inform popn indicators'!AP31</f>
        <v>7057373</v>
      </c>
      <c r="E29" s="39">
        <f>'Inform popn indicators'!AT31</f>
        <v>0.81982223265133902</v>
      </c>
      <c r="F29" s="39">
        <f>'Inform popn indicators'!AS31</f>
        <v>0.510079952190301</v>
      </c>
      <c r="G29" s="39">
        <f>'Inform popn indicators'!AR31</f>
        <v>0.47771553977509262</v>
      </c>
      <c r="H29" s="36">
        <f>'Inform popn indicators'!AO31*'Inform popn indicators'!AT31</f>
        <v>5801054.7398407813</v>
      </c>
      <c r="I29" s="12">
        <v>200</v>
      </c>
      <c r="J29" s="36">
        <f>'Inform popn indicators'!AO31*'Inform popn indicators'!AS31</f>
        <v>3609321.1509790001</v>
      </c>
      <c r="K29" s="12">
        <v>250</v>
      </c>
      <c r="L29" s="36">
        <f>'Inform popn indicators'!AP31*'Inform popn indicators'!AR31</f>
        <v>3371416.7520891647</v>
      </c>
      <c r="M29" s="12">
        <v>600</v>
      </c>
      <c r="N29" s="12">
        <f>H29*INDEX(DPM,MATCH($B29,DPM_ISOS,0),MATCH(N$2,DPM_Disasters,0))</f>
        <v>0</v>
      </c>
      <c r="O29" s="12">
        <f>I29*INDEX(DPM,MATCH($B29,DPM_ISOS,0),MATCH(O$2,DPM_Disasters,0))</f>
        <v>0</v>
      </c>
      <c r="P29" s="12">
        <f>J29*INDEX(DPM,MATCH($B29,DPM_ISOS,0),MATCH(P$2,DPM_Disasters,0))</f>
        <v>1768567.3639797103</v>
      </c>
      <c r="Q29" s="12">
        <f>K29*INDEX(DPM,MATCH($B29,DPM_ISOS,0),MATCH(Q$2,DPM_Disasters,0))</f>
        <v>122.50000000000001</v>
      </c>
      <c r="R29" s="12">
        <f>L29*INDEX(DPM,MATCH($B29,DPM_ISOS,0),MATCH(R$2,DPM_Disasters,0))</f>
        <v>2225135.0563788484</v>
      </c>
      <c r="S29" s="12">
        <f>M29*INDEX(DPM,MATCH($B29,DPM_ISOS,0),MATCH(S$2,DPM_Disasters,0))</f>
        <v>395.99999999999994</v>
      </c>
    </row>
    <row r="30" spans="1:19" x14ac:dyDescent="0.3">
      <c r="A30" s="1" t="s">
        <v>56</v>
      </c>
      <c r="B30" s="1" t="s">
        <v>57</v>
      </c>
      <c r="D30" s="38">
        <f>'Inform popn indicators'!AP32</f>
        <v>17926858</v>
      </c>
      <c r="E30" s="39">
        <f>'Inform popn indicators'!AT32</f>
        <v>0.98201996131579694</v>
      </c>
      <c r="F30" s="39">
        <f>'Inform popn indicators'!AS32</f>
        <v>0.25820340424149291</v>
      </c>
      <c r="G30" s="39">
        <f>'Inform popn indicators'!AR32</f>
        <v>0.98736806793196863</v>
      </c>
      <c r="H30" s="36">
        <f>'Inform popn indicators'!AO32*'Inform popn indicators'!AT32</f>
        <v>18848284.249159314</v>
      </c>
      <c r="I30" s="12">
        <v>200</v>
      </c>
      <c r="J30" s="36">
        <f>'Inform popn indicators'!AO32*'Inform popn indicators'!AS32</f>
        <v>4955796.5713073937</v>
      </c>
      <c r="K30" s="12">
        <v>250</v>
      </c>
      <c r="L30" s="36">
        <f>'Inform popn indicators'!AP32*'Inform popn indicators'!AR32</f>
        <v>17700407.147550754</v>
      </c>
      <c r="M30" s="12">
        <v>600</v>
      </c>
      <c r="N30" s="12">
        <f>H30*INDEX(DPM,MATCH($B30,DPM_ISOS,0),MATCH(N$2,DPM_Disasters,0))</f>
        <v>0</v>
      </c>
      <c r="O30" s="12">
        <f>I30*INDEX(DPM,MATCH($B30,DPM_ISOS,0),MATCH(O$2,DPM_Disasters,0))</f>
        <v>0</v>
      </c>
      <c r="P30" s="12">
        <f>J30*INDEX(DPM,MATCH($B30,DPM_ISOS,0),MATCH(P$2,DPM_Disasters,0))</f>
        <v>2279666.422801401</v>
      </c>
      <c r="Q30" s="12">
        <f>K30*INDEX(DPM,MATCH($B30,DPM_ISOS,0),MATCH(Q$2,DPM_Disasters,0))</f>
        <v>114.99999999999999</v>
      </c>
      <c r="R30" s="12">
        <f>L30*INDEX(DPM,MATCH($B30,DPM_ISOS,0),MATCH(R$2,DPM_Disasters,0))</f>
        <v>177004.07147550755</v>
      </c>
      <c r="S30" s="12">
        <f>M30*INDEX(DPM,MATCH($B30,DPM_ISOS,0),MATCH(S$2,DPM_Disasters,0))</f>
        <v>6</v>
      </c>
    </row>
    <row r="31" spans="1:19" x14ac:dyDescent="0.3">
      <c r="A31" s="1" t="s">
        <v>58</v>
      </c>
      <c r="B31" s="1" t="s">
        <v>59</v>
      </c>
      <c r="D31" s="38">
        <f>'Inform popn indicators'!AP33</f>
        <v>11159075</v>
      </c>
      <c r="E31" s="39">
        <f>'Inform popn indicators'!AT33</f>
        <v>6.0371031329534919E-2</v>
      </c>
      <c r="F31" s="39">
        <f>'Inform popn indicators'!AS33</f>
        <v>0.27275708767716333</v>
      </c>
      <c r="G31" s="39">
        <f>'Inform popn indicators'!AR33</f>
        <v>0.90813066960988231</v>
      </c>
      <c r="H31" s="36">
        <f>'Inform popn indicators'!AO33*'Inform popn indicators'!AT33</f>
        <v>655885.67526674306</v>
      </c>
      <c r="I31" s="12">
        <v>200</v>
      </c>
      <c r="J31" s="36">
        <f>'Inform popn indicators'!AO33*'Inform popn indicators'!AS33</f>
        <v>2963299.8260111832</v>
      </c>
      <c r="K31" s="12">
        <v>250</v>
      </c>
      <c r="L31" s="36">
        <f>'Inform popn indicators'!AP33*'Inform popn indicators'!AR33</f>
        <v>10133898.251976898</v>
      </c>
      <c r="M31" s="12">
        <v>600</v>
      </c>
      <c r="N31" s="12">
        <f>H31*INDEX(DPM,MATCH($B31,DPM_ISOS,0),MATCH(N$2,DPM_Disasters,0))</f>
        <v>0</v>
      </c>
      <c r="O31" s="12">
        <f>I31*INDEX(DPM,MATCH($B31,DPM_ISOS,0),MATCH(O$2,DPM_Disasters,0))</f>
        <v>0</v>
      </c>
      <c r="P31" s="12">
        <f>J31*INDEX(DPM,MATCH($B31,DPM_ISOS,0),MATCH(P$2,DPM_Disasters,0))</f>
        <v>1096420.9356241378</v>
      </c>
      <c r="Q31" s="12">
        <f>K31*INDEX(DPM,MATCH($B31,DPM_ISOS,0),MATCH(Q$2,DPM_Disasters,0))</f>
        <v>92.5</v>
      </c>
      <c r="R31" s="12">
        <f>L31*INDEX(DPM,MATCH($B31,DPM_ISOS,0),MATCH(R$2,DPM_Disasters,0))</f>
        <v>4053559.3007907593</v>
      </c>
      <c r="S31" s="12">
        <f>M31*INDEX(DPM,MATCH($B31,DPM_ISOS,0),MATCH(S$2,DPM_Disasters,0))</f>
        <v>240</v>
      </c>
    </row>
    <row r="32" spans="1:19" x14ac:dyDescent="0.3">
      <c r="A32" s="1" t="s">
        <v>60</v>
      </c>
      <c r="B32" s="1" t="s">
        <v>61</v>
      </c>
      <c r="D32" s="38">
        <f>'Inform popn indicators'!AP34</f>
        <v>519585</v>
      </c>
      <c r="E32" s="39">
        <f>'Inform popn indicators'!AT34</f>
        <v>0.3053533788533197</v>
      </c>
      <c r="F32" s="39">
        <f>'Inform popn indicators'!AS34</f>
        <v>0.57205811383025074</v>
      </c>
      <c r="G32" s="39">
        <f>'Inform popn indicators'!AR34</f>
        <v>7.1181310086316785E-3</v>
      </c>
      <c r="H32" s="36">
        <f>'Inform popn indicators'!AO34*'Inform popn indicators'!AT34</f>
        <v>166841.42196490764</v>
      </c>
      <c r="I32" s="12">
        <v>200</v>
      </c>
      <c r="J32" s="36">
        <f>'Inform popn indicators'!AO34*'Inform popn indicators'!AS34</f>
        <v>312565.68869948306</v>
      </c>
      <c r="K32" s="12">
        <v>250</v>
      </c>
      <c r="L32" s="36">
        <f>'Inform popn indicators'!AP34*'Inform popn indicators'!AR34</f>
        <v>3698.4741001198909</v>
      </c>
      <c r="M32" s="12">
        <v>600</v>
      </c>
      <c r="N32" s="12">
        <f>H32*INDEX(DPM,MATCH($B32,DPM_ISOS,0),MATCH(N$2,DPM_Disasters,0))</f>
        <v>0</v>
      </c>
      <c r="O32" s="12">
        <f>I32*INDEX(DPM,MATCH($B32,DPM_ISOS,0),MATCH(O$2,DPM_Disasters,0))</f>
        <v>0</v>
      </c>
      <c r="P32" s="12">
        <f>J32*INDEX(DPM,MATCH($B32,DPM_ISOS,0),MATCH(P$2,DPM_Disasters,0))</f>
        <v>3125.6568869948305</v>
      </c>
      <c r="Q32" s="12">
        <f>K32*INDEX(DPM,MATCH($B32,DPM_ISOS,0),MATCH(Q$2,DPM_Disasters,0))</f>
        <v>2.5</v>
      </c>
      <c r="R32" s="12">
        <f>L32*INDEX(DPM,MATCH($B32,DPM_ISOS,0),MATCH(R$2,DPM_Disasters,0))</f>
        <v>36.984741001198913</v>
      </c>
      <c r="S32" s="12">
        <f>M32*INDEX(DPM,MATCH($B32,DPM_ISOS,0),MATCH(S$2,DPM_Disasters,0))</f>
        <v>6</v>
      </c>
    </row>
    <row r="33" spans="1:19" x14ac:dyDescent="0.3">
      <c r="A33" s="1" t="s">
        <v>62</v>
      </c>
      <c r="B33" s="1" t="s">
        <v>63</v>
      </c>
      <c r="D33" s="38">
        <f>'Inform popn indicators'!AP35</f>
        <v>15262351</v>
      </c>
      <c r="E33" s="39">
        <f>'Inform popn indicators'!AT35</f>
        <v>0.17559821617729643</v>
      </c>
      <c r="F33" s="39">
        <f>'Inform popn indicators'!AS35</f>
        <v>0.66282540617965813</v>
      </c>
      <c r="G33" s="39">
        <f>'Inform popn indicators'!AR35</f>
        <v>0.3108277235654977</v>
      </c>
      <c r="H33" s="36">
        <f>'Inform popn indicators'!AO35*'Inform popn indicators'!AT35</f>
        <v>2810514.9480522634</v>
      </c>
      <c r="I33" s="12">
        <v>200</v>
      </c>
      <c r="J33" s="36">
        <f>'Inform popn indicators'!AO35*'Inform popn indicators'!AS35</f>
        <v>10608767.859781934</v>
      </c>
      <c r="K33" s="12">
        <v>250</v>
      </c>
      <c r="L33" s="36">
        <f>'Inform popn indicators'!AP35*'Inform popn indicators'!AR35</f>
        <v>4743961.8175875973</v>
      </c>
      <c r="M33" s="12">
        <v>600</v>
      </c>
      <c r="N33" s="12">
        <f>H33*INDEX(DPM,MATCH($B33,DPM_ISOS,0),MATCH(N$2,DPM_Disasters,0))</f>
        <v>1124205.9792209053</v>
      </c>
      <c r="O33" s="12">
        <f>I33*INDEX(DPM,MATCH($B33,DPM_ISOS,0),MATCH(O$2,DPM_Disasters,0))</f>
        <v>80</v>
      </c>
      <c r="P33" s="12">
        <f>J33*INDEX(DPM,MATCH($B33,DPM_ISOS,0),MATCH(P$2,DPM_Disasters,0))</f>
        <v>10078329.466792837</v>
      </c>
      <c r="Q33" s="12">
        <f>K33*INDEX(DPM,MATCH($B33,DPM_ISOS,0),MATCH(Q$2,DPM_Disasters,0))</f>
        <v>237.5</v>
      </c>
      <c r="R33" s="12">
        <f>L33*INDEX(DPM,MATCH($B33,DPM_ISOS,0),MATCH(R$2,DPM_Disasters,0))</f>
        <v>47439.61817587597</v>
      </c>
      <c r="S33" s="12">
        <f>M33*INDEX(DPM,MATCH($B33,DPM_ISOS,0),MATCH(S$2,DPM_Disasters,0))</f>
        <v>6</v>
      </c>
    </row>
    <row r="34" spans="1:19" x14ac:dyDescent="0.3">
      <c r="A34" s="1" t="s">
        <v>64</v>
      </c>
      <c r="B34" s="1" t="s">
        <v>65</v>
      </c>
      <c r="D34" s="38">
        <f>'Inform popn indicators'!AP36</f>
        <v>23334420</v>
      </c>
      <c r="E34" s="39">
        <f>'Inform popn indicators'!AT36</f>
        <v>0.12999778197599088</v>
      </c>
      <c r="F34" s="39">
        <f>'Inform popn indicators'!AS36</f>
        <v>0.10663017319561618</v>
      </c>
      <c r="G34" s="39">
        <f>'Inform popn indicators'!AR36</f>
        <v>0.3233431720095491</v>
      </c>
      <c r="H34" s="36">
        <f>'Inform popn indicators'!AO36*'Inform popn indicators'!AT36</f>
        <v>3126931.288253787</v>
      </c>
      <c r="I34" s="12">
        <v>200</v>
      </c>
      <c r="J34" s="36">
        <f>'Inform popn indicators'!AO36*'Inform popn indicators'!AS36</f>
        <v>2564853.1826402424</v>
      </c>
      <c r="K34" s="12">
        <v>250</v>
      </c>
      <c r="L34" s="36">
        <f>'Inform popn indicators'!AP36*'Inform popn indicators'!AR36</f>
        <v>7545025.3798030624</v>
      </c>
      <c r="M34" s="12">
        <v>600</v>
      </c>
      <c r="N34" s="12">
        <f>H34*INDEX(DPM,MATCH($B34,DPM_ISOS,0),MATCH(N$2,DPM_Disasters,0))</f>
        <v>0</v>
      </c>
      <c r="O34" s="12">
        <f>I34*INDEX(DPM,MATCH($B34,DPM_ISOS,0),MATCH(O$2,DPM_Disasters,0))</f>
        <v>0</v>
      </c>
      <c r="P34" s="12">
        <f>J34*INDEX(DPM,MATCH($B34,DPM_ISOS,0),MATCH(P$2,DPM_Disasters,0))</f>
        <v>1538911.9095841453</v>
      </c>
      <c r="Q34" s="12">
        <f>K34*INDEX(DPM,MATCH($B34,DPM_ISOS,0),MATCH(Q$2,DPM_Disasters,0))</f>
        <v>150</v>
      </c>
      <c r="R34" s="12">
        <f>L34*INDEX(DPM,MATCH($B34,DPM_ISOS,0),MATCH(R$2,DPM_Disasters,0))</f>
        <v>528151.77658621431</v>
      </c>
      <c r="S34" s="12">
        <f>M34*INDEX(DPM,MATCH($B34,DPM_ISOS,0),MATCH(S$2,DPM_Disasters,0))</f>
        <v>41.999999999999993</v>
      </c>
    </row>
    <row r="35" spans="1:19" x14ac:dyDescent="0.3">
      <c r="A35" s="1" t="s">
        <v>66</v>
      </c>
      <c r="B35" s="1" t="s">
        <v>67</v>
      </c>
      <c r="D35" s="38">
        <f>'Inform popn indicators'!AP37</f>
        <v>35032831</v>
      </c>
      <c r="E35" s="39">
        <f>'Inform popn indicators'!AT37</f>
        <v>2.1885441613612278E-2</v>
      </c>
      <c r="F35" s="39">
        <f>'Inform popn indicators'!AS37</f>
        <v>0.82235246198786993</v>
      </c>
      <c r="G35" s="39">
        <f>'Inform popn indicators'!AR37</f>
        <v>0.10819180490753011</v>
      </c>
      <c r="H35" s="36">
        <f>'Inform popn indicators'!AO37*'Inform popn indicators'!AT37</f>
        <v>803372.62912957498</v>
      </c>
      <c r="I35" s="12">
        <v>200</v>
      </c>
      <c r="J35" s="36">
        <f>'Inform popn indicators'!AO37*'Inform popn indicators'!AS37</f>
        <v>30186983.252257537</v>
      </c>
      <c r="K35" s="12">
        <v>250</v>
      </c>
      <c r="L35" s="36">
        <f>'Inform popn indicators'!AP37*'Inform popn indicators'!AR37</f>
        <v>3790265.2169104731</v>
      </c>
      <c r="M35" s="12">
        <v>600</v>
      </c>
      <c r="N35" s="12">
        <f>H35*INDEX(DPM,MATCH($B35,DPM_ISOS,0),MATCH(N$2,DPM_Disasters,0))</f>
        <v>208876.8835736895</v>
      </c>
      <c r="O35" s="12">
        <f>I35*INDEX(DPM,MATCH($B35,DPM_ISOS,0),MATCH(O$2,DPM_Disasters,0))</f>
        <v>52</v>
      </c>
      <c r="P35" s="12">
        <f>J35*INDEX(DPM,MATCH($B35,DPM_ISOS,0),MATCH(P$2,DPM_Disasters,0))</f>
        <v>15697231.29117392</v>
      </c>
      <c r="Q35" s="12">
        <f>K35*INDEX(DPM,MATCH($B35,DPM_ISOS,0),MATCH(Q$2,DPM_Disasters,0))</f>
        <v>130</v>
      </c>
      <c r="R35" s="12">
        <f>L35*INDEX(DPM,MATCH($B35,DPM_ISOS,0),MATCH(R$2,DPM_Disasters,0))</f>
        <v>1819327.304117027</v>
      </c>
      <c r="S35" s="12">
        <f>M35*INDEX(DPM,MATCH($B35,DPM_ISOS,0),MATCH(S$2,DPM_Disasters,0))</f>
        <v>288</v>
      </c>
    </row>
    <row r="36" spans="1:19" x14ac:dyDescent="0.3">
      <c r="A36" s="1" t="s">
        <v>68</v>
      </c>
      <c r="B36" s="1" t="s">
        <v>69</v>
      </c>
      <c r="D36" s="38">
        <f>'Inform popn indicators'!AP38</f>
        <v>4875342</v>
      </c>
      <c r="E36" s="39">
        <f>'Inform popn indicators'!AT38</f>
        <v>4.5667755004345612E-2</v>
      </c>
      <c r="F36" s="39">
        <f>'Inform popn indicators'!AS38</f>
        <v>0.64348496442878345</v>
      </c>
      <c r="G36" s="39">
        <f>'Inform popn indicators'!AR38</f>
        <v>7.000678865462151E-2</v>
      </c>
      <c r="H36" s="36">
        <f>'Inform popn indicators'!AO38*'Inform popn indicators'!AT38</f>
        <v>212769.72398564656</v>
      </c>
      <c r="I36" s="12">
        <v>200</v>
      </c>
      <c r="J36" s="36">
        <f>'Inform popn indicators'!AO38*'Inform popn indicators'!AS38</f>
        <v>2998047.9280708563</v>
      </c>
      <c r="K36" s="12">
        <v>250</v>
      </c>
      <c r="L36" s="36">
        <f>'Inform popn indicators'!AP38*'Inform popn indicators'!AR38</f>
        <v>341307.03701299976</v>
      </c>
      <c r="M36" s="12">
        <v>600</v>
      </c>
      <c r="N36" s="12">
        <f>H36*INDEX(DPM,MATCH($B36,DPM_ISOS,0),MATCH(N$2,DPM_Disasters,0))</f>
        <v>0</v>
      </c>
      <c r="O36" s="12">
        <f>I36*INDEX(DPM,MATCH($B36,DPM_ISOS,0),MATCH(O$2,DPM_Disasters,0))</f>
        <v>0</v>
      </c>
      <c r="P36" s="12">
        <f>J36*INDEX(DPM,MATCH($B36,DPM_ISOS,0),MATCH(P$2,DPM_Disasters,0))</f>
        <v>1738867.7982810966</v>
      </c>
      <c r="Q36" s="12">
        <f>K36*INDEX(DPM,MATCH($B36,DPM_ISOS,0),MATCH(Q$2,DPM_Disasters,0))</f>
        <v>145</v>
      </c>
      <c r="R36" s="12">
        <f>L36*INDEX(DPM,MATCH($B36,DPM_ISOS,0),MATCH(R$2,DPM_Disasters,0))</f>
        <v>20478.422220779987</v>
      </c>
      <c r="S36" s="12">
        <f>M36*INDEX(DPM,MATCH($B36,DPM_ISOS,0),MATCH(S$2,DPM_Disasters,0))</f>
        <v>36</v>
      </c>
    </row>
    <row r="37" spans="1:19" x14ac:dyDescent="0.3">
      <c r="A37" s="1" t="s">
        <v>70</v>
      </c>
      <c r="B37" s="1" t="s">
        <v>71</v>
      </c>
      <c r="D37" s="38">
        <f>'Inform popn indicators'!AP39</f>
        <v>13983501</v>
      </c>
      <c r="E37" s="39">
        <f>'Inform popn indicators'!AT39</f>
        <v>0.97148504886174114</v>
      </c>
      <c r="F37" s="39">
        <f>'Inform popn indicators'!AS39</f>
        <v>0.86343432382011465</v>
      </c>
      <c r="G37" s="39">
        <f>'Inform popn indicators'!AR39</f>
        <v>0.74249714597237793</v>
      </c>
      <c r="H37" s="36">
        <f>'Inform popn indicators'!AO39*'Inform popn indicators'!AT39</f>
        <v>14475121.39912965</v>
      </c>
      <c r="I37" s="12">
        <v>200</v>
      </c>
      <c r="J37" s="36">
        <f>'Inform popn indicators'!AO39*'Inform popn indicators'!AS39</f>
        <v>12865166.244313765</v>
      </c>
      <c r="K37" s="12">
        <v>250</v>
      </c>
      <c r="L37" s="36">
        <f>'Inform popn indicators'!AP39*'Inform popn indicators'!AR39</f>
        <v>10382709.583201893</v>
      </c>
      <c r="M37" s="12">
        <v>600</v>
      </c>
      <c r="N37" s="12">
        <f>H37*INDEX(DPM,MATCH($B37,DPM_ISOS,0),MATCH(N$2,DPM_Disasters,0))</f>
        <v>0</v>
      </c>
      <c r="O37" s="12">
        <f>I37*INDEX(DPM,MATCH($B37,DPM_ISOS,0),MATCH(O$2,DPM_Disasters,0))</f>
        <v>0</v>
      </c>
      <c r="P37" s="12">
        <f>J37*INDEX(DPM,MATCH($B37,DPM_ISOS,0),MATCH(P$2,DPM_Disasters,0))</f>
        <v>9648874.6832353249</v>
      </c>
      <c r="Q37" s="12">
        <f>K37*INDEX(DPM,MATCH($B37,DPM_ISOS,0),MATCH(Q$2,DPM_Disasters,0))</f>
        <v>187.5</v>
      </c>
      <c r="R37" s="12">
        <f>L37*INDEX(DPM,MATCH($B37,DPM_ISOS,0),MATCH(R$2,DPM_Disasters,0))</f>
        <v>103827.09583201892</v>
      </c>
      <c r="S37" s="12">
        <f>M37*INDEX(DPM,MATCH($B37,DPM_ISOS,0),MATCH(S$2,DPM_Disasters,0))</f>
        <v>6</v>
      </c>
    </row>
    <row r="38" spans="1:19" x14ac:dyDescent="0.3">
      <c r="A38" s="1" t="s">
        <v>72</v>
      </c>
      <c r="B38" s="1" t="s">
        <v>73</v>
      </c>
      <c r="D38" s="38">
        <f>'Inform popn indicators'!AP40</f>
        <v>17894412</v>
      </c>
      <c r="E38" s="39">
        <f>'Inform popn indicators'!AT40</f>
        <v>0.25659812915616032</v>
      </c>
      <c r="F38" s="39">
        <f>'Inform popn indicators'!AS40</f>
        <v>0.95877595259735504</v>
      </c>
      <c r="G38" s="39">
        <f>'Inform popn indicators'!AR40</f>
        <v>0.26807054877846137</v>
      </c>
      <c r="H38" s="36">
        <f>'Inform popn indicators'!AO40*'Inform popn indicators'!AT40</f>
        <v>4632808.9140270855</v>
      </c>
      <c r="I38" s="12">
        <v>200</v>
      </c>
      <c r="J38" s="36">
        <f>'Inform popn indicators'!AO40*'Inform popn indicators'!AS40</f>
        <v>17310437.119534235</v>
      </c>
      <c r="K38" s="12">
        <v>250</v>
      </c>
      <c r="L38" s="36">
        <f>'Inform popn indicators'!AP40*'Inform popn indicators'!AR40</f>
        <v>4796964.8449078845</v>
      </c>
      <c r="M38" s="12">
        <v>600</v>
      </c>
      <c r="N38" s="12">
        <f>H38*INDEX(DPM,MATCH($B38,DPM_ISOS,0),MATCH(N$2,DPM_Disasters,0))</f>
        <v>0</v>
      </c>
      <c r="O38" s="12">
        <f>I38*INDEX(DPM,MATCH($B38,DPM_ISOS,0),MATCH(O$2,DPM_Disasters,0))</f>
        <v>0</v>
      </c>
      <c r="P38" s="12">
        <f>J38*INDEX(DPM,MATCH($B38,DPM_ISOS,0),MATCH(P$2,DPM_Disasters,0))</f>
        <v>9693844.7869391702</v>
      </c>
      <c r="Q38" s="12">
        <f>K38*INDEX(DPM,MATCH($B38,DPM_ISOS,0),MATCH(Q$2,DPM_Disasters,0))</f>
        <v>139.99999999999997</v>
      </c>
      <c r="R38" s="12">
        <f>L38*INDEX(DPM,MATCH($B38,DPM_ISOS,0),MATCH(R$2,DPM_Disasters,0))</f>
        <v>4701025.5480097272</v>
      </c>
      <c r="S38" s="12">
        <f>M38*INDEX(DPM,MATCH($B38,DPM_ISOS,0),MATCH(S$2,DPM_Disasters,0))</f>
        <v>588</v>
      </c>
    </row>
    <row r="39" spans="1:19" x14ac:dyDescent="0.3">
      <c r="A39" s="1" t="s">
        <v>74</v>
      </c>
      <c r="B39" s="1" t="s">
        <v>75</v>
      </c>
      <c r="D39" s="38">
        <f>'Inform popn indicators'!AP41</f>
        <v>1368496710</v>
      </c>
      <c r="E39" s="39">
        <f>'Inform popn indicators'!AT41</f>
        <v>0.47730773142535132</v>
      </c>
      <c r="F39" s="39">
        <f>'Inform popn indicators'!AS41</f>
        <v>0.61554325834593682</v>
      </c>
      <c r="G39" s="39">
        <f>'Inform popn indicators'!AR41</f>
        <v>9.344192256305428E-2</v>
      </c>
      <c r="H39" s="36">
        <f>'Inform popn indicators'!AO41*'Inform popn indicators'!AT41</f>
        <v>661737056.12791181</v>
      </c>
      <c r="I39" s="12">
        <v>200</v>
      </c>
      <c r="J39" s="36">
        <f>'Inform popn indicators'!AO41*'Inform popn indicators'!AS41</f>
        <v>853386100.57886112</v>
      </c>
      <c r="K39" s="12">
        <v>250</v>
      </c>
      <c r="L39" s="36">
        <f>'Inform popn indicators'!AP41*'Inform popn indicators'!AR41</f>
        <v>127874963.60361455</v>
      </c>
      <c r="M39" s="12">
        <v>600</v>
      </c>
      <c r="N39" s="12">
        <f>H39*INDEX(DPM,MATCH($B39,DPM_ISOS,0),MATCH(N$2,DPM_Disasters,0))</f>
        <v>536007015.4636085</v>
      </c>
      <c r="O39" s="12">
        <f>I39*INDEX(DPM,MATCH($B39,DPM_ISOS,0),MATCH(O$2,DPM_Disasters,0))</f>
        <v>162</v>
      </c>
      <c r="P39" s="12">
        <f>J39*INDEX(DPM,MATCH($B39,DPM_ISOS,0),MATCH(P$2,DPM_Disasters,0))</f>
        <v>716844324.48624337</v>
      </c>
      <c r="Q39" s="12">
        <f>K39*INDEX(DPM,MATCH($B39,DPM_ISOS,0),MATCH(Q$2,DPM_Disasters,0))</f>
        <v>210.00000000000003</v>
      </c>
      <c r="R39" s="12">
        <f>L39*INDEX(DPM,MATCH($B39,DPM_ISOS,0),MATCH(R$2,DPM_Disasters,0))</f>
        <v>101021221.2468555</v>
      </c>
      <c r="S39" s="12">
        <f>M39*INDEX(DPM,MATCH($B39,DPM_ISOS,0),MATCH(S$2,DPM_Disasters,0))</f>
        <v>474</v>
      </c>
    </row>
    <row r="40" spans="1:19" x14ac:dyDescent="0.3">
      <c r="A40" s="1" t="s">
        <v>76</v>
      </c>
      <c r="B40" s="1" t="s">
        <v>77</v>
      </c>
      <c r="D40" s="38">
        <f>'Inform popn indicators'!AP42</f>
        <v>48089508</v>
      </c>
      <c r="E40" s="39">
        <f>'Inform popn indicators'!AT42</f>
        <v>0.12675548731559116</v>
      </c>
      <c r="F40" s="39">
        <f>'Inform popn indicators'!AS42</f>
        <v>0.33603274937309635</v>
      </c>
      <c r="G40" s="39">
        <f>'Inform popn indicators'!AR42</f>
        <v>9.3742083459013581E-2</v>
      </c>
      <c r="H40" s="36">
        <f>'Inform popn indicators'!AO42*'Inform popn indicators'!AT42</f>
        <v>6219336.0665196665</v>
      </c>
      <c r="I40" s="12">
        <v>200</v>
      </c>
      <c r="J40" s="36">
        <f>'Inform popn indicators'!AO42*'Inform popn indicators'!AS42</f>
        <v>16487653.844164586</v>
      </c>
      <c r="K40" s="12">
        <v>250</v>
      </c>
      <c r="L40" s="36">
        <f>'Inform popn indicators'!AP42*'Inform popn indicators'!AR42</f>
        <v>4508010.6724389009</v>
      </c>
      <c r="M40" s="12">
        <v>600</v>
      </c>
      <c r="N40" s="12">
        <f>H40*INDEX(DPM,MATCH($B40,DPM_ISOS,0),MATCH(N$2,DPM_Disasters,0))</f>
        <v>2549927.7872730633</v>
      </c>
      <c r="O40" s="12">
        <f>I40*INDEX(DPM,MATCH($B40,DPM_ISOS,0),MATCH(O$2,DPM_Disasters,0))</f>
        <v>82</v>
      </c>
      <c r="P40" s="12">
        <f>J40*INDEX(DPM,MATCH($B40,DPM_ISOS,0),MATCH(P$2,DPM_Disasters,0))</f>
        <v>11211604.614031916</v>
      </c>
      <c r="Q40" s="12">
        <f>K40*INDEX(DPM,MATCH($B40,DPM_ISOS,0),MATCH(Q$2,DPM_Disasters,0))</f>
        <v>169.99999999999997</v>
      </c>
      <c r="R40" s="12">
        <f>L40*INDEX(DPM,MATCH($B40,DPM_ISOS,0),MATCH(R$2,DPM_Disasters,0))</f>
        <v>3921969.2850218434</v>
      </c>
      <c r="S40" s="12">
        <f>M40*INDEX(DPM,MATCH($B40,DPM_ISOS,0),MATCH(S$2,DPM_Disasters,0))</f>
        <v>521.99999999999989</v>
      </c>
    </row>
    <row r="41" spans="1:19" x14ac:dyDescent="0.3">
      <c r="A41" s="1" t="s">
        <v>78</v>
      </c>
      <c r="B41" s="1" t="s">
        <v>79</v>
      </c>
      <c r="D41" s="38">
        <f>'Inform popn indicators'!AP43</f>
        <v>787248</v>
      </c>
      <c r="E41" s="39">
        <f>'Inform popn indicators'!AT43</f>
        <v>0.36274229956174986</v>
      </c>
      <c r="F41" s="39">
        <f>'Inform popn indicators'!AS43</f>
        <v>0.73794209834252644</v>
      </c>
      <c r="G41" s="39">
        <f>'Inform popn indicators'!AR43</f>
        <v>0.91169551393734349</v>
      </c>
      <c r="H41" s="36">
        <f>'Inform popn indicators'!AO43*'Inform popn indicators'!AT43</f>
        <v>295240.31052090297</v>
      </c>
      <c r="I41" s="12">
        <v>200</v>
      </c>
      <c r="J41" s="36">
        <f>'Inform popn indicators'!AO43*'Inform popn indicators'!AS43</f>
        <v>600619.92914616235</v>
      </c>
      <c r="K41" s="12">
        <v>250</v>
      </c>
      <c r="L41" s="36">
        <f>'Inform popn indicators'!AP43*'Inform popn indicators'!AR43</f>
        <v>717730.46995614574</v>
      </c>
      <c r="M41" s="12">
        <v>600</v>
      </c>
      <c r="N41" s="12">
        <f>H41*INDEX(DPM,MATCH($B41,DPM_ISOS,0),MATCH(N$2,DPM_Disasters,0))</f>
        <v>85619.690051061858</v>
      </c>
      <c r="O41" s="12">
        <f>I41*INDEX(DPM,MATCH($B41,DPM_ISOS,0),MATCH(O$2,DPM_Disasters,0))</f>
        <v>57.999999999999993</v>
      </c>
      <c r="P41" s="12">
        <f>J41*INDEX(DPM,MATCH($B41,DPM_ISOS,0),MATCH(P$2,DPM_Disasters,0))</f>
        <v>6006.1992914616239</v>
      </c>
      <c r="Q41" s="12">
        <f>K41*INDEX(DPM,MATCH($B41,DPM_ISOS,0),MATCH(Q$2,DPM_Disasters,0))</f>
        <v>2.5</v>
      </c>
      <c r="R41" s="12">
        <f>L41*INDEX(DPM,MATCH($B41,DPM_ISOS,0),MATCH(R$2,DPM_Disasters,0))</f>
        <v>7177.3046995614577</v>
      </c>
      <c r="S41" s="12">
        <f>M41*INDEX(DPM,MATCH($B41,DPM_ISOS,0),MATCH(S$2,DPM_Disasters,0))</f>
        <v>6</v>
      </c>
    </row>
    <row r="42" spans="1:19" x14ac:dyDescent="0.3">
      <c r="A42" s="1" t="s">
        <v>80</v>
      </c>
      <c r="B42" s="1" t="s">
        <v>81</v>
      </c>
      <c r="D42" s="38">
        <f>'Inform popn indicators'!AP44</f>
        <v>4631406</v>
      </c>
      <c r="E42" s="39">
        <f>'Inform popn indicators'!AT44</f>
        <v>0.4097753801096129</v>
      </c>
      <c r="F42" s="39">
        <f>'Inform popn indicators'!AS44</f>
        <v>0.41527408592324633</v>
      </c>
      <c r="G42" s="39">
        <f>'Inform popn indicators'!AR44</f>
        <v>0.35073089435293947</v>
      </c>
      <c r="H42" s="36">
        <f>'Inform popn indicators'!AO44*'Inform popn indicators'!AT44</f>
        <v>2155725.8309116461</v>
      </c>
      <c r="I42" s="12">
        <v>200</v>
      </c>
      <c r="J42" s="36">
        <f>'Inform popn indicators'!AO44*'Inform popn indicators'!AS44</f>
        <v>2184653.1475207182</v>
      </c>
      <c r="K42" s="12">
        <v>250</v>
      </c>
      <c r="L42" s="36">
        <f>'Inform popn indicators'!AP44*'Inform popn indicators'!AR44</f>
        <v>1624377.16849157</v>
      </c>
      <c r="M42" s="12">
        <v>600</v>
      </c>
      <c r="N42" s="12">
        <f>H42*INDEX(DPM,MATCH($B42,DPM_ISOS,0),MATCH(N$2,DPM_Disasters,0))</f>
        <v>0</v>
      </c>
      <c r="O42" s="12">
        <f>I42*INDEX(DPM,MATCH($B42,DPM_ISOS,0),MATCH(O$2,DPM_Disasters,0))</f>
        <v>0</v>
      </c>
      <c r="P42" s="12">
        <f>J42*INDEX(DPM,MATCH($B42,DPM_ISOS,0),MATCH(P$2,DPM_Disasters,0))</f>
        <v>1878801.7068678176</v>
      </c>
      <c r="Q42" s="12">
        <f>K42*INDEX(DPM,MATCH($B42,DPM_ISOS,0),MATCH(Q$2,DPM_Disasters,0))</f>
        <v>215</v>
      </c>
      <c r="R42" s="12">
        <f>L42*INDEX(DPM,MATCH($B42,DPM_ISOS,0),MATCH(R$2,DPM_Disasters,0))</f>
        <v>259900.34695865121</v>
      </c>
      <c r="S42" s="12">
        <f>M42*INDEX(DPM,MATCH($B42,DPM_ISOS,0),MATCH(S$2,DPM_Disasters,0))</f>
        <v>96</v>
      </c>
    </row>
    <row r="43" spans="1:19" x14ac:dyDescent="0.3">
      <c r="A43" s="1" t="s">
        <v>82</v>
      </c>
      <c r="B43" s="1" t="s">
        <v>83</v>
      </c>
      <c r="D43" s="38">
        <f>'Inform popn indicators'!AP45</f>
        <v>77127738</v>
      </c>
      <c r="E43" s="39">
        <f>'Inform popn indicators'!AT45</f>
        <v>0.32627897852158805</v>
      </c>
      <c r="F43" s="39">
        <f>'Inform popn indicators'!AS45</f>
        <v>0.94869768573038216</v>
      </c>
      <c r="G43" s="39">
        <f>'Inform popn indicators'!AR45</f>
        <v>0.48233409532039129</v>
      </c>
      <c r="H43" s="36">
        <f>'Inform popn indicators'!AO45*'Inform popn indicators'!AT45</f>
        <v>26539526.892482314</v>
      </c>
      <c r="I43" s="12">
        <v>200</v>
      </c>
      <c r="J43" s="36">
        <f>'Inform popn indicators'!AO45*'Inform popn indicators'!AS45</f>
        <v>77167054.578146309</v>
      </c>
      <c r="K43" s="12">
        <v>250</v>
      </c>
      <c r="L43" s="36">
        <f>'Inform popn indicators'!AP45*'Inform popn indicators'!AR45</f>
        <v>37201337.732338168</v>
      </c>
      <c r="M43" s="12">
        <v>600</v>
      </c>
      <c r="N43" s="12">
        <f>H43*INDEX(DPM,MATCH($B43,DPM_ISOS,0),MATCH(N$2,DPM_Disasters,0))</f>
        <v>0</v>
      </c>
      <c r="O43" s="12">
        <f>I43*INDEX(DPM,MATCH($B43,DPM_ISOS,0),MATCH(O$2,DPM_Disasters,0))</f>
        <v>0</v>
      </c>
      <c r="P43" s="12">
        <f>J43*INDEX(DPM,MATCH($B43,DPM_ISOS,0),MATCH(P$2,DPM_Disasters,0))</f>
        <v>57875290.933609731</v>
      </c>
      <c r="Q43" s="12">
        <f>K43*INDEX(DPM,MATCH($B43,DPM_ISOS,0),MATCH(Q$2,DPM_Disasters,0))</f>
        <v>187.5</v>
      </c>
      <c r="R43" s="12">
        <f>L43*INDEX(DPM,MATCH($B43,DPM_ISOS,0),MATCH(R$2,DPM_Disasters,0))</f>
        <v>15252548.470258648</v>
      </c>
      <c r="S43" s="12">
        <f>M43*INDEX(DPM,MATCH($B43,DPM_ISOS,0),MATCH(S$2,DPM_Disasters,0))</f>
        <v>245.99999999999997</v>
      </c>
    </row>
    <row r="44" spans="1:19" x14ac:dyDescent="0.3">
      <c r="A44" s="1" t="s">
        <v>84</v>
      </c>
      <c r="B44" s="1" t="s">
        <v>85</v>
      </c>
      <c r="D44" s="38">
        <f>'Inform popn indicators'!AP46</f>
        <v>4781618</v>
      </c>
      <c r="E44" s="39">
        <f>'Inform popn indicators'!AT46</f>
        <v>0.17331026474260081</v>
      </c>
      <c r="F44" s="39">
        <f>'Inform popn indicators'!AS46</f>
        <v>0.17039587948899915</v>
      </c>
      <c r="G44" s="39">
        <f>'Inform popn indicators'!AR46</f>
        <v>0.899566979279808</v>
      </c>
      <c r="H44" s="36">
        <f>'Inform popn indicators'!AO46*'Inform popn indicators'!AT46</f>
        <v>850220.12415604398</v>
      </c>
      <c r="I44" s="12">
        <v>200</v>
      </c>
      <c r="J44" s="36">
        <f>'Inform popn indicators'!AO46*'Inform popn indicators'!AS46</f>
        <v>835922.82332486787</v>
      </c>
      <c r="K44" s="12">
        <v>250</v>
      </c>
      <c r="L44" s="36">
        <f>'Inform popn indicators'!AP46*'Inform popn indicators'!AR46</f>
        <v>4301385.6603299566</v>
      </c>
      <c r="M44" s="12">
        <v>600</v>
      </c>
      <c r="N44" s="12">
        <f>H44*INDEX(DPM,MATCH($B44,DPM_ISOS,0),MATCH(N$2,DPM_Disasters,0))</f>
        <v>161541.82358964835</v>
      </c>
      <c r="O44" s="12">
        <f>I44*INDEX(DPM,MATCH($B44,DPM_ISOS,0),MATCH(O$2,DPM_Disasters,0))</f>
        <v>38</v>
      </c>
      <c r="P44" s="12">
        <f>J44*INDEX(DPM,MATCH($B44,DPM_ISOS,0),MATCH(P$2,DPM_Disasters,0))</f>
        <v>275854.53169720637</v>
      </c>
      <c r="Q44" s="12">
        <f>K44*INDEX(DPM,MATCH($B44,DPM_ISOS,0),MATCH(Q$2,DPM_Disasters,0))</f>
        <v>82.499999999999986</v>
      </c>
      <c r="R44" s="12">
        <f>L44*INDEX(DPM,MATCH($B44,DPM_ISOS,0),MATCH(R$2,DPM_Disasters,0))</f>
        <v>4129330.2339167581</v>
      </c>
      <c r="S44" s="12">
        <f>M44*INDEX(DPM,MATCH($B44,DPM_ISOS,0),MATCH(S$2,DPM_Disasters,0))</f>
        <v>576</v>
      </c>
    </row>
    <row r="45" spans="1:19" x14ac:dyDescent="0.3">
      <c r="A45" s="1" t="s">
        <v>86</v>
      </c>
      <c r="B45" s="1" t="s">
        <v>87</v>
      </c>
      <c r="D45" s="38">
        <f>'Inform popn indicators'!AP47</f>
        <v>22657822</v>
      </c>
      <c r="E45" s="39">
        <f>'Inform popn indicators'!AT47</f>
        <v>0.70756784594779831</v>
      </c>
      <c r="F45" s="39">
        <f>'Inform popn indicators'!AS47</f>
        <v>0.81776932587188333</v>
      </c>
      <c r="G45" s="39">
        <f>'Inform popn indicators'!AR47</f>
        <v>0.89348903212637931</v>
      </c>
      <c r="H45" s="36">
        <f>'Inform popn indicators'!AO47*'Inform popn indicators'!AT47</f>
        <v>17190183.925340272</v>
      </c>
      <c r="I45" s="12">
        <v>200</v>
      </c>
      <c r="J45" s="36">
        <f>'Inform popn indicators'!AO47*'Inform popn indicators'!AS47</f>
        <v>19867501.329725936</v>
      </c>
      <c r="K45" s="12">
        <v>250</v>
      </c>
      <c r="L45" s="36">
        <f>'Inform popn indicators'!AP47*'Inform popn indicators'!AR47</f>
        <v>20244515.448871784</v>
      </c>
      <c r="M45" s="12">
        <v>600</v>
      </c>
      <c r="N45" s="12">
        <f>H45*INDEX(DPM,MATCH($B45,DPM_ISOS,0),MATCH(N$2,DPM_Disasters,0))</f>
        <v>0</v>
      </c>
      <c r="O45" s="12">
        <f>I45*INDEX(DPM,MATCH($B45,DPM_ISOS,0),MATCH(O$2,DPM_Disasters,0))</f>
        <v>0</v>
      </c>
      <c r="P45" s="12">
        <f>J45*INDEX(DPM,MATCH($B45,DPM_ISOS,0),MATCH(P$2,DPM_Disasters,0))</f>
        <v>11125800.744646523</v>
      </c>
      <c r="Q45" s="12">
        <f>K45*INDEX(DPM,MATCH($B45,DPM_ISOS,0),MATCH(Q$2,DPM_Disasters,0))</f>
        <v>139.99999999999997</v>
      </c>
      <c r="R45" s="12">
        <f>L45*INDEX(DPM,MATCH($B45,DPM_ISOS,0),MATCH(R$2,DPM_Disasters,0))</f>
        <v>202445.15448871785</v>
      </c>
      <c r="S45" s="12">
        <f>M45*INDEX(DPM,MATCH($B45,DPM_ISOS,0),MATCH(S$2,DPM_Disasters,0))</f>
        <v>6</v>
      </c>
    </row>
    <row r="46" spans="1:19" x14ac:dyDescent="0.3">
      <c r="A46" s="1" t="s">
        <v>88</v>
      </c>
      <c r="B46" s="1" t="s">
        <v>89</v>
      </c>
      <c r="D46" s="38">
        <f>'Inform popn indicators'!AP48</f>
        <v>4189666</v>
      </c>
      <c r="E46" s="39">
        <f>'Inform popn indicators'!AT48</f>
        <v>7.844347128324447E-2</v>
      </c>
      <c r="F46" s="39">
        <f>'Inform popn indicators'!AS48</f>
        <v>7.1898805848641167E-2</v>
      </c>
      <c r="G46" s="39">
        <f>'Inform popn indicators'!AR48</f>
        <v>0.4242311658058513</v>
      </c>
      <c r="H46" s="36">
        <f>'Inform popn indicators'!AO48*'Inform popn indicators'!AT48</f>
        <v>323634.22947328171</v>
      </c>
      <c r="I46" s="12">
        <v>200</v>
      </c>
      <c r="J46" s="36">
        <f>'Inform popn indicators'!AO48*'Inform popn indicators'!AS48</f>
        <v>296632.90328973887</v>
      </c>
      <c r="K46" s="12">
        <v>250</v>
      </c>
      <c r="L46" s="36">
        <f>'Inform popn indicators'!AP48*'Inform popn indicators'!AR48</f>
        <v>1777386.8915171379</v>
      </c>
      <c r="M46" s="12">
        <v>600</v>
      </c>
      <c r="N46" s="12">
        <f>H46*INDEX(DPM,MATCH($B46,DPM_ISOS,0),MATCH(N$2,DPM_Disasters,0))</f>
        <v>0</v>
      </c>
      <c r="O46" s="12">
        <f>I46*INDEX(DPM,MATCH($B46,DPM_ISOS,0),MATCH(O$2,DPM_Disasters,0))</f>
        <v>0</v>
      </c>
      <c r="P46" s="12">
        <f>J46*INDEX(DPM,MATCH($B46,DPM_ISOS,0),MATCH(P$2,DPM_Disasters,0))</f>
        <v>192811.38713833026</v>
      </c>
      <c r="Q46" s="12">
        <f>K46*INDEX(DPM,MATCH($B46,DPM_ISOS,0),MATCH(Q$2,DPM_Disasters,0))</f>
        <v>162.5</v>
      </c>
      <c r="R46" s="12">
        <f>L46*INDEX(DPM,MATCH($B46,DPM_ISOS,0),MATCH(R$2,DPM_Disasters,0))</f>
        <v>1066432.1349102827</v>
      </c>
      <c r="S46" s="12">
        <f>M46*INDEX(DPM,MATCH($B46,DPM_ISOS,0),MATCH(S$2,DPM_Disasters,0))</f>
        <v>360</v>
      </c>
    </row>
    <row r="47" spans="1:19" x14ac:dyDescent="0.3">
      <c r="A47" s="1" t="s">
        <v>90</v>
      </c>
      <c r="B47" s="1" t="s">
        <v>91</v>
      </c>
      <c r="D47" s="38">
        <f>'Inform popn indicators'!AP49</f>
        <v>11352254</v>
      </c>
      <c r="E47" s="39">
        <f>'Inform popn indicators'!AT49</f>
        <v>0.31295434283835621</v>
      </c>
      <c r="F47" s="39">
        <f>'Inform popn indicators'!AS49</f>
        <v>0.80834198543149016</v>
      </c>
      <c r="G47" s="39">
        <f>'Inform popn indicators'!AR49</f>
        <v>1.5142703087816956E-2</v>
      </c>
      <c r="H47" s="36">
        <f>'Inform popn indicators'!AO49*'Inform popn indicators'!AT49</f>
        <v>3594166.7121177278</v>
      </c>
      <c r="I47" s="12">
        <v>200</v>
      </c>
      <c r="J47" s="36">
        <f>'Inform popn indicators'!AO49*'Inform popn indicators'!AS49</f>
        <v>9283513.4661979675</v>
      </c>
      <c r="K47" s="12">
        <v>250</v>
      </c>
      <c r="L47" s="36">
        <f>'Inform popn indicators'!AP49*'Inform popn indicators'!AR49</f>
        <v>171903.81169948238</v>
      </c>
      <c r="M47" s="12">
        <v>600</v>
      </c>
      <c r="N47" s="12">
        <f>H47*INDEX(DPM,MATCH($B47,DPM_ISOS,0),MATCH(N$2,DPM_Disasters,0))</f>
        <v>2875333.3696941826</v>
      </c>
      <c r="O47" s="12">
        <f>I47*INDEX(DPM,MATCH($B47,DPM_ISOS,0),MATCH(O$2,DPM_Disasters,0))</f>
        <v>160</v>
      </c>
      <c r="P47" s="12">
        <f>J47*INDEX(DPM,MATCH($B47,DPM_ISOS,0),MATCH(P$2,DPM_Disasters,0))</f>
        <v>3342064.8478312683</v>
      </c>
      <c r="Q47" s="12">
        <f>K47*INDEX(DPM,MATCH($B47,DPM_ISOS,0),MATCH(Q$2,DPM_Disasters,0))</f>
        <v>90</v>
      </c>
      <c r="R47" s="12">
        <f>L47*INDEX(DPM,MATCH($B47,DPM_ISOS,0),MATCH(R$2,DPM_Disasters,0))</f>
        <v>89389.982083730836</v>
      </c>
      <c r="S47" s="12">
        <f>M47*INDEX(DPM,MATCH($B47,DPM_ISOS,0),MATCH(S$2,DPM_Disasters,0))</f>
        <v>312</v>
      </c>
    </row>
    <row r="48" spans="1:19" x14ac:dyDescent="0.3">
      <c r="A48" s="1" t="s">
        <v>92</v>
      </c>
      <c r="B48" s="1" t="s">
        <v>93</v>
      </c>
      <c r="D48" s="38">
        <f>'Inform popn indicators'!AP50</f>
        <v>1152529</v>
      </c>
      <c r="E48" s="39">
        <f>'Inform popn indicators'!AT50</f>
        <v>0.61626701705015829</v>
      </c>
      <c r="F48" s="39">
        <f>'Inform popn indicators'!AS50</f>
        <v>0.16373444473777021</v>
      </c>
      <c r="G48" s="39">
        <f>'Inform popn indicators'!AR50</f>
        <v>0.38848020385679904</v>
      </c>
      <c r="H48" s="36">
        <f>'Inform popn indicators'!AO50*'Inform popn indicators'!AT50</f>
        <v>726918.37622853124</v>
      </c>
      <c r="I48" s="12">
        <v>200</v>
      </c>
      <c r="J48" s="36">
        <f>'Inform popn indicators'!AO50*'Inform popn indicators'!AS50</f>
        <v>193133.12802488159</v>
      </c>
      <c r="K48" s="12">
        <v>250</v>
      </c>
      <c r="L48" s="36">
        <f>'Inform popn indicators'!AP50*'Inform popn indicators'!AR50</f>
        <v>447734.70087087277</v>
      </c>
      <c r="M48" s="12">
        <v>600</v>
      </c>
      <c r="N48" s="12">
        <f>H48*INDEX(DPM,MATCH($B48,DPM_ISOS,0),MATCH(N$2,DPM_Disasters,0))</f>
        <v>0</v>
      </c>
      <c r="O48" s="12">
        <f>I48*INDEX(DPM,MATCH($B48,DPM_ISOS,0),MATCH(O$2,DPM_Disasters,0))</f>
        <v>0</v>
      </c>
      <c r="P48" s="12">
        <f>J48*INDEX(DPM,MATCH($B48,DPM_ISOS,0),MATCH(P$2,DPM_Disasters,0))</f>
        <v>0</v>
      </c>
      <c r="Q48" s="12">
        <f>K48*INDEX(DPM,MATCH($B48,DPM_ISOS,0),MATCH(Q$2,DPM_Disasters,0))</f>
        <v>0</v>
      </c>
      <c r="R48" s="12">
        <f>L48*INDEX(DPM,MATCH($B48,DPM_ISOS,0),MATCH(R$2,DPM_Disasters,0))</f>
        <v>223867.35043543638</v>
      </c>
      <c r="S48" s="12">
        <f>M48*INDEX(DPM,MATCH($B48,DPM_ISOS,0),MATCH(S$2,DPM_Disasters,0))</f>
        <v>300</v>
      </c>
    </row>
    <row r="49" spans="1:19" x14ac:dyDescent="0.3">
      <c r="A49" s="1" t="s">
        <v>94</v>
      </c>
      <c r="B49" s="1" t="s">
        <v>95</v>
      </c>
      <c r="D49" s="38">
        <f>'Inform popn indicators'!AP51</f>
        <v>10441288</v>
      </c>
      <c r="E49" s="39">
        <f>'Inform popn indicators'!AT51</f>
        <v>0.34916232112520718</v>
      </c>
      <c r="F49" s="39">
        <f>'Inform popn indicators'!AS51</f>
        <v>0.53766353833371716</v>
      </c>
      <c r="G49" s="39">
        <f>'Inform popn indicators'!AR51</f>
        <v>0.51004731641433465</v>
      </c>
      <c r="H49" s="36">
        <f>'Inform popn indicators'!AO51*'Inform popn indicators'!AT51</f>
        <v>3698090.9224667926</v>
      </c>
      <c r="I49" s="12">
        <v>200</v>
      </c>
      <c r="J49" s="36">
        <f>'Inform popn indicators'!AO51*'Inform popn indicators'!AS51</f>
        <v>5694568.1998152798</v>
      </c>
      <c r="K49" s="12">
        <v>250</v>
      </c>
      <c r="L49" s="36">
        <f>'Inform popn indicators'!AP51*'Inform popn indicators'!AR51</f>
        <v>5325550.924309195</v>
      </c>
      <c r="M49" s="12">
        <v>600</v>
      </c>
      <c r="N49" s="12">
        <f>H49*INDEX(DPM,MATCH($B49,DPM_ISOS,0),MATCH(N$2,DPM_Disasters,0))</f>
        <v>0</v>
      </c>
      <c r="O49" s="12">
        <f>I49*INDEX(DPM,MATCH($B49,DPM_ISOS,0),MATCH(O$2,DPM_Disasters,0))</f>
        <v>0</v>
      </c>
      <c r="P49" s="12">
        <f>J49*INDEX(DPM,MATCH($B49,DPM_ISOS,0),MATCH(P$2,DPM_Disasters,0))</f>
        <v>3018121.1459020986</v>
      </c>
      <c r="Q49" s="12">
        <f>K49*INDEX(DPM,MATCH($B49,DPM_ISOS,0),MATCH(Q$2,DPM_Disasters,0))</f>
        <v>132.5</v>
      </c>
      <c r="R49" s="12">
        <f>L49*INDEX(DPM,MATCH($B49,DPM_ISOS,0),MATCH(R$2,DPM_Disasters,0))</f>
        <v>1171621.2033480231</v>
      </c>
      <c r="S49" s="12">
        <f>M49*INDEX(DPM,MATCH($B49,DPM_ISOS,0),MATCH(S$2,DPM_Disasters,0))</f>
        <v>132.00000000000003</v>
      </c>
    </row>
    <row r="50" spans="1:19" x14ac:dyDescent="0.3">
      <c r="A50" s="1" t="s">
        <v>96</v>
      </c>
      <c r="B50" s="1" t="s">
        <v>97</v>
      </c>
      <c r="D50" s="38">
        <f>'Inform popn indicators'!AP52</f>
        <v>5561565</v>
      </c>
      <c r="E50" s="39">
        <f>'Inform popn indicators'!AT52</f>
        <v>0.99670751002667668</v>
      </c>
      <c r="F50" s="39">
        <f>'Inform popn indicators'!AS52</f>
        <v>0.86428853621129842</v>
      </c>
      <c r="G50" s="39">
        <f>'Inform popn indicators'!AR52</f>
        <v>1.9771098349645855E-2</v>
      </c>
      <c r="H50" s="36">
        <f>'Inform popn indicators'!AO52*'Inform popn indicators'!AT52</f>
        <v>5750606.6399724437</v>
      </c>
      <c r="I50" s="12">
        <v>200</v>
      </c>
      <c r="J50" s="36">
        <f>'Inform popn indicators'!AO52*'Inform popn indicators'!AS52</f>
        <v>4986601.731390316</v>
      </c>
      <c r="K50" s="12">
        <v>250</v>
      </c>
      <c r="L50" s="36">
        <f>'Inform popn indicators'!AP52*'Inform popn indicators'!AR52</f>
        <v>109958.24859294815</v>
      </c>
      <c r="M50" s="12">
        <v>600</v>
      </c>
      <c r="N50" s="12">
        <f>H50*INDEX(DPM,MATCH($B50,DPM_ISOS,0),MATCH(N$2,DPM_Disasters,0))</f>
        <v>0</v>
      </c>
      <c r="O50" s="12">
        <f>I50*INDEX(DPM,MATCH($B50,DPM_ISOS,0),MATCH(O$2,DPM_Disasters,0))</f>
        <v>0</v>
      </c>
      <c r="P50" s="12">
        <f>J50*INDEX(DPM,MATCH($B50,DPM_ISOS,0),MATCH(P$2,DPM_Disasters,0))</f>
        <v>1146918.3982197726</v>
      </c>
      <c r="Q50" s="12">
        <f>K50*INDEX(DPM,MATCH($B50,DPM_ISOS,0),MATCH(Q$2,DPM_Disasters,0))</f>
        <v>57.499999999999993</v>
      </c>
      <c r="R50" s="12">
        <f>L50*INDEX(DPM,MATCH($B50,DPM_ISOS,0),MATCH(R$2,DPM_Disasters,0))</f>
        <v>1099.5824859294814</v>
      </c>
      <c r="S50" s="12">
        <f>M50*INDEX(DPM,MATCH($B50,DPM_ISOS,0),MATCH(S$2,DPM_Disasters,0))</f>
        <v>6</v>
      </c>
    </row>
    <row r="51" spans="1:19" x14ac:dyDescent="0.3">
      <c r="A51" s="1" t="s">
        <v>98</v>
      </c>
      <c r="B51" s="1" t="s">
        <v>99</v>
      </c>
      <c r="D51" s="38">
        <f>'Inform popn indicators'!AP53</f>
        <v>882901</v>
      </c>
      <c r="E51" s="39">
        <f>'Inform popn indicators'!AT53</f>
        <v>0.28333768602478537</v>
      </c>
      <c r="F51" s="39">
        <f>'Inform popn indicators'!AS53</f>
        <v>0.55192310332482608</v>
      </c>
      <c r="G51" s="39">
        <f>'Inform popn indicators'!AR53</f>
        <v>0.40701813671621712</v>
      </c>
      <c r="H51" s="36">
        <f>'Inform popn indicators'!AO53*'Inform popn indicators'!AT53</f>
        <v>271149.91546042921</v>
      </c>
      <c r="I51" s="12">
        <v>200</v>
      </c>
      <c r="J51" s="36">
        <f>'Inform popn indicators'!AO53*'Inform popn indicators'!AS53</f>
        <v>528182.1310353087</v>
      </c>
      <c r="K51" s="12">
        <v>250</v>
      </c>
      <c r="L51" s="36">
        <f>'Inform popn indicators'!AP53*'Inform popn indicators'!AR53</f>
        <v>359356.71992488479</v>
      </c>
      <c r="M51" s="12">
        <v>600</v>
      </c>
      <c r="N51" s="12">
        <f>H51*INDEX(DPM,MATCH($B51,DPM_ISOS,0),MATCH(N$2,DPM_Disasters,0))</f>
        <v>0</v>
      </c>
      <c r="O51" s="12">
        <f>I51*INDEX(DPM,MATCH($B51,DPM_ISOS,0),MATCH(O$2,DPM_Disasters,0))</f>
        <v>0</v>
      </c>
      <c r="P51" s="12">
        <f>J51*INDEX(DPM,MATCH($B51,DPM_ISOS,0),MATCH(P$2,DPM_Disasters,0))</f>
        <v>21127.285241412348</v>
      </c>
      <c r="Q51" s="12">
        <f>K51*INDEX(DPM,MATCH($B51,DPM_ISOS,0),MATCH(Q$2,DPM_Disasters,0))</f>
        <v>10</v>
      </c>
      <c r="R51" s="12">
        <f>L51*INDEX(DPM,MATCH($B51,DPM_ISOS,0),MATCH(R$2,DPM_Disasters,0))</f>
        <v>190459.06156018894</v>
      </c>
      <c r="S51" s="12">
        <f>M51*INDEX(DPM,MATCH($B51,DPM_ISOS,0),MATCH(S$2,DPM_Disasters,0))</f>
        <v>318</v>
      </c>
    </row>
    <row r="52" spans="1:19" x14ac:dyDescent="0.3">
      <c r="A52" s="1" t="s">
        <v>100</v>
      </c>
      <c r="B52" s="1" t="s">
        <v>101</v>
      </c>
      <c r="D52" s="38">
        <f>'Inform popn indicators'!AP54</f>
        <v>72323</v>
      </c>
      <c r="E52" s="39">
        <f>'Inform popn indicators'!AT54</f>
        <v>0.80375425780685705</v>
      </c>
      <c r="F52" s="39">
        <f>'Inform popn indicators'!AS54</f>
        <v>0.64234496127087415</v>
      </c>
      <c r="G52" s="39">
        <f>'Inform popn indicators'!AR54</f>
        <v>0.33865258755626582</v>
      </c>
      <c r="H52" s="36">
        <f>'Inform popn indicators'!AO54*'Inform popn indicators'!AT54</f>
        <v>59417.533508371911</v>
      </c>
      <c r="I52" s="12">
        <v>200</v>
      </c>
      <c r="J52" s="36">
        <f>'Inform popn indicators'!AO54*'Inform popn indicators'!AS54</f>
        <v>47485.35126194937</v>
      </c>
      <c r="K52" s="12">
        <v>250</v>
      </c>
      <c r="L52" s="36">
        <f>'Inform popn indicators'!AP54*'Inform popn indicators'!AR54</f>
        <v>24492.371089831813</v>
      </c>
      <c r="M52" s="12">
        <v>600</v>
      </c>
      <c r="N52" s="12">
        <f>H52*INDEX(DPM,MATCH($B52,DPM_ISOS,0),MATCH(N$2,DPM_Disasters,0))</f>
        <v>45157.32546636265</v>
      </c>
      <c r="O52" s="12">
        <f>I52*INDEX(DPM,MATCH($B52,DPM_ISOS,0),MATCH(O$2,DPM_Disasters,0))</f>
        <v>152</v>
      </c>
      <c r="P52" s="12">
        <f>J52*INDEX(DPM,MATCH($B52,DPM_ISOS,0),MATCH(P$2,DPM_Disasters,0))</f>
        <v>474.8535126194937</v>
      </c>
      <c r="Q52" s="12">
        <f>K52*INDEX(DPM,MATCH($B52,DPM_ISOS,0),MATCH(Q$2,DPM_Disasters,0))</f>
        <v>2.5</v>
      </c>
      <c r="R52" s="12">
        <f>L52*INDEX(DPM,MATCH($B52,DPM_ISOS,0),MATCH(R$2,DPM_Disasters,0))</f>
        <v>3918.7793743730904</v>
      </c>
      <c r="S52" s="12">
        <f>M52*INDEX(DPM,MATCH($B52,DPM_ISOS,0),MATCH(S$2,DPM_Disasters,0))</f>
        <v>96</v>
      </c>
    </row>
    <row r="53" spans="1:19" x14ac:dyDescent="0.3">
      <c r="A53" s="1" t="s">
        <v>102</v>
      </c>
      <c r="B53" s="1" t="s">
        <v>103</v>
      </c>
      <c r="D53" s="38">
        <f>'Inform popn indicators'!AP55</f>
        <v>10492152</v>
      </c>
      <c r="E53" s="39">
        <f>'Inform popn indicators'!AT55</f>
        <v>0.37705800886175067</v>
      </c>
      <c r="F53" s="39">
        <f>'Inform popn indicators'!AS55</f>
        <v>0.26779080366925523</v>
      </c>
      <c r="G53" s="39">
        <f>'Inform popn indicators'!AR55</f>
        <v>0.71768170912517781</v>
      </c>
      <c r="H53" s="36">
        <f>'Inform popn indicators'!AO55*'Inform popn indicators'!AT55</f>
        <v>4059782.8272984517</v>
      </c>
      <c r="I53" s="12">
        <v>200</v>
      </c>
      <c r="J53" s="36">
        <f>'Inform popn indicators'!AO55*'Inform popn indicators'!AS55</f>
        <v>2883303.0475252639</v>
      </c>
      <c r="K53" s="12">
        <v>250</v>
      </c>
      <c r="L53" s="36">
        <f>'Inform popn indicators'!AP55*'Inform popn indicators'!AR55</f>
        <v>7530025.5797611531</v>
      </c>
      <c r="M53" s="12">
        <v>600</v>
      </c>
      <c r="N53" s="12">
        <f>H53*INDEX(DPM,MATCH($B53,DPM_ISOS,0),MATCH(N$2,DPM_Disasters,0))</f>
        <v>3207228.4335657768</v>
      </c>
      <c r="O53" s="12">
        <f>I53*INDEX(DPM,MATCH($B53,DPM_ISOS,0),MATCH(O$2,DPM_Disasters,0))</f>
        <v>158</v>
      </c>
      <c r="P53" s="12">
        <f>J53*INDEX(DPM,MATCH($B53,DPM_ISOS,0),MATCH(P$2,DPM_Disasters,0))</f>
        <v>1326319.4018616213</v>
      </c>
      <c r="Q53" s="12">
        <f>K53*INDEX(DPM,MATCH($B53,DPM_ISOS,0),MATCH(Q$2,DPM_Disasters,0))</f>
        <v>114.99999999999999</v>
      </c>
      <c r="R53" s="12">
        <f>L53*INDEX(DPM,MATCH($B53,DPM_ISOS,0),MATCH(R$2,DPM_Disasters,0))</f>
        <v>5421618.4174280297</v>
      </c>
      <c r="S53" s="12">
        <f>M53*INDEX(DPM,MATCH($B53,DPM_ISOS,0),MATCH(S$2,DPM_Disasters,0))</f>
        <v>432</v>
      </c>
    </row>
    <row r="54" spans="1:19" x14ac:dyDescent="0.3">
      <c r="A54" s="1" t="s">
        <v>104</v>
      </c>
      <c r="B54" s="1" t="s">
        <v>105</v>
      </c>
      <c r="D54" s="38">
        <f>'Inform popn indicators'!AP56</f>
        <v>15964890</v>
      </c>
      <c r="E54" s="39">
        <f>'Inform popn indicators'!AT56</f>
        <v>0.4312203055729612</v>
      </c>
      <c r="F54" s="39">
        <f>'Inform popn indicators'!AS56</f>
        <v>0.63698615745376874</v>
      </c>
      <c r="G54" s="39">
        <f>'Inform popn indicators'!AR56</f>
        <v>0.55359932653785315</v>
      </c>
      <c r="H54" s="36">
        <f>'Inform popn indicators'!AO56*'Inform popn indicators'!AT56</f>
        <v>7168976.3468670882</v>
      </c>
      <c r="I54" s="12">
        <v>200</v>
      </c>
      <c r="J54" s="36">
        <f>'Inform popn indicators'!AO56*'Inform popn indicators'!AS56</f>
        <v>10589804.415634546</v>
      </c>
      <c r="K54" s="12">
        <v>250</v>
      </c>
      <c r="L54" s="36">
        <f>'Inform popn indicators'!AP56*'Inform popn indicators'!AR56</f>
        <v>8838152.3522509057</v>
      </c>
      <c r="M54" s="12">
        <v>600</v>
      </c>
      <c r="N54" s="12">
        <f>H54*INDEX(DPM,MATCH($B54,DPM_ISOS,0),MATCH(N$2,DPM_Disasters,0))</f>
        <v>0</v>
      </c>
      <c r="O54" s="12">
        <f>I54*INDEX(DPM,MATCH($B54,DPM_ISOS,0),MATCH(O$2,DPM_Disasters,0))</f>
        <v>0</v>
      </c>
      <c r="P54" s="12">
        <f>J54*INDEX(DPM,MATCH($B54,DPM_ISOS,0),MATCH(P$2,DPM_Disasters,0))</f>
        <v>7095168.9584751464</v>
      </c>
      <c r="Q54" s="12">
        <f>K54*INDEX(DPM,MATCH($B54,DPM_ISOS,0),MATCH(Q$2,DPM_Disasters,0))</f>
        <v>167.5</v>
      </c>
      <c r="R54" s="12">
        <f>L54*INDEX(DPM,MATCH($B54,DPM_ISOS,0),MATCH(R$2,DPM_Disasters,0))</f>
        <v>8307863.211115852</v>
      </c>
      <c r="S54" s="12">
        <f>M54*INDEX(DPM,MATCH($B54,DPM_ISOS,0),MATCH(S$2,DPM_Disasters,0))</f>
        <v>564</v>
      </c>
    </row>
    <row r="55" spans="1:19" x14ac:dyDescent="0.3">
      <c r="A55" s="1" t="s">
        <v>106</v>
      </c>
      <c r="B55" s="1" t="s">
        <v>107</v>
      </c>
      <c r="D55" s="38">
        <f>'Inform popn indicators'!AP57</f>
        <v>91379338</v>
      </c>
      <c r="E55" s="39">
        <f>'Inform popn indicators'!AT57</f>
        <v>0.51099437083190713</v>
      </c>
      <c r="F55" s="39">
        <f>'Inform popn indicators'!AS57</f>
        <v>0.13672811061354972</v>
      </c>
      <c r="G55" s="39">
        <f>'Inform popn indicators'!AR57</f>
        <v>0.58327340493715574</v>
      </c>
      <c r="H55" s="36">
        <f>'Inform popn indicators'!AO57*'Inform popn indicators'!AT57</f>
        <v>49849111.5289094</v>
      </c>
      <c r="I55" s="12">
        <v>200</v>
      </c>
      <c r="J55" s="36">
        <f>'Inform popn indicators'!AO57*'Inform popn indicators'!AS57</f>
        <v>13338258.15735643</v>
      </c>
      <c r="K55" s="12">
        <v>250</v>
      </c>
      <c r="L55" s="36">
        <f>'Inform popn indicators'!AP57*'Inform popn indicators'!AR57</f>
        <v>53299137.616163224</v>
      </c>
      <c r="M55" s="12">
        <v>600</v>
      </c>
      <c r="N55" s="12">
        <f>H55*INDEX(DPM,MATCH($B55,DPM_ISOS,0),MATCH(N$2,DPM_Disasters,0))</f>
        <v>0</v>
      </c>
      <c r="O55" s="12">
        <f>I55*INDEX(DPM,MATCH($B55,DPM_ISOS,0),MATCH(O$2,DPM_Disasters,0))</f>
        <v>0</v>
      </c>
      <c r="P55" s="12">
        <f>J55*INDEX(DPM,MATCH($B55,DPM_ISOS,0),MATCH(P$2,DPM_Disasters,0))</f>
        <v>10803989.107458707</v>
      </c>
      <c r="Q55" s="12">
        <f>K55*INDEX(DPM,MATCH($B55,DPM_ISOS,0),MATCH(Q$2,DPM_Disasters,0))</f>
        <v>202.49999999999997</v>
      </c>
      <c r="R55" s="12">
        <f>L55*INDEX(DPM,MATCH($B55,DPM_ISOS,0),MATCH(R$2,DPM_Disasters,0))</f>
        <v>31979482.569697931</v>
      </c>
      <c r="S55" s="12">
        <f>M55*INDEX(DPM,MATCH($B55,DPM_ISOS,0),MATCH(S$2,DPM_Disasters,0))</f>
        <v>360</v>
      </c>
    </row>
    <row r="56" spans="1:19" x14ac:dyDescent="0.3">
      <c r="A56" s="1" t="s">
        <v>108</v>
      </c>
      <c r="B56" s="1" t="s">
        <v>109</v>
      </c>
      <c r="D56" s="38">
        <f>'Inform popn indicators'!AP58</f>
        <v>6108926</v>
      </c>
      <c r="E56" s="39">
        <f>'Inform popn indicators'!AT58</f>
        <v>0.95853179052742143</v>
      </c>
      <c r="F56" s="39">
        <f>'Inform popn indicators'!AS58</f>
        <v>0.99060659560573483</v>
      </c>
      <c r="G56" s="39">
        <f>'Inform popn indicators'!AR58</f>
        <v>0.45641515146082678</v>
      </c>
      <c r="H56" s="36">
        <f>'Inform popn indicators'!AO58*'Inform popn indicators'!AT58</f>
        <v>6113374.855810686</v>
      </c>
      <c r="I56" s="12">
        <v>200</v>
      </c>
      <c r="J56" s="36">
        <f>'Inform popn indicators'!AO58*'Inform popn indicators'!AS58</f>
        <v>6317943.2476038225</v>
      </c>
      <c r="K56" s="12">
        <v>250</v>
      </c>
      <c r="L56" s="36">
        <f>'Inform popn indicators'!AP58*'Inform popn indicators'!AR58</f>
        <v>2788206.3855529828</v>
      </c>
      <c r="M56" s="12">
        <v>600</v>
      </c>
      <c r="N56" s="12">
        <f>H56*INDEX(DPM,MATCH($B56,DPM_ISOS,0),MATCH(N$2,DPM_Disasters,0))</f>
        <v>2261948.6966499537</v>
      </c>
      <c r="O56" s="12">
        <f>I56*INDEX(DPM,MATCH($B56,DPM_ISOS,0),MATCH(O$2,DPM_Disasters,0))</f>
        <v>74</v>
      </c>
      <c r="P56" s="12">
        <f>J56*INDEX(DPM,MATCH($B56,DPM_ISOS,0),MATCH(P$2,DPM_Disasters,0))</f>
        <v>1895382.9742811467</v>
      </c>
      <c r="Q56" s="12">
        <f>K56*INDEX(DPM,MATCH($B56,DPM_ISOS,0),MATCH(Q$2,DPM_Disasters,0))</f>
        <v>75</v>
      </c>
      <c r="R56" s="12">
        <f>L56*INDEX(DPM,MATCH($B56,DPM_ISOS,0),MATCH(R$2,DPM_Disasters,0))</f>
        <v>2425739.5554310945</v>
      </c>
      <c r="S56" s="12">
        <f>M56*INDEX(DPM,MATCH($B56,DPM_ISOS,0),MATCH(S$2,DPM_Disasters,0))</f>
        <v>521.99999999999989</v>
      </c>
    </row>
    <row r="57" spans="1:19" x14ac:dyDescent="0.3">
      <c r="A57" s="1" t="s">
        <v>110</v>
      </c>
      <c r="B57" s="1" t="s">
        <v>111</v>
      </c>
      <c r="D57" s="38">
        <f>'Inform popn indicators'!AP59</f>
        <v>822589</v>
      </c>
      <c r="E57" s="39">
        <f>'Inform popn indicators'!AT59</f>
        <v>0.29935281182147699</v>
      </c>
      <c r="F57" s="39">
        <f>'Inform popn indicators'!AS59</f>
        <v>0.95368139878905822</v>
      </c>
      <c r="G57" s="39">
        <f>'Inform popn indicators'!AR59</f>
        <v>0.90244657700268605</v>
      </c>
      <c r="H57" s="36">
        <f>'Inform popn indicators'!AO59*'Inform popn indicators'!AT59</f>
        <v>379486.26666515635</v>
      </c>
      <c r="I57" s="12">
        <v>200</v>
      </c>
      <c r="J57" s="36">
        <f>'Inform popn indicators'!AO59*'Inform popn indicators'!AS59</f>
        <v>1208971.4187495024</v>
      </c>
      <c r="K57" s="12">
        <v>250</v>
      </c>
      <c r="L57" s="36">
        <f>'Inform popn indicators'!AP59*'Inform popn indicators'!AR59</f>
        <v>742342.62733006256</v>
      </c>
      <c r="M57" s="12">
        <v>600</v>
      </c>
      <c r="N57" s="12">
        <f>H57*INDEX(DPM,MATCH($B57,DPM_ISOS,0),MATCH(N$2,DPM_Disasters,0))</f>
        <v>0</v>
      </c>
      <c r="O57" s="12">
        <f>I57*INDEX(DPM,MATCH($B57,DPM_ISOS,0),MATCH(O$2,DPM_Disasters,0))</f>
        <v>0</v>
      </c>
      <c r="P57" s="12">
        <f>J57*INDEX(DPM,MATCH($B57,DPM_ISOS,0),MATCH(P$2,DPM_Disasters,0))</f>
        <v>531947.42424978118</v>
      </c>
      <c r="Q57" s="12">
        <f>K57*INDEX(DPM,MATCH($B57,DPM_ISOS,0),MATCH(Q$2,DPM_Disasters,0))</f>
        <v>110.00000000000001</v>
      </c>
      <c r="R57" s="12">
        <f>L57*INDEX(DPM,MATCH($B57,DPM_ISOS,0),MATCH(R$2,DPM_Disasters,0))</f>
        <v>7423.4262733006253</v>
      </c>
      <c r="S57" s="12">
        <f>M57*INDEX(DPM,MATCH($B57,DPM_ISOS,0),MATCH(S$2,DPM_Disasters,0))</f>
        <v>6</v>
      </c>
    </row>
    <row r="58" spans="1:19" x14ac:dyDescent="0.3">
      <c r="A58" s="1" t="s">
        <v>112</v>
      </c>
      <c r="B58" s="1" t="s">
        <v>113</v>
      </c>
      <c r="D58" s="38">
        <f>'Inform popn indicators'!AP60</f>
        <v>5288763</v>
      </c>
      <c r="E58" s="39">
        <f>'Inform popn indicators'!AT60</f>
        <v>0.33063719688496751</v>
      </c>
      <c r="F58" s="39">
        <f>'Inform popn indicators'!AS60</f>
        <v>0.38538899924873027</v>
      </c>
      <c r="G58" s="39">
        <f>'Inform popn indicators'!AR60</f>
        <v>0.38076944896845699</v>
      </c>
      <c r="H58" s="36">
        <f>'Inform popn indicators'!AO60*'Inform popn indicators'!AT60</f>
        <v>1689702.8789976009</v>
      </c>
      <c r="I58" s="12">
        <v>200</v>
      </c>
      <c r="J58" s="36">
        <f>'Inform popn indicators'!AO60*'Inform popn indicators'!AS60</f>
        <v>1969508.8988766782</v>
      </c>
      <c r="K58" s="12">
        <v>250</v>
      </c>
      <c r="L58" s="36">
        <f>'Inform popn indicators'!AP60*'Inform popn indicators'!AR60</f>
        <v>2013799.3732347635</v>
      </c>
      <c r="M58" s="12">
        <v>600</v>
      </c>
      <c r="N58" s="12">
        <f>H58*INDEX(DPM,MATCH($B58,DPM_ISOS,0),MATCH(N$2,DPM_Disasters,0))</f>
        <v>0</v>
      </c>
      <c r="O58" s="12">
        <f>I58*INDEX(DPM,MATCH($B58,DPM_ISOS,0),MATCH(O$2,DPM_Disasters,0))</f>
        <v>0</v>
      </c>
      <c r="P58" s="12">
        <f>J58*INDEX(DPM,MATCH($B58,DPM_ISOS,0),MATCH(P$2,DPM_Disasters,0))</f>
        <v>610547.75865177019</v>
      </c>
      <c r="Q58" s="12">
        <f>K58*INDEX(DPM,MATCH($B58,DPM_ISOS,0),MATCH(Q$2,DPM_Disasters,0))</f>
        <v>77.5</v>
      </c>
      <c r="R58" s="12">
        <f>L58*INDEX(DPM,MATCH($B58,DPM_ISOS,0),MATCH(R$2,DPM_Disasters,0))</f>
        <v>563863.82450573368</v>
      </c>
      <c r="S58" s="12">
        <f>M58*INDEX(DPM,MATCH($B58,DPM_ISOS,0),MATCH(S$2,DPM_Disasters,0))</f>
        <v>167.99999999999997</v>
      </c>
    </row>
    <row r="59" spans="1:19" x14ac:dyDescent="0.3">
      <c r="A59" s="1" t="s">
        <v>114</v>
      </c>
      <c r="B59" s="1" t="s">
        <v>115</v>
      </c>
      <c r="D59" s="38">
        <f>'Inform popn indicators'!AP61</f>
        <v>1258179</v>
      </c>
      <c r="E59" s="39">
        <f>'Inform popn indicators'!AT61</f>
        <v>0.70985552673735475</v>
      </c>
      <c r="F59" s="39">
        <f>'Inform popn indicators'!AS61</f>
        <v>0.56972147710809184</v>
      </c>
      <c r="G59" s="39">
        <f>'Inform popn indicators'!AR61</f>
        <v>0.34967179348615962</v>
      </c>
      <c r="H59" s="36">
        <f>'Inform popn indicators'!AO61*'Inform popn indicators'!AT61</f>
        <v>933800.74831245537</v>
      </c>
      <c r="I59" s="12">
        <v>200</v>
      </c>
      <c r="J59" s="36">
        <f>'Inform popn indicators'!AO61*'Inform popn indicators'!AS61</f>
        <v>749457.20870615263</v>
      </c>
      <c r="K59" s="12">
        <v>250</v>
      </c>
      <c r="L59" s="36">
        <f>'Inform popn indicators'!AP61*'Inform popn indicators'!AR61</f>
        <v>439949.70745662285</v>
      </c>
      <c r="M59" s="12">
        <v>600</v>
      </c>
      <c r="N59" s="12">
        <f>H59*INDEX(DPM,MATCH($B59,DPM_ISOS,0),MATCH(N$2,DPM_Disasters,0))</f>
        <v>0</v>
      </c>
      <c r="O59" s="12">
        <f>I59*INDEX(DPM,MATCH($B59,DPM_ISOS,0),MATCH(O$2,DPM_Disasters,0))</f>
        <v>0</v>
      </c>
      <c r="P59" s="12">
        <f>J59*INDEX(DPM,MATCH($B59,DPM_ISOS,0),MATCH(P$2,DPM_Disasters,0))</f>
        <v>269804.59513421496</v>
      </c>
      <c r="Q59" s="12">
        <f>K59*INDEX(DPM,MATCH($B59,DPM_ISOS,0),MATCH(Q$2,DPM_Disasters,0))</f>
        <v>90</v>
      </c>
      <c r="R59" s="12">
        <f>L59*INDEX(DPM,MATCH($B59,DPM_ISOS,0),MATCH(R$2,DPM_Disasters,0))</f>
        <v>4399.4970745662285</v>
      </c>
      <c r="S59" s="12">
        <f>M59*INDEX(DPM,MATCH($B59,DPM_ISOS,0),MATCH(S$2,DPM_Disasters,0))</f>
        <v>6</v>
      </c>
    </row>
    <row r="60" spans="1:19" x14ac:dyDescent="0.3">
      <c r="A60" s="1" t="s">
        <v>116</v>
      </c>
      <c r="B60" s="1" t="s">
        <v>117</v>
      </c>
      <c r="D60" s="38">
        <f>'Inform popn indicators'!AP62</f>
        <v>98880804</v>
      </c>
      <c r="E60" s="39">
        <f>'Inform popn indicators'!AT62</f>
        <v>0.62920026489087699</v>
      </c>
      <c r="F60" s="39">
        <f>'Inform popn indicators'!AS62</f>
        <v>0.42053413565982434</v>
      </c>
      <c r="G60" s="39">
        <f>'Inform popn indicators'!AR62</f>
        <v>8.2056497275399543E-2</v>
      </c>
      <c r="H60" s="36">
        <f>'Inform popn indicators'!AO62*'Inform popn indicators'!AT62</f>
        <v>66039249.05026833</v>
      </c>
      <c r="I60" s="12">
        <v>200</v>
      </c>
      <c r="J60" s="36">
        <f>'Inform popn indicators'!AO62*'Inform popn indicators'!AS62</f>
        <v>44138186.311467871</v>
      </c>
      <c r="K60" s="12">
        <v>250</v>
      </c>
      <c r="L60" s="36">
        <f>'Inform popn indicators'!AP62*'Inform popn indicators'!AR62</f>
        <v>8113812.4240153162</v>
      </c>
      <c r="M60" s="12">
        <v>600</v>
      </c>
      <c r="N60" s="12">
        <f>H60*INDEX(DPM,MATCH($B60,DPM_ISOS,0),MATCH(N$2,DPM_Disasters,0))</f>
        <v>0</v>
      </c>
      <c r="O60" s="12">
        <f>I60*INDEX(DPM,MATCH($B60,DPM_ISOS,0),MATCH(O$2,DPM_Disasters,0))</f>
        <v>0</v>
      </c>
      <c r="P60" s="12">
        <f>J60*INDEX(DPM,MATCH($B60,DPM_ISOS,0),MATCH(P$2,DPM_Disasters,0))</f>
        <v>25158766.197536688</v>
      </c>
      <c r="Q60" s="12">
        <f>K60*INDEX(DPM,MATCH($B60,DPM_ISOS,0),MATCH(Q$2,DPM_Disasters,0))</f>
        <v>142.50000000000003</v>
      </c>
      <c r="R60" s="12">
        <f>L60*INDEX(DPM,MATCH($B60,DPM_ISOS,0),MATCH(R$2,DPM_Disasters,0))</f>
        <v>4462596.833208424</v>
      </c>
      <c r="S60" s="12">
        <f>M60*INDEX(DPM,MATCH($B60,DPM_ISOS,0),MATCH(S$2,DPM_Disasters,0))</f>
        <v>330</v>
      </c>
    </row>
    <row r="61" spans="1:19" x14ac:dyDescent="0.3">
      <c r="A61" s="1" t="s">
        <v>118</v>
      </c>
      <c r="B61" s="1" t="s">
        <v>119</v>
      </c>
      <c r="D61" s="38">
        <f>'Inform popn indicators'!AP63</f>
        <v>805792</v>
      </c>
      <c r="E61" s="39">
        <f>'Inform popn indicators'!AT63</f>
        <v>0.96398014691819867</v>
      </c>
      <c r="F61" s="39">
        <f>'Inform popn indicators'!AS63</f>
        <v>0.16369200301284659</v>
      </c>
      <c r="G61" s="39">
        <f>'Inform popn indicators'!AR63</f>
        <v>0.80167927435192199</v>
      </c>
      <c r="H61" s="36">
        <f>'Inform popn indicators'!AO63*'Inform popn indicators'!AT63</f>
        <v>872885.95099472278</v>
      </c>
      <c r="I61" s="12">
        <v>200</v>
      </c>
      <c r="J61" s="36">
        <f>'Inform popn indicators'!AO63*'Inform popn indicators'!AS63</f>
        <v>148223.43611213862</v>
      </c>
      <c r="K61" s="12">
        <v>250</v>
      </c>
      <c r="L61" s="36">
        <f>'Inform popn indicators'!AP63*'Inform popn indicators'!AR63</f>
        <v>645986.74583858391</v>
      </c>
      <c r="M61" s="12">
        <v>600</v>
      </c>
      <c r="N61" s="12">
        <f>H61*INDEX(DPM,MATCH($B61,DPM_ISOS,0),MATCH(N$2,DPM_Disasters,0))</f>
        <v>288052.36382825847</v>
      </c>
      <c r="O61" s="12">
        <f>I61*INDEX(DPM,MATCH($B61,DPM_ISOS,0),MATCH(O$2,DPM_Disasters,0))</f>
        <v>65.999999999999986</v>
      </c>
      <c r="P61" s="12">
        <f>J61*INDEX(DPM,MATCH($B61,DPM_ISOS,0),MATCH(P$2,DPM_Disasters,0))</f>
        <v>1482.2343611213862</v>
      </c>
      <c r="Q61" s="12">
        <f>K61*INDEX(DPM,MATCH($B61,DPM_ISOS,0),MATCH(Q$2,DPM_Disasters,0))</f>
        <v>2.5</v>
      </c>
      <c r="R61" s="12">
        <f>L61*INDEX(DPM,MATCH($B61,DPM_ISOS,0),MATCH(R$2,DPM_Disasters,0))</f>
        <v>206715.75866834685</v>
      </c>
      <c r="S61" s="12">
        <f>M61*INDEX(DPM,MATCH($B61,DPM_ISOS,0),MATCH(S$2,DPM_Disasters,0))</f>
        <v>192</v>
      </c>
    </row>
    <row r="62" spans="1:19" x14ac:dyDescent="0.3">
      <c r="A62" s="1" t="s">
        <v>120</v>
      </c>
      <c r="B62" s="1" t="s">
        <v>121</v>
      </c>
      <c r="D62" s="38">
        <f>'Inform popn indicators'!AP64</f>
        <v>5409271</v>
      </c>
      <c r="E62" s="39">
        <f>'Inform popn indicators'!AT64</f>
        <v>0.98132657764882913</v>
      </c>
      <c r="F62" s="39">
        <f>'Inform popn indicators'!AS64</f>
        <v>0.9888869223524035</v>
      </c>
      <c r="G62" s="39">
        <f>'Inform popn indicators'!AR64</f>
        <v>0.91468299818964971</v>
      </c>
      <c r="H62" s="36">
        <f>'Inform popn indicators'!AO64*'Inform popn indicators'!AT64</f>
        <v>5408388.1113757249</v>
      </c>
      <c r="I62" s="12">
        <v>200</v>
      </c>
      <c r="J62" s="36">
        <f>'Inform popn indicators'!AO64*'Inform popn indicators'!AS64</f>
        <v>5450055.4618215682</v>
      </c>
      <c r="K62" s="12">
        <v>250</v>
      </c>
      <c r="L62" s="36">
        <f>'Inform popn indicators'!AP64*'Inform popn indicators'!AR64</f>
        <v>4947768.2163003245</v>
      </c>
      <c r="M62" s="12">
        <v>600</v>
      </c>
      <c r="N62" s="12">
        <f>H62*INDEX(DPM,MATCH($B62,DPM_ISOS,0),MATCH(N$2,DPM_Disasters,0))</f>
        <v>0</v>
      </c>
      <c r="O62" s="12">
        <f>I62*INDEX(DPM,MATCH($B62,DPM_ISOS,0),MATCH(O$2,DPM_Disasters,0))</f>
        <v>0</v>
      </c>
      <c r="P62" s="12">
        <f>J62*INDEX(DPM,MATCH($B62,DPM_ISOS,0),MATCH(P$2,DPM_Disasters,0))</f>
        <v>54500.554618215683</v>
      </c>
      <c r="Q62" s="12">
        <f>K62*INDEX(DPM,MATCH($B62,DPM_ISOS,0),MATCH(Q$2,DPM_Disasters,0))</f>
        <v>2.5</v>
      </c>
      <c r="R62" s="12">
        <f>L62*INDEX(DPM,MATCH($B62,DPM_ISOS,0),MATCH(R$2,DPM_Disasters,0))</f>
        <v>49477.68216300325</v>
      </c>
      <c r="S62" s="12">
        <f>M62*INDEX(DPM,MATCH($B62,DPM_ISOS,0),MATCH(S$2,DPM_Disasters,0))</f>
        <v>6</v>
      </c>
    </row>
    <row r="63" spans="1:19" x14ac:dyDescent="0.3">
      <c r="A63" s="1" t="s">
        <v>122</v>
      </c>
      <c r="B63" s="1" t="s">
        <v>123</v>
      </c>
      <c r="D63" s="38">
        <f>'Inform popn indicators'!AP65</f>
        <v>63410769</v>
      </c>
      <c r="E63" s="39">
        <f>'Inform popn indicators'!AT65</f>
        <v>0.55418842565046245</v>
      </c>
      <c r="F63" s="39">
        <f>'Inform popn indicators'!AS65</f>
        <v>0.54814626075994677</v>
      </c>
      <c r="G63" s="39">
        <f>'Inform popn indicators'!AR65</f>
        <v>0.24202700388341747</v>
      </c>
      <c r="H63" s="36">
        <f>'Inform popn indicators'!AO65*'Inform popn indicators'!AT65</f>
        <v>37196377.866907559</v>
      </c>
      <c r="I63" s="12">
        <v>200</v>
      </c>
      <c r="J63" s="36">
        <f>'Inform popn indicators'!AO65*'Inform popn indicators'!AS65</f>
        <v>36790835.928463079</v>
      </c>
      <c r="K63" s="12">
        <v>250</v>
      </c>
      <c r="L63" s="36">
        <f>'Inform popn indicators'!AP65*'Inform popn indicators'!AR65</f>
        <v>15347118.435013488</v>
      </c>
      <c r="M63" s="12">
        <v>600</v>
      </c>
      <c r="N63" s="12">
        <f>H63*INDEX(DPM,MATCH($B63,DPM_ISOS,0),MATCH(N$2,DPM_Disasters,0))</f>
        <v>0</v>
      </c>
      <c r="O63" s="12">
        <f>I63*INDEX(DPM,MATCH($B63,DPM_ISOS,0),MATCH(O$2,DPM_Disasters,0))</f>
        <v>0</v>
      </c>
      <c r="P63" s="12">
        <f>J63*INDEX(DPM,MATCH($B63,DPM_ISOS,0),MATCH(P$2,DPM_Disasters,0))</f>
        <v>23546134.994216371</v>
      </c>
      <c r="Q63" s="12">
        <f>K63*INDEX(DPM,MATCH($B63,DPM_ISOS,0),MATCH(Q$2,DPM_Disasters,0))</f>
        <v>160</v>
      </c>
      <c r="R63" s="12">
        <f>L63*INDEX(DPM,MATCH($B63,DPM_ISOS,0),MATCH(R$2,DPM_Disasters,0))</f>
        <v>4604135.530504046</v>
      </c>
      <c r="S63" s="12">
        <f>M63*INDEX(DPM,MATCH($B63,DPM_ISOS,0),MATCH(S$2,DPM_Disasters,0))</f>
        <v>180</v>
      </c>
    </row>
    <row r="64" spans="1:19" x14ac:dyDescent="0.3">
      <c r="A64" s="1" t="s">
        <v>124</v>
      </c>
      <c r="B64" s="1" t="s">
        <v>125</v>
      </c>
      <c r="D64" s="38">
        <f>'Inform popn indicators'!AP66</f>
        <v>1744663</v>
      </c>
      <c r="E64" s="39">
        <f>'Inform popn indicators'!AT66</f>
        <v>8.5039435216643922E-3</v>
      </c>
      <c r="F64" s="39">
        <f>'Inform popn indicators'!AS66</f>
        <v>0.13649358116384547</v>
      </c>
      <c r="G64" s="39">
        <f>'Inform popn indicators'!AR66</f>
        <v>0.76970377239156484</v>
      </c>
      <c r="H64" s="36">
        <f>'Inform popn indicators'!AO66*'Inform popn indicators'!AT66</f>
        <v>17221.650671632862</v>
      </c>
      <c r="I64" s="12">
        <v>200</v>
      </c>
      <c r="J64" s="36">
        <f>'Inform popn indicators'!AO66*'Inform popn indicators'!AS66</f>
        <v>276418.20147740655</v>
      </c>
      <c r="K64" s="12">
        <v>250</v>
      </c>
      <c r="L64" s="36">
        <f>'Inform popn indicators'!AP66*'Inform popn indicators'!AR66</f>
        <v>1342873.6926519847</v>
      </c>
      <c r="M64" s="12">
        <v>600</v>
      </c>
      <c r="N64" s="12">
        <f>H64*INDEX(DPM,MATCH($B64,DPM_ISOS,0),MATCH(N$2,DPM_Disasters,0))</f>
        <v>0</v>
      </c>
      <c r="O64" s="12">
        <f>I64*INDEX(DPM,MATCH($B64,DPM_ISOS,0),MATCH(O$2,DPM_Disasters,0))</f>
        <v>0</v>
      </c>
      <c r="P64" s="12">
        <f>J64*INDEX(DPM,MATCH($B64,DPM_ISOS,0),MATCH(P$2,DPM_Disasters,0))</f>
        <v>132680.73670915514</v>
      </c>
      <c r="Q64" s="12">
        <f>K64*INDEX(DPM,MATCH($B64,DPM_ISOS,0),MATCH(Q$2,DPM_Disasters,0))</f>
        <v>120</v>
      </c>
      <c r="R64" s="12">
        <f>L64*INDEX(DPM,MATCH($B64,DPM_ISOS,0),MATCH(R$2,DPM_Disasters,0))</f>
        <v>228288.52775083738</v>
      </c>
      <c r="S64" s="12">
        <f>M64*INDEX(DPM,MATCH($B64,DPM_ISOS,0),MATCH(S$2,DPM_Disasters,0))</f>
        <v>101.99999999999999</v>
      </c>
    </row>
    <row r="65" spans="1:19" x14ac:dyDescent="0.3">
      <c r="A65" s="1" t="s">
        <v>126</v>
      </c>
      <c r="B65" s="1" t="s">
        <v>127</v>
      </c>
      <c r="D65" s="38">
        <f>'Inform popn indicators'!AP67</f>
        <v>1999309</v>
      </c>
      <c r="E65" s="39">
        <f>'Inform popn indicators'!AT67</f>
        <v>0.56917765177280488</v>
      </c>
      <c r="F65" s="39">
        <f>'Inform popn indicators'!AS67</f>
        <v>0.93767520756381884</v>
      </c>
      <c r="G65" s="39">
        <f>'Inform popn indicators'!AR67</f>
        <v>0.28259329337750216</v>
      </c>
      <c r="H65" s="36">
        <f>'Inform popn indicators'!AO67*'Inform popn indicators'!AT67</f>
        <v>1195596.3616290973</v>
      </c>
      <c r="I65" s="12">
        <v>200</v>
      </c>
      <c r="J65" s="36">
        <f>'Inform popn indicators'!AO67*'Inform popn indicators'!AS67</f>
        <v>1969650.5354019159</v>
      </c>
      <c r="K65" s="12">
        <v>250</v>
      </c>
      <c r="L65" s="36">
        <f>'Inform popn indicators'!AP67*'Inform popn indicators'!AR67</f>
        <v>564991.31478928053</v>
      </c>
      <c r="M65" s="12">
        <v>600</v>
      </c>
      <c r="N65" s="12">
        <f>H65*INDEX(DPM,MATCH($B65,DPM_ISOS,0),MATCH(N$2,DPM_Disasters,0))</f>
        <v>0</v>
      </c>
      <c r="O65" s="12">
        <f>I65*INDEX(DPM,MATCH($B65,DPM_ISOS,0),MATCH(O$2,DPM_Disasters,0))</f>
        <v>0</v>
      </c>
      <c r="P65" s="12">
        <f>J65*INDEX(DPM,MATCH($B65,DPM_ISOS,0),MATCH(P$2,DPM_Disasters,0))</f>
        <v>689377.68739067053</v>
      </c>
      <c r="Q65" s="12">
        <f>K65*INDEX(DPM,MATCH($B65,DPM_ISOS,0),MATCH(Q$2,DPM_Disasters,0))</f>
        <v>87.5</v>
      </c>
      <c r="R65" s="12">
        <f>L65*INDEX(DPM,MATCH($B65,DPM_ISOS,0),MATCH(R$2,DPM_Disasters,0))</f>
        <v>5649.9131478928057</v>
      </c>
      <c r="S65" s="12">
        <f>M65*INDEX(DPM,MATCH($B65,DPM_ISOS,0),MATCH(S$2,DPM_Disasters,0))</f>
        <v>6</v>
      </c>
    </row>
    <row r="66" spans="1:19" x14ac:dyDescent="0.3">
      <c r="A66" s="1" t="s">
        <v>128</v>
      </c>
      <c r="B66" s="1" t="s">
        <v>129</v>
      </c>
      <c r="D66" s="38">
        <f>'Inform popn indicators'!AP68</f>
        <v>3970569</v>
      </c>
      <c r="E66" s="39">
        <f>'Inform popn indicators'!AT68</f>
        <v>0.58409293639872439</v>
      </c>
      <c r="F66" s="39">
        <f>'Inform popn indicators'!AS68</f>
        <v>0.83468906027723722</v>
      </c>
      <c r="G66" s="39">
        <f>'Inform popn indicators'!AR68</f>
        <v>0.6165531850791498</v>
      </c>
      <c r="H66" s="36">
        <f>'Inform popn indicators'!AO68*'Inform popn indicators'!AT68</f>
        <v>2171131.8538876986</v>
      </c>
      <c r="I66" s="12">
        <v>200</v>
      </c>
      <c r="J66" s="36">
        <f>'Inform popn indicators'!AO68*'Inform popn indicators'!AS68</f>
        <v>3102622.7059565187</v>
      </c>
      <c r="K66" s="12">
        <v>250</v>
      </c>
      <c r="L66" s="36">
        <f>'Inform popn indicators'!AP68*'Inform popn indicators'!AR68</f>
        <v>2448066.9635265348</v>
      </c>
      <c r="M66" s="12">
        <v>600</v>
      </c>
      <c r="N66" s="12">
        <f>H66*INDEX(DPM,MATCH($B66,DPM_ISOS,0),MATCH(N$2,DPM_Disasters,0))</f>
        <v>0</v>
      </c>
      <c r="O66" s="12">
        <f>I66*INDEX(DPM,MATCH($B66,DPM_ISOS,0),MATCH(O$2,DPM_Disasters,0))</f>
        <v>0</v>
      </c>
      <c r="P66" s="12">
        <f>J66*INDEX(DPM,MATCH($B66,DPM_ISOS,0),MATCH(P$2,DPM_Disasters,0))</f>
        <v>1613363.8070973898</v>
      </c>
      <c r="Q66" s="12">
        <f>K66*INDEX(DPM,MATCH($B66,DPM_ISOS,0),MATCH(Q$2,DPM_Disasters,0))</f>
        <v>130</v>
      </c>
      <c r="R66" s="12">
        <f>L66*INDEX(DPM,MATCH($B66,DPM_ISOS,0),MATCH(R$2,DPM_Disasters,0))</f>
        <v>1909492.2315506972</v>
      </c>
      <c r="S66" s="12">
        <f>M66*INDEX(DPM,MATCH($B66,DPM_ISOS,0),MATCH(S$2,DPM_Disasters,0))</f>
        <v>468</v>
      </c>
    </row>
    <row r="67" spans="1:19" x14ac:dyDescent="0.3">
      <c r="A67" s="1" t="s">
        <v>130</v>
      </c>
      <c r="B67" s="1" t="s">
        <v>131</v>
      </c>
      <c r="D67" s="38">
        <f>'Inform popn indicators'!AP69</f>
        <v>80032468</v>
      </c>
      <c r="E67" s="39">
        <f>'Inform popn indicators'!AT69</f>
        <v>0.46993527851229178</v>
      </c>
      <c r="F67" s="39">
        <f>'Inform popn indicators'!AS69</f>
        <v>0.57951825556127923</v>
      </c>
      <c r="G67" s="39">
        <f>'Inform popn indicators'!AR69</f>
        <v>0.19601500395176596</v>
      </c>
      <c r="H67" s="36">
        <f>'Inform popn indicators'!AO69*'Inform popn indicators'!AT69</f>
        <v>38861297.856573969</v>
      </c>
      <c r="I67" s="12">
        <v>200</v>
      </c>
      <c r="J67" s="36">
        <f>'Inform popn indicators'!AO69*'Inform popn indicators'!AS69</f>
        <v>47923262.143639989</v>
      </c>
      <c r="K67" s="12">
        <v>250</v>
      </c>
      <c r="L67" s="36">
        <f>'Inform popn indicators'!AP69*'Inform popn indicators'!AR69</f>
        <v>15687564.531289583</v>
      </c>
      <c r="M67" s="12">
        <v>600</v>
      </c>
      <c r="N67" s="12">
        <f>H67*INDEX(DPM,MATCH($B67,DPM_ISOS,0),MATCH(N$2,DPM_Disasters,0))</f>
        <v>0</v>
      </c>
      <c r="O67" s="12">
        <f>I67*INDEX(DPM,MATCH($B67,DPM_ISOS,0),MATCH(O$2,DPM_Disasters,0))</f>
        <v>0</v>
      </c>
      <c r="P67" s="12">
        <f>J67*INDEX(DPM,MATCH($B67,DPM_ISOS,0),MATCH(P$2,DPM_Disasters,0))</f>
        <v>29233189.907620393</v>
      </c>
      <c r="Q67" s="12">
        <f>K67*INDEX(DPM,MATCH($B67,DPM_ISOS,0),MATCH(Q$2,DPM_Disasters,0))</f>
        <v>152.5</v>
      </c>
      <c r="R67" s="12">
        <f>L67*INDEX(DPM,MATCH($B67,DPM_ISOS,0),MATCH(R$2,DPM_Disasters,0))</f>
        <v>4235642.4234481873</v>
      </c>
      <c r="S67" s="12">
        <f>M67*INDEX(DPM,MATCH($B67,DPM_ISOS,0),MATCH(S$2,DPM_Disasters,0))</f>
        <v>162</v>
      </c>
    </row>
    <row r="68" spans="1:19" x14ac:dyDescent="0.3">
      <c r="A68" s="1" t="s">
        <v>132</v>
      </c>
      <c r="B68" s="1" t="s">
        <v>133</v>
      </c>
      <c r="D68" s="38">
        <f>'Inform popn indicators'!AP70</f>
        <v>27387501</v>
      </c>
      <c r="E68" s="39">
        <f>'Inform popn indicators'!AT70</f>
        <v>0.41269932414666688</v>
      </c>
      <c r="F68" s="39">
        <f>'Inform popn indicators'!AS70</f>
        <v>0.20619586967302361</v>
      </c>
      <c r="G68" s="39">
        <f>'Inform popn indicators'!AR70</f>
        <v>0.28642139768721853</v>
      </c>
      <c r="H68" s="36">
        <f>'Inform popn indicators'!AO70*'Inform popn indicators'!AT70</f>
        <v>11899618.788296411</v>
      </c>
      <c r="I68" s="12">
        <v>200</v>
      </c>
      <c r="J68" s="36">
        <f>'Inform popn indicators'!AO70*'Inform popn indicators'!AS70</f>
        <v>5945375.0012884447</v>
      </c>
      <c r="K68" s="12">
        <v>250</v>
      </c>
      <c r="L68" s="36">
        <f>'Inform popn indicators'!AP70*'Inform popn indicators'!AR70</f>
        <v>7844366.3155800952</v>
      </c>
      <c r="M68" s="12">
        <v>600</v>
      </c>
      <c r="N68" s="12">
        <f>H68*INDEX(DPM,MATCH($B68,DPM_ISOS,0),MATCH(N$2,DPM_Disasters,0))</f>
        <v>0</v>
      </c>
      <c r="O68" s="12">
        <f>I68*INDEX(DPM,MATCH($B68,DPM_ISOS,0),MATCH(O$2,DPM_Disasters,0))</f>
        <v>0</v>
      </c>
      <c r="P68" s="12">
        <f>J68*INDEX(DPM,MATCH($B68,DPM_ISOS,0),MATCH(P$2,DPM_Disasters,0))</f>
        <v>2913233.750631338</v>
      </c>
      <c r="Q68" s="12">
        <f>K68*INDEX(DPM,MATCH($B68,DPM_ISOS,0),MATCH(Q$2,DPM_Disasters,0))</f>
        <v>122.50000000000001</v>
      </c>
      <c r="R68" s="12">
        <f>L68*INDEX(DPM,MATCH($B68,DPM_ISOS,0),MATCH(R$2,DPM_Disasters,0))</f>
        <v>78443.663155800954</v>
      </c>
      <c r="S68" s="12">
        <f>M68*INDEX(DPM,MATCH($B68,DPM_ISOS,0),MATCH(S$2,DPM_Disasters,0))</f>
        <v>6</v>
      </c>
    </row>
    <row r="69" spans="1:19" x14ac:dyDescent="0.3">
      <c r="A69" s="1" t="s">
        <v>134</v>
      </c>
      <c r="B69" s="1" t="s">
        <v>135</v>
      </c>
      <c r="D69" s="38">
        <f>'Inform popn indicators'!AP71</f>
        <v>10811563</v>
      </c>
      <c r="E69" s="39">
        <f>'Inform popn indicators'!AT71</f>
        <v>0.61404016720220178</v>
      </c>
      <c r="F69" s="39">
        <f>'Inform popn indicators'!AS71</f>
        <v>0.16000932892471798</v>
      </c>
      <c r="G69" s="39">
        <f>'Inform popn indicators'!AR71</f>
        <v>0.19845109480045164</v>
      </c>
      <c r="H69" s="36">
        <f>'Inform popn indicators'!AO71*'Inform popn indicators'!AT71</f>
        <v>6607330.7100060834</v>
      </c>
      <c r="I69" s="12">
        <v>200</v>
      </c>
      <c r="J69" s="36">
        <f>'Inform popn indicators'!AO71*'Inform popn indicators'!AS71</f>
        <v>1721767.7431574427</v>
      </c>
      <c r="K69" s="12">
        <v>250</v>
      </c>
      <c r="L69" s="36">
        <f>'Inform popn indicators'!AP71*'Inform popn indicators'!AR71</f>
        <v>2145566.5138540552</v>
      </c>
      <c r="M69" s="12">
        <v>600</v>
      </c>
      <c r="N69" s="12">
        <f>H69*INDEX(DPM,MATCH($B69,DPM_ISOS,0),MATCH(N$2,DPM_Disasters,0))</f>
        <v>0</v>
      </c>
      <c r="O69" s="12">
        <f>I69*INDEX(DPM,MATCH($B69,DPM_ISOS,0),MATCH(O$2,DPM_Disasters,0))</f>
        <v>0</v>
      </c>
      <c r="P69" s="12">
        <f>J69*INDEX(DPM,MATCH($B69,DPM_ISOS,0),MATCH(P$2,DPM_Disasters,0))</f>
        <v>533748.00037880719</v>
      </c>
      <c r="Q69" s="12">
        <f>K69*INDEX(DPM,MATCH($B69,DPM_ISOS,0),MATCH(Q$2,DPM_Disasters,0))</f>
        <v>77.5</v>
      </c>
      <c r="R69" s="12">
        <f>L69*INDEX(DPM,MATCH($B69,DPM_ISOS,0),MATCH(R$2,DPM_Disasters,0))</f>
        <v>1308795.5734509737</v>
      </c>
      <c r="S69" s="12">
        <f>M69*INDEX(DPM,MATCH($B69,DPM_ISOS,0),MATCH(S$2,DPM_Disasters,0))</f>
        <v>366</v>
      </c>
    </row>
    <row r="70" spans="1:19" x14ac:dyDescent="0.3">
      <c r="A70" s="1" t="s">
        <v>136</v>
      </c>
      <c r="B70" s="1" t="s">
        <v>137</v>
      </c>
      <c r="D70" s="38">
        <f>'Inform popn indicators'!AP72</f>
        <v>105864</v>
      </c>
      <c r="E70" s="39">
        <f>'Inform popn indicators'!AT72</f>
        <v>0.69395982685317781</v>
      </c>
      <c r="F70" s="39">
        <f>'Inform popn indicators'!AS72</f>
        <v>0.54085713787423662</v>
      </c>
      <c r="G70" s="39">
        <f>'Inform popn indicators'!AR72</f>
        <v>0.4840473158556563</v>
      </c>
      <c r="H70" s="36">
        <f>'Inform popn indicators'!AO72*'Inform popn indicators'!AT72</f>
        <v>74826.218330443895</v>
      </c>
      <c r="I70" s="12">
        <v>200</v>
      </c>
      <c r="J70" s="36">
        <f>'Inform popn indicators'!AO72*'Inform popn indicators'!AS72</f>
        <v>58317.920891289563</v>
      </c>
      <c r="K70" s="12">
        <v>250</v>
      </c>
      <c r="L70" s="36">
        <f>'Inform popn indicators'!AP72*'Inform popn indicators'!AR72</f>
        <v>51243.185045743201</v>
      </c>
      <c r="M70" s="12">
        <v>600</v>
      </c>
      <c r="N70" s="12">
        <f>H70*INDEX(DPM,MATCH($B70,DPM_ISOS,0),MATCH(N$2,DPM_Disasters,0))</f>
        <v>13468.719299479901</v>
      </c>
      <c r="O70" s="12">
        <f>I70*INDEX(DPM,MATCH($B70,DPM_ISOS,0),MATCH(O$2,DPM_Disasters,0))</f>
        <v>36</v>
      </c>
      <c r="P70" s="12">
        <f>J70*INDEX(DPM,MATCH($B70,DPM_ISOS,0),MATCH(P$2,DPM_Disasters,0))</f>
        <v>583.17920891289566</v>
      </c>
      <c r="Q70" s="12">
        <f>K70*INDEX(DPM,MATCH($B70,DPM_ISOS,0),MATCH(Q$2,DPM_Disasters,0))</f>
        <v>2.5</v>
      </c>
      <c r="R70" s="12">
        <f>L70*INDEX(DPM,MATCH($B70,DPM_ISOS,0),MATCH(R$2,DPM_Disasters,0))</f>
        <v>2562.1592522871601</v>
      </c>
      <c r="S70" s="12">
        <f>M70*INDEX(DPM,MATCH($B70,DPM_ISOS,0),MATCH(S$2,DPM_Disasters,0))</f>
        <v>30</v>
      </c>
    </row>
    <row r="71" spans="1:19" x14ac:dyDescent="0.3">
      <c r="A71" s="1" t="s">
        <v>138</v>
      </c>
      <c r="B71" s="1" t="s">
        <v>139</v>
      </c>
      <c r="D71" s="38">
        <f>'Inform popn indicators'!AP73</f>
        <v>16295964</v>
      </c>
      <c r="E71" s="39">
        <f>'Inform popn indicators'!AT73</f>
        <v>0.16307595178883261</v>
      </c>
      <c r="F71" s="39">
        <f>'Inform popn indicators'!AS73</f>
        <v>0.70783528267158446</v>
      </c>
      <c r="G71" s="39">
        <f>'Inform popn indicators'!AR73</f>
        <v>0.39166368523208905</v>
      </c>
      <c r="H71" s="36">
        <f>'Inform popn indicators'!AO73*'Inform popn indicators'!AT73</f>
        <v>2758185.7628842276</v>
      </c>
      <c r="I71" s="12">
        <v>200</v>
      </c>
      <c r="J71" s="36">
        <f>'Inform popn indicators'!AO73*'Inform popn indicators'!AS73</f>
        <v>11971974.884806974</v>
      </c>
      <c r="K71" s="12">
        <v>250</v>
      </c>
      <c r="L71" s="36">
        <f>'Inform popn indicators'!AP73*'Inform popn indicators'!AR73</f>
        <v>6382537.3146494552</v>
      </c>
      <c r="M71" s="12">
        <v>600</v>
      </c>
      <c r="N71" s="12">
        <f>H71*INDEX(DPM,MATCH($B71,DPM_ISOS,0),MATCH(N$2,DPM_Disasters,0))</f>
        <v>1241183.5932979025</v>
      </c>
      <c r="O71" s="12">
        <f>I71*INDEX(DPM,MATCH($B71,DPM_ISOS,0),MATCH(O$2,DPM_Disasters,0))</f>
        <v>90</v>
      </c>
      <c r="P71" s="12">
        <f>J71*INDEX(DPM,MATCH($B71,DPM_ISOS,0),MATCH(P$2,DPM_Disasters,0))</f>
        <v>6105707.1912515564</v>
      </c>
      <c r="Q71" s="12">
        <f>K71*INDEX(DPM,MATCH($B71,DPM_ISOS,0),MATCH(Q$2,DPM_Disasters,0))</f>
        <v>127.5</v>
      </c>
      <c r="R71" s="12">
        <f>L71*INDEX(DPM,MATCH($B71,DPM_ISOS,0),MATCH(R$2,DPM_Disasters,0))</f>
        <v>6191061.1952099716</v>
      </c>
      <c r="S71" s="12">
        <f>M71*INDEX(DPM,MATCH($B71,DPM_ISOS,0),MATCH(S$2,DPM_Disasters,0))</f>
        <v>582</v>
      </c>
    </row>
    <row r="72" spans="1:19" x14ac:dyDescent="0.3">
      <c r="A72" s="1" t="s">
        <v>140</v>
      </c>
      <c r="B72" s="1" t="s">
        <v>141</v>
      </c>
      <c r="D72" s="38">
        <f>'Inform popn indicators'!AP74</f>
        <v>12518432</v>
      </c>
      <c r="E72" s="39">
        <f>'Inform popn indicators'!AT74</f>
        <v>0.12891270762571361</v>
      </c>
      <c r="F72" s="39">
        <f>'Inform popn indicators'!AS74</f>
        <v>0.45744857853351018</v>
      </c>
      <c r="G72" s="39">
        <f>'Inform popn indicators'!AR74</f>
        <v>0.44275517860562386</v>
      </c>
      <c r="H72" s="36">
        <f>'Inform popn indicators'!AO74*'Inform popn indicators'!AT74</f>
        <v>1639405.591512742</v>
      </c>
      <c r="I72" s="12">
        <v>200</v>
      </c>
      <c r="J72" s="36">
        <f>'Inform popn indicators'!AO74*'Inform popn indicators'!AS74</f>
        <v>5817454.0841604704</v>
      </c>
      <c r="K72" s="12">
        <v>250</v>
      </c>
      <c r="L72" s="36">
        <f>'Inform popn indicators'!AP74*'Inform popn indicators'!AR74</f>
        <v>5542600.5960223572</v>
      </c>
      <c r="M72" s="12">
        <v>600</v>
      </c>
      <c r="N72" s="12">
        <f>H72*INDEX(DPM,MATCH($B72,DPM_ISOS,0),MATCH(N$2,DPM_Disasters,0))</f>
        <v>0</v>
      </c>
      <c r="O72" s="12">
        <f>I72*INDEX(DPM,MATCH($B72,DPM_ISOS,0),MATCH(O$2,DPM_Disasters,0))</f>
        <v>0</v>
      </c>
      <c r="P72" s="12">
        <f>J72*INDEX(DPM,MATCH($B72,DPM_ISOS,0),MATCH(P$2,DPM_Disasters,0))</f>
        <v>3025076.1237634448</v>
      </c>
      <c r="Q72" s="12">
        <f>K72*INDEX(DPM,MATCH($B72,DPM_ISOS,0),MATCH(Q$2,DPM_Disasters,0))</f>
        <v>130</v>
      </c>
      <c r="R72" s="12">
        <f>L72*INDEX(DPM,MATCH($B72,DPM_ISOS,0),MATCH(R$2,DPM_Disasters,0))</f>
        <v>55426.005960223571</v>
      </c>
      <c r="S72" s="12">
        <f>M72*INDEX(DPM,MATCH($B72,DPM_ISOS,0),MATCH(S$2,DPM_Disasters,0))</f>
        <v>6</v>
      </c>
    </row>
    <row r="73" spans="1:19" x14ac:dyDescent="0.3">
      <c r="A73" s="1" t="s">
        <v>142</v>
      </c>
      <c r="B73" s="1" t="s">
        <v>143</v>
      </c>
      <c r="D73" s="38">
        <f>'Inform popn indicators'!AP75</f>
        <v>1841997</v>
      </c>
      <c r="E73" s="39">
        <f>'Inform popn indicators'!AT75</f>
        <v>0.21267771695212323</v>
      </c>
      <c r="F73" s="39">
        <f>'Inform popn indicators'!AS75</f>
        <v>0.65081227490214932</v>
      </c>
      <c r="G73" s="39">
        <f>'Inform popn indicators'!AR75</f>
        <v>0.81747519571772842</v>
      </c>
      <c r="H73" s="36">
        <f>'Inform popn indicators'!AO75*'Inform popn indicators'!AT75</f>
        <v>395853.4190417988</v>
      </c>
      <c r="I73" s="12">
        <v>200</v>
      </c>
      <c r="J73" s="36">
        <f>'Inform popn indicators'!AO75*'Inform popn indicators'!AS75</f>
        <v>1211345.8234666972</v>
      </c>
      <c r="K73" s="12">
        <v>250</v>
      </c>
      <c r="L73" s="36">
        <f>'Inform popn indicators'!AP75*'Inform popn indicators'!AR75</f>
        <v>1505786.8580864687</v>
      </c>
      <c r="M73" s="12">
        <v>600</v>
      </c>
      <c r="N73" s="12">
        <f>H73*INDEX(DPM,MATCH($B73,DPM_ISOS,0),MATCH(N$2,DPM_Disasters,0))</f>
        <v>0</v>
      </c>
      <c r="O73" s="12">
        <f>I73*INDEX(DPM,MATCH($B73,DPM_ISOS,0),MATCH(O$2,DPM_Disasters,0))</f>
        <v>0</v>
      </c>
      <c r="P73" s="12">
        <f>J73*INDEX(DPM,MATCH($B73,DPM_ISOS,0),MATCH(P$2,DPM_Disasters,0))</f>
        <v>399744.12174401002</v>
      </c>
      <c r="Q73" s="12">
        <f>K73*INDEX(DPM,MATCH($B73,DPM_ISOS,0),MATCH(Q$2,DPM_Disasters,0))</f>
        <v>82.499999999999986</v>
      </c>
      <c r="R73" s="12">
        <f>L73*INDEX(DPM,MATCH($B73,DPM_ISOS,0),MATCH(R$2,DPM_Disasters,0))</f>
        <v>15057.868580864686</v>
      </c>
      <c r="S73" s="12">
        <f>M73*INDEX(DPM,MATCH($B73,DPM_ISOS,0),MATCH(S$2,DPM_Disasters,0))</f>
        <v>6</v>
      </c>
    </row>
    <row r="74" spans="1:19" x14ac:dyDescent="0.3">
      <c r="A74" s="1" t="s">
        <v>144</v>
      </c>
      <c r="B74" s="1" t="s">
        <v>145</v>
      </c>
      <c r="D74" s="38">
        <f>'Inform popn indicators'!AP76</f>
        <v>723086</v>
      </c>
      <c r="E74" s="39">
        <f>'Inform popn indicators'!AT76</f>
        <v>0.9423433188782111</v>
      </c>
      <c r="F74" s="39">
        <f>'Inform popn indicators'!AS76</f>
        <v>0.11774906647417804</v>
      </c>
      <c r="G74" s="39">
        <f>'Inform popn indicators'!AR76</f>
        <v>0.33102810197167898</v>
      </c>
      <c r="H74" s="36">
        <f>'Inform popn indicators'!AO76*'Inform popn indicators'!AT76</f>
        <v>733010.23167928646</v>
      </c>
      <c r="I74" s="12">
        <v>200</v>
      </c>
      <c r="J74" s="36">
        <f>'Inform popn indicators'!AO76*'Inform popn indicators'!AS76</f>
        <v>91592.171098537656</v>
      </c>
      <c r="K74" s="12">
        <v>250</v>
      </c>
      <c r="L74" s="36">
        <f>'Inform popn indicators'!AP76*'Inform popn indicators'!AR76</f>
        <v>239361.78614229348</v>
      </c>
      <c r="M74" s="12">
        <v>600</v>
      </c>
      <c r="N74" s="12">
        <f>H74*INDEX(DPM,MATCH($B74,DPM_ISOS,0),MATCH(N$2,DPM_Disasters,0))</f>
        <v>0</v>
      </c>
      <c r="O74" s="12">
        <f>I74*INDEX(DPM,MATCH($B74,DPM_ISOS,0),MATCH(O$2,DPM_Disasters,0))</f>
        <v>0</v>
      </c>
      <c r="P74" s="12">
        <f>J74*INDEX(DPM,MATCH($B74,DPM_ISOS,0),MATCH(P$2,DPM_Disasters,0))</f>
        <v>45796.085549268828</v>
      </c>
      <c r="Q74" s="12">
        <f>K74*INDEX(DPM,MATCH($B74,DPM_ISOS,0),MATCH(Q$2,DPM_Disasters,0))</f>
        <v>125</v>
      </c>
      <c r="R74" s="12">
        <f>L74*INDEX(DPM,MATCH($B74,DPM_ISOS,0),MATCH(R$2,DPM_Disasters,0))</f>
        <v>2393.6178614229348</v>
      </c>
      <c r="S74" s="12">
        <f>M74*INDEX(DPM,MATCH($B74,DPM_ISOS,0),MATCH(S$2,DPM_Disasters,0))</f>
        <v>6</v>
      </c>
    </row>
    <row r="75" spans="1:19" x14ac:dyDescent="0.3">
      <c r="A75" s="1" t="s">
        <v>146</v>
      </c>
      <c r="B75" s="1" t="s">
        <v>147</v>
      </c>
      <c r="D75" s="38">
        <f>'Inform popn indicators'!AP77</f>
        <v>10678016</v>
      </c>
      <c r="E75" s="39">
        <f>'Inform popn indicators'!AT77</f>
        <v>0.23254090263802007</v>
      </c>
      <c r="F75" s="39">
        <f>'Inform popn indicators'!AS77</f>
        <v>0.45349167443329319</v>
      </c>
      <c r="G75" s="39">
        <f>'Inform popn indicators'!AR77</f>
        <v>5.7284203243014753E-2</v>
      </c>
      <c r="H75" s="36">
        <f>'Inform popn indicators'!AO77*'Inform popn indicators'!AT77</f>
        <v>2553584.9037348027</v>
      </c>
      <c r="I75" s="12">
        <v>200</v>
      </c>
      <c r="J75" s="36">
        <f>'Inform popn indicators'!AO77*'Inform popn indicators'!AS77</f>
        <v>4979895.9265454374</v>
      </c>
      <c r="K75" s="12">
        <v>250</v>
      </c>
      <c r="L75" s="36">
        <f>'Inform popn indicators'!AP77*'Inform popn indicators'!AR77</f>
        <v>611681.63877616345</v>
      </c>
      <c r="M75" s="12">
        <v>600</v>
      </c>
      <c r="N75" s="12">
        <f>H75*INDEX(DPM,MATCH($B75,DPM_ISOS,0),MATCH(N$2,DPM_Disasters,0))</f>
        <v>1838581.130689058</v>
      </c>
      <c r="O75" s="12">
        <f>I75*INDEX(DPM,MATCH($B75,DPM_ISOS,0),MATCH(O$2,DPM_Disasters,0))</f>
        <v>144</v>
      </c>
      <c r="P75" s="12">
        <f>J75*INDEX(DPM,MATCH($B75,DPM_ISOS,0),MATCH(P$2,DPM_Disasters,0))</f>
        <v>2141355.2484145379</v>
      </c>
      <c r="Q75" s="12">
        <f>K75*INDEX(DPM,MATCH($B75,DPM_ISOS,0),MATCH(Q$2,DPM_Disasters,0))</f>
        <v>107.5</v>
      </c>
      <c r="R75" s="12">
        <f>L75*INDEX(DPM,MATCH($B75,DPM_ISOS,0),MATCH(R$2,DPM_Disasters,0))</f>
        <v>348658.53410241322</v>
      </c>
      <c r="S75" s="12">
        <f>M75*INDEX(DPM,MATCH($B75,DPM_ISOS,0),MATCH(S$2,DPM_Disasters,0))</f>
        <v>342.00000000000006</v>
      </c>
    </row>
    <row r="76" spans="1:19" x14ac:dyDescent="0.3">
      <c r="A76" s="1" t="s">
        <v>148</v>
      </c>
      <c r="B76" s="1" t="s">
        <v>149</v>
      </c>
      <c r="D76" s="38">
        <f>'Inform popn indicators'!AP78</f>
        <v>7762750</v>
      </c>
      <c r="E76" s="39">
        <f>'Inform popn indicators'!AT78</f>
        <v>0.86113821328549389</v>
      </c>
      <c r="F76" s="39">
        <f>'Inform popn indicators'!AS78</f>
        <v>0.21526574469434712</v>
      </c>
      <c r="G76" s="39">
        <f>'Inform popn indicators'!AR78</f>
        <v>0.44421321068362529</v>
      </c>
      <c r="H76" s="36">
        <f>'Inform popn indicators'!AO78*'Inform popn indicators'!AT78</f>
        <v>7978503.2423503911</v>
      </c>
      <c r="I76" s="12">
        <v>200</v>
      </c>
      <c r="J76" s="36">
        <f>'Inform popn indicators'!AO78*'Inform popn indicators'!AS78</f>
        <v>1994451.5473980205</v>
      </c>
      <c r="K76" s="12">
        <v>250</v>
      </c>
      <c r="L76" s="36">
        <f>'Inform popn indicators'!AP78*'Inform popn indicators'!AR78</f>
        <v>3448316.1012343122</v>
      </c>
      <c r="M76" s="12">
        <v>600</v>
      </c>
      <c r="N76" s="12">
        <f>H76*INDEX(DPM,MATCH($B76,DPM_ISOS,0),MATCH(N$2,DPM_Disasters,0))</f>
        <v>3430756.3942106683</v>
      </c>
      <c r="O76" s="12">
        <f>I76*INDEX(DPM,MATCH($B76,DPM_ISOS,0),MATCH(O$2,DPM_Disasters,0))</f>
        <v>86</v>
      </c>
      <c r="P76" s="12">
        <f>J76*INDEX(DPM,MATCH($B76,DPM_ISOS,0),MATCH(P$2,DPM_Disasters,0))</f>
        <v>1017170.2891729905</v>
      </c>
      <c r="Q76" s="12">
        <f>K76*INDEX(DPM,MATCH($B76,DPM_ISOS,0),MATCH(Q$2,DPM_Disasters,0))</f>
        <v>127.5</v>
      </c>
      <c r="R76" s="12">
        <f>L76*INDEX(DPM,MATCH($B76,DPM_ISOS,0),MATCH(R$2,DPM_Disasters,0))</f>
        <v>2275888.6268146457</v>
      </c>
      <c r="S76" s="12">
        <f>M76*INDEX(DPM,MATCH($B76,DPM_ISOS,0),MATCH(S$2,DPM_Disasters,0))</f>
        <v>395.99999999999994</v>
      </c>
    </row>
    <row r="77" spans="1:19" x14ac:dyDescent="0.3">
      <c r="A77" s="1" t="s">
        <v>150</v>
      </c>
      <c r="B77" s="1" t="s">
        <v>151</v>
      </c>
      <c r="D77" s="38">
        <f>'Inform popn indicators'!AP79</f>
        <v>9759995</v>
      </c>
      <c r="E77" s="39">
        <f>'Inform popn indicators'!AT79</f>
        <v>0.56977770645531289</v>
      </c>
      <c r="F77" s="39">
        <f>'Inform popn indicators'!AS79</f>
        <v>0.39971015997301451</v>
      </c>
      <c r="G77" s="39">
        <f>'Inform popn indicators'!AR79</f>
        <v>0.81665598658736049</v>
      </c>
      <c r="H77" s="36">
        <f>'Inform popn indicators'!AO79*'Inform popn indicators'!AT79</f>
        <v>5573068.108608135</v>
      </c>
      <c r="I77" s="12">
        <v>200</v>
      </c>
      <c r="J77" s="36">
        <f>'Inform popn indicators'!AO79*'Inform popn indicators'!AS79</f>
        <v>3909615.8378863716</v>
      </c>
      <c r="K77" s="12">
        <v>250</v>
      </c>
      <c r="L77" s="36">
        <f>'Inform popn indicators'!AP79*'Inform popn indicators'!AR79</f>
        <v>7970558.3458127053</v>
      </c>
      <c r="M77" s="12">
        <v>600</v>
      </c>
      <c r="N77" s="12">
        <f>H77*INDEX(DPM,MATCH($B77,DPM_ISOS,0),MATCH(N$2,DPM_Disasters,0))</f>
        <v>0</v>
      </c>
      <c r="O77" s="12">
        <f>I77*INDEX(DPM,MATCH($B77,DPM_ISOS,0),MATCH(O$2,DPM_Disasters,0))</f>
        <v>0</v>
      </c>
      <c r="P77" s="12">
        <f>J77*INDEX(DPM,MATCH($B77,DPM_ISOS,0),MATCH(P$2,DPM_Disasters,0))</f>
        <v>2932211.878414779</v>
      </c>
      <c r="Q77" s="12">
        <f>K77*INDEX(DPM,MATCH($B77,DPM_ISOS,0),MATCH(Q$2,DPM_Disasters,0))</f>
        <v>187.5</v>
      </c>
      <c r="R77" s="12">
        <f>L77*INDEX(DPM,MATCH($B77,DPM_ISOS,0),MATCH(R$2,DPM_Disasters,0))</f>
        <v>3028812.1714088279</v>
      </c>
      <c r="S77" s="12">
        <f>M77*INDEX(DPM,MATCH($B77,DPM_ISOS,0),MATCH(S$2,DPM_Disasters,0))</f>
        <v>228</v>
      </c>
    </row>
    <row r="78" spans="1:19" x14ac:dyDescent="0.3">
      <c r="A78" s="1" t="s">
        <v>152</v>
      </c>
      <c r="B78" s="1" t="s">
        <v>153</v>
      </c>
      <c r="D78" s="38">
        <f>'Inform popn indicators'!AP80</f>
        <v>322117</v>
      </c>
      <c r="E78" s="39">
        <f>'Inform popn indicators'!AT80</f>
        <v>0.41461971349541116</v>
      </c>
      <c r="F78" s="39">
        <f>'Inform popn indicators'!AS80</f>
        <v>0.90259366305932365</v>
      </c>
      <c r="G78" s="39">
        <f>'Inform popn indicators'!AR80</f>
        <v>6.9831363815860859E-2</v>
      </c>
      <c r="H78" s="36">
        <f>'Inform popn indicators'!AO80*'Inform popn indicators'!AT80</f>
        <v>141503.07430056791</v>
      </c>
      <c r="I78" s="12">
        <v>200</v>
      </c>
      <c r="J78" s="36">
        <f>'Inform popn indicators'!AO80*'Inform popn indicators'!AS80</f>
        <v>308040.77570353821</v>
      </c>
      <c r="K78" s="12">
        <v>250</v>
      </c>
      <c r="L78" s="36">
        <f>'Inform popn indicators'!AP80*'Inform popn indicators'!AR80</f>
        <v>22493.869418273651</v>
      </c>
      <c r="M78" s="12">
        <v>600</v>
      </c>
      <c r="N78" s="12">
        <f>H78*INDEX(DPM,MATCH($B78,DPM_ISOS,0),MATCH(N$2,DPM_Disasters,0))</f>
        <v>0</v>
      </c>
      <c r="O78" s="12">
        <f>I78*INDEX(DPM,MATCH($B78,DPM_ISOS,0),MATCH(O$2,DPM_Disasters,0))</f>
        <v>0</v>
      </c>
      <c r="P78" s="12">
        <f>J78*INDEX(DPM,MATCH($B78,DPM_ISOS,0),MATCH(P$2,DPM_Disasters,0))</f>
        <v>3080.407757035382</v>
      </c>
      <c r="Q78" s="12">
        <f>K78*INDEX(DPM,MATCH($B78,DPM_ISOS,0),MATCH(Q$2,DPM_Disasters,0))</f>
        <v>2.5</v>
      </c>
      <c r="R78" s="12">
        <f>L78*INDEX(DPM,MATCH($B78,DPM_ISOS,0),MATCH(R$2,DPM_Disasters,0))</f>
        <v>13496.32165096419</v>
      </c>
      <c r="S78" s="12">
        <f>M78*INDEX(DPM,MATCH($B78,DPM_ISOS,0),MATCH(S$2,DPM_Disasters,0))</f>
        <v>360</v>
      </c>
    </row>
    <row r="79" spans="1:19" x14ac:dyDescent="0.3">
      <c r="A79" s="1" t="s">
        <v>154</v>
      </c>
      <c r="B79" s="1" t="s">
        <v>155</v>
      </c>
      <c r="D79" s="38">
        <f>'Inform popn indicators'!AP81</f>
        <v>1309290969</v>
      </c>
      <c r="E79" s="39">
        <f>'Inform popn indicators'!AT81</f>
        <v>0.15920929642296755</v>
      </c>
      <c r="F79" s="39">
        <f>'Inform popn indicators'!AS81</f>
        <v>0.64558049057584788</v>
      </c>
      <c r="G79" s="39">
        <f>'Inform popn indicators'!AR81</f>
        <v>0.85539793200302294</v>
      </c>
      <c r="H79" s="36">
        <f>'Inform popn indicators'!AO81*'Inform popn indicators'!AT81</f>
        <v>213209931.05719712</v>
      </c>
      <c r="I79" s="12">
        <v>200</v>
      </c>
      <c r="J79" s="36">
        <f>'Inform popn indicators'!AO81*'Inform popn indicators'!AS81</f>
        <v>864548584.66224241</v>
      </c>
      <c r="K79" s="12">
        <v>250</v>
      </c>
      <c r="L79" s="36">
        <f>'Inform popn indicators'!AP81*'Inform popn indicators'!AR81</f>
        <v>1119964787.2728341</v>
      </c>
      <c r="M79" s="12">
        <v>600</v>
      </c>
      <c r="N79" s="12">
        <f>H79*INDEX(DPM,MATCH($B79,DPM_ISOS,0),MATCH(N$2,DPM_Disasters,0))</f>
        <v>153511150.36118191</v>
      </c>
      <c r="O79" s="12">
        <f>I79*INDEX(DPM,MATCH($B79,DPM_ISOS,0),MATCH(O$2,DPM_Disasters,0))</f>
        <v>144</v>
      </c>
      <c r="P79" s="12">
        <f>J79*INDEX(DPM,MATCH($B79,DPM_ISOS,0),MATCH(P$2,DPM_Disasters,0))</f>
        <v>726220811.11628366</v>
      </c>
      <c r="Q79" s="12">
        <f>K79*INDEX(DPM,MATCH($B79,DPM_ISOS,0),MATCH(Q$2,DPM_Disasters,0))</f>
        <v>210.00000000000003</v>
      </c>
      <c r="R79" s="12">
        <f>L79*INDEX(DPM,MATCH($B79,DPM_ISOS,0),MATCH(R$2,DPM_Disasters,0))</f>
        <v>884772181.945539</v>
      </c>
      <c r="S79" s="12">
        <f>M79*INDEX(DPM,MATCH($B79,DPM_ISOS,0),MATCH(S$2,DPM_Disasters,0))</f>
        <v>474</v>
      </c>
    </row>
    <row r="80" spans="1:19" x14ac:dyDescent="0.3">
      <c r="A80" s="1" t="s">
        <v>156</v>
      </c>
      <c r="B80" s="1" t="s">
        <v>157</v>
      </c>
      <c r="D80" s="38">
        <f>'Inform popn indicators'!AP82</f>
        <v>256648471</v>
      </c>
      <c r="E80" s="39">
        <f>'Inform popn indicators'!AT82</f>
        <v>0.10860311364309361</v>
      </c>
      <c r="F80" s="39">
        <f>'Inform popn indicators'!AS82</f>
        <v>0.81518038229070333</v>
      </c>
      <c r="G80" s="39">
        <f>'Inform popn indicators'!AR82</f>
        <v>0.8009034048331829</v>
      </c>
      <c r="H80" s="36">
        <f>'Inform popn indicators'!AO82*'Inform popn indicators'!AT82</f>
        <v>28670285.408524655</v>
      </c>
      <c r="I80" s="12">
        <v>200</v>
      </c>
      <c r="J80" s="36">
        <f>'Inform popn indicators'!AO82*'Inform popn indicators'!AS82</f>
        <v>215200590.80912879</v>
      </c>
      <c r="K80" s="12">
        <v>250</v>
      </c>
      <c r="L80" s="36">
        <f>'Inform popn indicators'!AP82*'Inform popn indicators'!AR82</f>
        <v>205550634.26913041</v>
      </c>
      <c r="M80" s="12">
        <v>600</v>
      </c>
      <c r="N80" s="12">
        <f>H80*INDEX(DPM,MATCH($B80,DPM_ISOS,0),MATCH(N$2,DPM_Disasters,0))</f>
        <v>17488874.09920004</v>
      </c>
      <c r="O80" s="12">
        <f>I80*INDEX(DPM,MATCH($B80,DPM_ISOS,0),MATCH(O$2,DPM_Disasters,0))</f>
        <v>122</v>
      </c>
      <c r="P80" s="12">
        <f>J80*INDEX(DPM,MATCH($B80,DPM_ISOS,0),MATCH(P$2,DPM_Disasters,0))</f>
        <v>174312478.55539432</v>
      </c>
      <c r="Q80" s="12">
        <f>K80*INDEX(DPM,MATCH($B80,DPM_ISOS,0),MATCH(Q$2,DPM_Disasters,0))</f>
        <v>202.49999999999997</v>
      </c>
      <c r="R80" s="12">
        <f>L80*INDEX(DPM,MATCH($B80,DPM_ISOS,0),MATCH(R$2,DPM_Disasters,0))</f>
        <v>174718039.12876084</v>
      </c>
      <c r="S80" s="12">
        <f>M80*INDEX(DPM,MATCH($B80,DPM_ISOS,0),MATCH(S$2,DPM_Disasters,0))</f>
        <v>510</v>
      </c>
    </row>
    <row r="81" spans="1:19" x14ac:dyDescent="0.3">
      <c r="A81" s="1" t="s">
        <v>158</v>
      </c>
      <c r="B81" s="1" t="s">
        <v>159</v>
      </c>
      <c r="D81" s="38">
        <f>'Inform popn indicators'!AP83</f>
        <v>78971725</v>
      </c>
      <c r="E81" s="39">
        <f>'Inform popn indicators'!AT83</f>
        <v>0.64879025510597788</v>
      </c>
      <c r="F81" s="39">
        <f>'Inform popn indicators'!AS83</f>
        <v>0.75647766451115628</v>
      </c>
      <c r="G81" s="39">
        <f>'Inform popn indicators'!AR83</f>
        <v>3.5689752165136923E-2</v>
      </c>
      <c r="H81" s="36">
        <f>'Inform popn indicators'!AO83*'Inform popn indicators'!AT83</f>
        <v>52657623.336471379</v>
      </c>
      <c r="I81" s="12">
        <v>200</v>
      </c>
      <c r="J81" s="36">
        <f>'Inform popn indicators'!AO83*'Inform popn indicators'!AS83</f>
        <v>61397833.285543442</v>
      </c>
      <c r="K81" s="12">
        <v>250</v>
      </c>
      <c r="L81" s="36">
        <f>'Inform popn indicators'!AP83*'Inform popn indicators'!AR83</f>
        <v>2818481.2933033477</v>
      </c>
      <c r="M81" s="12">
        <v>600</v>
      </c>
      <c r="N81" s="12">
        <f>H81*INDEX(DPM,MATCH($B81,DPM_ISOS,0),MATCH(N$2,DPM_Disasters,0))</f>
        <v>9478372.2005648483</v>
      </c>
      <c r="O81" s="12">
        <f>I81*INDEX(DPM,MATCH($B81,DPM_ISOS,0),MATCH(O$2,DPM_Disasters,0))</f>
        <v>36</v>
      </c>
      <c r="P81" s="12">
        <f>J81*INDEX(DPM,MATCH($B81,DPM_ISOS,0),MATCH(P$2,DPM_Disasters,0))</f>
        <v>39294613.302747801</v>
      </c>
      <c r="Q81" s="12">
        <f>K81*INDEX(DPM,MATCH($B81,DPM_ISOS,0),MATCH(Q$2,DPM_Disasters,0))</f>
        <v>160</v>
      </c>
      <c r="R81" s="12">
        <f>L81*INDEX(DPM,MATCH($B81,DPM_ISOS,0),MATCH(R$2,DPM_Disasters,0))</f>
        <v>2818481.2933033477</v>
      </c>
      <c r="S81" s="12">
        <f>M81*INDEX(DPM,MATCH($B81,DPM_ISOS,0),MATCH(S$2,DPM_Disasters,0))</f>
        <v>600</v>
      </c>
    </row>
    <row r="82" spans="1:19" x14ac:dyDescent="0.3">
      <c r="A82" s="1" t="s">
        <v>160</v>
      </c>
      <c r="B82" s="1" t="s">
        <v>161</v>
      </c>
      <c r="D82" s="38">
        <f>'Inform popn indicators'!AP84</f>
        <v>36355645</v>
      </c>
      <c r="E82" s="39">
        <f>'Inform popn indicators'!AT84</f>
        <v>0.25360951295710377</v>
      </c>
      <c r="F82" s="39">
        <f>'Inform popn indicators'!AS84</f>
        <v>5.4094912962143527E-2</v>
      </c>
      <c r="G82" s="39">
        <f>'Inform popn indicators'!AR84</f>
        <v>6.4455760637016635E-4</v>
      </c>
      <c r="H82" s="36">
        <f>'Inform popn indicators'!AO84*'Inform popn indicators'!AT84</f>
        <v>9706806.7223801706</v>
      </c>
      <c r="I82" s="12">
        <v>200</v>
      </c>
      <c r="J82" s="36">
        <f>'Inform popn indicators'!AO84*'Inform popn indicators'!AS84</f>
        <v>2070462.021179466</v>
      </c>
      <c r="K82" s="12">
        <v>250</v>
      </c>
      <c r="L82" s="36">
        <f>'Inform popn indicators'!AP84*'Inform popn indicators'!AR84</f>
        <v>23433.307519243506</v>
      </c>
      <c r="M82" s="12">
        <v>600</v>
      </c>
      <c r="N82" s="12">
        <f>H82*INDEX(DPM,MATCH($B82,DPM_ISOS,0),MATCH(N$2,DPM_Disasters,0))</f>
        <v>0</v>
      </c>
      <c r="O82" s="12">
        <f>I82*INDEX(DPM,MATCH($B82,DPM_ISOS,0),MATCH(O$2,DPM_Disasters,0))</f>
        <v>0</v>
      </c>
      <c r="P82" s="12">
        <f>J82*INDEX(DPM,MATCH($B82,DPM_ISOS,0),MATCH(P$2,DPM_Disasters,0))</f>
        <v>1966938.9201204926</v>
      </c>
      <c r="Q82" s="12">
        <f>K82*INDEX(DPM,MATCH($B82,DPM_ISOS,0),MATCH(Q$2,DPM_Disasters,0))</f>
        <v>237.5</v>
      </c>
      <c r="R82" s="12">
        <f>L82*INDEX(DPM,MATCH($B82,DPM_ISOS,0),MATCH(R$2,DPM_Disasters,0))</f>
        <v>16403.315263470453</v>
      </c>
      <c r="S82" s="12">
        <f>M82*INDEX(DPM,MATCH($B82,DPM_ISOS,0),MATCH(S$2,DPM_Disasters,0))</f>
        <v>420</v>
      </c>
    </row>
    <row r="83" spans="1:19" x14ac:dyDescent="0.3">
      <c r="A83" s="1" t="s">
        <v>162</v>
      </c>
      <c r="B83" s="1" t="s">
        <v>163</v>
      </c>
      <c r="D83" s="38">
        <f>'Inform popn indicators'!AP85</f>
        <v>4619926</v>
      </c>
      <c r="E83" s="39">
        <f>'Inform popn indicators'!AT85</f>
        <v>0.4934894370103039</v>
      </c>
      <c r="F83" s="39">
        <f>'Inform popn indicators'!AS85</f>
        <v>0.65821522772711305</v>
      </c>
      <c r="G83" s="39">
        <f>'Inform popn indicators'!AR85</f>
        <v>0.5538799862781234</v>
      </c>
      <c r="H83" s="36">
        <f>'Inform popn indicators'!AO85*'Inform popn indicators'!AT85</f>
        <v>2375464.701908295</v>
      </c>
      <c r="I83" s="12">
        <v>200</v>
      </c>
      <c r="J83" s="36">
        <f>'Inform popn indicators'!AO85*'Inform popn indicators'!AS85</f>
        <v>3168390.0859090532</v>
      </c>
      <c r="K83" s="12">
        <v>250</v>
      </c>
      <c r="L83" s="36">
        <f>'Inform popn indicators'!AP85*'Inform popn indicators'!AR85</f>
        <v>2558884.5494859456</v>
      </c>
      <c r="M83" s="12">
        <v>600</v>
      </c>
      <c r="N83" s="12">
        <f>H83*INDEX(DPM,MATCH($B83,DPM_ISOS,0),MATCH(N$2,DPM_Disasters,0))</f>
        <v>0</v>
      </c>
      <c r="O83" s="12">
        <f>I83*INDEX(DPM,MATCH($B83,DPM_ISOS,0),MATCH(O$2,DPM_Disasters,0))</f>
        <v>0</v>
      </c>
      <c r="P83" s="12">
        <f>J83*INDEX(DPM,MATCH($B83,DPM_ISOS,0),MATCH(P$2,DPM_Disasters,0))</f>
        <v>1235672.1335045309</v>
      </c>
      <c r="Q83" s="12">
        <f>K83*INDEX(DPM,MATCH($B83,DPM_ISOS,0),MATCH(Q$2,DPM_Disasters,0))</f>
        <v>97.5</v>
      </c>
      <c r="R83" s="12">
        <f>L83*INDEX(DPM,MATCH($B83,DPM_ISOS,0),MATCH(R$2,DPM_Disasters,0))</f>
        <v>25588.845494859455</v>
      </c>
      <c r="S83" s="12">
        <f>M83*INDEX(DPM,MATCH($B83,DPM_ISOS,0),MATCH(S$2,DPM_Disasters,0))</f>
        <v>6</v>
      </c>
    </row>
    <row r="84" spans="1:19" x14ac:dyDescent="0.3">
      <c r="A84" s="1" t="s">
        <v>164</v>
      </c>
      <c r="B84" s="1" t="s">
        <v>165</v>
      </c>
      <c r="D84" s="38">
        <f>'Inform popn indicators'!AP86</f>
        <v>8027935</v>
      </c>
      <c r="E84" s="39">
        <f>'Inform popn indicators'!AT86</f>
        <v>6.6584198240239978E-2</v>
      </c>
      <c r="F84" s="39">
        <f>'Inform popn indicators'!AS86</f>
        <v>0.1124155200528737</v>
      </c>
      <c r="G84" s="39">
        <f>'Inform popn indicators'!AR86</f>
        <v>0.9587248642640851</v>
      </c>
      <c r="H84" s="36">
        <f>'Inform popn indicators'!AO86*'Inform popn indicators'!AT86</f>
        <v>580108.16874826676</v>
      </c>
      <c r="I84" s="12">
        <v>200</v>
      </c>
      <c r="J84" s="36">
        <f>'Inform popn indicators'!AO86*'Inform popn indicators'!AS86</f>
        <v>979408.97690865677</v>
      </c>
      <c r="K84" s="12">
        <v>250</v>
      </c>
      <c r="L84" s="36">
        <f>'Inform popn indicators'!AP86*'Inform popn indicators'!AR86</f>
        <v>7696580.8931958983</v>
      </c>
      <c r="M84" s="12">
        <v>600</v>
      </c>
      <c r="N84" s="12">
        <f>H84*INDEX(DPM,MATCH($B84,DPM_ISOS,0),MATCH(N$2,DPM_Disasters,0))</f>
        <v>0</v>
      </c>
      <c r="O84" s="12">
        <f>I84*INDEX(DPM,MATCH($B84,DPM_ISOS,0),MATCH(O$2,DPM_Disasters,0))</f>
        <v>0</v>
      </c>
      <c r="P84" s="12">
        <f>J84*INDEX(DPM,MATCH($B84,DPM_ISOS,0),MATCH(P$2,DPM_Disasters,0))</f>
        <v>225264.06468899103</v>
      </c>
      <c r="Q84" s="12">
        <f>K84*INDEX(DPM,MATCH($B84,DPM_ISOS,0),MATCH(Q$2,DPM_Disasters,0))</f>
        <v>57.499999999999993</v>
      </c>
      <c r="R84" s="12">
        <f>L84*INDEX(DPM,MATCH($B84,DPM_ISOS,0),MATCH(R$2,DPM_Disasters,0))</f>
        <v>5079743.3895092923</v>
      </c>
      <c r="S84" s="12">
        <f>M84*INDEX(DPM,MATCH($B84,DPM_ISOS,0),MATCH(S$2,DPM_Disasters,0))</f>
        <v>395.99999999999994</v>
      </c>
    </row>
    <row r="85" spans="1:19" x14ac:dyDescent="0.3">
      <c r="A85" s="1" t="s">
        <v>166</v>
      </c>
      <c r="B85" s="1" t="s">
        <v>167</v>
      </c>
      <c r="D85" s="38">
        <f>'Inform popn indicators'!AP87</f>
        <v>59324681</v>
      </c>
      <c r="E85" s="39">
        <f>'Inform popn indicators'!AT87</f>
        <v>0.88237776327989115</v>
      </c>
      <c r="F85" s="39">
        <f>'Inform popn indicators'!AS87</f>
        <v>0.31062471718069729</v>
      </c>
      <c r="G85" s="39">
        <f>'Inform popn indicators'!AR87</f>
        <v>0.51618951297535598</v>
      </c>
      <c r="H85" s="36">
        <f>'Inform popn indicators'!AO87*'Inform popn indicators'!AT87</f>
        <v>53429223.013510212</v>
      </c>
      <c r="I85" s="12">
        <v>200</v>
      </c>
      <c r="J85" s="36">
        <f>'Inform popn indicators'!AO87*'Inform popn indicators'!AS87</f>
        <v>18808766.469890747</v>
      </c>
      <c r="K85" s="12">
        <v>250</v>
      </c>
      <c r="L85" s="36">
        <f>'Inform popn indicators'!AP87*'Inform popn indicators'!AR87</f>
        <v>30622778.192808356</v>
      </c>
      <c r="M85" s="12">
        <v>600</v>
      </c>
      <c r="N85" s="12">
        <f>H85*INDEX(DPM,MATCH($B85,DPM_ISOS,0),MATCH(N$2,DPM_Disasters,0))</f>
        <v>0</v>
      </c>
      <c r="O85" s="12">
        <f>I85*INDEX(DPM,MATCH($B85,DPM_ISOS,0),MATCH(O$2,DPM_Disasters,0))</f>
        <v>0</v>
      </c>
      <c r="P85" s="12">
        <f>J85*INDEX(DPM,MATCH($B85,DPM_ISOS,0),MATCH(P$2,DPM_Disasters,0))</f>
        <v>10156733.893741004</v>
      </c>
      <c r="Q85" s="12">
        <f>K85*INDEX(DPM,MATCH($B85,DPM_ISOS,0),MATCH(Q$2,DPM_Disasters,0))</f>
        <v>135</v>
      </c>
      <c r="R85" s="12">
        <f>L85*INDEX(DPM,MATCH($B85,DPM_ISOS,0),MATCH(R$2,DPM_Disasters,0))</f>
        <v>18679894.697613098</v>
      </c>
      <c r="S85" s="12">
        <f>M85*INDEX(DPM,MATCH($B85,DPM_ISOS,0),MATCH(S$2,DPM_Disasters,0))</f>
        <v>366</v>
      </c>
    </row>
    <row r="86" spans="1:19" x14ac:dyDescent="0.3">
      <c r="A86" s="1" t="s">
        <v>168</v>
      </c>
      <c r="B86" s="1" t="s">
        <v>169</v>
      </c>
      <c r="D86" s="38">
        <f>'Inform popn indicators'!AP88</f>
        <v>2781153</v>
      </c>
      <c r="E86" s="39">
        <f>'Inform popn indicators'!AT88</f>
        <v>0.25834055441232417</v>
      </c>
      <c r="F86" s="39">
        <f>'Inform popn indicators'!AS88</f>
        <v>0.75866312124791369</v>
      </c>
      <c r="G86" s="39">
        <f>'Inform popn indicators'!AR88</f>
        <v>7.568010298226191E-2</v>
      </c>
      <c r="H86" s="36">
        <f>'Inform popn indicators'!AO88*'Inform popn indicators'!AT88</f>
        <v>746681.44607738615</v>
      </c>
      <c r="I86" s="12">
        <v>200</v>
      </c>
      <c r="J86" s="36">
        <f>'Inform popn indicators'!AO88*'Inform popn indicators'!AS88</f>
        <v>2192763.2606797237</v>
      </c>
      <c r="K86" s="12">
        <v>250</v>
      </c>
      <c r="L86" s="36">
        <f>'Inform popn indicators'!AP88*'Inform popn indicators'!AR88</f>
        <v>210477.94544942665</v>
      </c>
      <c r="M86" s="12">
        <v>600</v>
      </c>
      <c r="N86" s="12">
        <f>H86*INDEX(DPM,MATCH($B86,DPM_ISOS,0),MATCH(N$2,DPM_Disasters,0))</f>
        <v>537610.64117571805</v>
      </c>
      <c r="O86" s="12">
        <f>I86*INDEX(DPM,MATCH($B86,DPM_ISOS,0),MATCH(O$2,DPM_Disasters,0))</f>
        <v>144</v>
      </c>
      <c r="P86" s="12">
        <f>J86*INDEX(DPM,MATCH($B86,DPM_ISOS,0),MATCH(P$2,DPM_Disasters,0))</f>
        <v>679756.61081071431</v>
      </c>
      <c r="Q86" s="12">
        <f>K86*INDEX(DPM,MATCH($B86,DPM_ISOS,0),MATCH(Q$2,DPM_Disasters,0))</f>
        <v>77.5</v>
      </c>
      <c r="R86" s="12">
        <f>L86*INDEX(DPM,MATCH($B86,DPM_ISOS,0),MATCH(R$2,DPM_Disasters,0))</f>
        <v>82086.398725276391</v>
      </c>
      <c r="S86" s="12">
        <f>M86*INDEX(DPM,MATCH($B86,DPM_ISOS,0),MATCH(S$2,DPM_Disasters,0))</f>
        <v>234</v>
      </c>
    </row>
    <row r="87" spans="1:19" x14ac:dyDescent="0.3">
      <c r="A87" s="1" t="s">
        <v>170</v>
      </c>
      <c r="B87" s="1" t="s">
        <v>171</v>
      </c>
      <c r="D87" s="38">
        <f>'Inform popn indicators'!AP89</f>
        <v>125810666</v>
      </c>
      <c r="E87" s="39">
        <f>'Inform popn indicators'!AT89</f>
        <v>0.21432747139709651</v>
      </c>
      <c r="F87" s="39">
        <f>'Inform popn indicators'!AS89</f>
        <v>0.34782311220291373</v>
      </c>
      <c r="G87" s="39">
        <f>'Inform popn indicators'!AR89</f>
        <v>0.14913605964266607</v>
      </c>
      <c r="H87" s="36">
        <f>'Inform popn indicators'!AO89*'Inform popn indicators'!AT89</f>
        <v>27173679.923057999</v>
      </c>
      <c r="I87" s="12">
        <v>200</v>
      </c>
      <c r="J87" s="36">
        <f>'Inform popn indicators'!AO89*'Inform popn indicators'!AS89</f>
        <v>44099031.539136179</v>
      </c>
      <c r="K87" s="12">
        <v>250</v>
      </c>
      <c r="L87" s="36">
        <f>'Inform popn indicators'!AP89*'Inform popn indicators'!AR89</f>
        <v>18762906.988259539</v>
      </c>
      <c r="M87" s="12">
        <v>600</v>
      </c>
      <c r="N87" s="12">
        <f>H87*INDEX(DPM,MATCH($B87,DPM_ISOS,0),MATCH(N$2,DPM_Disasters,0))</f>
        <v>27173679.923057999</v>
      </c>
      <c r="O87" s="12">
        <f>I87*INDEX(DPM,MATCH($B87,DPM_ISOS,0),MATCH(O$2,DPM_Disasters,0))</f>
        <v>200</v>
      </c>
      <c r="P87" s="12">
        <f>J87*INDEX(DPM,MATCH($B87,DPM_ISOS,0),MATCH(P$2,DPM_Disasters,0))</f>
        <v>17198622.300263111</v>
      </c>
      <c r="Q87" s="12">
        <f>K87*INDEX(DPM,MATCH($B87,DPM_ISOS,0),MATCH(Q$2,DPM_Disasters,0))</f>
        <v>97.5</v>
      </c>
      <c r="R87" s="12">
        <f>L87*INDEX(DPM,MATCH($B87,DPM_ISOS,0),MATCH(R$2,DPM_Disasters,0))</f>
        <v>17824761.638846561</v>
      </c>
      <c r="S87" s="12">
        <f>M87*INDEX(DPM,MATCH($B87,DPM_ISOS,0),MATCH(S$2,DPM_Disasters,0))</f>
        <v>570</v>
      </c>
    </row>
    <row r="88" spans="1:19" x14ac:dyDescent="0.3">
      <c r="A88" s="1" t="s">
        <v>172</v>
      </c>
      <c r="B88" s="1" t="s">
        <v>173</v>
      </c>
      <c r="D88" s="38">
        <f>'Inform popn indicators'!AP90</f>
        <v>7570052</v>
      </c>
      <c r="E88" s="39">
        <f>'Inform popn indicators'!AT90</f>
        <v>0.95677183397633969</v>
      </c>
      <c r="F88" s="39">
        <f>'Inform popn indicators'!AS90</f>
        <v>0.42124332525307562</v>
      </c>
      <c r="G88" s="39">
        <f>'Inform popn indicators'!AR90</f>
        <v>0.76811570962542808</v>
      </c>
      <c r="H88" s="36">
        <f>'Inform popn indicators'!AO90*'Inform popn indicators'!AT90</f>
        <v>9282938.0736958422</v>
      </c>
      <c r="I88" s="12">
        <v>200</v>
      </c>
      <c r="J88" s="36">
        <f>'Inform popn indicators'!AO90*'Inform popn indicators'!AS90</f>
        <v>4087051.4404991539</v>
      </c>
      <c r="K88" s="12">
        <v>250</v>
      </c>
      <c r="L88" s="36">
        <f>'Inform popn indicators'!AP90*'Inform popn indicators'!AR90</f>
        <v>5814675.8638813915</v>
      </c>
      <c r="M88" s="12">
        <v>600</v>
      </c>
      <c r="N88" s="12">
        <f>H88*INDEX(DPM,MATCH($B88,DPM_ISOS,0),MATCH(N$2,DPM_Disasters,0))</f>
        <v>0</v>
      </c>
      <c r="O88" s="12">
        <f>I88*INDEX(DPM,MATCH($B88,DPM_ISOS,0),MATCH(O$2,DPM_Disasters,0))</f>
        <v>0</v>
      </c>
      <c r="P88" s="12">
        <f>J88*INDEX(DPM,MATCH($B88,DPM_ISOS,0),MATCH(P$2,DPM_Disasters,0))</f>
        <v>1062633.3745297801</v>
      </c>
      <c r="Q88" s="12">
        <f>K88*INDEX(DPM,MATCH($B88,DPM_ISOS,0),MATCH(Q$2,DPM_Disasters,0))</f>
        <v>65</v>
      </c>
      <c r="R88" s="12">
        <f>L88*INDEX(DPM,MATCH($B88,DPM_ISOS,0),MATCH(R$2,DPM_Disasters,0))</f>
        <v>3837686.0701617179</v>
      </c>
      <c r="S88" s="12">
        <f>M88*INDEX(DPM,MATCH($B88,DPM_ISOS,0),MATCH(S$2,DPM_Disasters,0))</f>
        <v>395.99999999999994</v>
      </c>
    </row>
    <row r="89" spans="1:19" x14ac:dyDescent="0.3">
      <c r="A89" s="1" t="s">
        <v>174</v>
      </c>
      <c r="B89" s="1" t="s">
        <v>175</v>
      </c>
      <c r="D89" s="38">
        <f>'Inform popn indicators'!AP91</f>
        <v>17498628</v>
      </c>
      <c r="E89" s="39">
        <f>'Inform popn indicators'!AT91</f>
        <v>0.36477440171874143</v>
      </c>
      <c r="F89" s="39">
        <f>'Inform popn indicators'!AS91</f>
        <v>1.1344539323489444E-2</v>
      </c>
      <c r="G89" s="39">
        <f>'Inform popn indicators'!AR91</f>
        <v>0.95117957275722342</v>
      </c>
      <c r="H89" s="36">
        <f>'Inform popn indicators'!AO91*'Inform popn indicators'!AT91</f>
        <v>6579671.5280644493</v>
      </c>
      <c r="I89" s="12">
        <v>200</v>
      </c>
      <c r="J89" s="36">
        <f>'Inform popn indicators'!AO91*'Inform popn indicators'!AS91</f>
        <v>204628.78435018208</v>
      </c>
      <c r="K89" s="12">
        <v>250</v>
      </c>
      <c r="L89" s="36">
        <f>'Inform popn indicators'!AP91*'Inform popn indicators'!AR91</f>
        <v>16644337.504877588</v>
      </c>
      <c r="M89" s="12">
        <v>600</v>
      </c>
      <c r="N89" s="12">
        <f>H89*INDEX(DPM,MATCH($B89,DPM_ISOS,0),MATCH(N$2,DPM_Disasters,0))</f>
        <v>0</v>
      </c>
      <c r="O89" s="12">
        <f>I89*INDEX(DPM,MATCH($B89,DPM_ISOS,0),MATCH(O$2,DPM_Disasters,0))</f>
        <v>0</v>
      </c>
      <c r="P89" s="12">
        <f>J89*INDEX(DPM,MATCH($B89,DPM_ISOS,0),MATCH(P$2,DPM_Disasters,0))</f>
        <v>122777.27061010923</v>
      </c>
      <c r="Q89" s="12">
        <f>K89*INDEX(DPM,MATCH($B89,DPM_ISOS,0),MATCH(Q$2,DPM_Disasters,0))</f>
        <v>150</v>
      </c>
      <c r="R89" s="12">
        <f>L89*INDEX(DPM,MATCH($B89,DPM_ISOS,0),MATCH(R$2,DPM_Disasters,0))</f>
        <v>12483253.12865819</v>
      </c>
      <c r="S89" s="12">
        <f>M89*INDEX(DPM,MATCH($B89,DPM_ISOS,0),MATCH(S$2,DPM_Disasters,0))</f>
        <v>450</v>
      </c>
    </row>
    <row r="90" spans="1:19" x14ac:dyDescent="0.3">
      <c r="A90" s="1" t="s">
        <v>176</v>
      </c>
      <c r="B90" s="1" t="s">
        <v>177</v>
      </c>
      <c r="D90" s="38">
        <f>'Inform popn indicators'!AP92</f>
        <v>43804628</v>
      </c>
      <c r="E90" s="39">
        <f>'Inform popn indicators'!AT92</f>
        <v>7.0216653853651168E-2</v>
      </c>
      <c r="F90" s="39">
        <f>'Inform popn indicators'!AS92</f>
        <v>0.37986973556670878</v>
      </c>
      <c r="G90" s="39">
        <f>'Inform popn indicators'!AR92</f>
        <v>0.65200487896001991</v>
      </c>
      <c r="H90" s="36">
        <f>'Inform popn indicators'!AO92*'Inform popn indicators'!AT92</f>
        <v>3489758.1470615389</v>
      </c>
      <c r="I90" s="12">
        <v>200</v>
      </c>
      <c r="J90" s="36">
        <f>'Inform popn indicators'!AO92*'Inform popn indicators'!AS92</f>
        <v>18879474.195381388</v>
      </c>
      <c r="K90" s="12">
        <v>250</v>
      </c>
      <c r="L90" s="36">
        <f>'Inform popn indicators'!AP92*'Inform popn indicators'!AR92</f>
        <v>28560831.177028701</v>
      </c>
      <c r="M90" s="12">
        <v>600</v>
      </c>
      <c r="N90" s="12">
        <f>H90*INDEX(DPM,MATCH($B90,DPM_ISOS,0),MATCH(N$2,DPM_Disasters,0))</f>
        <v>0</v>
      </c>
      <c r="O90" s="12">
        <f>I90*INDEX(DPM,MATCH($B90,DPM_ISOS,0),MATCH(O$2,DPM_Disasters,0))</f>
        <v>0</v>
      </c>
      <c r="P90" s="12">
        <f>J90*INDEX(DPM,MATCH($B90,DPM_ISOS,0),MATCH(P$2,DPM_Disasters,0))</f>
        <v>10572505.549413577</v>
      </c>
      <c r="Q90" s="12">
        <f>K90*INDEX(DPM,MATCH($B90,DPM_ISOS,0),MATCH(Q$2,DPM_Disasters,0))</f>
        <v>139.99999999999997</v>
      </c>
      <c r="R90" s="12">
        <f>L90*INDEX(DPM,MATCH($B90,DPM_ISOS,0),MATCH(R$2,DPM_Disasters,0))</f>
        <v>11995549.094352055</v>
      </c>
      <c r="S90" s="12">
        <f>M90*INDEX(DPM,MATCH($B90,DPM_ISOS,0),MATCH(S$2,DPM_Disasters,0))</f>
        <v>252.00000000000003</v>
      </c>
    </row>
    <row r="91" spans="1:19" x14ac:dyDescent="0.3">
      <c r="A91" s="1" t="s">
        <v>178</v>
      </c>
      <c r="B91" s="1" t="s">
        <v>179</v>
      </c>
      <c r="D91" s="38">
        <f>'Inform popn indicators'!AP93</f>
        <v>111997</v>
      </c>
      <c r="E91" s="39">
        <f>'Inform popn indicators'!AT93</f>
        <v>0.31939123274508041</v>
      </c>
      <c r="F91" s="39">
        <f>'Inform popn indicators'!AS93</f>
        <v>0.72080776574423477</v>
      </c>
      <c r="G91" s="39">
        <f>'Inform popn indicators'!AR93</f>
        <v>0.4711056505080462</v>
      </c>
      <c r="H91" s="36">
        <f>'Inform popn indicators'!AO93*'Inform popn indicators'!AT93</f>
        <v>37176.500709061867</v>
      </c>
      <c r="I91" s="12">
        <v>200</v>
      </c>
      <c r="J91" s="36">
        <f>'Inform popn indicators'!AO93*'Inform popn indicators'!AS93</f>
        <v>83900.582317097433</v>
      </c>
      <c r="K91" s="12">
        <v>250</v>
      </c>
      <c r="L91" s="36">
        <f>'Inform popn indicators'!AP93*'Inform popn indicators'!AR93</f>
        <v>52762.419539949653</v>
      </c>
      <c r="M91" s="12">
        <v>600</v>
      </c>
      <c r="N91" s="12">
        <f>H91*INDEX(DPM,MATCH($B91,DPM_ISOS,0),MATCH(N$2,DPM_Disasters,0))</f>
        <v>0</v>
      </c>
      <c r="O91" s="12">
        <f>I91*INDEX(DPM,MATCH($B91,DPM_ISOS,0),MATCH(O$2,DPM_Disasters,0))</f>
        <v>0</v>
      </c>
      <c r="P91" s="12">
        <f>J91*INDEX(DPM,MATCH($B91,DPM_ISOS,0),MATCH(P$2,DPM_Disasters,0))</f>
        <v>839.00582317097439</v>
      </c>
      <c r="Q91" s="12">
        <f>K91*INDEX(DPM,MATCH($B91,DPM_ISOS,0),MATCH(Q$2,DPM_Disasters,0))</f>
        <v>2.5</v>
      </c>
      <c r="R91" s="12">
        <f>L91*INDEX(DPM,MATCH($B91,DPM_ISOS,0),MATCH(R$2,DPM_Disasters,0))</f>
        <v>527.62419539949656</v>
      </c>
      <c r="S91" s="12">
        <f>M91*INDEX(DPM,MATCH($B91,DPM_ISOS,0),MATCH(S$2,DPM_Disasters,0))</f>
        <v>6</v>
      </c>
    </row>
    <row r="92" spans="1:19" x14ac:dyDescent="0.3">
      <c r="A92" s="1" t="s">
        <v>180</v>
      </c>
      <c r="B92" s="1" t="s">
        <v>181</v>
      </c>
      <c r="D92" s="38">
        <f>'Inform popn indicators'!AP94</f>
        <v>25025036</v>
      </c>
      <c r="E92" s="39">
        <f>'Inform popn indicators'!AT94</f>
        <v>0.48250409382935455</v>
      </c>
      <c r="F92" s="39">
        <f>'Inform popn indicators'!AS94</f>
        <v>0.73635912519297486</v>
      </c>
      <c r="G92" s="39">
        <f>'Inform popn indicators'!AR94</f>
        <v>6.0208578455965167E-2</v>
      </c>
      <c r="H92" s="36">
        <f>'Inform popn indicators'!AO94*'Inform popn indicators'!AT94</f>
        <v>12299494.485656699</v>
      </c>
      <c r="I92" s="12">
        <v>200</v>
      </c>
      <c r="J92" s="36">
        <f>'Inform popn indicators'!AO94*'Inform popn indicators'!AS94</f>
        <v>18770503.951365616</v>
      </c>
      <c r="K92" s="12">
        <v>250</v>
      </c>
      <c r="L92" s="36">
        <f>'Inform popn indicators'!AP94*'Inform popn indicators'!AR94</f>
        <v>1506721.8433693526</v>
      </c>
      <c r="M92" s="12">
        <v>600</v>
      </c>
      <c r="N92" s="12">
        <f>H92*INDEX(DPM,MATCH($B92,DPM_ISOS,0),MATCH(N$2,DPM_Disasters,0))</f>
        <v>7994671.4156768546</v>
      </c>
      <c r="O92" s="12">
        <f>I92*INDEX(DPM,MATCH($B92,DPM_ISOS,0),MATCH(O$2,DPM_Disasters,0))</f>
        <v>130</v>
      </c>
      <c r="P92" s="12">
        <f>J92*INDEX(DPM,MATCH($B92,DPM_ISOS,0),MATCH(P$2,DPM_Disasters,0))</f>
        <v>13890172.924010556</v>
      </c>
      <c r="Q92" s="12">
        <f>K92*INDEX(DPM,MATCH($B92,DPM_ISOS,0),MATCH(Q$2,DPM_Disasters,0))</f>
        <v>185</v>
      </c>
      <c r="R92" s="12">
        <f>L92*INDEX(DPM,MATCH($B92,DPM_ISOS,0),MATCH(R$2,DPM_Disasters,0))</f>
        <v>150672.18433693526</v>
      </c>
      <c r="S92" s="12">
        <f>M92*INDEX(DPM,MATCH($B92,DPM_ISOS,0),MATCH(S$2,DPM_Disasters,0))</f>
        <v>60</v>
      </c>
    </row>
    <row r="93" spans="1:19" x14ac:dyDescent="0.3">
      <c r="A93" s="1" t="s">
        <v>182</v>
      </c>
      <c r="B93" s="1" t="s">
        <v>183</v>
      </c>
      <c r="D93" s="38">
        <f>'Inform popn indicators'!AP95</f>
        <v>50085030</v>
      </c>
      <c r="E93" s="39">
        <f>'Inform popn indicators'!AT95</f>
        <v>0.19890212928920303</v>
      </c>
      <c r="F93" s="39">
        <f>'Inform popn indicators'!AS95</f>
        <v>0.55665124404148991</v>
      </c>
      <c r="G93" s="39">
        <f>'Inform popn indicators'!AR95</f>
        <v>0.48395669984188838</v>
      </c>
      <c r="H93" s="36">
        <f>'Inform popn indicators'!AO95*'Inform popn indicators'!AT95</f>
        <v>10236736.766423982</v>
      </c>
      <c r="I93" s="12">
        <v>200</v>
      </c>
      <c r="J93" s="36">
        <f>'Inform popn indicators'!AO95*'Inform popn indicators'!AS95</f>
        <v>28648724.256088126</v>
      </c>
      <c r="K93" s="12">
        <v>250</v>
      </c>
      <c r="L93" s="36">
        <f>'Inform popn indicators'!AP95*'Inform popn indicators'!AR95</f>
        <v>24238985.830281977</v>
      </c>
      <c r="M93" s="12">
        <v>600</v>
      </c>
      <c r="N93" s="12">
        <f>H93*INDEX(DPM,MATCH($B93,DPM_ISOS,0),MATCH(N$2,DPM_Disasters,0))</f>
        <v>8701226.2514603846</v>
      </c>
      <c r="O93" s="12">
        <f>I93*INDEX(DPM,MATCH($B93,DPM_ISOS,0),MATCH(O$2,DPM_Disasters,0))</f>
        <v>170</v>
      </c>
      <c r="P93" s="12">
        <f>J93*INDEX(DPM,MATCH($B93,DPM_ISOS,0),MATCH(P$2,DPM_Disasters,0))</f>
        <v>13464900.400361421</v>
      </c>
      <c r="Q93" s="12">
        <f>K93*INDEX(DPM,MATCH($B93,DPM_ISOS,0),MATCH(Q$2,DPM_Disasters,0))</f>
        <v>117.50000000000001</v>
      </c>
      <c r="R93" s="12">
        <f>L93*INDEX(DPM,MATCH($B93,DPM_ISOS,0),MATCH(R$2,DPM_Disasters,0))</f>
        <v>242389.85830281978</v>
      </c>
      <c r="S93" s="12">
        <f>M93*INDEX(DPM,MATCH($B93,DPM_ISOS,0),MATCH(S$2,DPM_Disasters,0))</f>
        <v>6</v>
      </c>
    </row>
    <row r="94" spans="1:19" x14ac:dyDescent="0.3">
      <c r="A94" s="1" t="s">
        <v>184</v>
      </c>
      <c r="B94" s="1" t="s">
        <v>185</v>
      </c>
      <c r="D94" s="38">
        <f>'Inform popn indicators'!AP96</f>
        <v>3885432</v>
      </c>
      <c r="E94" s="39">
        <f>'Inform popn indicators'!AT96</f>
        <v>0.94528180531355155</v>
      </c>
      <c r="F94" s="39">
        <f>'Inform popn indicators'!AS96</f>
        <v>0.73904717735991843</v>
      </c>
      <c r="G94" s="39">
        <f>'Inform popn indicators'!AR96</f>
        <v>0.6503655982465586</v>
      </c>
      <c r="H94" s="36">
        <f>'Inform popn indicators'!AO96*'Inform popn indicators'!AT96</f>
        <v>3910184.6555700549</v>
      </c>
      <c r="I94" s="12">
        <v>200</v>
      </c>
      <c r="J94" s="36">
        <f>'Inform popn indicators'!AO96*'Inform popn indicators'!AS96</f>
        <v>3057089.3424702687</v>
      </c>
      <c r="K94" s="12">
        <v>250</v>
      </c>
      <c r="L94" s="36">
        <f>'Inform popn indicators'!AP96*'Inform popn indicators'!AR96</f>
        <v>2526951.3071263228</v>
      </c>
      <c r="M94" s="12">
        <v>600</v>
      </c>
      <c r="N94" s="12">
        <f>H94*INDEX(DPM,MATCH($B94,DPM_ISOS,0),MATCH(N$2,DPM_Disasters,0))</f>
        <v>0</v>
      </c>
      <c r="O94" s="12">
        <f>I94*INDEX(DPM,MATCH($B94,DPM_ISOS,0),MATCH(O$2,DPM_Disasters,0))</f>
        <v>0</v>
      </c>
      <c r="P94" s="12">
        <f>J94*INDEX(DPM,MATCH($B94,DPM_ISOS,0),MATCH(P$2,DPM_Disasters,0))</f>
        <v>397421.61452113494</v>
      </c>
      <c r="Q94" s="12">
        <f>K94*INDEX(DPM,MATCH($B94,DPM_ISOS,0),MATCH(Q$2,DPM_Disasters,0))</f>
        <v>32.5</v>
      </c>
      <c r="R94" s="12">
        <f>L94*INDEX(DPM,MATCH($B94,DPM_ISOS,0),MATCH(R$2,DPM_Disasters,0))</f>
        <v>1415092.7319907406</v>
      </c>
      <c r="S94" s="12">
        <f>M94*INDEX(DPM,MATCH($B94,DPM_ISOS,0),MATCH(S$2,DPM_Disasters,0))</f>
        <v>335.99999999999994</v>
      </c>
    </row>
    <row r="95" spans="1:19" x14ac:dyDescent="0.3">
      <c r="A95" s="1" t="s">
        <v>186</v>
      </c>
      <c r="B95" s="1" t="s">
        <v>187</v>
      </c>
      <c r="D95" s="38">
        <f>'Inform popn indicators'!AP97</f>
        <v>5769757</v>
      </c>
      <c r="E95" s="39">
        <f>'Inform popn indicators'!AT97</f>
        <v>0.17731339040007421</v>
      </c>
      <c r="F95" s="39">
        <f>'Inform popn indicators'!AS97</f>
        <v>0.62473476321059174</v>
      </c>
      <c r="G95" s="39">
        <f>'Inform popn indicators'!AR97</f>
        <v>0.55396986029064177</v>
      </c>
      <c r="H95" s="36">
        <f>'Inform popn indicators'!AO97*'Inform popn indicators'!AT97</f>
        <v>1099608.9905660602</v>
      </c>
      <c r="I95" s="12">
        <v>200</v>
      </c>
      <c r="J95" s="36">
        <f>'Inform popn indicators'!AO97*'Inform popn indicators'!AS97</f>
        <v>3874292.6340504847</v>
      </c>
      <c r="K95" s="12">
        <v>250</v>
      </c>
      <c r="L95" s="36">
        <f>'Inform popn indicators'!AP97*'Inform popn indicators'!AR97</f>
        <v>3196271.4792009522</v>
      </c>
      <c r="M95" s="12">
        <v>600</v>
      </c>
      <c r="N95" s="12">
        <f>H95*INDEX(DPM,MATCH($B95,DPM_ISOS,0),MATCH(N$2,DPM_Disasters,0))</f>
        <v>0</v>
      </c>
      <c r="O95" s="12">
        <f>I95*INDEX(DPM,MATCH($B95,DPM_ISOS,0),MATCH(O$2,DPM_Disasters,0))</f>
        <v>0</v>
      </c>
      <c r="P95" s="12">
        <f>J95*INDEX(DPM,MATCH($B95,DPM_ISOS,0),MATCH(P$2,DPM_Disasters,0))</f>
        <v>2169603.8750682711</v>
      </c>
      <c r="Q95" s="12">
        <f>K95*INDEX(DPM,MATCH($B95,DPM_ISOS,0),MATCH(Q$2,DPM_Disasters,0))</f>
        <v>139.99999999999997</v>
      </c>
      <c r="R95" s="12">
        <f>L95*INDEX(DPM,MATCH($B95,DPM_ISOS,0),MATCH(R$2,DPM_Disasters,0))</f>
        <v>3100383.3348249234</v>
      </c>
      <c r="S95" s="12">
        <f>M95*INDEX(DPM,MATCH($B95,DPM_ISOS,0),MATCH(S$2,DPM_Disasters,0))</f>
        <v>582</v>
      </c>
    </row>
    <row r="96" spans="1:19" x14ac:dyDescent="0.3">
      <c r="A96" s="1" t="s">
        <v>188</v>
      </c>
      <c r="B96" s="1" t="s">
        <v>189</v>
      </c>
      <c r="D96" s="38">
        <f>'Inform popn indicators'!AP98</f>
        <v>6021124</v>
      </c>
      <c r="E96" s="39">
        <f>'Inform popn indicators'!AT98</f>
        <v>0.37421942466286662</v>
      </c>
      <c r="F96" s="39">
        <f>'Inform popn indicators'!AS98</f>
        <v>0.11961393660773501</v>
      </c>
      <c r="G96" s="39">
        <f>'Inform popn indicators'!AR98</f>
        <v>0.19532330763205619</v>
      </c>
      <c r="H96" s="36">
        <f>'Inform popn indicators'!AO98*'Inform popn indicators'!AT98</f>
        <v>2566456.6894458854</v>
      </c>
      <c r="I96" s="12">
        <v>200</v>
      </c>
      <c r="J96" s="36">
        <f>'Inform popn indicators'!AO98*'Inform popn indicators'!AS98</f>
        <v>820331.51548570395</v>
      </c>
      <c r="K96" s="12">
        <v>250</v>
      </c>
      <c r="L96" s="36">
        <f>'Inform popn indicators'!AP98*'Inform popn indicators'!AR98</f>
        <v>1176065.8553427567</v>
      </c>
      <c r="M96" s="12">
        <v>600</v>
      </c>
      <c r="N96" s="12">
        <f>H96*INDEX(DPM,MATCH($B96,DPM_ISOS,0),MATCH(N$2,DPM_Disasters,0))</f>
        <v>898259.84130605985</v>
      </c>
      <c r="O96" s="12">
        <f>I96*INDEX(DPM,MATCH($B96,DPM_ISOS,0),MATCH(O$2,DPM_Disasters,0))</f>
        <v>70</v>
      </c>
      <c r="P96" s="12">
        <f>J96*INDEX(DPM,MATCH($B96,DPM_ISOS,0),MATCH(P$2,DPM_Disasters,0))</f>
        <v>746501.67909199058</v>
      </c>
      <c r="Q96" s="12">
        <f>K96*INDEX(DPM,MATCH($B96,DPM_ISOS,0),MATCH(Q$2,DPM_Disasters,0))</f>
        <v>227.49999999999997</v>
      </c>
      <c r="R96" s="12">
        <f>L96*INDEX(DPM,MATCH($B96,DPM_ISOS,0),MATCH(R$2,DPM_Disasters,0))</f>
        <v>470426.34213710274</v>
      </c>
      <c r="S96" s="12">
        <f>M96*INDEX(DPM,MATCH($B96,DPM_ISOS,0),MATCH(S$2,DPM_Disasters,0))</f>
        <v>240</v>
      </c>
    </row>
    <row r="97" spans="1:19" x14ac:dyDescent="0.3">
      <c r="A97" s="1" t="s">
        <v>190</v>
      </c>
      <c r="B97" s="1" t="s">
        <v>191</v>
      </c>
      <c r="D97" s="38">
        <f>'Inform popn indicators'!AP99</f>
        <v>1953096</v>
      </c>
      <c r="E97" s="39">
        <f>'Inform popn indicators'!AT99</f>
        <v>0.84018681827201491</v>
      </c>
      <c r="F97" s="39">
        <f>'Inform popn indicators'!AS99</f>
        <v>0.83125920045909207</v>
      </c>
      <c r="G97" s="39">
        <f>'Inform popn indicators'!AR99</f>
        <v>0.80198106710078976</v>
      </c>
      <c r="H97" s="36">
        <f>'Inform popn indicators'!AO99*'Inform popn indicators'!AT99</f>
        <v>1630584.1656932302</v>
      </c>
      <c r="I97" s="12">
        <v>200</v>
      </c>
      <c r="J97" s="36">
        <f>'Inform popn indicators'!AO99*'Inform popn indicators'!AS99</f>
        <v>1613257.9806989783</v>
      </c>
      <c r="K97" s="12">
        <v>250</v>
      </c>
      <c r="L97" s="36">
        <f>'Inform popn indicators'!AP99*'Inform popn indicators'!AR99</f>
        <v>1566346.0142302841</v>
      </c>
      <c r="M97" s="12">
        <v>600</v>
      </c>
      <c r="N97" s="12">
        <f>H97*INDEX(DPM,MATCH($B97,DPM_ISOS,0),MATCH(N$2,DPM_Disasters,0))</f>
        <v>0</v>
      </c>
      <c r="O97" s="12">
        <f>I97*INDEX(DPM,MATCH($B97,DPM_ISOS,0),MATCH(O$2,DPM_Disasters,0))</f>
        <v>0</v>
      </c>
      <c r="P97" s="12">
        <f>J97*INDEX(DPM,MATCH($B97,DPM_ISOS,0),MATCH(P$2,DPM_Disasters,0))</f>
        <v>1064750.2672613256</v>
      </c>
      <c r="Q97" s="12">
        <f>K97*INDEX(DPM,MATCH($B97,DPM_ISOS,0),MATCH(Q$2,DPM_Disasters,0))</f>
        <v>164.99999999999997</v>
      </c>
      <c r="R97" s="12">
        <f>L97*INDEX(DPM,MATCH($B97,DPM_ISOS,0),MATCH(R$2,DPM_Disasters,0))</f>
        <v>15663.460142302842</v>
      </c>
      <c r="S97" s="12">
        <f>M97*INDEX(DPM,MATCH($B97,DPM_ISOS,0),MATCH(S$2,DPM_Disasters,0))</f>
        <v>6</v>
      </c>
    </row>
    <row r="98" spans="1:19" x14ac:dyDescent="0.3">
      <c r="A98" s="1" t="s">
        <v>192</v>
      </c>
      <c r="B98" s="1" t="s">
        <v>193</v>
      </c>
      <c r="D98" s="38">
        <f>'Inform popn indicators'!AP100</f>
        <v>5821442</v>
      </c>
      <c r="E98" s="39">
        <f>'Inform popn indicators'!AT100</f>
        <v>0.7942618025556083</v>
      </c>
      <c r="F98" s="39">
        <f>'Inform popn indicators'!AS100</f>
        <v>0.3175846074726546</v>
      </c>
      <c r="G98" s="39">
        <f>'Inform popn indicators'!AR100</f>
        <v>0.22417683118387033</v>
      </c>
      <c r="H98" s="36">
        <f>'Inform popn indicators'!AO100*'Inform popn indicators'!AT100</f>
        <v>4830983.834606722</v>
      </c>
      <c r="I98" s="12">
        <v>200</v>
      </c>
      <c r="J98" s="36">
        <f>'Inform popn indicators'!AO100*'Inform popn indicators'!AS100</f>
        <v>1931662.9603535531</v>
      </c>
      <c r="K98" s="12">
        <v>250</v>
      </c>
      <c r="L98" s="36">
        <f>'Inform popn indicators'!AP100*'Inform popn indicators'!AR100</f>
        <v>1305032.4204806925</v>
      </c>
      <c r="M98" s="12">
        <v>600</v>
      </c>
      <c r="N98" s="12">
        <f>H98*INDEX(DPM,MATCH($B98,DPM_ISOS,0),MATCH(N$2,DPM_Disasters,0))</f>
        <v>0</v>
      </c>
      <c r="O98" s="12">
        <f>I98*INDEX(DPM,MATCH($B98,DPM_ISOS,0),MATCH(O$2,DPM_Disasters,0))</f>
        <v>0</v>
      </c>
      <c r="P98" s="12">
        <f>J98*INDEX(DPM,MATCH($B98,DPM_ISOS,0),MATCH(P$2,DPM_Disasters,0))</f>
        <v>231799.55524242637</v>
      </c>
      <c r="Q98" s="12">
        <f>K98*INDEX(DPM,MATCH($B98,DPM_ISOS,0),MATCH(Q$2,DPM_Disasters,0))</f>
        <v>30</v>
      </c>
      <c r="R98" s="12">
        <f>L98*INDEX(DPM,MATCH($B98,DPM_ISOS,0),MATCH(R$2,DPM_Disasters,0))</f>
        <v>848271.0733124502</v>
      </c>
      <c r="S98" s="12">
        <f>M98*INDEX(DPM,MATCH($B98,DPM_ISOS,0),MATCH(S$2,DPM_Disasters,0))</f>
        <v>390</v>
      </c>
    </row>
    <row r="99" spans="1:19" x14ac:dyDescent="0.3">
      <c r="A99" s="1" t="s">
        <v>194</v>
      </c>
      <c r="B99" s="1" t="s">
        <v>195</v>
      </c>
      <c r="D99" s="38">
        <f>'Inform popn indicators'!AP101</f>
        <v>2123572</v>
      </c>
      <c r="E99" s="39">
        <f>'Inform popn indicators'!AT101</f>
        <v>0.72492575951691929</v>
      </c>
      <c r="F99" s="39">
        <f>'Inform popn indicators'!AS101</f>
        <v>1.8935999032626882E-2</v>
      </c>
      <c r="G99" s="39">
        <f>'Inform popn indicators'!AR101</f>
        <v>0.80505253978221869</v>
      </c>
      <c r="H99" s="36">
        <f>'Inform popn indicators'!AO101*'Inform popn indicators'!AT101</f>
        <v>1619004.970833757</v>
      </c>
      <c r="I99" s="12">
        <v>200</v>
      </c>
      <c r="J99" s="36">
        <f>'Inform popn indicators'!AO101*'Inform popn indicators'!AS101</f>
        <v>42290.505143527887</v>
      </c>
      <c r="K99" s="12">
        <v>250</v>
      </c>
      <c r="L99" s="36">
        <f>'Inform popn indicators'!AP101*'Inform popn indicators'!AR101</f>
        <v>1709587.0320104058</v>
      </c>
      <c r="M99" s="12">
        <v>600</v>
      </c>
      <c r="N99" s="12">
        <f>H99*INDEX(DPM,MATCH($B99,DPM_ISOS,0),MATCH(N$2,DPM_Disasters,0))</f>
        <v>0</v>
      </c>
      <c r="O99" s="12">
        <f>I99*INDEX(DPM,MATCH($B99,DPM_ISOS,0),MATCH(O$2,DPM_Disasters,0))</f>
        <v>0</v>
      </c>
      <c r="P99" s="12">
        <f>J99*INDEX(DPM,MATCH($B99,DPM_ISOS,0),MATCH(P$2,DPM_Disasters,0))</f>
        <v>12687.151543058366</v>
      </c>
      <c r="Q99" s="12">
        <f>K99*INDEX(DPM,MATCH($B99,DPM_ISOS,0),MATCH(Q$2,DPM_Disasters,0))</f>
        <v>75</v>
      </c>
      <c r="R99" s="12">
        <f>L99*INDEX(DPM,MATCH($B99,DPM_ISOS,0),MATCH(R$2,DPM_Disasters,0))</f>
        <v>17095.870320104059</v>
      </c>
      <c r="S99" s="12">
        <f>M99*INDEX(DPM,MATCH($B99,DPM_ISOS,0),MATCH(S$2,DPM_Disasters,0))</f>
        <v>6</v>
      </c>
    </row>
    <row r="100" spans="1:19" x14ac:dyDescent="0.3">
      <c r="A100" s="1" t="s">
        <v>196</v>
      </c>
      <c r="B100" s="1" t="s">
        <v>197</v>
      </c>
      <c r="D100" s="38">
        <f>'Inform popn indicators'!AP102</f>
        <v>4495260</v>
      </c>
      <c r="E100" s="39">
        <f>'Inform popn indicators'!AT102</f>
        <v>1.6353805530227028E-2</v>
      </c>
      <c r="F100" s="39">
        <f>'Inform popn indicators'!AS102</f>
        <v>0.34786143259515034</v>
      </c>
      <c r="G100" s="39">
        <f>'Inform popn indicators'!AR102</f>
        <v>0.8913396928946018</v>
      </c>
      <c r="H100" s="36">
        <f>'Inform popn indicators'!AO102*'Inform popn indicators'!AT102</f>
        <v>77384.670511314456</v>
      </c>
      <c r="I100" s="12">
        <v>200</v>
      </c>
      <c r="J100" s="36">
        <f>'Inform popn indicators'!AO102*'Inform popn indicators'!AS102</f>
        <v>1646047.6000655876</v>
      </c>
      <c r="K100" s="12">
        <v>250</v>
      </c>
      <c r="L100" s="36">
        <f>'Inform popn indicators'!AP102*'Inform popn indicators'!AR102</f>
        <v>4006803.6678813878</v>
      </c>
      <c r="M100" s="12">
        <v>600</v>
      </c>
      <c r="N100" s="12">
        <f>H100*INDEX(DPM,MATCH($B100,DPM_ISOS,0),MATCH(N$2,DPM_Disasters,0))</f>
        <v>0</v>
      </c>
      <c r="O100" s="12">
        <f>I100*INDEX(DPM,MATCH($B100,DPM_ISOS,0),MATCH(O$2,DPM_Disasters,0))</f>
        <v>0</v>
      </c>
      <c r="P100" s="12">
        <f>J100*INDEX(DPM,MATCH($B100,DPM_ISOS,0),MATCH(P$2,DPM_Disasters,0))</f>
        <v>1020549.5120406643</v>
      </c>
      <c r="Q100" s="12">
        <f>K100*INDEX(DPM,MATCH($B100,DPM_ISOS,0),MATCH(Q$2,DPM_Disasters,0))</f>
        <v>155</v>
      </c>
      <c r="R100" s="12">
        <f>L100*INDEX(DPM,MATCH($B100,DPM_ISOS,0),MATCH(R$2,DPM_Disasters,0))</f>
        <v>40068.036678813878</v>
      </c>
      <c r="S100" s="12">
        <f>M100*INDEX(DPM,MATCH($B100,DPM_ISOS,0),MATCH(S$2,DPM_Disasters,0))</f>
        <v>6</v>
      </c>
    </row>
    <row r="101" spans="1:19" x14ac:dyDescent="0.3">
      <c r="A101" s="1" t="s">
        <v>198</v>
      </c>
      <c r="B101" s="1" t="s">
        <v>199</v>
      </c>
      <c r="D101" s="38">
        <f>'Inform popn indicators'!AP103</f>
        <v>6231762</v>
      </c>
      <c r="E101" s="39">
        <f>'Inform popn indicators'!AT103</f>
        <v>0.88259117616887406</v>
      </c>
      <c r="F101" s="39">
        <f>'Inform popn indicators'!AS103</f>
        <v>0.41558740092829449</v>
      </c>
      <c r="G101" s="39">
        <f>'Inform popn indicators'!AR103</f>
        <v>0.15580916810913747</v>
      </c>
      <c r="H101" s="36">
        <f>'Inform popn indicators'!AO103*'Inform popn indicators'!AT103</f>
        <v>5626179.8330649231</v>
      </c>
      <c r="I101" s="12">
        <v>200</v>
      </c>
      <c r="J101" s="36">
        <f>'Inform popn indicators'!AO103*'Inform popn indicators'!AS103</f>
        <v>2649210.095355921</v>
      </c>
      <c r="K101" s="12">
        <v>250</v>
      </c>
      <c r="L101" s="36">
        <f>'Inform popn indicators'!AP103*'Inform popn indicators'!AR103</f>
        <v>970965.65307413472</v>
      </c>
      <c r="M101" s="12">
        <v>600</v>
      </c>
      <c r="N101" s="12">
        <f>H101*INDEX(DPM,MATCH($B101,DPM_ISOS,0),MATCH(N$2,DPM_Disasters,0))</f>
        <v>0</v>
      </c>
      <c r="O101" s="12">
        <f>I101*INDEX(DPM,MATCH($B101,DPM_ISOS,0),MATCH(O$2,DPM_Disasters,0))</f>
        <v>0</v>
      </c>
      <c r="P101" s="12">
        <f>J101*INDEX(DPM,MATCH($B101,DPM_ISOS,0),MATCH(P$2,DPM_Disasters,0))</f>
        <v>688794.62479253951</v>
      </c>
      <c r="Q101" s="12">
        <f>K101*INDEX(DPM,MATCH($B101,DPM_ISOS,0),MATCH(Q$2,DPM_Disasters,0))</f>
        <v>65</v>
      </c>
      <c r="R101" s="12">
        <f>L101*INDEX(DPM,MATCH($B101,DPM_ISOS,0),MATCH(R$2,DPM_Disasters,0))</f>
        <v>524321.45266003278</v>
      </c>
      <c r="S101" s="12">
        <f>M101*INDEX(DPM,MATCH($B101,DPM_ISOS,0),MATCH(S$2,DPM_Disasters,0))</f>
        <v>324</v>
      </c>
    </row>
    <row r="102" spans="1:19" x14ac:dyDescent="0.3">
      <c r="A102" s="1" t="s">
        <v>200</v>
      </c>
      <c r="B102" s="1" t="s">
        <v>201</v>
      </c>
      <c r="D102" s="38">
        <f>'Inform popn indicators'!AP104</f>
        <v>37029</v>
      </c>
      <c r="E102" s="39">
        <f>'Inform popn indicators'!AT104</f>
        <v>0.44554449383150663</v>
      </c>
      <c r="F102" s="39">
        <f>'Inform popn indicators'!AS104</f>
        <v>0.13557485001343095</v>
      </c>
      <c r="G102" s="39">
        <f>'Inform popn indicators'!AR104</f>
        <v>0.66259679210479727</v>
      </c>
      <c r="H102" s="36">
        <f>'Inform popn indicators'!AO104*'Inform popn indicators'!AT104</f>
        <v>16895.938295078395</v>
      </c>
      <c r="I102" s="12">
        <v>200</v>
      </c>
      <c r="J102" s="36">
        <f>'Inform popn indicators'!AO104*'Inform popn indicators'!AS104</f>
        <v>5141.2694622093286</v>
      </c>
      <c r="K102" s="12">
        <v>250</v>
      </c>
      <c r="L102" s="36">
        <f>'Inform popn indicators'!AP104*'Inform popn indicators'!AR104</f>
        <v>24535.296614848539</v>
      </c>
      <c r="M102" s="12">
        <v>600</v>
      </c>
      <c r="N102" s="12">
        <f>H102*INDEX(DPM,MATCH($B102,DPM_ISOS,0),MATCH(N$2,DPM_Disasters,0))</f>
        <v>0</v>
      </c>
      <c r="O102" s="12">
        <f>I102*INDEX(DPM,MATCH($B102,DPM_ISOS,0),MATCH(O$2,DPM_Disasters,0))</f>
        <v>0</v>
      </c>
      <c r="P102" s="12">
        <f>J102*INDEX(DPM,MATCH($B102,DPM_ISOS,0),MATCH(P$2,DPM_Disasters,0))</f>
        <v>51.412694622093284</v>
      </c>
      <c r="Q102" s="12">
        <f>K102*INDEX(DPM,MATCH($B102,DPM_ISOS,0),MATCH(Q$2,DPM_Disasters,0))</f>
        <v>2.5</v>
      </c>
      <c r="R102" s="12">
        <f>L102*INDEX(DPM,MATCH($B102,DPM_ISOS,0),MATCH(R$2,DPM_Disasters,0))</f>
        <v>12758.35423972124</v>
      </c>
      <c r="S102" s="12">
        <f>M102*INDEX(DPM,MATCH($B102,DPM_ISOS,0),MATCH(S$2,DPM_Disasters,0))</f>
        <v>312</v>
      </c>
    </row>
    <row r="103" spans="1:19" x14ac:dyDescent="0.3">
      <c r="A103" s="1" t="s">
        <v>202</v>
      </c>
      <c r="B103" s="1" t="s">
        <v>203</v>
      </c>
      <c r="D103" s="38">
        <f>'Inform popn indicators'!AP105</f>
        <v>2846156</v>
      </c>
      <c r="E103" s="39">
        <f>'Inform popn indicators'!AT105</f>
        <v>0.97514935409540826</v>
      </c>
      <c r="F103" s="39">
        <f>'Inform popn indicators'!AS105</f>
        <v>0.748944614662167</v>
      </c>
      <c r="G103" s="39">
        <f>'Inform popn indicators'!AR105</f>
        <v>5.8503892373482635E-3</v>
      </c>
      <c r="H103" s="36">
        <f>'Inform popn indicators'!AO105*'Inform popn indicators'!AT105</f>
        <v>2757450.3067120221</v>
      </c>
      <c r="I103" s="12">
        <v>200</v>
      </c>
      <c r="J103" s="36">
        <f>'Inform popn indicators'!AO105*'Inform popn indicators'!AS105</f>
        <v>2117806.4147171173</v>
      </c>
      <c r="K103" s="12">
        <v>250</v>
      </c>
      <c r="L103" s="36">
        <f>'Inform popn indicators'!AP105*'Inform popn indicators'!AR105</f>
        <v>16651.120430214185</v>
      </c>
      <c r="M103" s="12">
        <v>600</v>
      </c>
      <c r="N103" s="12">
        <f>H103*INDEX(DPM,MATCH($B103,DPM_ISOS,0),MATCH(N$2,DPM_Disasters,0))</f>
        <v>0</v>
      </c>
      <c r="O103" s="12">
        <f>I103*INDEX(DPM,MATCH($B103,DPM_ISOS,0),MATCH(O$2,DPM_Disasters,0))</f>
        <v>0</v>
      </c>
      <c r="P103" s="12">
        <f>J103*INDEX(DPM,MATCH($B103,DPM_ISOS,0),MATCH(P$2,DPM_Disasters,0))</f>
        <v>995369.01491704525</v>
      </c>
      <c r="Q103" s="12">
        <f>K103*INDEX(DPM,MATCH($B103,DPM_ISOS,0),MATCH(Q$2,DPM_Disasters,0))</f>
        <v>117.50000000000001</v>
      </c>
      <c r="R103" s="12">
        <f>L103*INDEX(DPM,MATCH($B103,DPM_ISOS,0),MATCH(R$2,DPM_Disasters,0))</f>
        <v>166.51120430214186</v>
      </c>
      <c r="S103" s="12">
        <f>M103*INDEX(DPM,MATCH($B103,DPM_ISOS,0),MATCH(S$2,DPM_Disasters,0))</f>
        <v>6</v>
      </c>
    </row>
    <row r="104" spans="1:19" x14ac:dyDescent="0.3">
      <c r="A104" s="1" t="s">
        <v>204</v>
      </c>
      <c r="B104" s="1" t="s">
        <v>205</v>
      </c>
      <c r="D104" s="38">
        <f>'Inform popn indicators'!AP106</f>
        <v>559784</v>
      </c>
      <c r="E104" s="39">
        <f>'Inform popn indicators'!AT106</f>
        <v>0.80932673965168511</v>
      </c>
      <c r="F104" s="39">
        <f>'Inform popn indicators'!AS106</f>
        <v>0.30728217061167462</v>
      </c>
      <c r="G104" s="39">
        <f>'Inform popn indicators'!AR106</f>
        <v>1.8458467886044549E-2</v>
      </c>
      <c r="H104" s="36">
        <f>'Inform popn indicators'!AO106*'Inform popn indicators'!AT106</f>
        <v>485150.10475746298</v>
      </c>
      <c r="I104" s="12">
        <v>200</v>
      </c>
      <c r="J104" s="36">
        <f>'Inform popn indicators'!AO106*'Inform popn indicators'!AS106</f>
        <v>184199.98989099773</v>
      </c>
      <c r="K104" s="12">
        <v>250</v>
      </c>
      <c r="L104" s="36">
        <f>'Inform popn indicators'!AP106*'Inform popn indicators'!AR106</f>
        <v>10332.754987121561</v>
      </c>
      <c r="M104" s="12">
        <v>600</v>
      </c>
      <c r="N104" s="12">
        <f>H104*INDEX(DPM,MATCH($B104,DPM_ISOS,0),MATCH(N$2,DPM_Disasters,0))</f>
        <v>0</v>
      </c>
      <c r="O104" s="12">
        <f>I104*INDEX(DPM,MATCH($B104,DPM_ISOS,0),MATCH(O$2,DPM_Disasters,0))</f>
        <v>0</v>
      </c>
      <c r="P104" s="12">
        <f>J104*INDEX(DPM,MATCH($B104,DPM_ISOS,0),MATCH(P$2,DPM_Disasters,0))</f>
        <v>36839.99797819955</v>
      </c>
      <c r="Q104" s="12">
        <f>K104*INDEX(DPM,MATCH($B104,DPM_ISOS,0),MATCH(Q$2,DPM_Disasters,0))</f>
        <v>50</v>
      </c>
      <c r="R104" s="12">
        <f>L104*INDEX(DPM,MATCH($B104,DPM_ISOS,0),MATCH(R$2,DPM_Disasters,0))</f>
        <v>103.32754987121562</v>
      </c>
      <c r="S104" s="12">
        <f>M104*INDEX(DPM,MATCH($B104,DPM_ISOS,0),MATCH(S$2,DPM_Disasters,0))</f>
        <v>6</v>
      </c>
    </row>
    <row r="105" spans="1:19" x14ac:dyDescent="0.3">
      <c r="A105" s="1" t="s">
        <v>206</v>
      </c>
      <c r="B105" s="1" t="s">
        <v>207</v>
      </c>
      <c r="D105" s="38">
        <f>'Inform popn indicators'!AP107</f>
        <v>22864147</v>
      </c>
      <c r="E105" s="39">
        <f>'Inform popn indicators'!AT107</f>
        <v>0.20751448439355213</v>
      </c>
      <c r="F105" s="39">
        <f>'Inform popn indicators'!AS107</f>
        <v>0.51529976505343134</v>
      </c>
      <c r="G105" s="39">
        <f>'Inform popn indicators'!AR107</f>
        <v>0.79753528899830373</v>
      </c>
      <c r="H105" s="36">
        <f>'Inform popn indicators'!AO107*'Inform popn indicators'!AT107</f>
        <v>5306331.2989211446</v>
      </c>
      <c r="I105" s="12">
        <v>200</v>
      </c>
      <c r="J105" s="36">
        <f>'Inform popn indicators'!AO107*'Inform popn indicators'!AS107</f>
        <v>13176676.701005727</v>
      </c>
      <c r="K105" s="12">
        <v>250</v>
      </c>
      <c r="L105" s="36">
        <f>'Inform popn indicators'!AP107*'Inform popn indicators'!AR107</f>
        <v>18234964.085344698</v>
      </c>
      <c r="M105" s="12">
        <v>600</v>
      </c>
      <c r="N105" s="12">
        <f>H105*INDEX(DPM,MATCH($B105,DPM_ISOS,0),MATCH(N$2,DPM_Disasters,0))</f>
        <v>3979748.4741908582</v>
      </c>
      <c r="O105" s="12">
        <f>I105*INDEX(DPM,MATCH($B105,DPM_ISOS,0),MATCH(O$2,DPM_Disasters,0))</f>
        <v>150</v>
      </c>
      <c r="P105" s="12">
        <f>J105*INDEX(DPM,MATCH($B105,DPM_ISOS,0),MATCH(P$2,DPM_Disasters,0))</f>
        <v>9618973.9917341806</v>
      </c>
      <c r="Q105" s="12">
        <f>K105*INDEX(DPM,MATCH($B105,DPM_ISOS,0),MATCH(Q$2,DPM_Disasters,0))</f>
        <v>182.5</v>
      </c>
      <c r="R105" s="12">
        <f>L105*INDEX(DPM,MATCH($B105,DPM_ISOS,0),MATCH(R$2,DPM_Disasters,0))</f>
        <v>182349.640853447</v>
      </c>
      <c r="S105" s="12">
        <f>M105*INDEX(DPM,MATCH($B105,DPM_ISOS,0),MATCH(S$2,DPM_Disasters,0))</f>
        <v>6</v>
      </c>
    </row>
    <row r="106" spans="1:19" x14ac:dyDescent="0.3">
      <c r="A106" s="1" t="s">
        <v>208</v>
      </c>
      <c r="B106" s="1" t="s">
        <v>209</v>
      </c>
      <c r="D106" s="38">
        <f>'Inform popn indicators'!AP108</f>
        <v>16838562</v>
      </c>
      <c r="E106" s="39">
        <f>'Inform popn indicators'!AT108</f>
        <v>0.84213738760931056</v>
      </c>
      <c r="F106" s="39">
        <f>'Inform popn indicators'!AS108</f>
        <v>0.57794383479131428</v>
      </c>
      <c r="G106" s="39">
        <f>'Inform popn indicators'!AR108</f>
        <v>0.87738019542292933</v>
      </c>
      <c r="H106" s="36">
        <f>'Inform popn indicators'!AO108*'Inform popn indicators'!AT108</f>
        <v>15682370.014348892</v>
      </c>
      <c r="I106" s="12">
        <v>200</v>
      </c>
      <c r="J106" s="36">
        <f>'Inform popn indicators'!AO108*'Inform popn indicators'!AS108</f>
        <v>10762530.197642673</v>
      </c>
      <c r="K106" s="12">
        <v>250</v>
      </c>
      <c r="L106" s="36">
        <f>'Inform popn indicators'!AP108*'Inform popn indicators'!AR108</f>
        <v>14773820.818201112</v>
      </c>
      <c r="M106" s="12">
        <v>600</v>
      </c>
      <c r="N106" s="12">
        <f>H106*INDEX(DPM,MATCH($B106,DPM_ISOS,0),MATCH(N$2,DPM_Disasters,0))</f>
        <v>1097765.9010044225</v>
      </c>
      <c r="O106" s="12">
        <f>I106*INDEX(DPM,MATCH($B106,DPM_ISOS,0),MATCH(O$2,DPM_Disasters,0))</f>
        <v>13.999999999999998</v>
      </c>
      <c r="P106" s="12">
        <f>J106*INDEX(DPM,MATCH($B106,DPM_ISOS,0),MATCH(P$2,DPM_Disasters,0))</f>
        <v>5704141.0047506168</v>
      </c>
      <c r="Q106" s="12">
        <f>K106*INDEX(DPM,MATCH($B106,DPM_ISOS,0),MATCH(Q$2,DPM_Disasters,0))</f>
        <v>132.5</v>
      </c>
      <c r="R106" s="12">
        <f>L106*INDEX(DPM,MATCH($B106,DPM_ISOS,0),MATCH(R$2,DPM_Disasters,0))</f>
        <v>6057266.5354624558</v>
      </c>
      <c r="S106" s="12">
        <f>M106*INDEX(DPM,MATCH($B106,DPM_ISOS,0),MATCH(S$2,DPM_Disasters,0))</f>
        <v>245.99999999999997</v>
      </c>
    </row>
    <row r="107" spans="1:19" x14ac:dyDescent="0.3">
      <c r="A107" s="1" t="s">
        <v>210</v>
      </c>
      <c r="B107" s="1" t="s">
        <v>211</v>
      </c>
      <c r="D107" s="38">
        <f>'Inform popn indicators'!AP109</f>
        <v>30187724</v>
      </c>
      <c r="E107" s="39">
        <f>'Inform popn indicators'!AT109</f>
        <v>0.76033754064568193</v>
      </c>
      <c r="F107" s="39">
        <f>'Inform popn indicators'!AS109</f>
        <v>0.27147678188836577</v>
      </c>
      <c r="G107" s="39">
        <f>'Inform popn indicators'!AR109</f>
        <v>0.40314387842210742</v>
      </c>
      <c r="H107" s="36">
        <f>'Inform popn indicators'!AO109*'Inform popn indicators'!AT109</f>
        <v>24045115.114489775</v>
      </c>
      <c r="I107" s="12">
        <v>200</v>
      </c>
      <c r="J107" s="36">
        <f>'Inform popn indicators'!AO109*'Inform popn indicators'!AS109</f>
        <v>8585253.4203080982</v>
      </c>
      <c r="K107" s="12">
        <v>250</v>
      </c>
      <c r="L107" s="36">
        <f>'Inform popn indicators'!AP109*'Inform popn indicators'!AR109</f>
        <v>12169996.134096134</v>
      </c>
      <c r="M107" s="12">
        <v>600</v>
      </c>
      <c r="N107" s="12">
        <f>H107*INDEX(DPM,MATCH($B107,DPM_ISOS,0),MATCH(N$2,DPM_Disasters,0))</f>
        <v>6973083.383202034</v>
      </c>
      <c r="O107" s="12">
        <f>I107*INDEX(DPM,MATCH($B107,DPM_ISOS,0),MATCH(O$2,DPM_Disasters,0))</f>
        <v>57.999999999999993</v>
      </c>
      <c r="P107" s="12">
        <f>J107*INDEX(DPM,MATCH($B107,DPM_ISOS,0),MATCH(P$2,DPM_Disasters,0))</f>
        <v>5666267.2574033439</v>
      </c>
      <c r="Q107" s="12">
        <f>K107*INDEX(DPM,MATCH($B107,DPM_ISOS,0),MATCH(Q$2,DPM_Disasters,0))</f>
        <v>164.99999999999997</v>
      </c>
      <c r="R107" s="12">
        <f>L107*INDEX(DPM,MATCH($B107,DPM_ISOS,0),MATCH(R$2,DPM_Disasters,0))</f>
        <v>4989698.414979415</v>
      </c>
      <c r="S107" s="12">
        <f>M107*INDEX(DPM,MATCH($B107,DPM_ISOS,0),MATCH(S$2,DPM_Disasters,0))</f>
        <v>245.99999999999997</v>
      </c>
    </row>
    <row r="108" spans="1:19" x14ac:dyDescent="0.3">
      <c r="A108" s="1" t="s">
        <v>212</v>
      </c>
      <c r="B108" s="1" t="s">
        <v>213</v>
      </c>
      <c r="D108" s="38">
        <f>'Inform popn indicators'!AP110</f>
        <v>362782</v>
      </c>
      <c r="E108" s="39">
        <f>'Inform popn indicators'!AT110</f>
        <v>0.11229140584673225</v>
      </c>
      <c r="F108" s="39">
        <f>'Inform popn indicators'!AS110</f>
        <v>0.37537070443451714</v>
      </c>
      <c r="G108" s="39">
        <f>'Inform popn indicators'!AR110</f>
        <v>0.90324276232219325</v>
      </c>
      <c r="H108" s="36">
        <f>'Inform popn indicators'!AO110*'Inform popn indicators'!AT110</f>
        <v>48996.109113104685</v>
      </c>
      <c r="I108" s="12">
        <v>200</v>
      </c>
      <c r="J108" s="36">
        <f>'Inform popn indicators'!AO110*'Inform popn indicators'!AS110</f>
        <v>163785.49946591287</v>
      </c>
      <c r="K108" s="12">
        <v>250</v>
      </c>
      <c r="L108" s="36">
        <f>'Inform popn indicators'!AP110*'Inform popn indicators'!AR110</f>
        <v>327680.21580076992</v>
      </c>
      <c r="M108" s="12">
        <v>600</v>
      </c>
      <c r="N108" s="12">
        <f>H108*INDEX(DPM,MATCH($B108,DPM_ISOS,0),MATCH(N$2,DPM_Disasters,0))</f>
        <v>0</v>
      </c>
      <c r="O108" s="12">
        <f>I108*INDEX(DPM,MATCH($B108,DPM_ISOS,0),MATCH(O$2,DPM_Disasters,0))</f>
        <v>0</v>
      </c>
      <c r="P108" s="12">
        <f>J108*INDEX(DPM,MATCH($B108,DPM_ISOS,0),MATCH(P$2,DPM_Disasters,0))</f>
        <v>1637.8549946591288</v>
      </c>
      <c r="Q108" s="12">
        <f>K108*INDEX(DPM,MATCH($B108,DPM_ISOS,0),MATCH(Q$2,DPM_Disasters,0))</f>
        <v>2.5</v>
      </c>
      <c r="R108" s="12">
        <f>L108*INDEX(DPM,MATCH($B108,DPM_ISOS,0),MATCH(R$2,DPM_Disasters,0))</f>
        <v>3276.8021580076993</v>
      </c>
      <c r="S108" s="12">
        <f>M108*INDEX(DPM,MATCH($B108,DPM_ISOS,0),MATCH(S$2,DPM_Disasters,0))</f>
        <v>6</v>
      </c>
    </row>
    <row r="109" spans="1:19" x14ac:dyDescent="0.3">
      <c r="A109" s="1" t="s">
        <v>214</v>
      </c>
      <c r="B109" s="1" t="s">
        <v>215</v>
      </c>
      <c r="D109" s="38">
        <f>'Inform popn indicators'!AP111</f>
        <v>17053961</v>
      </c>
      <c r="E109" s="39">
        <f>'Inform popn indicators'!AT111</f>
        <v>0.72259830206062792</v>
      </c>
      <c r="F109" s="39">
        <f>'Inform popn indicators'!AS111</f>
        <v>0.97229885785997239</v>
      </c>
      <c r="G109" s="39">
        <f>'Inform popn indicators'!AR111</f>
        <v>0.79936039151625871</v>
      </c>
      <c r="H109" s="36">
        <f>'Inform popn indicators'!AO111*'Inform popn indicators'!AT111</f>
        <v>13398403.264842121</v>
      </c>
      <c r="I109" s="12">
        <v>200</v>
      </c>
      <c r="J109" s="36">
        <f>'Inform popn indicators'!AO111*'Inform popn indicators'!AS111</f>
        <v>18028345.97646245</v>
      </c>
      <c r="K109" s="12">
        <v>250</v>
      </c>
      <c r="L109" s="36">
        <f>'Inform popn indicators'!AP111*'Inform popn indicators'!AR111</f>
        <v>13632260.941863006</v>
      </c>
      <c r="M109" s="12">
        <v>600</v>
      </c>
      <c r="N109" s="12">
        <f>H109*INDEX(DPM,MATCH($B109,DPM_ISOS,0),MATCH(N$2,DPM_Disasters,0))</f>
        <v>0</v>
      </c>
      <c r="O109" s="12">
        <f>I109*INDEX(DPM,MATCH($B109,DPM_ISOS,0),MATCH(O$2,DPM_Disasters,0))</f>
        <v>0</v>
      </c>
      <c r="P109" s="12">
        <f>J109*INDEX(DPM,MATCH($B109,DPM_ISOS,0),MATCH(P$2,DPM_Disasters,0))</f>
        <v>12619842.183523715</v>
      </c>
      <c r="Q109" s="12">
        <f>K109*INDEX(DPM,MATCH($B109,DPM_ISOS,0),MATCH(Q$2,DPM_Disasters,0))</f>
        <v>175</v>
      </c>
      <c r="R109" s="12">
        <f>L109*INDEX(DPM,MATCH($B109,DPM_ISOS,0),MATCH(R$2,DPM_Disasters,0))</f>
        <v>136322.60941863008</v>
      </c>
      <c r="S109" s="12">
        <f>M109*INDEX(DPM,MATCH($B109,DPM_ISOS,0),MATCH(S$2,DPM_Disasters,0))</f>
        <v>6</v>
      </c>
    </row>
    <row r="110" spans="1:19" x14ac:dyDescent="0.3">
      <c r="A110" s="1" t="s">
        <v>216</v>
      </c>
      <c r="B110" s="1" t="s">
        <v>217</v>
      </c>
      <c r="D110" s="38">
        <f>'Inform popn indicators'!AP112</f>
        <v>416968</v>
      </c>
      <c r="E110" s="39">
        <f>'Inform popn indicators'!AT112</f>
        <v>0.9473206988925611</v>
      </c>
      <c r="F110" s="39">
        <f>'Inform popn indicators'!AS112</f>
        <v>0.34376553997320303</v>
      </c>
      <c r="G110" s="39">
        <f>'Inform popn indicators'!AR112</f>
        <v>0.70101928876669439</v>
      </c>
      <c r="H110" s="36">
        <f>'Inform popn indicators'!AO112*'Inform popn indicators'!AT112</f>
        <v>440780.74262911757</v>
      </c>
      <c r="I110" s="12">
        <v>200</v>
      </c>
      <c r="J110" s="36">
        <f>'Inform popn indicators'!AO112*'Inform popn indicators'!AS112</f>
        <v>159951.35562521158</v>
      </c>
      <c r="K110" s="12">
        <v>250</v>
      </c>
      <c r="L110" s="36">
        <f>'Inform popn indicators'!AP112*'Inform popn indicators'!AR112</f>
        <v>292302.61079847103</v>
      </c>
      <c r="M110" s="12">
        <v>600</v>
      </c>
      <c r="N110" s="12">
        <f>H110*INDEX(DPM,MATCH($B110,DPM_ISOS,0),MATCH(N$2,DPM_Disasters,0))</f>
        <v>0</v>
      </c>
      <c r="O110" s="12">
        <f>I110*INDEX(DPM,MATCH($B110,DPM_ISOS,0),MATCH(O$2,DPM_Disasters,0))</f>
        <v>0</v>
      </c>
      <c r="P110" s="12">
        <f>J110*INDEX(DPM,MATCH($B110,DPM_ISOS,0),MATCH(P$2,DPM_Disasters,0))</f>
        <v>1599.5135562521159</v>
      </c>
      <c r="Q110" s="12">
        <f>K110*INDEX(DPM,MATCH($B110,DPM_ISOS,0),MATCH(Q$2,DPM_Disasters,0))</f>
        <v>2.5</v>
      </c>
      <c r="R110" s="12">
        <f>L110*INDEX(DPM,MATCH($B110,DPM_ISOS,0),MATCH(R$2,DPM_Disasters,0))</f>
        <v>2923.0261079847105</v>
      </c>
      <c r="S110" s="12">
        <f>M110*INDEX(DPM,MATCH($B110,DPM_ISOS,0),MATCH(S$2,DPM_Disasters,0))</f>
        <v>6</v>
      </c>
    </row>
    <row r="111" spans="1:19" x14ac:dyDescent="0.3">
      <c r="A111" s="1" t="s">
        <v>218</v>
      </c>
      <c r="B111" s="1" t="s">
        <v>219</v>
      </c>
      <c r="D111" s="38">
        <f>'Inform popn indicators'!AP113</f>
        <v>51167</v>
      </c>
      <c r="E111" s="39">
        <f>'Inform popn indicators'!AT113</f>
        <v>0.19314359124728653</v>
      </c>
      <c r="F111" s="39">
        <f>'Inform popn indicators'!AS113</f>
        <v>0.19567143653233832</v>
      </c>
      <c r="G111" s="39">
        <f>'Inform popn indicators'!AR113</f>
        <v>0.72162089338127722</v>
      </c>
      <c r="H111" s="36">
        <f>'Inform popn indicators'!AO113*'Inform popn indicators'!AT113</f>
        <v>10261.139572194592</v>
      </c>
      <c r="I111" s="12">
        <v>200</v>
      </c>
      <c r="J111" s="36">
        <f>'Inform popn indicators'!AO113*'Inform popn indicators'!AS113</f>
        <v>10395.436408653537</v>
      </c>
      <c r="K111" s="12">
        <v>250</v>
      </c>
      <c r="L111" s="36">
        <f>'Inform popn indicators'!AP113*'Inform popn indicators'!AR113</f>
        <v>36923.176251639808</v>
      </c>
      <c r="M111" s="12">
        <v>600</v>
      </c>
      <c r="N111" s="12">
        <f>H111*INDEX(DPM,MATCH($B111,DPM_ISOS,0),MATCH(N$2,DPM_Disasters,0))</f>
        <v>410.4455828877837</v>
      </c>
      <c r="O111" s="12">
        <f>I111*INDEX(DPM,MATCH($B111,DPM_ISOS,0),MATCH(O$2,DPM_Disasters,0))</f>
        <v>8</v>
      </c>
      <c r="P111" s="12">
        <f>J111*INDEX(DPM,MATCH($B111,DPM_ISOS,0),MATCH(P$2,DPM_Disasters,0))</f>
        <v>103.95436408653538</v>
      </c>
      <c r="Q111" s="12">
        <f>K111*INDEX(DPM,MATCH($B111,DPM_ISOS,0),MATCH(Q$2,DPM_Disasters,0))</f>
        <v>2.5</v>
      </c>
      <c r="R111" s="12">
        <f>L111*INDEX(DPM,MATCH($B111,DPM_ISOS,0),MATCH(R$2,DPM_Disasters,0))</f>
        <v>369.23176251639808</v>
      </c>
      <c r="S111" s="12">
        <f>M111*INDEX(DPM,MATCH($B111,DPM_ISOS,0),MATCH(S$2,DPM_Disasters,0))</f>
        <v>6</v>
      </c>
    </row>
    <row r="112" spans="1:19" x14ac:dyDescent="0.3">
      <c r="A112" s="1" t="s">
        <v>220</v>
      </c>
      <c r="B112" s="1" t="s">
        <v>221</v>
      </c>
      <c r="D112" s="38">
        <f>'Inform popn indicators'!AP114</f>
        <v>3431831</v>
      </c>
      <c r="E112" s="39">
        <f>'Inform popn indicators'!AT114</f>
        <v>0.66220767395103508</v>
      </c>
      <c r="F112" s="39">
        <f>'Inform popn indicators'!AS114</f>
        <v>0.91071184180283471</v>
      </c>
      <c r="G112" s="39">
        <f>'Inform popn indicators'!AR114</f>
        <v>0.5005664778550859</v>
      </c>
      <c r="H112" s="36">
        <f>'Inform popn indicators'!AO114*'Inform popn indicators'!AT114</f>
        <v>2927079.7650755821</v>
      </c>
      <c r="I112" s="12">
        <v>200</v>
      </c>
      <c r="J112" s="36">
        <f>'Inform popn indicators'!AO114*'Inform popn indicators'!AS114</f>
        <v>4025513.9117474211</v>
      </c>
      <c r="K112" s="12">
        <v>250</v>
      </c>
      <c r="L112" s="36">
        <f>'Inform popn indicators'!AP114*'Inform popn indicators'!AR114</f>
        <v>1717859.5562638973</v>
      </c>
      <c r="M112" s="12">
        <v>600</v>
      </c>
      <c r="N112" s="12">
        <f>H112*INDEX(DPM,MATCH($B112,DPM_ISOS,0),MATCH(N$2,DPM_Disasters,0))</f>
        <v>0</v>
      </c>
      <c r="O112" s="12">
        <f>I112*INDEX(DPM,MATCH($B112,DPM_ISOS,0),MATCH(O$2,DPM_Disasters,0))</f>
        <v>0</v>
      </c>
      <c r="P112" s="12">
        <f>J112*INDEX(DPM,MATCH($B112,DPM_ISOS,0),MATCH(P$2,DPM_Disasters,0))</f>
        <v>3421686.8249853081</v>
      </c>
      <c r="Q112" s="12">
        <f>K112*INDEX(DPM,MATCH($B112,DPM_ISOS,0),MATCH(Q$2,DPM_Disasters,0))</f>
        <v>212.5</v>
      </c>
      <c r="R112" s="12">
        <f>L112*INDEX(DPM,MATCH($B112,DPM_ISOS,0),MATCH(R$2,DPM_Disasters,0))</f>
        <v>17178.595562638973</v>
      </c>
      <c r="S112" s="12">
        <f>M112*INDEX(DPM,MATCH($B112,DPM_ISOS,0),MATCH(S$2,DPM_Disasters,0))</f>
        <v>6</v>
      </c>
    </row>
    <row r="113" spans="1:19" x14ac:dyDescent="0.3">
      <c r="A113" s="1" t="s">
        <v>222</v>
      </c>
      <c r="B113" s="1" t="s">
        <v>223</v>
      </c>
      <c r="D113" s="38">
        <f>'Inform popn indicators'!AP115</f>
        <v>1269016</v>
      </c>
      <c r="E113" s="39">
        <f>'Inform popn indicators'!AT115</f>
        <v>0.71480344622111469</v>
      </c>
      <c r="F113" s="39">
        <f>'Inform popn indicators'!AS115</f>
        <v>0.30550782483790595</v>
      </c>
      <c r="G113" s="39">
        <f>'Inform popn indicators'!AR115</f>
        <v>0.24873873183140716</v>
      </c>
      <c r="H113" s="36">
        <f>'Inform popn indicators'!AO115*'Inform popn indicators'!AT115</f>
        <v>903949.73053602246</v>
      </c>
      <c r="I113" s="12">
        <v>200</v>
      </c>
      <c r="J113" s="36">
        <f>'Inform popn indicators'!AO115*'Inform popn indicators'!AS115</f>
        <v>386349.16689173877</v>
      </c>
      <c r="K113" s="12">
        <v>250</v>
      </c>
      <c r="L113" s="36">
        <f>'Inform popn indicators'!AP115*'Inform popn indicators'!AR115</f>
        <v>315653.43051376496</v>
      </c>
      <c r="M113" s="12">
        <v>600</v>
      </c>
      <c r="N113" s="12">
        <f>H113*INDEX(DPM,MATCH($B113,DPM_ISOS,0),MATCH(N$2,DPM_Disasters,0))</f>
        <v>632764.81137521565</v>
      </c>
      <c r="O113" s="12">
        <f>I113*INDEX(DPM,MATCH($B113,DPM_ISOS,0),MATCH(O$2,DPM_Disasters,0))</f>
        <v>140</v>
      </c>
      <c r="P113" s="12">
        <f>J113*INDEX(DPM,MATCH($B113,DPM_ISOS,0),MATCH(P$2,DPM_Disasters,0))</f>
        <v>3863.4916689173879</v>
      </c>
      <c r="Q113" s="12">
        <f>K113*INDEX(DPM,MATCH($B113,DPM_ISOS,0),MATCH(Q$2,DPM_Disasters,0))</f>
        <v>2.5</v>
      </c>
      <c r="R113" s="12">
        <f>L113*INDEX(DPM,MATCH($B113,DPM_ISOS,0),MATCH(R$2,DPM_Disasters,0))</f>
        <v>3156.5343051376499</v>
      </c>
      <c r="S113" s="12">
        <f>M113*INDEX(DPM,MATCH($B113,DPM_ISOS,0),MATCH(S$2,DPM_Disasters,0))</f>
        <v>6</v>
      </c>
    </row>
    <row r="114" spans="1:19" x14ac:dyDescent="0.3">
      <c r="A114" s="1" t="s">
        <v>224</v>
      </c>
      <c r="B114" s="1" t="s">
        <v>225</v>
      </c>
      <c r="D114" s="38">
        <f>'Inform popn indicators'!AP116</f>
        <v>125993490</v>
      </c>
      <c r="E114" s="39">
        <f>'Inform popn indicators'!AT116</f>
        <v>7.2161659317672155E-3</v>
      </c>
      <c r="F114" s="39">
        <f>'Inform popn indicators'!AS116</f>
        <v>0.31968408853417607</v>
      </c>
      <c r="G114" s="39">
        <f>'Inform popn indicators'!AR116</f>
        <v>0.40867519712175537</v>
      </c>
      <c r="H114" s="36">
        <f>'Inform popn indicators'!AO116*'Inform popn indicators'!AT116</f>
        <v>932063.66077130975</v>
      </c>
      <c r="I114" s="12">
        <v>200</v>
      </c>
      <c r="J114" s="36">
        <f>'Inform popn indicators'!AO116*'Inform popn indicators'!AS116</f>
        <v>41291445.438884571</v>
      </c>
      <c r="K114" s="12">
        <v>250</v>
      </c>
      <c r="L114" s="36">
        <f>'Inform popn indicators'!AP116*'Inform popn indicators'!AR116</f>
        <v>51490414.361807913</v>
      </c>
      <c r="M114" s="12">
        <v>600</v>
      </c>
      <c r="N114" s="12">
        <f>H114*INDEX(DPM,MATCH($B114,DPM_ISOS,0),MATCH(N$2,DPM_Disasters,0))</f>
        <v>717689.01879390853</v>
      </c>
      <c r="O114" s="12">
        <f>I114*INDEX(DPM,MATCH($B114,DPM_ISOS,0),MATCH(O$2,DPM_Disasters,0))</f>
        <v>154</v>
      </c>
      <c r="P114" s="12">
        <f>J114*INDEX(DPM,MATCH($B114,DPM_ISOS,0),MATCH(P$2,DPM_Disasters,0))</f>
        <v>29729840.715996891</v>
      </c>
      <c r="Q114" s="12">
        <f>K114*INDEX(DPM,MATCH($B114,DPM_ISOS,0),MATCH(Q$2,DPM_Disasters,0))</f>
        <v>180</v>
      </c>
      <c r="R114" s="12">
        <f>L114*INDEX(DPM,MATCH($B114,DPM_ISOS,0),MATCH(R$2,DPM_Disasters,0))</f>
        <v>43766852.207536727</v>
      </c>
      <c r="S114" s="12">
        <f>M114*INDEX(DPM,MATCH($B114,DPM_ISOS,0),MATCH(S$2,DPM_Disasters,0))</f>
        <v>510</v>
      </c>
    </row>
    <row r="115" spans="1:19" x14ac:dyDescent="0.3">
      <c r="A115" s="1" t="s">
        <v>226</v>
      </c>
      <c r="B115" s="1" t="s">
        <v>227</v>
      </c>
      <c r="D115" s="38">
        <f>'Inform popn indicators'!AP117</f>
        <v>100911</v>
      </c>
      <c r="E115" s="39">
        <f>'Inform popn indicators'!AT117</f>
        <v>0.45920234812474847</v>
      </c>
      <c r="F115" s="39">
        <f>'Inform popn indicators'!AS117</f>
        <v>0.54200050715702985</v>
      </c>
      <c r="G115" s="39">
        <f>'Inform popn indicators'!AR117</f>
        <v>0.18352836380285453</v>
      </c>
      <c r="H115" s="36">
        <f>'Inform popn indicators'!AO117*'Inform popn indicators'!AT117</f>
        <v>48466.052630478451</v>
      </c>
      <c r="I115" s="12">
        <v>200</v>
      </c>
      <c r="J115" s="36">
        <f>'Inform popn indicators'!AO117*'Inform popn indicators'!AS117</f>
        <v>57204.90152738156</v>
      </c>
      <c r="K115" s="12">
        <v>250</v>
      </c>
      <c r="L115" s="36">
        <f>'Inform popn indicators'!AP117*'Inform popn indicators'!AR117</f>
        <v>18520.030719709855</v>
      </c>
      <c r="M115" s="12">
        <v>600</v>
      </c>
      <c r="N115" s="12">
        <f>H115*INDEX(DPM,MATCH($B115,DPM_ISOS,0),MATCH(N$2,DPM_Disasters,0))</f>
        <v>18417.099999581813</v>
      </c>
      <c r="O115" s="12">
        <f>I115*INDEX(DPM,MATCH($B115,DPM_ISOS,0),MATCH(O$2,DPM_Disasters,0))</f>
        <v>76</v>
      </c>
      <c r="P115" s="12">
        <f>J115*INDEX(DPM,MATCH($B115,DPM_ISOS,0),MATCH(P$2,DPM_Disasters,0))</f>
        <v>572.0490152738156</v>
      </c>
      <c r="Q115" s="12">
        <f>K115*INDEX(DPM,MATCH($B115,DPM_ISOS,0),MATCH(Q$2,DPM_Disasters,0))</f>
        <v>2.5</v>
      </c>
      <c r="R115" s="12">
        <f>L115*INDEX(DPM,MATCH($B115,DPM_ISOS,0),MATCH(R$2,DPM_Disasters,0))</f>
        <v>1481.6024575767885</v>
      </c>
      <c r="S115" s="12">
        <f>M115*INDEX(DPM,MATCH($B115,DPM_ISOS,0),MATCH(S$2,DPM_Disasters,0))</f>
        <v>48</v>
      </c>
    </row>
    <row r="116" spans="1:19" x14ac:dyDescent="0.3">
      <c r="A116" s="1" t="s">
        <v>228</v>
      </c>
      <c r="B116" s="1" t="s">
        <v>229</v>
      </c>
      <c r="D116" s="38">
        <f>'Inform popn indicators'!AP118</f>
        <v>4035872</v>
      </c>
      <c r="E116" s="39">
        <f>'Inform popn indicators'!AT118</f>
        <v>0.76605097023725455</v>
      </c>
      <c r="F116" s="39">
        <f>'Inform popn indicators'!AS118</f>
        <v>0.72609491276561189</v>
      </c>
      <c r="G116" s="39">
        <f>'Inform popn indicators'!AR118</f>
        <v>0.23314740328085237</v>
      </c>
      <c r="H116" s="36">
        <f>'Inform popn indicators'!AO118*'Inform popn indicators'!AT118</f>
        <v>2719289.4315996943</v>
      </c>
      <c r="I116" s="12">
        <v>200</v>
      </c>
      <c r="J116" s="36">
        <f>'Inform popn indicators'!AO118*'Inform popn indicators'!AS118</f>
        <v>2577455.4165897309</v>
      </c>
      <c r="K116" s="12">
        <v>250</v>
      </c>
      <c r="L116" s="36">
        <f>'Inform popn indicators'!AP118*'Inform popn indicators'!AR118</f>
        <v>940953.07677390019</v>
      </c>
      <c r="M116" s="12">
        <v>600</v>
      </c>
      <c r="N116" s="12">
        <f>H116*INDEX(DPM,MATCH($B116,DPM_ISOS,0),MATCH(N$2,DPM_Disasters,0))</f>
        <v>0</v>
      </c>
      <c r="O116" s="12">
        <f>I116*INDEX(DPM,MATCH($B116,DPM_ISOS,0),MATCH(O$2,DPM_Disasters,0))</f>
        <v>0</v>
      </c>
      <c r="P116" s="12">
        <f>J116*INDEX(DPM,MATCH($B116,DPM_ISOS,0),MATCH(P$2,DPM_Disasters,0))</f>
        <v>1443375.0332902491</v>
      </c>
      <c r="Q116" s="12">
        <f>K116*INDEX(DPM,MATCH($B116,DPM_ISOS,0),MATCH(Q$2,DPM_Disasters,0))</f>
        <v>139.99999999999997</v>
      </c>
      <c r="R116" s="12">
        <f>L116*INDEX(DPM,MATCH($B116,DPM_ISOS,0),MATCH(R$2,DPM_Disasters,0))</f>
        <v>479886.06915468909</v>
      </c>
      <c r="S116" s="12">
        <f>M116*INDEX(DPM,MATCH($B116,DPM_ISOS,0),MATCH(S$2,DPM_Disasters,0))</f>
        <v>306</v>
      </c>
    </row>
    <row r="117" spans="1:19" x14ac:dyDescent="0.3">
      <c r="A117" s="1" t="s">
        <v>230</v>
      </c>
      <c r="B117" s="1" t="s">
        <v>231</v>
      </c>
      <c r="D117" s="38">
        <f>'Inform popn indicators'!AP119</f>
        <v>2719849</v>
      </c>
      <c r="E117" s="39">
        <f>'Inform popn indicators'!AT119</f>
        <v>0.32832421504780807</v>
      </c>
      <c r="F117" s="39">
        <f>'Inform popn indicators'!AS119</f>
        <v>0.59175781068305988</v>
      </c>
      <c r="G117" s="39">
        <f>'Inform popn indicators'!AR119</f>
        <v>0.93967903375662309</v>
      </c>
      <c r="H117" s="36">
        <f>'Inform popn indicators'!AO119*'Inform popn indicators'!AT119</f>
        <v>1009809.3870391457</v>
      </c>
      <c r="I117" s="12">
        <v>200</v>
      </c>
      <c r="J117" s="36">
        <f>'Inform popn indicators'!AO119*'Inform popn indicators'!AS119</f>
        <v>1820038.1351539211</v>
      </c>
      <c r="K117" s="12">
        <v>250</v>
      </c>
      <c r="L117" s="36">
        <f>'Inform popn indicators'!AP119*'Inform popn indicators'!AR119</f>
        <v>2555785.0802839175</v>
      </c>
      <c r="M117" s="12">
        <v>600</v>
      </c>
      <c r="N117" s="12">
        <f>H117*INDEX(DPM,MATCH($B117,DPM_ISOS,0),MATCH(N$2,DPM_Disasters,0))</f>
        <v>0</v>
      </c>
      <c r="O117" s="12">
        <f>I117*INDEX(DPM,MATCH($B117,DPM_ISOS,0),MATCH(O$2,DPM_Disasters,0))</f>
        <v>0</v>
      </c>
      <c r="P117" s="12">
        <f>J117*INDEX(DPM,MATCH($B117,DPM_ISOS,0),MATCH(P$2,DPM_Disasters,0))</f>
        <v>800816.77946772543</v>
      </c>
      <c r="Q117" s="12">
        <f>K117*INDEX(DPM,MATCH($B117,DPM_ISOS,0),MATCH(Q$2,DPM_Disasters,0))</f>
        <v>110.00000000000001</v>
      </c>
      <c r="R117" s="12">
        <f>L117*INDEX(DPM,MATCH($B117,DPM_ISOS,0),MATCH(R$2,DPM_Disasters,0))</f>
        <v>996756.18131072784</v>
      </c>
      <c r="S117" s="12">
        <f>M117*INDEX(DPM,MATCH($B117,DPM_ISOS,0),MATCH(S$2,DPM_Disasters,0))</f>
        <v>234</v>
      </c>
    </row>
    <row r="118" spans="1:19" x14ac:dyDescent="0.3">
      <c r="A118" s="1" t="s">
        <v>232</v>
      </c>
      <c r="B118" s="1" t="s">
        <v>233</v>
      </c>
      <c r="D118" s="38">
        <f>'Inform popn indicators'!AP120</f>
        <v>619223</v>
      </c>
      <c r="E118" s="39">
        <f>'Inform popn indicators'!AT120</f>
        <v>4.1435067850179585E-3</v>
      </c>
      <c r="F118" s="39">
        <f>'Inform popn indicators'!AS120</f>
        <v>0.80156903736030771</v>
      </c>
      <c r="G118" s="39">
        <f>'Inform popn indicators'!AR120</f>
        <v>0.46853084117835497</v>
      </c>
      <c r="H118" s="36">
        <f>'Inform popn indicators'!AO120*'Inform popn indicators'!AT120</f>
        <v>2579.2128119769136</v>
      </c>
      <c r="I118" s="12">
        <v>200</v>
      </c>
      <c r="J118" s="36">
        <f>'Inform popn indicators'!AO120*'Inform popn indicators'!AS120</f>
        <v>498953.48025470809</v>
      </c>
      <c r="K118" s="12">
        <v>250</v>
      </c>
      <c r="L118" s="36">
        <f>'Inform popn indicators'!AP120*'Inform popn indicators'!AR120</f>
        <v>290125.07306698448</v>
      </c>
      <c r="M118" s="12">
        <v>600</v>
      </c>
      <c r="N118" s="12">
        <f>H118*INDEX(DPM,MATCH($B118,DPM_ISOS,0),MATCH(N$2,DPM_Disasters,0))</f>
        <v>0</v>
      </c>
      <c r="O118" s="12">
        <f>I118*INDEX(DPM,MATCH($B118,DPM_ISOS,0),MATCH(O$2,DPM_Disasters,0))</f>
        <v>0</v>
      </c>
      <c r="P118" s="12">
        <f>J118*INDEX(DPM,MATCH($B118,DPM_ISOS,0),MATCH(P$2,DPM_Disasters,0))</f>
        <v>219539.5313120716</v>
      </c>
      <c r="Q118" s="12">
        <f>K118*INDEX(DPM,MATCH($B118,DPM_ISOS,0),MATCH(Q$2,DPM_Disasters,0))</f>
        <v>110.00000000000001</v>
      </c>
      <c r="R118" s="12">
        <f>L118*INDEX(DPM,MATCH($B118,DPM_ISOS,0),MATCH(R$2,DPM_Disasters,0))</f>
        <v>124753.78141880332</v>
      </c>
      <c r="S118" s="12">
        <f>M118*INDEX(DPM,MATCH($B118,DPM_ISOS,0),MATCH(S$2,DPM_Disasters,0))</f>
        <v>258</v>
      </c>
    </row>
    <row r="119" spans="1:19" x14ac:dyDescent="0.3">
      <c r="A119" s="1" t="s">
        <v>234</v>
      </c>
      <c r="B119" s="1" t="s">
        <v>235</v>
      </c>
      <c r="D119" s="38">
        <f>'Inform popn indicators'!AP121</f>
        <v>34227133</v>
      </c>
      <c r="E119" s="39">
        <f>'Inform popn indicators'!AT121</f>
        <v>0.36109528317612993</v>
      </c>
      <c r="F119" s="39">
        <f>'Inform popn indicators'!AS121</f>
        <v>0.8247010156934832</v>
      </c>
      <c r="G119" s="39">
        <f>'Inform popn indicators'!AR121</f>
        <v>0.70359801585235549</v>
      </c>
      <c r="H119" s="36">
        <f>'Inform popn indicators'!AO121*'Inform popn indicators'!AT121</f>
        <v>12905393.760695949</v>
      </c>
      <c r="I119" s="12">
        <v>200</v>
      </c>
      <c r="J119" s="36">
        <f>'Inform popn indicators'!AO121*'Inform popn indicators'!AS121</f>
        <v>29474467.926458497</v>
      </c>
      <c r="K119" s="12">
        <v>250</v>
      </c>
      <c r="L119" s="36">
        <f>'Inform popn indicators'!AP121*'Inform popn indicators'!AR121</f>
        <v>24082142.867114678</v>
      </c>
      <c r="M119" s="12">
        <v>600</v>
      </c>
      <c r="N119" s="12">
        <f>H119*INDEX(DPM,MATCH($B119,DPM_ISOS,0),MATCH(N$2,DPM_Disasters,0))</f>
        <v>0</v>
      </c>
      <c r="O119" s="12">
        <f>I119*INDEX(DPM,MATCH($B119,DPM_ISOS,0),MATCH(O$2,DPM_Disasters,0))</f>
        <v>0</v>
      </c>
      <c r="P119" s="12">
        <f>J119*INDEX(DPM,MATCH($B119,DPM_ISOS,0),MATCH(P$2,DPM_Disasters,0))</f>
        <v>17095191.397345927</v>
      </c>
      <c r="Q119" s="12">
        <f>K119*INDEX(DPM,MATCH($B119,DPM_ISOS,0),MATCH(Q$2,DPM_Disasters,0))</f>
        <v>145</v>
      </c>
      <c r="R119" s="12">
        <f>L119*INDEX(DPM,MATCH($B119,DPM_ISOS,0),MATCH(R$2,DPM_Disasters,0))</f>
        <v>7947107.1461478425</v>
      </c>
      <c r="S119" s="12">
        <f>M119*INDEX(DPM,MATCH($B119,DPM_ISOS,0),MATCH(S$2,DPM_Disasters,0))</f>
        <v>197.99999999999997</v>
      </c>
    </row>
    <row r="120" spans="1:19" x14ac:dyDescent="0.3">
      <c r="A120" s="1" t="s">
        <v>236</v>
      </c>
      <c r="B120" s="1" t="s">
        <v>237</v>
      </c>
      <c r="D120" s="38">
        <f>'Inform popn indicators'!AP122</f>
        <v>27614700</v>
      </c>
      <c r="E120" s="39">
        <f>'Inform popn indicators'!AT122</f>
        <v>0.25170716031441764</v>
      </c>
      <c r="F120" s="39">
        <f>'Inform popn indicators'!AS122</f>
        <v>0.65126003399246202</v>
      </c>
      <c r="G120" s="39">
        <f>'Inform popn indicators'!AR122</f>
        <v>0.98178395821712516</v>
      </c>
      <c r="H120" s="36">
        <f>'Inform popn indicators'!AO122*'Inform popn indicators'!AT122</f>
        <v>7467857.9559798446</v>
      </c>
      <c r="I120" s="12">
        <v>200</v>
      </c>
      <c r="J120" s="36">
        <f>'Inform popn indicators'!AO122*'Inform popn indicators'!AS122</f>
        <v>19322125.839356713</v>
      </c>
      <c r="K120" s="12">
        <v>250</v>
      </c>
      <c r="L120" s="36">
        <f>'Inform popn indicators'!AP122*'Inform popn indicators'!AR122</f>
        <v>27111669.470978446</v>
      </c>
      <c r="M120" s="12">
        <v>600</v>
      </c>
      <c r="N120" s="12">
        <f>H120*INDEX(DPM,MATCH($B120,DPM_ISOS,0),MATCH(N$2,DPM_Disasters,0))</f>
        <v>3883286.1371095194</v>
      </c>
      <c r="O120" s="12">
        <f>I120*INDEX(DPM,MATCH($B120,DPM_ISOS,0),MATCH(O$2,DPM_Disasters,0))</f>
        <v>104</v>
      </c>
      <c r="P120" s="12">
        <f>J120*INDEX(DPM,MATCH($B120,DPM_ISOS,0),MATCH(P$2,DPM_Disasters,0))</f>
        <v>12172939.27879473</v>
      </c>
      <c r="Q120" s="12">
        <f>K120*INDEX(DPM,MATCH($B120,DPM_ISOS,0),MATCH(Q$2,DPM_Disasters,0))</f>
        <v>157.5</v>
      </c>
      <c r="R120" s="12">
        <f>L120*INDEX(DPM,MATCH($B120,DPM_ISOS,0),MATCH(R$2,DPM_Disasters,0))</f>
        <v>7591267.4518739646</v>
      </c>
      <c r="S120" s="12">
        <f>M120*INDEX(DPM,MATCH($B120,DPM_ISOS,0),MATCH(S$2,DPM_Disasters,0))</f>
        <v>167.99999999999997</v>
      </c>
    </row>
    <row r="121" spans="1:19" x14ac:dyDescent="0.3">
      <c r="A121" s="1" t="s">
        <v>238</v>
      </c>
      <c r="B121" s="1" t="s">
        <v>239</v>
      </c>
      <c r="D121" s="38">
        <f>'Inform popn indicators'!AP123</f>
        <v>53751557</v>
      </c>
      <c r="E121" s="39">
        <f>'Inform popn indicators'!AT123</f>
        <v>0.94667408405949249</v>
      </c>
      <c r="F121" s="39">
        <f>'Inform popn indicators'!AS123</f>
        <v>0.26996098973556448</v>
      </c>
      <c r="G121" s="39">
        <f>'Inform popn indicators'!AR123</f>
        <v>1.7487144161171031E-2</v>
      </c>
      <c r="H121" s="36">
        <f>'Inform popn indicators'!AO123*'Inform popn indicators'!AT123</f>
        <v>50524571.444098219</v>
      </c>
      <c r="I121" s="12">
        <v>200</v>
      </c>
      <c r="J121" s="36">
        <f>'Inform popn indicators'!AO123*'Inform popn indicators'!AS123</f>
        <v>14407982.158468835</v>
      </c>
      <c r="K121" s="12">
        <v>250</v>
      </c>
      <c r="L121" s="36">
        <f>'Inform popn indicators'!AP123*'Inform popn indicators'!AR123</f>
        <v>939961.22614640184</v>
      </c>
      <c r="M121" s="12">
        <v>600</v>
      </c>
      <c r="N121" s="12">
        <f>H121*INDEX(DPM,MATCH($B121,DPM_ISOS,0),MATCH(N$2,DPM_Disasters,0))</f>
        <v>28293760.008694999</v>
      </c>
      <c r="O121" s="12">
        <f>I121*INDEX(DPM,MATCH($B121,DPM_ISOS,0),MATCH(O$2,DPM_Disasters,0))</f>
        <v>111.99999999999999</v>
      </c>
      <c r="P121" s="12">
        <f>J121*INDEX(DPM,MATCH($B121,DPM_ISOS,0),MATCH(P$2,DPM_Disasters,0))</f>
        <v>14263902.336884147</v>
      </c>
      <c r="Q121" s="12">
        <f>K121*INDEX(DPM,MATCH($B121,DPM_ISOS,0),MATCH(Q$2,DPM_Disasters,0))</f>
        <v>247.5</v>
      </c>
      <c r="R121" s="12">
        <f>L121*INDEX(DPM,MATCH($B121,DPM_ISOS,0),MATCH(R$2,DPM_Disasters,0))</f>
        <v>883563.55257761781</v>
      </c>
      <c r="S121" s="12">
        <f>M121*INDEX(DPM,MATCH($B121,DPM_ISOS,0),MATCH(S$2,DPM_Disasters,0))</f>
        <v>564</v>
      </c>
    </row>
    <row r="122" spans="1:19" x14ac:dyDescent="0.3">
      <c r="A122" s="1" t="s">
        <v>240</v>
      </c>
      <c r="B122" s="1" t="s">
        <v>241</v>
      </c>
      <c r="D122" s="38">
        <f>'Inform popn indicators'!AP124</f>
        <v>2085097</v>
      </c>
      <c r="E122" s="39">
        <f>'Inform popn indicators'!AT124</f>
        <v>0.61799113938027639</v>
      </c>
      <c r="F122" s="39">
        <f>'Inform popn indicators'!AS124</f>
        <v>0.17928529781160085</v>
      </c>
      <c r="G122" s="39">
        <f>'Inform popn indicators'!AR124</f>
        <v>0.26172113008258369</v>
      </c>
      <c r="H122" s="36">
        <f>'Inform popn indicators'!AO124*'Inform popn indicators'!AT124</f>
        <v>1565862.2410149081</v>
      </c>
      <c r="I122" s="12">
        <v>200</v>
      </c>
      <c r="J122" s="36">
        <f>'Inform popn indicators'!AO124*'Inform popn indicators'!AS124</f>
        <v>454272.01188324735</v>
      </c>
      <c r="K122" s="12">
        <v>250</v>
      </c>
      <c r="L122" s="36">
        <f>'Inform popn indicators'!AP124*'Inform popn indicators'!AR124</f>
        <v>545713.943171805</v>
      </c>
      <c r="M122" s="12">
        <v>600</v>
      </c>
      <c r="N122" s="12">
        <f>H122*INDEX(DPM,MATCH($B122,DPM_ISOS,0),MATCH(N$2,DPM_Disasters,0))</f>
        <v>0</v>
      </c>
      <c r="O122" s="12">
        <f>I122*INDEX(DPM,MATCH($B122,DPM_ISOS,0),MATCH(O$2,DPM_Disasters,0))</f>
        <v>0</v>
      </c>
      <c r="P122" s="12">
        <f>J122*INDEX(DPM,MATCH($B122,DPM_ISOS,0),MATCH(P$2,DPM_Disasters,0))</f>
        <v>304362.24796177575</v>
      </c>
      <c r="Q122" s="12">
        <f>K122*INDEX(DPM,MATCH($B122,DPM_ISOS,0),MATCH(Q$2,DPM_Disasters,0))</f>
        <v>167.5</v>
      </c>
      <c r="R122" s="12">
        <f>L122*INDEX(DPM,MATCH($B122,DPM_ISOS,0),MATCH(R$2,DPM_Disasters,0))</f>
        <v>5457.1394317180502</v>
      </c>
      <c r="S122" s="12">
        <f>M122*INDEX(DPM,MATCH($B122,DPM_ISOS,0),MATCH(S$2,DPM_Disasters,0))</f>
        <v>6</v>
      </c>
    </row>
    <row r="123" spans="1:19" x14ac:dyDescent="0.3">
      <c r="A123" s="1" t="s">
        <v>242</v>
      </c>
      <c r="B123" s="1" t="s">
        <v>243</v>
      </c>
      <c r="D123" s="38">
        <f>'Inform popn indicators'!AP125</f>
        <v>10159</v>
      </c>
      <c r="E123" s="39">
        <f>'Inform popn indicators'!AT125</f>
        <v>0.25060984956906107</v>
      </c>
      <c r="F123" s="39">
        <f>'Inform popn indicators'!AS125</f>
        <v>0.19051655672668799</v>
      </c>
      <c r="G123" s="39">
        <f>'Inform popn indicators'!AR125</f>
        <v>0.28695248297242371</v>
      </c>
      <c r="H123" s="36">
        <f>'Inform popn indicators'!AO125*'Inform popn indicators'!AT125</f>
        <v>3420.5738367681147</v>
      </c>
      <c r="I123" s="12">
        <v>200</v>
      </c>
      <c r="J123" s="36">
        <f>'Inform popn indicators'!AO125*'Inform popn indicators'!AS125</f>
        <v>2600.3604827625645</v>
      </c>
      <c r="K123" s="12">
        <v>250</v>
      </c>
      <c r="L123" s="36">
        <f>'Inform popn indicators'!AP125*'Inform popn indicators'!AR125</f>
        <v>2915.1502745168523</v>
      </c>
      <c r="M123" s="12">
        <v>600</v>
      </c>
      <c r="N123" s="12">
        <f>H123*INDEX(DPM,MATCH($B123,DPM_ISOS,0),MATCH(N$2,DPM_Disasters,0))</f>
        <v>0</v>
      </c>
      <c r="O123" s="12">
        <f>I123*INDEX(DPM,MATCH($B123,DPM_ISOS,0),MATCH(O$2,DPM_Disasters,0))</f>
        <v>0</v>
      </c>
      <c r="P123" s="12">
        <f>J123*INDEX(DPM,MATCH($B123,DPM_ISOS,0),MATCH(P$2,DPM_Disasters,0))</f>
        <v>26.003604827625647</v>
      </c>
      <c r="Q123" s="12">
        <f>K123*INDEX(DPM,MATCH($B123,DPM_ISOS,0),MATCH(Q$2,DPM_Disasters,0))</f>
        <v>2.5</v>
      </c>
      <c r="R123" s="12">
        <f>L123*INDEX(DPM,MATCH($B123,DPM_ISOS,0),MATCH(R$2,DPM_Disasters,0))</f>
        <v>29.151502745168525</v>
      </c>
      <c r="S123" s="12">
        <f>M123*INDEX(DPM,MATCH($B123,DPM_ISOS,0),MATCH(S$2,DPM_Disasters,0))</f>
        <v>6</v>
      </c>
    </row>
    <row r="124" spans="1:19" x14ac:dyDescent="0.3">
      <c r="A124" s="1" t="s">
        <v>244</v>
      </c>
      <c r="B124" s="1" t="s">
        <v>245</v>
      </c>
      <c r="D124" s="38">
        <f>'Inform popn indicators'!AP126</f>
        <v>27885921</v>
      </c>
      <c r="E124" s="39">
        <f>'Inform popn indicators'!AT126</f>
        <v>0.56524609181491803</v>
      </c>
      <c r="F124" s="39">
        <f>'Inform popn indicators'!AS126</f>
        <v>0.70043411637546493</v>
      </c>
      <c r="G124" s="39">
        <f>'Inform popn indicators'!AR126</f>
        <v>0.89085906544505566</v>
      </c>
      <c r="H124" s="36">
        <f>'Inform popn indicators'!AO126*'Inform popn indicators'!AT126</f>
        <v>16564535.59014399</v>
      </c>
      <c r="I124" s="12">
        <v>200</v>
      </c>
      <c r="J124" s="36">
        <f>'Inform popn indicators'!AO126*'Inform popn indicators'!AS126</f>
        <v>20526220.379514769</v>
      </c>
      <c r="K124" s="12">
        <v>250</v>
      </c>
      <c r="L124" s="36">
        <f>'Inform popn indicators'!AP126*'Inform popn indicators'!AR126</f>
        <v>24842425.521134652</v>
      </c>
      <c r="M124" s="12">
        <v>600</v>
      </c>
      <c r="N124" s="12">
        <f>H124*INDEX(DPM,MATCH($B124,DPM_ISOS,0),MATCH(N$2,DPM_Disasters,0))</f>
        <v>331290.71180287981</v>
      </c>
      <c r="O124" s="12">
        <f>I124*INDEX(DPM,MATCH($B124,DPM_ISOS,0),MATCH(O$2,DPM_Disasters,0))</f>
        <v>4</v>
      </c>
      <c r="P124" s="12">
        <f>J124*INDEX(DPM,MATCH($B124,DPM_ISOS,0),MATCH(P$2,DPM_Disasters,0))</f>
        <v>13957829.858070042</v>
      </c>
      <c r="Q124" s="12">
        <f>K124*INDEX(DPM,MATCH($B124,DPM_ISOS,0),MATCH(Q$2,DPM_Disasters,0))</f>
        <v>169.99999999999997</v>
      </c>
      <c r="R124" s="12">
        <f>L124*INDEX(DPM,MATCH($B124,DPM_ISOS,0),MATCH(R$2,DPM_Disasters,0))</f>
        <v>24594001.265923306</v>
      </c>
      <c r="S124" s="12">
        <f>M124*INDEX(DPM,MATCH($B124,DPM_ISOS,0),MATCH(S$2,DPM_Disasters,0))</f>
        <v>594</v>
      </c>
    </row>
    <row r="125" spans="1:19" x14ac:dyDescent="0.3">
      <c r="A125" s="1" t="s">
        <v>246</v>
      </c>
      <c r="B125" s="1" t="s">
        <v>247</v>
      </c>
      <c r="D125" s="38">
        <f>'Inform popn indicators'!AP127</f>
        <v>16774129</v>
      </c>
      <c r="E125" s="39">
        <f>'Inform popn indicators'!AT127</f>
        <v>0.23475587547001353</v>
      </c>
      <c r="F125" s="39">
        <f>'Inform popn indicators'!AS127</f>
        <v>0.2180472406580114</v>
      </c>
      <c r="G125" s="39">
        <f>'Inform popn indicators'!AR127</f>
        <v>0.34300386662787119</v>
      </c>
      <c r="H125" s="36">
        <f>'Inform popn indicators'!AO127*'Inform popn indicators'!AT127</f>
        <v>4022038.1400699234</v>
      </c>
      <c r="I125" s="12">
        <v>200</v>
      </c>
      <c r="J125" s="36">
        <f>'Inform popn indicators'!AO127*'Inform popn indicators'!AS127</f>
        <v>3735771.539296573</v>
      </c>
      <c r="K125" s="12">
        <v>250</v>
      </c>
      <c r="L125" s="36">
        <f>'Inform popn indicators'!AP127*'Inform popn indicators'!AR127</f>
        <v>5753591.1063147066</v>
      </c>
      <c r="M125" s="12">
        <v>600</v>
      </c>
      <c r="N125" s="12">
        <f>H125*INDEX(DPM,MATCH($B125,DPM_ISOS,0),MATCH(N$2,DPM_Disasters,0))</f>
        <v>0</v>
      </c>
      <c r="O125" s="12">
        <f>I125*INDEX(DPM,MATCH($B125,DPM_ISOS,0),MATCH(O$2,DPM_Disasters,0))</f>
        <v>0</v>
      </c>
      <c r="P125" s="12">
        <f>J125*INDEX(DPM,MATCH($B125,DPM_ISOS,0),MATCH(P$2,DPM_Disasters,0))</f>
        <v>2166747.4927920122</v>
      </c>
      <c r="Q125" s="12">
        <f>K125*INDEX(DPM,MATCH($B125,DPM_ISOS,0),MATCH(Q$2,DPM_Disasters,0))</f>
        <v>145</v>
      </c>
      <c r="R125" s="12">
        <f>L125*INDEX(DPM,MATCH($B125,DPM_ISOS,0),MATCH(R$2,DPM_Disasters,0))</f>
        <v>1035646.3991366471</v>
      </c>
      <c r="S125" s="12">
        <f>M125*INDEX(DPM,MATCH($B125,DPM_ISOS,0),MATCH(S$2,DPM_Disasters,0))</f>
        <v>108</v>
      </c>
    </row>
    <row r="126" spans="1:19" x14ac:dyDescent="0.3">
      <c r="A126" s="1" t="s">
        <v>248</v>
      </c>
      <c r="B126" s="1" t="s">
        <v>249</v>
      </c>
      <c r="D126" s="38">
        <f>'Inform popn indicators'!AP128</f>
        <v>4430276</v>
      </c>
      <c r="E126" s="39">
        <f>'Inform popn indicators'!AT128</f>
        <v>0.59780449751874387</v>
      </c>
      <c r="F126" s="39">
        <f>'Inform popn indicators'!AS128</f>
        <v>9.1797330376090613E-2</v>
      </c>
      <c r="G126" s="39">
        <f>'Inform popn indicators'!AR128</f>
        <v>6.0976165192123011E-2</v>
      </c>
      <c r="H126" s="36">
        <f>'Inform popn indicators'!AO128*'Inform popn indicators'!AT128</f>
        <v>2865814.9806551063</v>
      </c>
      <c r="I126" s="12">
        <v>200</v>
      </c>
      <c r="J126" s="36">
        <f>'Inform popn indicators'!AO128*'Inform popn indicators'!AS128</f>
        <v>440067.2220899408</v>
      </c>
      <c r="K126" s="12">
        <v>250</v>
      </c>
      <c r="L126" s="36">
        <f>'Inform popn indicators'!AP128*'Inform popn indicators'!AR128</f>
        <v>270141.24122269795</v>
      </c>
      <c r="M126" s="12">
        <v>600</v>
      </c>
      <c r="N126" s="12">
        <f>H126*INDEX(DPM,MATCH($B126,DPM_ISOS,0),MATCH(N$2,DPM_Disasters,0))</f>
        <v>831086.34438998078</v>
      </c>
      <c r="O126" s="12">
        <f>I126*INDEX(DPM,MATCH($B126,DPM_ISOS,0),MATCH(O$2,DPM_Disasters,0))</f>
        <v>57.999999999999993</v>
      </c>
      <c r="P126" s="12">
        <f>J126*INDEX(DPM,MATCH($B126,DPM_ISOS,0),MATCH(P$2,DPM_Disasters,0))</f>
        <v>167225.5443941775</v>
      </c>
      <c r="Q126" s="12">
        <f>K126*INDEX(DPM,MATCH($B126,DPM_ISOS,0),MATCH(Q$2,DPM_Disasters,0))</f>
        <v>95</v>
      </c>
      <c r="R126" s="12">
        <f>L126*INDEX(DPM,MATCH($B126,DPM_ISOS,0),MATCH(R$2,DPM_Disasters,0))</f>
        <v>224217.23021483931</v>
      </c>
      <c r="S126" s="12">
        <f>M126*INDEX(DPM,MATCH($B126,DPM_ISOS,0),MATCH(S$2,DPM_Disasters,0))</f>
        <v>498.00000000000006</v>
      </c>
    </row>
    <row r="127" spans="1:19" x14ac:dyDescent="0.3">
      <c r="A127" s="1" t="s">
        <v>250</v>
      </c>
      <c r="B127" s="1" t="s">
        <v>251</v>
      </c>
      <c r="D127" s="38">
        <f>'Inform popn indicators'!AP129</f>
        <v>6056548</v>
      </c>
      <c r="E127" s="39">
        <f>'Inform popn indicators'!AT129</f>
        <v>0.14381463929124416</v>
      </c>
      <c r="F127" s="39">
        <f>'Inform popn indicators'!AS129</f>
        <v>0.33264586866012558</v>
      </c>
      <c r="G127" s="39">
        <f>'Inform popn indicators'!AR129</f>
        <v>0.84765081134425424</v>
      </c>
      <c r="H127" s="36">
        <f>'Inform popn indicators'!AO129*'Inform popn indicators'!AT129</f>
        <v>894179.16877909319</v>
      </c>
      <c r="I127" s="12">
        <v>200</v>
      </c>
      <c r="J127" s="36">
        <f>'Inform popn indicators'!AO129*'Inform popn indicators'!AS129</f>
        <v>2068252.6327096922</v>
      </c>
      <c r="K127" s="12">
        <v>250</v>
      </c>
      <c r="L127" s="36">
        <f>'Inform popn indicators'!AP129*'Inform popn indicators'!AR129</f>
        <v>5133837.8261454208</v>
      </c>
      <c r="M127" s="12">
        <v>600</v>
      </c>
      <c r="N127" s="12">
        <f>H127*INDEX(DPM,MATCH($B127,DPM_ISOS,0),MATCH(N$2,DPM_Disasters,0))</f>
        <v>321904.50076047354</v>
      </c>
      <c r="O127" s="12">
        <f>I127*INDEX(DPM,MATCH($B127,DPM_ISOS,0),MATCH(O$2,DPM_Disasters,0))</f>
        <v>72</v>
      </c>
      <c r="P127" s="12">
        <f>J127*INDEX(DPM,MATCH($B127,DPM_ISOS,0),MATCH(P$2,DPM_Disasters,0))</f>
        <v>1075491.3690090401</v>
      </c>
      <c r="Q127" s="12">
        <f>K127*INDEX(DPM,MATCH($B127,DPM_ISOS,0),MATCH(Q$2,DPM_Disasters,0))</f>
        <v>130</v>
      </c>
      <c r="R127" s="12">
        <f>L127*INDEX(DPM,MATCH($B127,DPM_ISOS,0),MATCH(R$2,DPM_Disasters,0))</f>
        <v>4723130.8000537865</v>
      </c>
      <c r="S127" s="12">
        <f>M127*INDEX(DPM,MATCH($B127,DPM_ISOS,0),MATCH(S$2,DPM_Disasters,0))</f>
        <v>552</v>
      </c>
    </row>
    <row r="128" spans="1:19" x14ac:dyDescent="0.3">
      <c r="A128" s="1" t="s">
        <v>252</v>
      </c>
      <c r="B128" s="1" t="s">
        <v>253</v>
      </c>
      <c r="D128" s="38">
        <f>'Inform popn indicators'!AP130</f>
        <v>19855692</v>
      </c>
      <c r="E128" s="39">
        <f>'Inform popn indicators'!AT130</f>
        <v>0.64774297580115969</v>
      </c>
      <c r="F128" s="39">
        <f>'Inform popn indicators'!AS130</f>
        <v>0.14745269675855888</v>
      </c>
      <c r="G128" s="39">
        <f>'Inform popn indicators'!AR130</f>
        <v>0.58553613951712979</v>
      </c>
      <c r="H128" s="36">
        <f>'Inform popn indicators'!AO130*'Inform popn indicators'!AT130</f>
        <v>13911801.305837085</v>
      </c>
      <c r="I128" s="12">
        <v>200</v>
      </c>
      <c r="J128" s="36">
        <f>'Inform popn indicators'!AO130*'Inform popn indicators'!AS130</f>
        <v>3166892.8818220408</v>
      </c>
      <c r="K128" s="12">
        <v>250</v>
      </c>
      <c r="L128" s="36">
        <f>'Inform popn indicators'!AP130*'Inform popn indicators'!AR130</f>
        <v>11626225.241121158</v>
      </c>
      <c r="M128" s="12">
        <v>600</v>
      </c>
      <c r="N128" s="12">
        <f>H128*INDEX(DPM,MATCH($B128,DPM_ISOS,0),MATCH(N$2,DPM_Disasters,0))</f>
        <v>0</v>
      </c>
      <c r="O128" s="12">
        <f>I128*INDEX(DPM,MATCH($B128,DPM_ISOS,0),MATCH(O$2,DPM_Disasters,0))</f>
        <v>0</v>
      </c>
      <c r="P128" s="12">
        <f>J128*INDEX(DPM,MATCH($B128,DPM_ISOS,0),MATCH(P$2,DPM_Disasters,0))</f>
        <v>2343500.73254831</v>
      </c>
      <c r="Q128" s="12">
        <f>K128*INDEX(DPM,MATCH($B128,DPM_ISOS,0),MATCH(Q$2,DPM_Disasters,0))</f>
        <v>185</v>
      </c>
      <c r="R128" s="12">
        <f>L128*INDEX(DPM,MATCH($B128,DPM_ISOS,0),MATCH(R$2,DPM_Disasters,0))</f>
        <v>116262.25241121158</v>
      </c>
      <c r="S128" s="12">
        <f>M128*INDEX(DPM,MATCH($B128,DPM_ISOS,0),MATCH(S$2,DPM_Disasters,0))</f>
        <v>6</v>
      </c>
    </row>
    <row r="129" spans="1:19" x14ac:dyDescent="0.3">
      <c r="A129" s="1" t="s">
        <v>254</v>
      </c>
      <c r="B129" s="1" t="s">
        <v>255</v>
      </c>
      <c r="D129" s="38">
        <f>'Inform popn indicators'!AP131</f>
        <v>181861183</v>
      </c>
      <c r="E129" s="39">
        <f>'Inform popn indicators'!AT131</f>
        <v>0.94365374186562145</v>
      </c>
      <c r="F129" s="39">
        <f>'Inform popn indicators'!AS131</f>
        <v>6.2913098150148006E-2</v>
      </c>
      <c r="G129" s="39">
        <f>'Inform popn indicators'!AR131</f>
        <v>0.2964140284265887</v>
      </c>
      <c r="H129" s="36">
        <f>'Inform popn indicators'!AO131*'Inform popn indicators'!AT131</f>
        <v>180130575.04049855</v>
      </c>
      <c r="I129" s="12">
        <v>200</v>
      </c>
      <c r="J129" s="36">
        <f>'Inform popn indicators'!AO131*'Inform popn indicators'!AS131</f>
        <v>12009248.77907099</v>
      </c>
      <c r="K129" s="12">
        <v>250</v>
      </c>
      <c r="L129" s="36">
        <f>'Inform popn indicators'!AP131*'Inform popn indicators'!AR131</f>
        <v>53906205.86745505</v>
      </c>
      <c r="M129" s="12">
        <v>600</v>
      </c>
      <c r="N129" s="12">
        <f>H129*INDEX(DPM,MATCH($B129,DPM_ISOS,0),MATCH(N$2,DPM_Disasters,0))</f>
        <v>0</v>
      </c>
      <c r="O129" s="12">
        <f>I129*INDEX(DPM,MATCH($B129,DPM_ISOS,0),MATCH(O$2,DPM_Disasters,0))</f>
        <v>0</v>
      </c>
      <c r="P129" s="12">
        <f>J129*INDEX(DPM,MATCH($B129,DPM_ISOS,0),MATCH(P$2,DPM_Disasters,0))</f>
        <v>9607399.0232567918</v>
      </c>
      <c r="Q129" s="12">
        <f>K129*INDEX(DPM,MATCH($B129,DPM_ISOS,0),MATCH(Q$2,DPM_Disasters,0))</f>
        <v>200</v>
      </c>
      <c r="R129" s="12">
        <f>L129*INDEX(DPM,MATCH($B129,DPM_ISOS,0),MATCH(R$2,DPM_Disasters,0))</f>
        <v>539062.0586745505</v>
      </c>
      <c r="S129" s="12">
        <f>M129*INDEX(DPM,MATCH($B129,DPM_ISOS,0),MATCH(S$2,DPM_Disasters,0))</f>
        <v>6</v>
      </c>
    </row>
    <row r="130" spans="1:19" x14ac:dyDescent="0.3">
      <c r="A130" s="1" t="s">
        <v>256</v>
      </c>
      <c r="B130" s="1" t="s">
        <v>257</v>
      </c>
      <c r="D130" s="38">
        <f>'Inform popn indicators'!AP132</f>
        <v>5100926</v>
      </c>
      <c r="E130" s="39">
        <f>'Inform popn indicators'!AT132</f>
        <v>0.13972381020659774</v>
      </c>
      <c r="F130" s="39">
        <f>'Inform popn indicators'!AS132</f>
        <v>0.45793836807237964</v>
      </c>
      <c r="G130" s="39">
        <f>'Inform popn indicators'!AR132</f>
        <v>0.98036878267357219</v>
      </c>
      <c r="H130" s="36">
        <f>'Inform popn indicators'!AO132*'Inform popn indicators'!AT132</f>
        <v>738052.32392092538</v>
      </c>
      <c r="I130" s="12">
        <v>200</v>
      </c>
      <c r="J130" s="36">
        <f>'Inform popn indicators'!AO132*'Inform popn indicators'!AS132</f>
        <v>2418932.5804143893</v>
      </c>
      <c r="K130" s="12">
        <v>250</v>
      </c>
      <c r="L130" s="36">
        <f>'Inform popn indicators'!AP132*'Inform popn indicators'!AR132</f>
        <v>5000788.6131279739</v>
      </c>
      <c r="M130" s="12">
        <v>600</v>
      </c>
      <c r="N130" s="12">
        <f>H130*INDEX(DPM,MATCH($B130,DPM_ISOS,0),MATCH(N$2,DPM_Disasters,0))</f>
        <v>0</v>
      </c>
      <c r="O130" s="12">
        <f>I130*INDEX(DPM,MATCH($B130,DPM_ISOS,0),MATCH(O$2,DPM_Disasters,0))</f>
        <v>0</v>
      </c>
      <c r="P130" s="12">
        <f>J130*INDEX(DPM,MATCH($B130,DPM_ISOS,0),MATCH(P$2,DPM_Disasters,0))</f>
        <v>24189.325804143893</v>
      </c>
      <c r="Q130" s="12">
        <f>K130*INDEX(DPM,MATCH($B130,DPM_ISOS,0),MATCH(Q$2,DPM_Disasters,0))</f>
        <v>2.5</v>
      </c>
      <c r="R130" s="12">
        <f>L130*INDEX(DPM,MATCH($B130,DPM_ISOS,0),MATCH(R$2,DPM_Disasters,0))</f>
        <v>450070.97518151766</v>
      </c>
      <c r="S130" s="12">
        <f>M130*INDEX(DPM,MATCH($B130,DPM_ISOS,0),MATCH(S$2,DPM_Disasters,0))</f>
        <v>54</v>
      </c>
    </row>
    <row r="131" spans="1:19" x14ac:dyDescent="0.3">
      <c r="A131" s="1" t="s">
        <v>258</v>
      </c>
      <c r="B131" s="1" t="s">
        <v>259</v>
      </c>
      <c r="D131" s="38">
        <f>'Inform popn indicators'!AP133</f>
        <v>4480667</v>
      </c>
      <c r="E131" s="39">
        <f>'Inform popn indicators'!AT133</f>
        <v>5.4425637545134853E-2</v>
      </c>
      <c r="F131" s="39">
        <f>'Inform popn indicators'!AS133</f>
        <v>0.39910108568721514</v>
      </c>
      <c r="G131" s="39">
        <f>'Inform popn indicators'!AR133</f>
        <v>0.19887593482221932</v>
      </c>
      <c r="H131" s="36">
        <f>'Inform popn indicators'!AO133*'Inform popn indicators'!AT133</f>
        <v>252331.515176282</v>
      </c>
      <c r="I131" s="12">
        <v>200</v>
      </c>
      <c r="J131" s="36">
        <f>'Inform popn indicators'!AO133*'Inform popn indicators'!AS133</f>
        <v>1850337.1977303794</v>
      </c>
      <c r="K131" s="12">
        <v>250</v>
      </c>
      <c r="L131" s="36">
        <f>'Inform popn indicators'!AP133*'Inform popn indicators'!AR133</f>
        <v>891096.83825206896</v>
      </c>
      <c r="M131" s="12">
        <v>600</v>
      </c>
      <c r="N131" s="12">
        <f>H131*INDEX(DPM,MATCH($B131,DPM_ISOS,0),MATCH(N$2,DPM_Disasters,0))</f>
        <v>80746.084856410249</v>
      </c>
      <c r="O131" s="12">
        <f>I131*INDEX(DPM,MATCH($B131,DPM_ISOS,0),MATCH(O$2,DPM_Disasters,0))</f>
        <v>64</v>
      </c>
      <c r="P131" s="12">
        <f>J131*INDEX(DPM,MATCH($B131,DPM_ISOS,0),MATCH(P$2,DPM_Disasters,0))</f>
        <v>684624.76316024037</v>
      </c>
      <c r="Q131" s="12">
        <f>K131*INDEX(DPM,MATCH($B131,DPM_ISOS,0),MATCH(Q$2,DPM_Disasters,0))</f>
        <v>92.5</v>
      </c>
      <c r="R131" s="12">
        <f>L131*INDEX(DPM,MATCH($B131,DPM_ISOS,0),MATCH(R$2,DPM_Disasters,0))</f>
        <v>552480.03971628274</v>
      </c>
      <c r="S131" s="12">
        <f>M131*INDEX(DPM,MATCH($B131,DPM_ISOS,0),MATCH(S$2,DPM_Disasters,0))</f>
        <v>372</v>
      </c>
    </row>
    <row r="132" spans="1:19" x14ac:dyDescent="0.3">
      <c r="A132" s="1" t="s">
        <v>260</v>
      </c>
      <c r="B132" s="1" t="s">
        <v>261</v>
      </c>
      <c r="D132" s="38">
        <f>'Inform popn indicators'!AP134</f>
        <v>188227900</v>
      </c>
      <c r="E132" s="39">
        <f>'Inform popn indicators'!AT134</f>
        <v>0.42774569960931985</v>
      </c>
      <c r="F132" s="39">
        <f>'Inform popn indicators'!AS134</f>
        <v>0.51929473881741917</v>
      </c>
      <c r="G132" s="39">
        <f>'Inform popn indicators'!AR134</f>
        <v>0.12912266116212712</v>
      </c>
      <c r="H132" s="36">
        <f>'Inform popn indicators'!AO134*'Inform popn indicators'!AT134</f>
        <v>84272726.222436175</v>
      </c>
      <c r="I132" s="12">
        <v>200</v>
      </c>
      <c r="J132" s="36">
        <f>'Inform popn indicators'!AO134*'Inform popn indicators'!AS134</f>
        <v>102309347.33670519</v>
      </c>
      <c r="K132" s="12">
        <v>250</v>
      </c>
      <c r="L132" s="36">
        <f>'Inform popn indicators'!AP134*'Inform popn indicators'!AR134</f>
        <v>24304487.352958746</v>
      </c>
      <c r="M132" s="12">
        <v>600</v>
      </c>
      <c r="N132" s="12">
        <f>H132*INDEX(DPM,MATCH($B132,DPM_ISOS,0),MATCH(N$2,DPM_Disasters,0))</f>
        <v>32023635.964525748</v>
      </c>
      <c r="O132" s="12">
        <f>I132*INDEX(DPM,MATCH($B132,DPM_ISOS,0),MATCH(O$2,DPM_Disasters,0))</f>
        <v>76</v>
      </c>
      <c r="P132" s="12">
        <f>J132*INDEX(DPM,MATCH($B132,DPM_ISOS,0),MATCH(P$2,DPM_Disasters,0))</f>
        <v>91055319.129667625</v>
      </c>
      <c r="Q132" s="12">
        <f>K132*INDEX(DPM,MATCH($B132,DPM_ISOS,0),MATCH(Q$2,DPM_Disasters,0))</f>
        <v>222.5</v>
      </c>
      <c r="R132" s="12">
        <f>L132*INDEX(DPM,MATCH($B132,DPM_ISOS,0),MATCH(R$2,DPM_Disasters,0))</f>
        <v>22117083.491192456</v>
      </c>
      <c r="S132" s="12">
        <f>M132*INDEX(DPM,MATCH($B132,DPM_ISOS,0),MATCH(S$2,DPM_Disasters,0))</f>
        <v>546</v>
      </c>
    </row>
    <row r="133" spans="1:19" x14ac:dyDescent="0.3">
      <c r="A133" s="1" t="s">
        <v>262</v>
      </c>
      <c r="B133" s="1" t="s">
        <v>263</v>
      </c>
      <c r="D133" s="38">
        <f>'Inform popn indicators'!AP135</f>
        <v>21045</v>
      </c>
      <c r="E133" s="39">
        <f>'Inform popn indicators'!AT135</f>
        <v>0.64087327300707464</v>
      </c>
      <c r="F133" s="39">
        <f>'Inform popn indicators'!AS135</f>
        <v>3.0562577037155814E-2</v>
      </c>
      <c r="G133" s="39">
        <f>'Inform popn indicators'!AR135</f>
        <v>0.7544263696634611</v>
      </c>
      <c r="H133" s="36">
        <f>'Inform popn indicators'!AO135*'Inform popn indicators'!AT135</f>
        <v>13925.535349170725</v>
      </c>
      <c r="I133" s="12">
        <v>200</v>
      </c>
      <c r="J133" s="36">
        <f>'Inform popn indicators'!AO135*'Inform popn indicators'!AS135</f>
        <v>664.09423644035871</v>
      </c>
      <c r="K133" s="12">
        <v>250</v>
      </c>
      <c r="L133" s="36">
        <f>'Inform popn indicators'!AP135*'Inform popn indicators'!AR135</f>
        <v>15876.902949567539</v>
      </c>
      <c r="M133" s="12">
        <v>600</v>
      </c>
      <c r="N133" s="12">
        <f>H133*INDEX(DPM,MATCH($B133,DPM_ISOS,0),MATCH(N$2,DPM_Disasters,0))</f>
        <v>6823.5123210936554</v>
      </c>
      <c r="O133" s="12">
        <f>I133*INDEX(DPM,MATCH($B133,DPM_ISOS,0),MATCH(O$2,DPM_Disasters,0))</f>
        <v>98.000000000000014</v>
      </c>
      <c r="P133" s="12">
        <f>J133*INDEX(DPM,MATCH($B133,DPM_ISOS,0),MATCH(P$2,DPM_Disasters,0))</f>
        <v>6.6409423644035872</v>
      </c>
      <c r="Q133" s="12">
        <f>K133*INDEX(DPM,MATCH($B133,DPM_ISOS,0),MATCH(Q$2,DPM_Disasters,0))</f>
        <v>2.5</v>
      </c>
      <c r="R133" s="12">
        <f>L133*INDEX(DPM,MATCH($B133,DPM_ISOS,0),MATCH(R$2,DPM_Disasters,0))</f>
        <v>476.30708848702614</v>
      </c>
      <c r="S133" s="12">
        <f>M133*INDEX(DPM,MATCH($B133,DPM_ISOS,0),MATCH(S$2,DPM_Disasters,0))</f>
        <v>18</v>
      </c>
    </row>
    <row r="134" spans="1:19" x14ac:dyDescent="0.3">
      <c r="A134" s="1" t="s">
        <v>264</v>
      </c>
      <c r="B134" s="1" t="s">
        <v>265</v>
      </c>
      <c r="D134" s="38">
        <f>'Inform popn indicators'!AP136</f>
        <v>4650362</v>
      </c>
      <c r="E134" s="39">
        <f>'Inform popn indicators'!AT136</f>
        <v>7.3540107779951458E-2</v>
      </c>
      <c r="F134" s="39">
        <f>'Inform popn indicators'!AS136</f>
        <v>0.85152108366006241</v>
      </c>
      <c r="G134" s="39">
        <f>'Inform popn indicators'!AR136</f>
        <v>0.53705686331814828</v>
      </c>
      <c r="H134" s="36">
        <f>'Inform popn indicators'!AO136*'Inform popn indicators'!AT136</f>
        <v>344519.00550503767</v>
      </c>
      <c r="I134" s="12">
        <v>200</v>
      </c>
      <c r="J134" s="36">
        <f>'Inform popn indicators'!AO136*'Inform popn indicators'!AS136</f>
        <v>3989186.3877457362</v>
      </c>
      <c r="K134" s="12">
        <v>250</v>
      </c>
      <c r="L134" s="36">
        <f>'Inform popn indicators'!AP136*'Inform popn indicators'!AR136</f>
        <v>2497508.8290139106</v>
      </c>
      <c r="M134" s="12">
        <v>600</v>
      </c>
      <c r="N134" s="12">
        <f>H134*INDEX(DPM,MATCH($B134,DPM_ISOS,0),MATCH(N$2,DPM_Disasters,0))</f>
        <v>0</v>
      </c>
      <c r="O134" s="12">
        <f>I134*INDEX(DPM,MATCH($B134,DPM_ISOS,0),MATCH(O$2,DPM_Disasters,0))</f>
        <v>0</v>
      </c>
      <c r="P134" s="12">
        <f>J134*INDEX(DPM,MATCH($B134,DPM_ISOS,0),MATCH(P$2,DPM_Disasters,0))</f>
        <v>718053.54979423247</v>
      </c>
      <c r="Q134" s="12">
        <f>K134*INDEX(DPM,MATCH($B134,DPM_ISOS,0),MATCH(Q$2,DPM_Disasters,0))</f>
        <v>45</v>
      </c>
      <c r="R134" s="12">
        <f>L134*INDEX(DPM,MATCH($B134,DPM_ISOS,0),MATCH(R$2,DPM_Disasters,0))</f>
        <v>1323679.6793773726</v>
      </c>
      <c r="S134" s="12">
        <f>M134*INDEX(DPM,MATCH($B134,DPM_ISOS,0),MATCH(S$2,DPM_Disasters,0))</f>
        <v>318</v>
      </c>
    </row>
    <row r="135" spans="1:19" x14ac:dyDescent="0.3">
      <c r="A135" s="1" t="s">
        <v>266</v>
      </c>
      <c r="B135" s="1" t="s">
        <v>267</v>
      </c>
      <c r="D135" s="38">
        <f>'Inform popn indicators'!AP137</f>
        <v>3786017</v>
      </c>
      <c r="E135" s="39">
        <f>'Inform popn indicators'!AT137</f>
        <v>0.2870984187886545</v>
      </c>
      <c r="F135" s="39">
        <f>'Inform popn indicators'!AS137</f>
        <v>0.6842127643211775</v>
      </c>
      <c r="G135" s="39">
        <f>'Inform popn indicators'!AR137</f>
        <v>0.46378964515101395</v>
      </c>
      <c r="H135" s="36">
        <f>'Inform popn indicators'!AO137*'Inform popn indicators'!AT137</f>
        <v>1176697.8469677351</v>
      </c>
      <c r="I135" s="12">
        <v>200</v>
      </c>
      <c r="J135" s="36">
        <f>'Inform popn indicators'!AO137*'Inform popn indicators'!AS137</f>
        <v>2804305.5410808418</v>
      </c>
      <c r="K135" s="12">
        <v>250</v>
      </c>
      <c r="L135" s="36">
        <f>'Inform popn indicators'!AP137*'Inform popn indicators'!AR137</f>
        <v>1755915.4809657063</v>
      </c>
      <c r="M135" s="12">
        <v>600</v>
      </c>
      <c r="N135" s="12">
        <f>H135*INDEX(DPM,MATCH($B135,DPM_ISOS,0),MATCH(N$2,DPM_Disasters,0))</f>
        <v>282407.48327225639</v>
      </c>
      <c r="O135" s="12">
        <f>I135*INDEX(DPM,MATCH($B135,DPM_ISOS,0),MATCH(O$2,DPM_Disasters,0))</f>
        <v>48</v>
      </c>
      <c r="P135" s="12">
        <f>J135*INDEX(DPM,MATCH($B135,DPM_ISOS,0),MATCH(P$2,DPM_Disasters,0))</f>
        <v>841291.66232425254</v>
      </c>
      <c r="Q135" s="12">
        <f>K135*INDEX(DPM,MATCH($B135,DPM_ISOS,0),MATCH(Q$2,DPM_Disasters,0))</f>
        <v>75</v>
      </c>
      <c r="R135" s="12">
        <f>L135*INDEX(DPM,MATCH($B135,DPM_ISOS,0),MATCH(R$2,DPM_Disasters,0))</f>
        <v>1106226.753008395</v>
      </c>
      <c r="S135" s="12">
        <f>M135*INDEX(DPM,MATCH($B135,DPM_ISOS,0),MATCH(S$2,DPM_Disasters,0))</f>
        <v>378</v>
      </c>
    </row>
    <row r="136" spans="1:19" x14ac:dyDescent="0.3">
      <c r="A136" s="1" t="s">
        <v>268</v>
      </c>
      <c r="B136" s="1" t="s">
        <v>269</v>
      </c>
      <c r="D136" s="38">
        <f>'Inform popn indicators'!AP138</f>
        <v>7293512</v>
      </c>
      <c r="E136" s="39">
        <f>'Inform popn indicators'!AT138</f>
        <v>0.9516246181896385</v>
      </c>
      <c r="F136" s="39">
        <f>'Inform popn indicators'!AS138</f>
        <v>0.73975067035063002</v>
      </c>
      <c r="G136" s="39">
        <f>'Inform popn indicators'!AR138</f>
        <v>0.41449511652636861</v>
      </c>
      <c r="H136" s="36">
        <f>'Inform popn indicators'!AO138*'Inform popn indicators'!AT138</f>
        <v>7852008.8878708538</v>
      </c>
      <c r="I136" s="12">
        <v>200</v>
      </c>
      <c r="J136" s="36">
        <f>'Inform popn indicators'!AO138*'Inform popn indicators'!AS138</f>
        <v>6103802.6206716448</v>
      </c>
      <c r="K136" s="12">
        <v>250</v>
      </c>
      <c r="L136" s="36">
        <f>'Inform popn indicators'!AP138*'Inform popn indicators'!AR138</f>
        <v>3023125.1063264678</v>
      </c>
      <c r="M136" s="12">
        <v>600</v>
      </c>
      <c r="N136" s="12">
        <f>H136*INDEX(DPM,MATCH($B136,DPM_ISOS,0),MATCH(N$2,DPM_Disasters,0))</f>
        <v>2041522.3108464221</v>
      </c>
      <c r="O136" s="12">
        <f>I136*INDEX(DPM,MATCH($B136,DPM_ISOS,0),MATCH(O$2,DPM_Disasters,0))</f>
        <v>52</v>
      </c>
      <c r="P136" s="12">
        <f>J136*INDEX(DPM,MATCH($B136,DPM_ISOS,0),MATCH(P$2,DPM_Disasters,0))</f>
        <v>3112939.3365425388</v>
      </c>
      <c r="Q136" s="12">
        <f>K136*INDEX(DPM,MATCH($B136,DPM_ISOS,0),MATCH(Q$2,DPM_Disasters,0))</f>
        <v>127.5</v>
      </c>
      <c r="R136" s="12">
        <f>L136*INDEX(DPM,MATCH($B136,DPM_ISOS,0),MATCH(R$2,DPM_Disasters,0))</f>
        <v>2146418.8254917921</v>
      </c>
      <c r="S136" s="12">
        <f>M136*INDEX(DPM,MATCH($B136,DPM_ISOS,0),MATCH(S$2,DPM_Disasters,0))</f>
        <v>426</v>
      </c>
    </row>
    <row r="137" spans="1:19" x14ac:dyDescent="0.3">
      <c r="A137" s="1" t="s">
        <v>270</v>
      </c>
      <c r="B137" s="1" t="s">
        <v>271</v>
      </c>
      <c r="D137" s="38">
        <f>'Inform popn indicators'!AP139</f>
        <v>6601582</v>
      </c>
      <c r="E137" s="39">
        <f>'Inform popn indicators'!AT139</f>
        <v>0.53409862566793143</v>
      </c>
      <c r="F137" s="39">
        <f>'Inform popn indicators'!AS139</f>
        <v>0.61055084005579863</v>
      </c>
      <c r="G137" s="39">
        <f>'Inform popn indicators'!AR139</f>
        <v>0.96232339970993697</v>
      </c>
      <c r="H137" s="36">
        <f>'Inform popn indicators'!AO139*'Inform popn indicators'!AT139</f>
        <v>3637904.3667161041</v>
      </c>
      <c r="I137" s="12">
        <v>200</v>
      </c>
      <c r="J137" s="36">
        <f>'Inform popn indicators'!AO139*'Inform popn indicators'!AS139</f>
        <v>4158643.1052195411</v>
      </c>
      <c r="K137" s="12">
        <v>250</v>
      </c>
      <c r="L137" s="36">
        <f>'Inform popn indicators'!AP139*'Inform popn indicators'!AR139</f>
        <v>6352856.8337039249</v>
      </c>
      <c r="M137" s="12">
        <v>600</v>
      </c>
      <c r="N137" s="12">
        <f>H137*INDEX(DPM,MATCH($B137,DPM_ISOS,0),MATCH(N$2,DPM_Disasters,0))</f>
        <v>0</v>
      </c>
      <c r="O137" s="12">
        <f>I137*INDEX(DPM,MATCH($B137,DPM_ISOS,0),MATCH(O$2,DPM_Disasters,0))</f>
        <v>0</v>
      </c>
      <c r="P137" s="12">
        <f>J137*INDEX(DPM,MATCH($B137,DPM_ISOS,0),MATCH(P$2,DPM_Disasters,0))</f>
        <v>1996148.6905053796</v>
      </c>
      <c r="Q137" s="12">
        <f>K137*INDEX(DPM,MATCH($B137,DPM_ISOS,0),MATCH(Q$2,DPM_Disasters,0))</f>
        <v>120</v>
      </c>
      <c r="R137" s="12">
        <f>L137*INDEX(DPM,MATCH($B137,DPM_ISOS,0),MATCH(R$2,DPM_Disasters,0))</f>
        <v>63528.568337039251</v>
      </c>
      <c r="S137" s="12">
        <f>M137*INDEX(DPM,MATCH($B137,DPM_ISOS,0),MATCH(S$2,DPM_Disasters,0))</f>
        <v>6</v>
      </c>
    </row>
    <row r="138" spans="1:19" x14ac:dyDescent="0.3">
      <c r="A138" s="1" t="s">
        <v>272</v>
      </c>
      <c r="B138" s="1" t="s">
        <v>273</v>
      </c>
      <c r="D138" s="38">
        <f>'Inform popn indicators'!AP140</f>
        <v>30776225</v>
      </c>
      <c r="E138" s="39">
        <f>'Inform popn indicators'!AT140</f>
        <v>0.21129563991616218</v>
      </c>
      <c r="F138" s="39">
        <f>'Inform popn indicators'!AS140</f>
        <v>0.69759644368360529</v>
      </c>
      <c r="G138" s="39">
        <f>'Inform popn indicators'!AR140</f>
        <v>0.1808681336981186</v>
      </c>
      <c r="H138" s="36">
        <f>'Inform popn indicators'!AO140*'Inform popn indicators'!AT140</f>
        <v>6796426.524993076</v>
      </c>
      <c r="I138" s="12">
        <v>200</v>
      </c>
      <c r="J138" s="36">
        <f>'Inform popn indicators'!AO140*'Inform popn indicators'!AS140</f>
        <v>22438527.247761909</v>
      </c>
      <c r="K138" s="12">
        <v>250</v>
      </c>
      <c r="L138" s="36">
        <f>'Inform popn indicators'!AP140*'Inform popn indicators'!AR140</f>
        <v>5566438.3780233804</v>
      </c>
      <c r="M138" s="12">
        <v>600</v>
      </c>
      <c r="N138" s="12">
        <f>H138*INDEX(DPM,MATCH($B138,DPM_ISOS,0),MATCH(N$2,DPM_Disasters,0))</f>
        <v>0</v>
      </c>
      <c r="O138" s="12">
        <f>I138*INDEX(DPM,MATCH($B138,DPM_ISOS,0),MATCH(O$2,DPM_Disasters,0))</f>
        <v>0</v>
      </c>
      <c r="P138" s="12">
        <f>J138*INDEX(DPM,MATCH($B138,DPM_ISOS,0),MATCH(P$2,DPM_Disasters,0))</f>
        <v>14360657.438567622</v>
      </c>
      <c r="Q138" s="12">
        <f>K138*INDEX(DPM,MATCH($B138,DPM_ISOS,0),MATCH(Q$2,DPM_Disasters,0))</f>
        <v>160</v>
      </c>
      <c r="R138" s="12">
        <f>L138*INDEX(DPM,MATCH($B138,DPM_ISOS,0),MATCH(R$2,DPM_Disasters,0))</f>
        <v>5065458.9240012756</v>
      </c>
      <c r="S138" s="12">
        <f>M138*INDEX(DPM,MATCH($B138,DPM_ISOS,0),MATCH(S$2,DPM_Disasters,0))</f>
        <v>546</v>
      </c>
    </row>
    <row r="139" spans="1:19" x14ac:dyDescent="0.3">
      <c r="A139" s="1" t="s">
        <v>274</v>
      </c>
      <c r="B139" s="1" t="s">
        <v>275</v>
      </c>
      <c r="D139" s="38">
        <f>'Inform popn indicators'!AP141</f>
        <v>99813948</v>
      </c>
      <c r="E139" s="39">
        <f>'Inform popn indicators'!AT141</f>
        <v>0.54190424230198242</v>
      </c>
      <c r="F139" s="39">
        <f>'Inform popn indicators'!AS141</f>
        <v>0.56986425741389579</v>
      </c>
      <c r="G139" s="39">
        <f>'Inform popn indicators'!AR141</f>
        <v>0.48834774087769273</v>
      </c>
      <c r="H139" s="36">
        <f>'Inform popn indicators'!AO141*'Inform popn indicators'!AT141</f>
        <v>56855556.981412716</v>
      </c>
      <c r="I139" s="12">
        <v>200</v>
      </c>
      <c r="J139" s="36">
        <f>'Inform popn indicators'!AO141*'Inform popn indicators'!AS141</f>
        <v>59789068.30740577</v>
      </c>
      <c r="K139" s="12">
        <v>250</v>
      </c>
      <c r="L139" s="36">
        <f>'Inform popn indicators'!AP141*'Inform popn indicators'!AR141</f>
        <v>48743916.013883494</v>
      </c>
      <c r="M139" s="12">
        <v>600</v>
      </c>
      <c r="N139" s="12">
        <f>H139*INDEX(DPM,MATCH($B139,DPM_ISOS,0),MATCH(N$2,DPM_Disasters,0))</f>
        <v>54581334.702156208</v>
      </c>
      <c r="O139" s="12">
        <f>I139*INDEX(DPM,MATCH($B139,DPM_ISOS,0),MATCH(O$2,DPM_Disasters,0))</f>
        <v>192</v>
      </c>
      <c r="P139" s="12">
        <f>J139*INDEX(DPM,MATCH($B139,DPM_ISOS,0),MATCH(P$2,DPM_Disasters,0))</f>
        <v>43048129.181332156</v>
      </c>
      <c r="Q139" s="12">
        <f>K139*INDEX(DPM,MATCH($B139,DPM_ISOS,0),MATCH(Q$2,DPM_Disasters,0))</f>
        <v>180</v>
      </c>
      <c r="R139" s="12">
        <f>L139*INDEX(DPM,MATCH($B139,DPM_ISOS,0),MATCH(R$2,DPM_Disasters,0))</f>
        <v>46306720.213189319</v>
      </c>
      <c r="S139" s="12">
        <f>M139*INDEX(DPM,MATCH($B139,DPM_ISOS,0),MATCH(S$2,DPM_Disasters,0))</f>
        <v>570</v>
      </c>
    </row>
    <row r="140" spans="1:19" x14ac:dyDescent="0.3">
      <c r="A140" s="1" t="s">
        <v>276</v>
      </c>
      <c r="B140" s="1" t="s">
        <v>277</v>
      </c>
      <c r="D140" s="38">
        <f>'Inform popn indicators'!AP142</f>
        <v>38173722</v>
      </c>
      <c r="E140" s="39">
        <f>'Inform popn indicators'!AT142</f>
        <v>0.98207788403062246</v>
      </c>
      <c r="F140" s="39">
        <f>'Inform popn indicators'!AS142</f>
        <v>0.7798158437241266</v>
      </c>
      <c r="G140" s="39">
        <f>'Inform popn indicators'!AR142</f>
        <v>0.77792189620742647</v>
      </c>
      <c r="H140" s="36">
        <f>'Inform popn indicators'!AO142*'Inform popn indicators'!AT142</f>
        <v>37295232.591485471</v>
      </c>
      <c r="I140" s="12">
        <v>200</v>
      </c>
      <c r="J140" s="36">
        <f>'Inform popn indicators'!AO142*'Inform popn indicators'!AS142</f>
        <v>29614161.710732438</v>
      </c>
      <c r="K140" s="12">
        <v>250</v>
      </c>
      <c r="L140" s="36">
        <f>'Inform popn indicators'!AP142*'Inform popn indicators'!AR142</f>
        <v>29696174.203535151</v>
      </c>
      <c r="M140" s="12">
        <v>600</v>
      </c>
      <c r="N140" s="12">
        <f>H140*INDEX(DPM,MATCH($B140,DPM_ISOS,0),MATCH(N$2,DPM_Disasters,0))</f>
        <v>0</v>
      </c>
      <c r="O140" s="12">
        <f>I140*INDEX(DPM,MATCH($B140,DPM_ISOS,0),MATCH(O$2,DPM_Disasters,0))</f>
        <v>0</v>
      </c>
      <c r="P140" s="12">
        <f>J140*INDEX(DPM,MATCH($B140,DPM_ISOS,0),MATCH(P$2,DPM_Disasters,0))</f>
        <v>18360780.26065411</v>
      </c>
      <c r="Q140" s="12">
        <f>K140*INDEX(DPM,MATCH($B140,DPM_ISOS,0),MATCH(Q$2,DPM_Disasters,0))</f>
        <v>155</v>
      </c>
      <c r="R140" s="12">
        <f>L140*INDEX(DPM,MATCH($B140,DPM_ISOS,0),MATCH(R$2,DPM_Disasters,0))</f>
        <v>6533158.3247777345</v>
      </c>
      <c r="S140" s="12">
        <f>M140*INDEX(DPM,MATCH($B140,DPM_ISOS,0),MATCH(S$2,DPM_Disasters,0))</f>
        <v>132.00000000000003</v>
      </c>
    </row>
    <row r="141" spans="1:19" x14ac:dyDescent="0.3">
      <c r="A141" s="1" t="s">
        <v>278</v>
      </c>
      <c r="B141" s="1" t="s">
        <v>279</v>
      </c>
      <c r="D141" s="38">
        <f>'Inform popn indicators'!AP143</f>
        <v>10210890</v>
      </c>
      <c r="E141" s="39">
        <f>'Inform popn indicators'!AT143</f>
        <v>0.18228612034519787</v>
      </c>
      <c r="F141" s="39">
        <f>'Inform popn indicators'!AS143</f>
        <v>0.63777367289265186</v>
      </c>
      <c r="G141" s="39">
        <f>'Inform popn indicators'!AR143</f>
        <v>0.84238193232137437</v>
      </c>
      <c r="H141" s="36">
        <f>'Inform popn indicators'!AO143*'Inform popn indicators'!AT143</f>
        <v>1876401.9181475295</v>
      </c>
      <c r="I141" s="12">
        <v>200</v>
      </c>
      <c r="J141" s="36">
        <f>'Inform popn indicators'!AO143*'Inform popn indicators'!AS143</f>
        <v>6565062.3365812022</v>
      </c>
      <c r="K141" s="12">
        <v>250</v>
      </c>
      <c r="L141" s="36">
        <f>'Inform popn indicators'!AP143*'Inform popn indicators'!AR143</f>
        <v>8601469.2489209976</v>
      </c>
      <c r="M141" s="12">
        <v>600</v>
      </c>
      <c r="N141" s="12">
        <f>H141*INDEX(DPM,MATCH($B141,DPM_ISOS,0),MATCH(N$2,DPM_Disasters,0))</f>
        <v>56292.057544425879</v>
      </c>
      <c r="O141" s="12">
        <f>I141*INDEX(DPM,MATCH($B141,DPM_ISOS,0),MATCH(O$2,DPM_Disasters,0))</f>
        <v>6</v>
      </c>
      <c r="P141" s="12">
        <f>J141*INDEX(DPM,MATCH($B141,DPM_ISOS,0),MATCH(P$2,DPM_Disasters,0))</f>
        <v>2429073.0645350446</v>
      </c>
      <c r="Q141" s="12">
        <f>K141*INDEX(DPM,MATCH($B141,DPM_ISOS,0),MATCH(Q$2,DPM_Disasters,0))</f>
        <v>92.5</v>
      </c>
      <c r="R141" s="12">
        <f>L141*INDEX(DPM,MATCH($B141,DPM_ISOS,0),MATCH(R$2,DPM_Disasters,0))</f>
        <v>4730808.0869065495</v>
      </c>
      <c r="S141" s="12">
        <f>M141*INDEX(DPM,MATCH($B141,DPM_ISOS,0),MATCH(S$2,DPM_Disasters,0))</f>
        <v>330</v>
      </c>
    </row>
    <row r="142" spans="1:19" x14ac:dyDescent="0.3">
      <c r="A142" s="1" t="s">
        <v>280</v>
      </c>
      <c r="B142" s="1" t="s">
        <v>281</v>
      </c>
      <c r="D142" s="38">
        <f>'Inform popn indicators'!AP144</f>
        <v>2228516</v>
      </c>
      <c r="E142" s="39">
        <f>'Inform popn indicators'!AT144</f>
        <v>0.66419277799236032</v>
      </c>
      <c r="F142" s="39">
        <f>'Inform popn indicators'!AS144</f>
        <v>0.47961249796329153</v>
      </c>
      <c r="G142" s="39">
        <f>'Inform popn indicators'!AR144</f>
        <v>0.10468398374139776</v>
      </c>
      <c r="H142" s="36">
        <f>'Inform popn indicators'!AO144*'Inform popn indicators'!AT144</f>
        <v>1752944.8857979954</v>
      </c>
      <c r="I142" s="12">
        <v>200</v>
      </c>
      <c r="J142" s="36">
        <f>'Inform popn indicators'!AO144*'Inform popn indicators'!AS144</f>
        <v>1265798.5803621965</v>
      </c>
      <c r="K142" s="12">
        <v>250</v>
      </c>
      <c r="L142" s="36">
        <f>'Inform popn indicators'!AP144*'Inform popn indicators'!AR144</f>
        <v>233289.93271144477</v>
      </c>
      <c r="M142" s="12">
        <v>600</v>
      </c>
      <c r="N142" s="12">
        <f>H142*INDEX(DPM,MATCH($B142,DPM_ISOS,0),MATCH(N$2,DPM_Disasters,0))</f>
        <v>0</v>
      </c>
      <c r="O142" s="12">
        <f>I142*INDEX(DPM,MATCH($B142,DPM_ISOS,0),MATCH(O$2,DPM_Disasters,0))</f>
        <v>0</v>
      </c>
      <c r="P142" s="12">
        <f>J142*INDEX(DPM,MATCH($B142,DPM_ISOS,0),MATCH(P$2,DPM_Disasters,0))</f>
        <v>0</v>
      </c>
      <c r="Q142" s="12">
        <f>K142*INDEX(DPM,MATCH($B142,DPM_ISOS,0),MATCH(Q$2,DPM_Disasters,0))</f>
        <v>0</v>
      </c>
      <c r="R142" s="12">
        <f>L142*INDEX(DPM,MATCH($B142,DPM_ISOS,0),MATCH(R$2,DPM_Disasters,0))</f>
        <v>25661.892598258928</v>
      </c>
      <c r="S142" s="12">
        <f>M142*INDEX(DPM,MATCH($B142,DPM_ISOS,0),MATCH(S$2,DPM_Disasters,0))</f>
        <v>66.000000000000014</v>
      </c>
    </row>
    <row r="143" spans="1:19" x14ac:dyDescent="0.3">
      <c r="A143" s="1" t="s">
        <v>282</v>
      </c>
      <c r="B143" s="1" t="s">
        <v>283</v>
      </c>
      <c r="D143" s="38">
        <f>'Inform popn indicators'!AP145</f>
        <v>19332397</v>
      </c>
      <c r="E143" s="39">
        <f>'Inform popn indicators'!AT145</f>
        <v>0.89996188724614734</v>
      </c>
      <c r="F143" s="39">
        <f>'Inform popn indicators'!AS145</f>
        <v>0.82459565677660362</v>
      </c>
      <c r="G143" s="39">
        <f>'Inform popn indicators'!AR145</f>
        <v>0.10763156830491172</v>
      </c>
      <c r="H143" s="36">
        <f>'Inform popn indicators'!AO145*'Inform popn indicators'!AT145</f>
        <v>17627139.503022153</v>
      </c>
      <c r="I143" s="12">
        <v>200</v>
      </c>
      <c r="J143" s="36">
        <f>'Inform popn indicators'!AO145*'Inform popn indicators'!AS145</f>
        <v>16150975.815281218</v>
      </c>
      <c r="K143" s="12">
        <v>250</v>
      </c>
      <c r="L143" s="36">
        <f>'Inform popn indicators'!AP145*'Inform popn indicators'!AR145</f>
        <v>2080776.2082031704</v>
      </c>
      <c r="M143" s="12">
        <v>600</v>
      </c>
      <c r="N143" s="12">
        <f>H143*INDEX(DPM,MATCH($B143,DPM_ISOS,0),MATCH(N$2,DPM_Disasters,0))</f>
        <v>0</v>
      </c>
      <c r="O143" s="12">
        <f>I143*INDEX(DPM,MATCH($B143,DPM_ISOS,0),MATCH(O$2,DPM_Disasters,0))</f>
        <v>0</v>
      </c>
      <c r="P143" s="12">
        <f>J143*INDEX(DPM,MATCH($B143,DPM_ISOS,0),MATCH(P$2,DPM_Disasters,0))</f>
        <v>11305683.070696851</v>
      </c>
      <c r="Q143" s="12">
        <f>K143*INDEX(DPM,MATCH($B143,DPM_ISOS,0),MATCH(Q$2,DPM_Disasters,0))</f>
        <v>175</v>
      </c>
      <c r="R143" s="12">
        <f>L143*INDEX(DPM,MATCH($B143,DPM_ISOS,0),MATCH(R$2,DPM_Disasters,0))</f>
        <v>1706236.4907265997</v>
      </c>
      <c r="S143" s="12">
        <f>M143*INDEX(DPM,MATCH($B143,DPM_ISOS,0),MATCH(S$2,DPM_Disasters,0))</f>
        <v>491.99999999999994</v>
      </c>
    </row>
    <row r="144" spans="1:19" x14ac:dyDescent="0.3">
      <c r="A144" s="1" t="s">
        <v>284</v>
      </c>
      <c r="B144" s="1" t="s">
        <v>285</v>
      </c>
      <c r="D144" s="38">
        <f>'Inform popn indicators'!AP146</f>
        <v>142097859</v>
      </c>
      <c r="E144" s="39">
        <f>'Inform popn indicators'!AT146</f>
        <v>0.69403213470676484</v>
      </c>
      <c r="F144" s="39">
        <f>'Inform popn indicators'!AS146</f>
        <v>3.1367330918770531E-2</v>
      </c>
      <c r="G144" s="39">
        <f>'Inform popn indicators'!AR146</f>
        <v>0.75307423666950069</v>
      </c>
      <c r="H144" s="36">
        <f>'Inform popn indicators'!AO146*'Inform popn indicators'!AT146</f>
        <v>100284201.06573938</v>
      </c>
      <c r="I144" s="12">
        <v>200</v>
      </c>
      <c r="J144" s="36">
        <f>'Inform popn indicators'!AO146*'Inform popn indicators'!AS146</f>
        <v>4532423.7358009843</v>
      </c>
      <c r="K144" s="12">
        <v>250</v>
      </c>
      <c r="L144" s="36">
        <f>'Inform popn indicators'!AP146*'Inform popn indicators'!AR146</f>
        <v>107010236.69879533</v>
      </c>
      <c r="M144" s="12">
        <v>600</v>
      </c>
      <c r="N144" s="12">
        <f>H144*INDEX(DPM,MATCH($B144,DPM_ISOS,0),MATCH(N$2,DPM_Disasters,0))</f>
        <v>38107996.404980965</v>
      </c>
      <c r="O144" s="12">
        <f>I144*INDEX(DPM,MATCH($B144,DPM_ISOS,0),MATCH(O$2,DPM_Disasters,0))</f>
        <v>76</v>
      </c>
      <c r="P144" s="12">
        <f>J144*INDEX(DPM,MATCH($B144,DPM_ISOS,0),MATCH(P$2,DPM_Disasters,0))</f>
        <v>3807235.9380728272</v>
      </c>
      <c r="Q144" s="12">
        <f>K144*INDEX(DPM,MATCH($B144,DPM_ISOS,0),MATCH(Q$2,DPM_Disasters,0))</f>
        <v>210.00000000000003</v>
      </c>
      <c r="R144" s="12">
        <f>L144*INDEX(DPM,MATCH($B144,DPM_ISOS,0),MATCH(R$2,DPM_Disasters,0))</f>
        <v>75977268.056144685</v>
      </c>
      <c r="S144" s="12">
        <f>M144*INDEX(DPM,MATCH($B144,DPM_ISOS,0),MATCH(S$2,DPM_Disasters,0))</f>
        <v>426</v>
      </c>
    </row>
    <row r="145" spans="1:19" x14ac:dyDescent="0.3">
      <c r="A145" s="1" t="s">
        <v>286</v>
      </c>
      <c r="B145" s="1" t="s">
        <v>287</v>
      </c>
      <c r="D145" s="38">
        <f>'Inform popn indicators'!AP147</f>
        <v>11597128</v>
      </c>
      <c r="E145" s="39">
        <f>'Inform popn indicators'!AT147</f>
        <v>0.53159538888984348</v>
      </c>
      <c r="F145" s="39">
        <f>'Inform popn indicators'!AS147</f>
        <v>0.8733139869225508</v>
      </c>
      <c r="G145" s="39">
        <f>'Inform popn indicators'!AR147</f>
        <v>0.86155960492116745</v>
      </c>
      <c r="H145" s="36">
        <f>'Inform popn indicators'!AO147*'Inform popn indicators'!AT147</f>
        <v>6489932.8668904873</v>
      </c>
      <c r="I145" s="12">
        <v>200</v>
      </c>
      <c r="J145" s="36">
        <f>'Inform popn indicators'!AO147*'Inform popn indicators'!AS147</f>
        <v>10661772.591143178</v>
      </c>
      <c r="K145" s="12">
        <v>250</v>
      </c>
      <c r="L145" s="36">
        <f>'Inform popn indicators'!AP147*'Inform popn indicators'!AR147</f>
        <v>9991617.017900208</v>
      </c>
      <c r="M145" s="12">
        <v>600</v>
      </c>
      <c r="N145" s="12">
        <f>H145*INDEX(DPM,MATCH($B145,DPM_ISOS,0),MATCH(N$2,DPM_Disasters,0))</f>
        <v>0</v>
      </c>
      <c r="O145" s="12">
        <f>I145*INDEX(DPM,MATCH($B145,DPM_ISOS,0),MATCH(O$2,DPM_Disasters,0))</f>
        <v>0</v>
      </c>
      <c r="P145" s="12">
        <f>J145*INDEX(DPM,MATCH($B145,DPM_ISOS,0),MATCH(P$2,DPM_Disasters,0))</f>
        <v>4691179.9401029991</v>
      </c>
      <c r="Q145" s="12">
        <f>K145*INDEX(DPM,MATCH($B145,DPM_ISOS,0),MATCH(Q$2,DPM_Disasters,0))</f>
        <v>110.00000000000001</v>
      </c>
      <c r="R145" s="12">
        <f>L145*INDEX(DPM,MATCH($B145,DPM_ISOS,0),MATCH(R$2,DPM_Disasters,0))</f>
        <v>3896730.6369810812</v>
      </c>
      <c r="S145" s="12">
        <f>M145*INDEX(DPM,MATCH($B145,DPM_ISOS,0),MATCH(S$2,DPM_Disasters,0))</f>
        <v>234</v>
      </c>
    </row>
    <row r="146" spans="1:19" x14ac:dyDescent="0.3">
      <c r="A146" s="1" t="s">
        <v>288</v>
      </c>
      <c r="B146" s="1" t="s">
        <v>289</v>
      </c>
      <c r="D146" s="38">
        <f>'Inform popn indicators'!AP148</f>
        <v>55096</v>
      </c>
      <c r="E146" s="39">
        <f>'Inform popn indicators'!AT148</f>
        <v>0.27754684156592369</v>
      </c>
      <c r="F146" s="39">
        <f>'Inform popn indicators'!AS148</f>
        <v>0.43278723454110568</v>
      </c>
      <c r="G146" s="39">
        <f>'Inform popn indicators'!AR148</f>
        <v>0.8791844539567375</v>
      </c>
      <c r="H146" s="36">
        <f>'Inform popn indicators'!AO148*'Inform popn indicators'!AT148</f>
        <v>15360.829946466047</v>
      </c>
      <c r="I146" s="12">
        <v>200</v>
      </c>
      <c r="J146" s="36">
        <f>'Inform popn indicators'!AO148*'Inform popn indicators'!AS148</f>
        <v>23952.609495677494</v>
      </c>
      <c r="K146" s="12">
        <v>250</v>
      </c>
      <c r="L146" s="36">
        <f>'Inform popn indicators'!AP148*'Inform popn indicators'!AR148</f>
        <v>48439.546675200407</v>
      </c>
      <c r="M146" s="12">
        <v>600</v>
      </c>
      <c r="N146" s="12">
        <f>H146*INDEX(DPM,MATCH($B146,DPM_ISOS,0),MATCH(N$2,DPM_Disasters,0))</f>
        <v>10598.972663061573</v>
      </c>
      <c r="O146" s="12">
        <f>I146*INDEX(DPM,MATCH($B146,DPM_ISOS,0),MATCH(O$2,DPM_Disasters,0))</f>
        <v>138</v>
      </c>
      <c r="P146" s="12">
        <f>J146*INDEX(DPM,MATCH($B146,DPM_ISOS,0),MATCH(P$2,DPM_Disasters,0))</f>
        <v>239.52609495677495</v>
      </c>
      <c r="Q146" s="12">
        <f>K146*INDEX(DPM,MATCH($B146,DPM_ISOS,0),MATCH(Q$2,DPM_Disasters,0))</f>
        <v>2.5</v>
      </c>
      <c r="R146" s="12">
        <f>L146*INDEX(DPM,MATCH($B146,DPM_ISOS,0),MATCH(R$2,DPM_Disasters,0))</f>
        <v>484.3954667520041</v>
      </c>
      <c r="S146" s="12">
        <f>M146*INDEX(DPM,MATCH($B146,DPM_ISOS,0),MATCH(S$2,DPM_Disasters,0))</f>
        <v>6</v>
      </c>
    </row>
    <row r="147" spans="1:19" x14ac:dyDescent="0.3">
      <c r="A147" s="1" t="s">
        <v>290</v>
      </c>
      <c r="B147" s="1" t="s">
        <v>291</v>
      </c>
      <c r="D147" s="38">
        <f>'Inform popn indicators'!AP149</f>
        <v>183957</v>
      </c>
      <c r="E147" s="39">
        <f>'Inform popn indicators'!AT149</f>
        <v>0.24889000364101932</v>
      </c>
      <c r="F147" s="39">
        <f>'Inform popn indicators'!AS149</f>
        <v>0.57502742014815911</v>
      </c>
      <c r="G147" s="39">
        <f>'Inform popn indicators'!AR149</f>
        <v>0.24602595063762955</v>
      </c>
      <c r="H147" s="36">
        <f>'Inform popn indicators'!AO149*'Inform popn indicators'!AT149</f>
        <v>44512.483811174461</v>
      </c>
      <c r="I147" s="12">
        <v>200</v>
      </c>
      <c r="J147" s="36">
        <f>'Inform popn indicators'!AO149*'Inform popn indicators'!AS149</f>
        <v>102840.20392897737</v>
      </c>
      <c r="K147" s="12">
        <v>250</v>
      </c>
      <c r="L147" s="36">
        <f>'Inform popn indicators'!AP149*'Inform popn indicators'!AR149</f>
        <v>45258.195801446418</v>
      </c>
      <c r="M147" s="12">
        <v>600</v>
      </c>
      <c r="N147" s="12">
        <f>H147*INDEX(DPM,MATCH($B147,DPM_ISOS,0),MATCH(N$2,DPM_Disasters,0))</f>
        <v>20920.867391251999</v>
      </c>
      <c r="O147" s="12">
        <f>I147*INDEX(DPM,MATCH($B147,DPM_ISOS,0),MATCH(O$2,DPM_Disasters,0))</f>
        <v>94</v>
      </c>
      <c r="P147" s="12">
        <f>J147*INDEX(DPM,MATCH($B147,DPM_ISOS,0),MATCH(P$2,DPM_Disasters,0))</f>
        <v>1028.4020392897737</v>
      </c>
      <c r="Q147" s="12">
        <f>K147*INDEX(DPM,MATCH($B147,DPM_ISOS,0),MATCH(Q$2,DPM_Disasters,0))</f>
        <v>2.5</v>
      </c>
      <c r="R147" s="12">
        <f>L147*INDEX(DPM,MATCH($B147,DPM_ISOS,0),MATCH(R$2,DPM_Disasters,0))</f>
        <v>15387.786572491781</v>
      </c>
      <c r="S147" s="12">
        <f>M147*INDEX(DPM,MATCH($B147,DPM_ISOS,0),MATCH(S$2,DPM_Disasters,0))</f>
        <v>203.99999999999997</v>
      </c>
    </row>
    <row r="148" spans="1:19" x14ac:dyDescent="0.3">
      <c r="A148" s="1" t="s">
        <v>292</v>
      </c>
      <c r="B148" s="1" t="s">
        <v>293</v>
      </c>
      <c r="D148" s="38">
        <f>'Inform popn indicators'!AP150</f>
        <v>108676</v>
      </c>
      <c r="E148" s="39">
        <f>'Inform popn indicators'!AT150</f>
        <v>5.4027961612625464E-2</v>
      </c>
      <c r="F148" s="39">
        <f>'Inform popn indicators'!AS150</f>
        <v>0.64973949083321303</v>
      </c>
      <c r="G148" s="39">
        <f>'Inform popn indicators'!AR150</f>
        <v>0.11501201682619544</v>
      </c>
      <c r="H148" s="36">
        <f>'Inform popn indicators'!AO150*'Inform popn indicators'!AT150</f>
        <v>5937.5108973427004</v>
      </c>
      <c r="I148" s="12">
        <v>200</v>
      </c>
      <c r="J148" s="36">
        <f>'Inform popn indicators'!AO150*'Inform popn indicators'!AS150</f>
        <v>71404.420824097615</v>
      </c>
      <c r="K148" s="12">
        <v>250</v>
      </c>
      <c r="L148" s="36">
        <f>'Inform popn indicators'!AP150*'Inform popn indicators'!AR150</f>
        <v>12499.045940603615</v>
      </c>
      <c r="M148" s="12">
        <v>600</v>
      </c>
      <c r="N148" s="12">
        <f>H148*INDEX(DPM,MATCH($B148,DPM_ISOS,0),MATCH(N$2,DPM_Disasters,0))</f>
        <v>2553.129685857361</v>
      </c>
      <c r="O148" s="12">
        <f>I148*INDEX(DPM,MATCH($B148,DPM_ISOS,0),MATCH(O$2,DPM_Disasters,0))</f>
        <v>86</v>
      </c>
      <c r="P148" s="12">
        <f>J148*INDEX(DPM,MATCH($B148,DPM_ISOS,0),MATCH(P$2,DPM_Disasters,0))</f>
        <v>714.04420824097622</v>
      </c>
      <c r="Q148" s="12">
        <f>K148*INDEX(DPM,MATCH($B148,DPM_ISOS,0),MATCH(Q$2,DPM_Disasters,0))</f>
        <v>2.5</v>
      </c>
      <c r="R148" s="12">
        <f>L148*INDEX(DPM,MATCH($B148,DPM_ISOS,0),MATCH(R$2,DPM_Disasters,0))</f>
        <v>374.97137821810844</v>
      </c>
      <c r="S148" s="12">
        <f>M148*INDEX(DPM,MATCH($B148,DPM_ISOS,0),MATCH(S$2,DPM_Disasters,0))</f>
        <v>18</v>
      </c>
    </row>
    <row r="149" spans="1:19" x14ac:dyDescent="0.3">
      <c r="A149" s="1" t="s">
        <v>294</v>
      </c>
      <c r="B149" s="1" t="s">
        <v>295</v>
      </c>
      <c r="D149" s="38">
        <f>'Inform popn indicators'!AP151</f>
        <v>192584</v>
      </c>
      <c r="E149" s="39">
        <f>'Inform popn indicators'!AT151</f>
        <v>0.82626241714321558</v>
      </c>
      <c r="F149" s="39">
        <f>'Inform popn indicators'!AS151</f>
        <v>0.28924542120861474</v>
      </c>
      <c r="G149" s="39">
        <f>'Inform popn indicators'!AR151</f>
        <v>0.18045710288261096</v>
      </c>
      <c r="H149" s="36">
        <f>'Inform popn indicators'!AO151*'Inform popn indicators'!AT151</f>
        <v>162310.98922361326</v>
      </c>
      <c r="I149" s="12">
        <v>200</v>
      </c>
      <c r="J149" s="36">
        <f>'Inform popn indicators'!AO151*'Inform popn indicators'!AS151</f>
        <v>56819.370542220277</v>
      </c>
      <c r="K149" s="12">
        <v>250</v>
      </c>
      <c r="L149" s="36">
        <f>'Inform popn indicators'!AP151*'Inform popn indicators'!AR151</f>
        <v>34753.15070154475</v>
      </c>
      <c r="M149" s="12">
        <v>600</v>
      </c>
      <c r="N149" s="12">
        <f>H149*INDEX(DPM,MATCH($B149,DPM_ISOS,0),MATCH(N$2,DPM_Disasters,0))</f>
        <v>71416.835258389838</v>
      </c>
      <c r="O149" s="12">
        <f>I149*INDEX(DPM,MATCH($B149,DPM_ISOS,0),MATCH(O$2,DPM_Disasters,0))</f>
        <v>88.000000000000014</v>
      </c>
      <c r="P149" s="12">
        <f>J149*INDEX(DPM,MATCH($B149,DPM_ISOS,0),MATCH(P$2,DPM_Disasters,0))</f>
        <v>568.19370542220281</v>
      </c>
      <c r="Q149" s="12">
        <f>K149*INDEX(DPM,MATCH($B149,DPM_ISOS,0),MATCH(Q$2,DPM_Disasters,0))</f>
        <v>2.5</v>
      </c>
      <c r="R149" s="12">
        <f>L149*INDEX(DPM,MATCH($B149,DPM_ISOS,0),MATCH(R$2,DPM_Disasters,0))</f>
        <v>347.53150701544752</v>
      </c>
      <c r="S149" s="12">
        <f>M149*INDEX(DPM,MATCH($B149,DPM_ISOS,0),MATCH(S$2,DPM_Disasters,0))</f>
        <v>6</v>
      </c>
    </row>
    <row r="150" spans="1:19" x14ac:dyDescent="0.3">
      <c r="A150" s="1" t="s">
        <v>296</v>
      </c>
      <c r="B150" s="1" t="s">
        <v>297</v>
      </c>
      <c r="D150" s="38">
        <f>'Inform popn indicators'!AP152</f>
        <v>187799</v>
      </c>
      <c r="E150" s="39">
        <f>'Inform popn indicators'!AT152</f>
        <v>0.86455950176235563</v>
      </c>
      <c r="F150" s="39">
        <f>'Inform popn indicators'!AS152</f>
        <v>0.64440385075456474</v>
      </c>
      <c r="G150" s="39">
        <f>'Inform popn indicators'!AR152</f>
        <v>0.59092556761145187</v>
      </c>
      <c r="H150" s="36">
        <f>'Inform popn indicators'!AO152*'Inform popn indicators'!AT152</f>
        <v>176652.84931659684</v>
      </c>
      <c r="I150" s="12">
        <v>200</v>
      </c>
      <c r="J150" s="36">
        <f>'Inform popn indicators'!AO152*'Inform popn indicators'!AS152</f>
        <v>131669.10561312796</v>
      </c>
      <c r="K150" s="12">
        <v>250</v>
      </c>
      <c r="L150" s="36">
        <f>'Inform popn indicators'!AP152*'Inform popn indicators'!AR152</f>
        <v>110975.23067186306</v>
      </c>
      <c r="M150" s="12">
        <v>600</v>
      </c>
      <c r="N150" s="12">
        <f>H150*INDEX(DPM,MATCH($B150,DPM_ISOS,0),MATCH(N$2,DPM_Disasters,0))</f>
        <v>0</v>
      </c>
      <c r="O150" s="12">
        <f>I150*INDEX(DPM,MATCH($B150,DPM_ISOS,0),MATCH(O$2,DPM_Disasters,0))</f>
        <v>0</v>
      </c>
      <c r="P150" s="12">
        <f>J150*INDEX(DPM,MATCH($B150,DPM_ISOS,0),MATCH(P$2,DPM_Disasters,0))</f>
        <v>1316.6910561312795</v>
      </c>
      <c r="Q150" s="12">
        <f>K150*INDEX(DPM,MATCH($B150,DPM_ISOS,0),MATCH(Q$2,DPM_Disasters,0))</f>
        <v>2.5</v>
      </c>
      <c r="R150" s="12">
        <f>L150*INDEX(DPM,MATCH($B150,DPM_ISOS,0),MATCH(R$2,DPM_Disasters,0))</f>
        <v>1109.7523067186305</v>
      </c>
      <c r="S150" s="12">
        <f>M150*INDEX(DPM,MATCH($B150,DPM_ISOS,0),MATCH(S$2,DPM_Disasters,0))</f>
        <v>6</v>
      </c>
    </row>
    <row r="151" spans="1:19" x14ac:dyDescent="0.3">
      <c r="A151" s="1" t="s">
        <v>298</v>
      </c>
      <c r="B151" s="1" t="s">
        <v>299</v>
      </c>
      <c r="D151" s="38">
        <f>'Inform popn indicators'!AP153</f>
        <v>31465988</v>
      </c>
      <c r="E151" s="39">
        <f>'Inform popn indicators'!AT153</f>
        <v>0.74701978921960477</v>
      </c>
      <c r="F151" s="39">
        <f>'Inform popn indicators'!AS153</f>
        <v>0.23818703661561591</v>
      </c>
      <c r="G151" s="39">
        <f>'Inform popn indicators'!AR153</f>
        <v>0.2272278897329626</v>
      </c>
      <c r="H151" s="36">
        <f>'Inform popn indicators'!AO153*'Inform popn indicators'!AT153</f>
        <v>24605496.185510658</v>
      </c>
      <c r="I151" s="12">
        <v>200</v>
      </c>
      <c r="J151" s="36">
        <f>'Inform popn indicators'!AO153*'Inform popn indicators'!AS153</f>
        <v>7845455.1076969197</v>
      </c>
      <c r="K151" s="12">
        <v>250</v>
      </c>
      <c r="L151" s="36">
        <f>'Inform popn indicators'!AP153*'Inform popn indicators'!AR153</f>
        <v>7149950.051602724</v>
      </c>
      <c r="M151" s="12">
        <v>600</v>
      </c>
      <c r="N151" s="12">
        <f>H151*INDEX(DPM,MATCH($B151,DPM_ISOS,0),MATCH(N$2,DPM_Disasters,0))</f>
        <v>0</v>
      </c>
      <c r="O151" s="12">
        <f>I151*INDEX(DPM,MATCH($B151,DPM_ISOS,0),MATCH(O$2,DPM_Disasters,0))</f>
        <v>0</v>
      </c>
      <c r="P151" s="12">
        <f>J151*INDEX(DPM,MATCH($B151,DPM_ISOS,0),MATCH(P$2,DPM_Disasters,0))</f>
        <v>2902818.3898478602</v>
      </c>
      <c r="Q151" s="12">
        <f>K151*INDEX(DPM,MATCH($B151,DPM_ISOS,0),MATCH(Q$2,DPM_Disasters,0))</f>
        <v>92.5</v>
      </c>
      <c r="R151" s="12">
        <f>L151*INDEX(DPM,MATCH($B151,DPM_ISOS,0),MATCH(R$2,DPM_Disasters,0))</f>
        <v>2001986.0144487624</v>
      </c>
      <c r="S151" s="12">
        <f>M151*INDEX(DPM,MATCH($B151,DPM_ISOS,0),MATCH(S$2,DPM_Disasters,0))</f>
        <v>167.99999999999997</v>
      </c>
    </row>
    <row r="152" spans="1:19" x14ac:dyDescent="0.3">
      <c r="A152" s="1" t="s">
        <v>300</v>
      </c>
      <c r="B152" s="1" t="s">
        <v>301</v>
      </c>
      <c r="D152" s="38">
        <f>'Inform popn indicators'!AP154</f>
        <v>15048676</v>
      </c>
      <c r="E152" s="39">
        <f>'Inform popn indicators'!AT154</f>
        <v>0.6687561509429949</v>
      </c>
      <c r="F152" s="39">
        <f>'Inform popn indicators'!AS154</f>
        <v>0.9329715205072705</v>
      </c>
      <c r="G152" s="39">
        <f>'Inform popn indicators'!AR154</f>
        <v>0.16970159261337026</v>
      </c>
      <c r="H152" s="36">
        <f>'Inform popn indicators'!AO154*'Inform popn indicators'!AT154</f>
        <v>10600164.177184055</v>
      </c>
      <c r="I152" s="12">
        <v>200</v>
      </c>
      <c r="J152" s="36">
        <f>'Inform popn indicators'!AO154*'Inform popn indicators'!AS154</f>
        <v>14788127.594892366</v>
      </c>
      <c r="K152" s="12">
        <v>250</v>
      </c>
      <c r="L152" s="36">
        <f>'Inform popn indicators'!AP154*'Inform popn indicators'!AR154</f>
        <v>2553784.2839226024</v>
      </c>
      <c r="M152" s="12">
        <v>600</v>
      </c>
      <c r="N152" s="12">
        <f>H152*INDEX(DPM,MATCH($B152,DPM_ISOS,0),MATCH(N$2,DPM_Disasters,0))</f>
        <v>0</v>
      </c>
      <c r="O152" s="12">
        <f>I152*INDEX(DPM,MATCH($B152,DPM_ISOS,0),MATCH(O$2,DPM_Disasters,0))</f>
        <v>0</v>
      </c>
      <c r="P152" s="12">
        <f>J152*INDEX(DPM,MATCH($B152,DPM_ISOS,0),MATCH(P$2,DPM_Disasters,0))</f>
        <v>7098301.2455483349</v>
      </c>
      <c r="Q152" s="12">
        <f>K152*INDEX(DPM,MATCH($B152,DPM_ISOS,0),MATCH(Q$2,DPM_Disasters,0))</f>
        <v>120</v>
      </c>
      <c r="R152" s="12">
        <f>L152*INDEX(DPM,MATCH($B152,DPM_ISOS,0),MATCH(R$2,DPM_Disasters,0))</f>
        <v>25537.842839226025</v>
      </c>
      <c r="S152" s="12">
        <f>M152*INDEX(DPM,MATCH($B152,DPM_ISOS,0),MATCH(S$2,DPM_Disasters,0))</f>
        <v>6</v>
      </c>
    </row>
    <row r="153" spans="1:19" x14ac:dyDescent="0.3">
      <c r="A153" s="1" t="s">
        <v>302</v>
      </c>
      <c r="B153" s="1" t="s">
        <v>303</v>
      </c>
      <c r="D153" s="38">
        <f>'Inform popn indicators'!AP155</f>
        <v>6879244</v>
      </c>
      <c r="E153" s="39">
        <f>'Inform popn indicators'!AT155</f>
        <v>0.16322304039757696</v>
      </c>
      <c r="F153" s="39">
        <f>'Inform popn indicators'!AS155</f>
        <v>0.86647799569436623</v>
      </c>
      <c r="G153" s="39">
        <f>'Inform popn indicators'!AR155</f>
        <v>0.36227356269417277</v>
      </c>
      <c r="H153" s="36">
        <f>'Inform popn indicators'!AO155*'Inform popn indicators'!AT155</f>
        <v>1146195.933446612</v>
      </c>
      <c r="I153" s="12">
        <v>200</v>
      </c>
      <c r="J153" s="36">
        <f>'Inform popn indicators'!AO155*'Inform popn indicators'!AS155</f>
        <v>6084640.7018686859</v>
      </c>
      <c r="K153" s="12">
        <v>250</v>
      </c>
      <c r="L153" s="36">
        <f>'Inform popn indicators'!AP155*'Inform popn indicators'!AR155</f>
        <v>2492168.2325225119</v>
      </c>
      <c r="M153" s="12">
        <v>600</v>
      </c>
      <c r="N153" s="12">
        <f>H153*INDEX(DPM,MATCH($B153,DPM_ISOS,0),MATCH(N$2,DPM_Disasters,0))</f>
        <v>0</v>
      </c>
      <c r="O153" s="12">
        <f>I153*INDEX(DPM,MATCH($B153,DPM_ISOS,0),MATCH(O$2,DPM_Disasters,0))</f>
        <v>0</v>
      </c>
      <c r="P153" s="12">
        <f>J153*INDEX(DPM,MATCH($B153,DPM_ISOS,0),MATCH(P$2,DPM_Disasters,0))</f>
        <v>5476176.6316818176</v>
      </c>
      <c r="Q153" s="12">
        <f>K153*INDEX(DPM,MATCH($B153,DPM_ISOS,0),MATCH(Q$2,DPM_Disasters,0))</f>
        <v>225</v>
      </c>
      <c r="R153" s="12">
        <f>L153*INDEX(DPM,MATCH($B153,DPM_ISOS,0),MATCH(R$2,DPM_Disasters,0))</f>
        <v>1644831.0334648576</v>
      </c>
      <c r="S153" s="12">
        <f>M153*INDEX(DPM,MATCH($B153,DPM_ISOS,0),MATCH(S$2,DPM_Disasters,0))</f>
        <v>395.99999999999994</v>
      </c>
    </row>
    <row r="154" spans="1:19" x14ac:dyDescent="0.3">
      <c r="A154" s="1" t="s">
        <v>304</v>
      </c>
      <c r="B154" s="1" t="s">
        <v>305</v>
      </c>
      <c r="D154" s="38">
        <f>'Inform popn indicators'!AP156</f>
        <v>96236</v>
      </c>
      <c r="E154" s="39">
        <f>'Inform popn indicators'!AT156</f>
        <v>0.37636846852261407</v>
      </c>
      <c r="F154" s="39">
        <f>'Inform popn indicators'!AS156</f>
        <v>0.48908105213092334</v>
      </c>
      <c r="G154" s="39">
        <f>'Inform popn indicators'!AR156</f>
        <v>5.9158728972838137E-2</v>
      </c>
      <c r="H154" s="36">
        <f>'Inform popn indicators'!AO156*'Inform popn indicators'!AT156</f>
        <v>36072.2831286129</v>
      </c>
      <c r="I154" s="12">
        <v>200</v>
      </c>
      <c r="J154" s="36">
        <f>'Inform popn indicators'!AO156*'Inform popn indicators'!AS156</f>
        <v>46874.995279384086</v>
      </c>
      <c r="K154" s="12">
        <v>250</v>
      </c>
      <c r="L154" s="36">
        <f>'Inform popn indicators'!AP156*'Inform popn indicators'!AR156</f>
        <v>5693.1994414300507</v>
      </c>
      <c r="M154" s="12">
        <v>600</v>
      </c>
      <c r="N154" s="12">
        <f>H154*INDEX(DPM,MATCH($B154,DPM_ISOS,0),MATCH(N$2,DPM_Disasters,0))</f>
        <v>0</v>
      </c>
      <c r="O154" s="12">
        <f>I154*INDEX(DPM,MATCH($B154,DPM_ISOS,0),MATCH(O$2,DPM_Disasters,0))</f>
        <v>0</v>
      </c>
      <c r="P154" s="12">
        <f>J154*INDEX(DPM,MATCH($B154,DPM_ISOS,0),MATCH(P$2,DPM_Disasters,0))</f>
        <v>468.74995279384086</v>
      </c>
      <c r="Q154" s="12">
        <f>K154*INDEX(DPM,MATCH($B154,DPM_ISOS,0),MATCH(Q$2,DPM_Disasters,0))</f>
        <v>2.5</v>
      </c>
      <c r="R154" s="12">
        <f>L154*INDEX(DPM,MATCH($B154,DPM_ISOS,0),MATCH(R$2,DPM_Disasters,0))</f>
        <v>56.931994414300505</v>
      </c>
      <c r="S154" s="12">
        <f>M154*INDEX(DPM,MATCH($B154,DPM_ISOS,0),MATCH(S$2,DPM_Disasters,0))</f>
        <v>6</v>
      </c>
    </row>
    <row r="155" spans="1:19" x14ac:dyDescent="0.3">
      <c r="A155" s="1" t="s">
        <v>306</v>
      </c>
      <c r="B155" s="1" t="s">
        <v>307</v>
      </c>
      <c r="D155" s="38">
        <f>'Inform popn indicators'!AP157</f>
        <v>6433781</v>
      </c>
      <c r="E155" s="39">
        <f>'Inform popn indicators'!AT157</f>
        <v>0.61587459553698343</v>
      </c>
      <c r="F155" s="39">
        <f>'Inform popn indicators'!AS157</f>
        <v>0.29227428608386674</v>
      </c>
      <c r="G155" s="39">
        <f>'Inform popn indicators'!AR157</f>
        <v>0.62772093944122054</v>
      </c>
      <c r="H155" s="36">
        <f>'Inform popn indicators'!AO157*'Inform popn indicators'!AT157</f>
        <v>4654294.8838872379</v>
      </c>
      <c r="I155" s="12">
        <v>200</v>
      </c>
      <c r="J155" s="36">
        <f>'Inform popn indicators'!AO157*'Inform popn indicators'!AS157</f>
        <v>2208778.7420844305</v>
      </c>
      <c r="K155" s="12">
        <v>250</v>
      </c>
      <c r="L155" s="36">
        <f>'Inform popn indicators'!AP157*'Inform popn indicators'!AR157</f>
        <v>4038619.0534790754</v>
      </c>
      <c r="M155" s="12">
        <v>600</v>
      </c>
      <c r="N155" s="12">
        <f>H155*INDEX(DPM,MATCH($B155,DPM_ISOS,0),MATCH(N$2,DPM_Disasters,0))</f>
        <v>0</v>
      </c>
      <c r="O155" s="12">
        <f>I155*INDEX(DPM,MATCH($B155,DPM_ISOS,0),MATCH(O$2,DPM_Disasters,0))</f>
        <v>0</v>
      </c>
      <c r="P155" s="12">
        <f>J155*INDEX(DPM,MATCH($B155,DPM_ISOS,0),MATCH(P$2,DPM_Disasters,0))</f>
        <v>1016038.2213588379</v>
      </c>
      <c r="Q155" s="12">
        <f>K155*INDEX(DPM,MATCH($B155,DPM_ISOS,0),MATCH(Q$2,DPM_Disasters,0))</f>
        <v>114.99999999999999</v>
      </c>
      <c r="R155" s="12">
        <f>L155*INDEX(DPM,MATCH($B155,DPM_ISOS,0),MATCH(R$2,DPM_Disasters,0))</f>
        <v>40386.190534790752</v>
      </c>
      <c r="S155" s="12">
        <f>M155*INDEX(DPM,MATCH($B155,DPM_ISOS,0),MATCH(S$2,DPM_Disasters,0))</f>
        <v>6</v>
      </c>
    </row>
    <row r="156" spans="1:19" x14ac:dyDescent="0.3">
      <c r="A156" s="1" t="s">
        <v>308</v>
      </c>
      <c r="B156" s="1" t="s">
        <v>309</v>
      </c>
      <c r="D156" s="38">
        <f>'Inform popn indicators'!AP158</f>
        <v>5601197</v>
      </c>
      <c r="E156" s="39">
        <f>'Inform popn indicators'!AT158</f>
        <v>0.6278111451479268</v>
      </c>
      <c r="F156" s="39">
        <f>'Inform popn indicators'!AS158</f>
        <v>8.377109951115369E-2</v>
      </c>
      <c r="G156" s="39">
        <f>'Inform popn indicators'!AR158</f>
        <v>0.89763736317441312</v>
      </c>
      <c r="H156" s="36">
        <f>'Inform popn indicators'!AO158*'Inform popn indicators'!AT158</f>
        <v>3523434.9827898876</v>
      </c>
      <c r="I156" s="12">
        <v>200</v>
      </c>
      <c r="J156" s="36">
        <f>'Inform popn indicators'!AO158*'Inform popn indicators'!AS158</f>
        <v>470144.60454477085</v>
      </c>
      <c r="K156" s="12">
        <v>250</v>
      </c>
      <c r="L156" s="36">
        <f>'Inform popn indicators'!AP158*'Inform popn indicators'!AR158</f>
        <v>5027843.7057004329</v>
      </c>
      <c r="M156" s="12">
        <v>600</v>
      </c>
      <c r="N156" s="12">
        <f>H156*INDEX(DPM,MATCH($B156,DPM_ISOS,0),MATCH(N$2,DPM_Disasters,0))</f>
        <v>0</v>
      </c>
      <c r="O156" s="12">
        <f>I156*INDEX(DPM,MATCH($B156,DPM_ISOS,0),MATCH(O$2,DPM_Disasters,0))</f>
        <v>0</v>
      </c>
      <c r="P156" s="12">
        <f>J156*INDEX(DPM,MATCH($B156,DPM_ISOS,0),MATCH(P$2,DPM_Disasters,0))</f>
        <v>4701.4460454477085</v>
      </c>
      <c r="Q156" s="12">
        <f>K156*INDEX(DPM,MATCH($B156,DPM_ISOS,0),MATCH(Q$2,DPM_Disasters,0))</f>
        <v>2.5</v>
      </c>
      <c r="R156" s="12">
        <f>L156*INDEX(DPM,MATCH($B156,DPM_ISOS,0),MATCH(R$2,DPM_Disasters,0))</f>
        <v>50278.437057004332</v>
      </c>
      <c r="S156" s="12">
        <f>M156*INDEX(DPM,MATCH($B156,DPM_ISOS,0),MATCH(S$2,DPM_Disasters,0))</f>
        <v>6</v>
      </c>
    </row>
    <row r="157" spans="1:19" x14ac:dyDescent="0.3">
      <c r="A157" s="1" t="s">
        <v>310</v>
      </c>
      <c r="B157" s="1" t="s">
        <v>311</v>
      </c>
      <c r="D157" s="38">
        <f>'Inform popn indicators'!AP159</f>
        <v>5374968</v>
      </c>
      <c r="E157" s="39">
        <f>'Inform popn indicators'!AT159</f>
        <v>0.624510644246425</v>
      </c>
      <c r="F157" s="39">
        <f>'Inform popn indicators'!AS159</f>
        <v>0.21751908805700482</v>
      </c>
      <c r="G157" s="39">
        <f>'Inform popn indicators'!AR159</f>
        <v>0.84470719189492072</v>
      </c>
      <c r="H157" s="36">
        <f>'Inform popn indicators'!AO159*'Inform popn indicators'!AT159</f>
        <v>3397270.4575509732</v>
      </c>
      <c r="I157" s="12">
        <v>200</v>
      </c>
      <c r="J157" s="36">
        <f>'Inform popn indicators'!AO159*'Inform popn indicators'!AS159</f>
        <v>1183280.3469685961</v>
      </c>
      <c r="K157" s="12">
        <v>250</v>
      </c>
      <c r="L157" s="36">
        <f>'Inform popn indicators'!AP159*'Inform popn indicators'!AR159</f>
        <v>4540274.1258050585</v>
      </c>
      <c r="M157" s="12">
        <v>600</v>
      </c>
      <c r="N157" s="12">
        <f>H157*INDEX(DPM,MATCH($B157,DPM_ISOS,0),MATCH(N$2,DPM_Disasters,0))</f>
        <v>0</v>
      </c>
      <c r="O157" s="12">
        <f>I157*INDEX(DPM,MATCH($B157,DPM_ISOS,0),MATCH(O$2,DPM_Disasters,0))</f>
        <v>0</v>
      </c>
      <c r="P157" s="12">
        <f>J157*INDEX(DPM,MATCH($B157,DPM_ISOS,0),MATCH(P$2,DPM_Disasters,0))</f>
        <v>792797.83246895939</v>
      </c>
      <c r="Q157" s="12">
        <f>K157*INDEX(DPM,MATCH($B157,DPM_ISOS,0),MATCH(Q$2,DPM_Disasters,0))</f>
        <v>167.5</v>
      </c>
      <c r="R157" s="12">
        <f>L157*INDEX(DPM,MATCH($B157,DPM_ISOS,0),MATCH(R$2,DPM_Disasters,0))</f>
        <v>2315539.80416058</v>
      </c>
      <c r="S157" s="12">
        <f>M157*INDEX(DPM,MATCH($B157,DPM_ISOS,0),MATCH(S$2,DPM_Disasters,0))</f>
        <v>306</v>
      </c>
    </row>
    <row r="158" spans="1:19" x14ac:dyDescent="0.3">
      <c r="A158" s="1" t="s">
        <v>312</v>
      </c>
      <c r="B158" s="1" t="s">
        <v>313</v>
      </c>
      <c r="D158" s="38">
        <f>'Inform popn indicators'!AP160</f>
        <v>1993211</v>
      </c>
      <c r="E158" s="39">
        <f>'Inform popn indicators'!AT160</f>
        <v>0.59934880750100072</v>
      </c>
      <c r="F158" s="39">
        <f>'Inform popn indicators'!AS160</f>
        <v>0.34539675813342008</v>
      </c>
      <c r="G158" s="39">
        <f>'Inform popn indicators'!AR160</f>
        <v>0.12477674359959245</v>
      </c>
      <c r="H158" s="36">
        <f>'Inform popn indicators'!AO160*'Inform popn indicators'!AT160</f>
        <v>1238702.9492050782</v>
      </c>
      <c r="I158" s="12">
        <v>200</v>
      </c>
      <c r="J158" s="36">
        <f>'Inform popn indicators'!AO160*'Inform popn indicators'!AS160</f>
        <v>713848.05907872971</v>
      </c>
      <c r="K158" s="12">
        <v>250</v>
      </c>
      <c r="L158" s="36">
        <f>'Inform popn indicators'!AP160*'Inform popn indicators'!AR160</f>
        <v>248706.37788688726</v>
      </c>
      <c r="M158" s="12">
        <v>600</v>
      </c>
      <c r="N158" s="12">
        <f>H158*INDEX(DPM,MATCH($B158,DPM_ISOS,0),MATCH(N$2,DPM_Disasters,0))</f>
        <v>0</v>
      </c>
      <c r="O158" s="12">
        <f>I158*INDEX(DPM,MATCH($B158,DPM_ISOS,0),MATCH(O$2,DPM_Disasters,0))</f>
        <v>0</v>
      </c>
      <c r="P158" s="12">
        <f>J158*INDEX(DPM,MATCH($B158,DPM_ISOS,0),MATCH(P$2,DPM_Disasters,0))</f>
        <v>285539.22363149188</v>
      </c>
      <c r="Q158" s="12">
        <f>K158*INDEX(DPM,MATCH($B158,DPM_ISOS,0),MATCH(Q$2,DPM_Disasters,0))</f>
        <v>100</v>
      </c>
      <c r="R158" s="12">
        <f>L158*INDEX(DPM,MATCH($B158,DPM_ISOS,0),MATCH(R$2,DPM_Disasters,0))</f>
        <v>159172.08184760786</v>
      </c>
      <c r="S158" s="12">
        <f>M158*INDEX(DPM,MATCH($B158,DPM_ISOS,0),MATCH(S$2,DPM_Disasters,0))</f>
        <v>384</v>
      </c>
    </row>
    <row r="159" spans="1:19" x14ac:dyDescent="0.3">
      <c r="A159" s="1" t="s">
        <v>314</v>
      </c>
      <c r="B159" s="1" t="s">
        <v>315</v>
      </c>
      <c r="D159" s="38">
        <f>'Inform popn indicators'!AP161</f>
        <v>442728</v>
      </c>
      <c r="E159" s="39">
        <f>'Inform popn indicators'!AT161</f>
        <v>8.6157903051808926E-2</v>
      </c>
      <c r="F159" s="39">
        <f>'Inform popn indicators'!AS161</f>
        <v>0.4682180520217446</v>
      </c>
      <c r="G159" s="39">
        <f>'Inform popn indicators'!AR161</f>
        <v>0.45560847388012515</v>
      </c>
      <c r="H159" s="36">
        <f>'Inform popn indicators'!AO161*'Inform popn indicators'!AT161</f>
        <v>52672.030925402025</v>
      </c>
      <c r="I159" s="12">
        <v>200</v>
      </c>
      <c r="J159" s="36">
        <f>'Inform popn indicators'!AO161*'Inform popn indicators'!AS161</f>
        <v>286241.8285771294</v>
      </c>
      <c r="K159" s="12">
        <v>250</v>
      </c>
      <c r="L159" s="36">
        <f>'Inform popn indicators'!AP161*'Inform popn indicators'!AR161</f>
        <v>201710.62842400005</v>
      </c>
      <c r="M159" s="12">
        <v>600</v>
      </c>
      <c r="N159" s="12">
        <f>H159*INDEX(DPM,MATCH($B159,DPM_ISOS,0),MATCH(N$2,DPM_Disasters,0))</f>
        <v>23702.413916430913</v>
      </c>
      <c r="O159" s="12">
        <f>I159*INDEX(DPM,MATCH($B159,DPM_ISOS,0),MATCH(O$2,DPM_Disasters,0))</f>
        <v>90</v>
      </c>
      <c r="P159" s="12">
        <f>J159*INDEX(DPM,MATCH($B159,DPM_ISOS,0),MATCH(P$2,DPM_Disasters,0))</f>
        <v>2862.418285771294</v>
      </c>
      <c r="Q159" s="12">
        <f>K159*INDEX(DPM,MATCH($B159,DPM_ISOS,0),MATCH(Q$2,DPM_Disasters,0))</f>
        <v>2.5</v>
      </c>
      <c r="R159" s="12">
        <f>L159*INDEX(DPM,MATCH($B159,DPM_ISOS,0),MATCH(R$2,DPM_Disasters,0))</f>
        <v>157334.29017072005</v>
      </c>
      <c r="S159" s="12">
        <f>M159*INDEX(DPM,MATCH($B159,DPM_ISOS,0),MATCH(S$2,DPM_Disasters,0))</f>
        <v>468</v>
      </c>
    </row>
    <row r="160" spans="1:19" x14ac:dyDescent="0.3">
      <c r="A160" s="1" t="s">
        <v>316</v>
      </c>
      <c r="B160" s="1" t="s">
        <v>317</v>
      </c>
      <c r="D160" s="38">
        <f>'Inform popn indicators'!AP162</f>
        <v>10768657</v>
      </c>
      <c r="E160" s="39">
        <f>'Inform popn indicators'!AT162</f>
        <v>0.79496036521524893</v>
      </c>
      <c r="F160" s="39">
        <f>'Inform popn indicators'!AS162</f>
        <v>0.9975409998637883</v>
      </c>
      <c r="G160" s="39">
        <f>'Inform popn indicators'!AR162</f>
        <v>0.83776840047342471</v>
      </c>
      <c r="H160" s="36">
        <f>'Inform popn indicators'!AO162*'Inform popn indicators'!AT162</f>
        <v>11719721.468274208</v>
      </c>
      <c r="I160" s="12">
        <v>200</v>
      </c>
      <c r="J160" s="36">
        <f>'Inform popn indicators'!AO162*'Inform popn indicators'!AS162</f>
        <v>14706271.133934896</v>
      </c>
      <c r="K160" s="12">
        <v>250</v>
      </c>
      <c r="L160" s="36">
        <f>'Inform popn indicators'!AP162*'Inform popn indicators'!AR162</f>
        <v>9021640.550136948</v>
      </c>
      <c r="M160" s="12">
        <v>600</v>
      </c>
      <c r="N160" s="12">
        <f>H160*INDEX(DPM,MATCH($B160,DPM_ISOS,0),MATCH(N$2,DPM_Disasters,0))</f>
        <v>1171972.1468274209</v>
      </c>
      <c r="O160" s="12">
        <f>I160*INDEX(DPM,MATCH($B160,DPM_ISOS,0),MATCH(O$2,DPM_Disasters,0))</f>
        <v>20</v>
      </c>
      <c r="P160" s="12">
        <f>J160*INDEX(DPM,MATCH($B160,DPM_ISOS,0),MATCH(P$2,DPM_Disasters,0))</f>
        <v>11029703.350451171</v>
      </c>
      <c r="Q160" s="12">
        <f>K160*INDEX(DPM,MATCH($B160,DPM_ISOS,0),MATCH(Q$2,DPM_Disasters,0))</f>
        <v>187.5</v>
      </c>
      <c r="R160" s="12">
        <f>L160*INDEX(DPM,MATCH($B160,DPM_ISOS,0),MATCH(R$2,DPM_Disasters,0))</f>
        <v>1353246.0825205422</v>
      </c>
      <c r="S160" s="12">
        <f>M160*INDEX(DPM,MATCH($B160,DPM_ISOS,0),MATCH(S$2,DPM_Disasters,0))</f>
        <v>90</v>
      </c>
    </row>
    <row r="161" spans="1:19" x14ac:dyDescent="0.3">
      <c r="A161" s="1" t="s">
        <v>318</v>
      </c>
      <c r="B161" s="1" t="s">
        <v>319</v>
      </c>
      <c r="D161" s="38">
        <f>'Inform popn indicators'!AP163</f>
        <v>54042693</v>
      </c>
      <c r="E161" s="39">
        <f>'Inform popn indicators'!AT163</f>
        <v>2.8091229036874332E-2</v>
      </c>
      <c r="F161" s="39">
        <f>'Inform popn indicators'!AS163</f>
        <v>0.85277623410366088</v>
      </c>
      <c r="G161" s="39">
        <f>'Inform popn indicators'!AR163</f>
        <v>0.80142860699590956</v>
      </c>
      <c r="H161" s="36">
        <f>'Inform popn indicators'!AO163*'Inform popn indicators'!AT163</f>
        <v>1593254.6195161312</v>
      </c>
      <c r="I161" s="12">
        <v>200</v>
      </c>
      <c r="J161" s="36">
        <f>'Inform popn indicators'!AO163*'Inform popn indicators'!AS163</f>
        <v>48367042.702749856</v>
      </c>
      <c r="K161" s="12">
        <v>250</v>
      </c>
      <c r="L161" s="36">
        <f>'Inform popn indicators'!AP163*'Inform popn indicators'!AR163</f>
        <v>43311360.169297591</v>
      </c>
      <c r="M161" s="12">
        <v>600</v>
      </c>
      <c r="N161" s="12">
        <f>H161*INDEX(DPM,MATCH($B161,DPM_ISOS,0),MATCH(N$2,DPM_Disasters,0))</f>
        <v>63730.18478064525</v>
      </c>
      <c r="O161" s="12">
        <f>I161*INDEX(DPM,MATCH($B161,DPM_ISOS,0),MATCH(O$2,DPM_Disasters,0))</f>
        <v>8</v>
      </c>
      <c r="P161" s="12">
        <f>J161*INDEX(DPM,MATCH($B161,DPM_ISOS,0),MATCH(P$2,DPM_Disasters,0))</f>
        <v>24183521.351374928</v>
      </c>
      <c r="Q161" s="12">
        <f>K161*INDEX(DPM,MATCH($B161,DPM_ISOS,0),MATCH(Q$2,DPM_Disasters,0))</f>
        <v>125</v>
      </c>
      <c r="R161" s="12">
        <f>L161*INDEX(DPM,MATCH($B161,DPM_ISOS,0),MATCH(R$2,DPM_Disasters,0))</f>
        <v>2165568.0084648798</v>
      </c>
      <c r="S161" s="12">
        <f>M161*INDEX(DPM,MATCH($B161,DPM_ISOS,0),MATCH(S$2,DPM_Disasters,0))</f>
        <v>30</v>
      </c>
    </row>
    <row r="162" spans="1:19" x14ac:dyDescent="0.3">
      <c r="A162" s="1" t="s">
        <v>320</v>
      </c>
      <c r="B162" s="1" t="s">
        <v>321</v>
      </c>
      <c r="D162" s="38">
        <f>'Inform popn indicators'!AP164</f>
        <v>11870841</v>
      </c>
      <c r="E162" s="39">
        <f>'Inform popn indicators'!AT164</f>
        <v>0.18674587427599942</v>
      </c>
      <c r="F162" s="39">
        <f>'Inform popn indicators'!AS164</f>
        <v>4.1597262511583466E-2</v>
      </c>
      <c r="G162" s="39">
        <f>'Inform popn indicators'!AR164</f>
        <v>0.57963411957993705</v>
      </c>
      <c r="H162" s="36">
        <f>'Inform popn indicators'!AO164*'Inform popn indicators'!AT164</f>
        <v>2348462.705574926</v>
      </c>
      <c r="I162" s="12">
        <v>200</v>
      </c>
      <c r="J162" s="36">
        <f>'Inform popn indicators'!AO164*'Inform popn indicators'!AS164</f>
        <v>523115.27652859536</v>
      </c>
      <c r="K162" s="12">
        <v>250</v>
      </c>
      <c r="L162" s="36">
        <f>'Inform popn indicators'!AP164*'Inform popn indicators'!AR164</f>
        <v>6880744.4717084197</v>
      </c>
      <c r="M162" s="12">
        <v>600</v>
      </c>
      <c r="N162" s="12">
        <f>H162*INDEX(DPM,MATCH($B162,DPM_ISOS,0),MATCH(N$2,DPM_Disasters,0))</f>
        <v>0</v>
      </c>
      <c r="O162" s="12">
        <f>I162*INDEX(DPM,MATCH($B162,DPM_ISOS,0),MATCH(O$2,DPM_Disasters,0))</f>
        <v>0</v>
      </c>
      <c r="P162" s="12">
        <f>J162*INDEX(DPM,MATCH($B162,DPM_ISOS,0),MATCH(P$2,DPM_Disasters,0))</f>
        <v>376642.99910058867</v>
      </c>
      <c r="Q162" s="12">
        <f>K162*INDEX(DPM,MATCH($B162,DPM_ISOS,0),MATCH(Q$2,DPM_Disasters,0))</f>
        <v>180</v>
      </c>
      <c r="R162" s="12">
        <f>L162*INDEX(DPM,MATCH($B162,DPM_ISOS,0),MATCH(R$2,DPM_Disasters,0))</f>
        <v>1995415.8967954416</v>
      </c>
      <c r="S162" s="12">
        <f>M162*INDEX(DPM,MATCH($B162,DPM_ISOS,0),MATCH(S$2,DPM_Disasters,0))</f>
        <v>174</v>
      </c>
    </row>
    <row r="163" spans="1:19" x14ac:dyDescent="0.3">
      <c r="A163" s="1" t="s">
        <v>322</v>
      </c>
      <c r="B163" s="1" t="s">
        <v>323</v>
      </c>
      <c r="D163" s="38">
        <f>'Inform popn indicators'!AP165</f>
        <v>45762112</v>
      </c>
      <c r="E163" s="39">
        <f>'Inform popn indicators'!AT165</f>
        <v>0.99987457082284537</v>
      </c>
      <c r="F163" s="39">
        <f>'Inform popn indicators'!AS165</f>
        <v>0.98720232298688038</v>
      </c>
      <c r="G163" s="39">
        <f>'Inform popn indicators'!AR165</f>
        <v>9.1974920612572508E-2</v>
      </c>
      <c r="H163" s="36">
        <f>'Inform popn indicators'!AO165*'Inform popn indicators'!AT165</f>
        <v>46566186.508849539</v>
      </c>
      <c r="I163" s="12">
        <v>200</v>
      </c>
      <c r="J163" s="36">
        <f>'Inform popn indicators'!AO165*'Inform popn indicators'!AS165</f>
        <v>45976014.22781004</v>
      </c>
      <c r="K163" s="12">
        <v>250</v>
      </c>
      <c r="L163" s="36">
        <f>'Inform popn indicators'!AP165*'Inform popn indicators'!AR165</f>
        <v>4208966.6182636516</v>
      </c>
      <c r="M163" s="12">
        <v>600</v>
      </c>
      <c r="N163" s="12">
        <f>H163*INDEX(DPM,MATCH($B163,DPM_ISOS,0),MATCH(N$2,DPM_Disasters,0))</f>
        <v>0</v>
      </c>
      <c r="O163" s="12">
        <f>I163*INDEX(DPM,MATCH($B163,DPM_ISOS,0),MATCH(O$2,DPM_Disasters,0))</f>
        <v>0</v>
      </c>
      <c r="P163" s="12">
        <f>J163*INDEX(DPM,MATCH($B163,DPM_ISOS,0),MATCH(P$2,DPM_Disasters,0))</f>
        <v>24827047.683017422</v>
      </c>
      <c r="Q163" s="12">
        <f>K163*INDEX(DPM,MATCH($B163,DPM_ISOS,0),MATCH(Q$2,DPM_Disasters,0))</f>
        <v>135</v>
      </c>
      <c r="R163" s="12">
        <f>L163*INDEX(DPM,MATCH($B163,DPM_ISOS,0),MATCH(R$2,DPM_Disasters,0))</f>
        <v>1809855.6458533702</v>
      </c>
      <c r="S163" s="12">
        <f>M163*INDEX(DPM,MATCH($B163,DPM_ISOS,0),MATCH(S$2,DPM_Disasters,0))</f>
        <v>258</v>
      </c>
    </row>
    <row r="164" spans="1:19" x14ac:dyDescent="0.3">
      <c r="A164" s="1" t="s">
        <v>324</v>
      </c>
      <c r="B164" s="1" t="s">
        <v>325</v>
      </c>
      <c r="D164" s="38">
        <f>'Inform popn indicators'!AP166</f>
        <v>20582939</v>
      </c>
      <c r="E164" s="39">
        <f>'Inform popn indicators'!AT166</f>
        <v>2.0246337503727396E-2</v>
      </c>
      <c r="F164" s="39">
        <f>'Inform popn indicators'!AS166</f>
        <v>0.91157462819623314</v>
      </c>
      <c r="G164" s="39">
        <f>'Inform popn indicators'!AR166</f>
        <v>0.87026589070940052</v>
      </c>
      <c r="H164" s="36">
        <f>'Inform popn indicators'!AO166*'Inform popn indicators'!AT166</f>
        <v>434162.46142993029</v>
      </c>
      <c r="I164" s="12">
        <v>200</v>
      </c>
      <c r="J164" s="36">
        <f>'Inform popn indicators'!AO166*'Inform popn indicators'!AS166</f>
        <v>19547806.327040024</v>
      </c>
      <c r="K164" s="12">
        <v>250</v>
      </c>
      <c r="L164" s="36">
        <f>'Inform popn indicators'!AP166*'Inform popn indicators'!AR166</f>
        <v>17912629.742252257</v>
      </c>
      <c r="M164" s="12">
        <v>600</v>
      </c>
      <c r="N164" s="12">
        <f>H164*INDEX(DPM,MATCH($B164,DPM_ISOS,0),MATCH(N$2,DPM_Disasters,0))</f>
        <v>156298.48611477489</v>
      </c>
      <c r="O164" s="12">
        <f>I164*INDEX(DPM,MATCH($B164,DPM_ISOS,0),MATCH(O$2,DPM_Disasters,0))</f>
        <v>72</v>
      </c>
      <c r="P164" s="12">
        <f>J164*INDEX(DPM,MATCH($B164,DPM_ISOS,0),MATCH(P$2,DPM_Disasters,0))</f>
        <v>11924161.859494414</v>
      </c>
      <c r="Q164" s="12">
        <f>K164*INDEX(DPM,MATCH($B164,DPM_ISOS,0),MATCH(Q$2,DPM_Disasters,0))</f>
        <v>152.5</v>
      </c>
      <c r="R164" s="12">
        <f>L164*INDEX(DPM,MATCH($B164,DPM_ISOS,0),MATCH(R$2,DPM_Disasters,0))</f>
        <v>179126.29742252256</v>
      </c>
      <c r="S164" s="12">
        <f>M164*INDEX(DPM,MATCH($B164,DPM_ISOS,0),MATCH(S$2,DPM_Disasters,0))</f>
        <v>6</v>
      </c>
    </row>
    <row r="165" spans="1:19" x14ac:dyDescent="0.3">
      <c r="A165" s="1" t="s">
        <v>326</v>
      </c>
      <c r="B165" s="1" t="s">
        <v>327</v>
      </c>
      <c r="D165" s="38">
        <f>'Inform popn indicators'!AP167</f>
        <v>40174306</v>
      </c>
      <c r="E165" s="39">
        <f>'Inform popn indicators'!AT167</f>
        <v>0.36664193420795399</v>
      </c>
      <c r="F165" s="39">
        <f>'Inform popn indicators'!AS167</f>
        <v>0.14503348824673934</v>
      </c>
      <c r="G165" s="39">
        <f>'Inform popn indicators'!AR167</f>
        <v>0.12888727142054979</v>
      </c>
      <c r="H165" s="36">
        <f>'Inform popn indicators'!AO167*'Inform popn indicators'!AT167</f>
        <v>14861217.77780542</v>
      </c>
      <c r="I165" s="12">
        <v>200</v>
      </c>
      <c r="J165" s="36">
        <f>'Inform popn indicators'!AO167*'Inform popn indicators'!AS167</f>
        <v>5878689.9500892302</v>
      </c>
      <c r="K165" s="12">
        <v>250</v>
      </c>
      <c r="L165" s="36">
        <f>'Inform popn indicators'!AP167*'Inform popn indicators'!AR167</f>
        <v>5177956.6815542215</v>
      </c>
      <c r="M165" s="12">
        <v>600</v>
      </c>
      <c r="N165" s="12">
        <f>H165*INDEX(DPM,MATCH($B165,DPM_ISOS,0),MATCH(N$2,DPM_Disasters,0))</f>
        <v>0</v>
      </c>
      <c r="O165" s="12">
        <f>I165*INDEX(DPM,MATCH($B165,DPM_ISOS,0),MATCH(O$2,DPM_Disasters,0))</f>
        <v>0</v>
      </c>
      <c r="P165" s="12">
        <f>J165*INDEX(DPM,MATCH($B165,DPM_ISOS,0),MATCH(P$2,DPM_Disasters,0))</f>
        <v>4702951.960071384</v>
      </c>
      <c r="Q165" s="12">
        <f>K165*INDEX(DPM,MATCH($B165,DPM_ISOS,0),MATCH(Q$2,DPM_Disasters,0))</f>
        <v>200</v>
      </c>
      <c r="R165" s="12">
        <f>L165*INDEX(DPM,MATCH($B165,DPM_ISOS,0),MATCH(R$2,DPM_Disasters,0))</f>
        <v>51779.566815542217</v>
      </c>
      <c r="S165" s="12">
        <f>M165*INDEX(DPM,MATCH($B165,DPM_ISOS,0),MATCH(S$2,DPM_Disasters,0))</f>
        <v>6</v>
      </c>
    </row>
    <row r="166" spans="1:19" x14ac:dyDescent="0.3">
      <c r="A166" s="1" t="s">
        <v>328</v>
      </c>
      <c r="B166" s="1" t="s">
        <v>329</v>
      </c>
      <c r="D166" s="38">
        <f>'Inform popn indicators'!AP168</f>
        <v>536348</v>
      </c>
      <c r="E166" s="39">
        <f>'Inform popn indicators'!AT168</f>
        <v>0.41817473246731063</v>
      </c>
      <c r="F166" s="39">
        <f>'Inform popn indicators'!AS168</f>
        <v>0.33403509248474228</v>
      </c>
      <c r="G166" s="39">
        <f>'Inform popn indicators'!AR168</f>
        <v>0.90608456919276836</v>
      </c>
      <c r="H166" s="36">
        <f>'Inform popn indicators'!AO168*'Inform popn indicators'!AT168</f>
        <v>235600.48062154773</v>
      </c>
      <c r="I166" s="12">
        <v>200</v>
      </c>
      <c r="J166" s="36">
        <f>'Inform popn indicators'!AO168*'Inform popn indicators'!AS168</f>
        <v>188196.03917608876</v>
      </c>
      <c r="K166" s="12">
        <v>250</v>
      </c>
      <c r="L166" s="36">
        <f>'Inform popn indicators'!AP168*'Inform popn indicators'!AR168</f>
        <v>485976.6465174029</v>
      </c>
      <c r="M166" s="12">
        <v>600</v>
      </c>
      <c r="N166" s="12">
        <f>H166*INDEX(DPM,MATCH($B166,DPM_ISOS,0),MATCH(N$2,DPM_Disasters,0))</f>
        <v>0</v>
      </c>
      <c r="O166" s="12">
        <f>I166*INDEX(DPM,MATCH($B166,DPM_ISOS,0),MATCH(O$2,DPM_Disasters,0))</f>
        <v>0</v>
      </c>
      <c r="P166" s="12">
        <f>J166*INDEX(DPM,MATCH($B166,DPM_ISOS,0),MATCH(P$2,DPM_Disasters,0))</f>
        <v>161848.59369143634</v>
      </c>
      <c r="Q166" s="12">
        <f>K166*INDEX(DPM,MATCH($B166,DPM_ISOS,0),MATCH(Q$2,DPM_Disasters,0))</f>
        <v>215</v>
      </c>
      <c r="R166" s="12">
        <f>L166*INDEX(DPM,MATCH($B166,DPM_ISOS,0),MATCH(R$2,DPM_Disasters,0))</f>
        <v>4859.7664651740288</v>
      </c>
      <c r="S166" s="12">
        <f>M166*INDEX(DPM,MATCH($B166,DPM_ISOS,0),MATCH(S$2,DPM_Disasters,0))</f>
        <v>6</v>
      </c>
    </row>
    <row r="167" spans="1:19" x14ac:dyDescent="0.3">
      <c r="A167" s="1" t="s">
        <v>330</v>
      </c>
      <c r="B167" s="1" t="s">
        <v>331</v>
      </c>
      <c r="D167" s="38">
        <f>'Inform popn indicators'!AP169</f>
        <v>1277952</v>
      </c>
      <c r="E167" s="39">
        <f>'Inform popn indicators'!AT169</f>
        <v>0.11494346432609659</v>
      </c>
      <c r="F167" s="39">
        <f>'Inform popn indicators'!AS169</f>
        <v>0.42629588994525569</v>
      </c>
      <c r="G167" s="39">
        <f>'Inform popn indicators'!AR169</f>
        <v>0.38398650571749793</v>
      </c>
      <c r="H167" s="36">
        <f>'Inform popn indicators'!AO169*'Inform popn indicators'!AT169</f>
        <v>157156.91137371288</v>
      </c>
      <c r="I167" s="12">
        <v>200</v>
      </c>
      <c r="J167" s="36">
        <f>'Inform popn indicators'!AO169*'Inform popn indicators'!AS169</f>
        <v>582854.76071121066</v>
      </c>
      <c r="K167" s="12">
        <v>250</v>
      </c>
      <c r="L167" s="36">
        <f>'Inform popn indicators'!AP169*'Inform popn indicators'!AR169</f>
        <v>490716.32295468793</v>
      </c>
      <c r="M167" s="12">
        <v>600</v>
      </c>
      <c r="N167" s="12">
        <f>H167*INDEX(DPM,MATCH($B167,DPM_ISOS,0),MATCH(N$2,DPM_Disasters,0))</f>
        <v>3143.1382274742577</v>
      </c>
      <c r="O167" s="12">
        <f>I167*INDEX(DPM,MATCH($B167,DPM_ISOS,0),MATCH(O$2,DPM_Disasters,0))</f>
        <v>4</v>
      </c>
      <c r="P167" s="12">
        <f>J167*INDEX(DPM,MATCH($B167,DPM_ISOS,0),MATCH(P$2,DPM_Disasters,0))</f>
        <v>244798.99949870849</v>
      </c>
      <c r="Q167" s="12">
        <f>K167*INDEX(DPM,MATCH($B167,DPM_ISOS,0),MATCH(Q$2,DPM_Disasters,0))</f>
        <v>105.00000000000001</v>
      </c>
      <c r="R167" s="12">
        <f>L167*INDEX(DPM,MATCH($B167,DPM_ISOS,0),MATCH(R$2,DPM_Disasters,0))</f>
        <v>4907.1632295468798</v>
      </c>
      <c r="S167" s="12">
        <f>M167*INDEX(DPM,MATCH($B167,DPM_ISOS,0),MATCH(S$2,DPM_Disasters,0))</f>
        <v>6</v>
      </c>
    </row>
    <row r="168" spans="1:19" x14ac:dyDescent="0.3">
      <c r="A168" s="1" t="s">
        <v>332</v>
      </c>
      <c r="B168" s="1" t="s">
        <v>333</v>
      </c>
      <c r="D168" s="38">
        <f>'Inform popn indicators'!AP170</f>
        <v>9631078</v>
      </c>
      <c r="E168" s="39">
        <f>'Inform popn indicators'!AT170</f>
        <v>0.602111692168535</v>
      </c>
      <c r="F168" s="39">
        <f>'Inform popn indicators'!AS170</f>
        <v>8.3368405456870631E-3</v>
      </c>
      <c r="G168" s="39">
        <f>'Inform popn indicators'!AR170</f>
        <v>0.50084046924910541</v>
      </c>
      <c r="H168" s="36">
        <f>'Inform popn indicators'!AO170*'Inform popn indicators'!AT170</f>
        <v>6061906.3761596149</v>
      </c>
      <c r="I168" s="12">
        <v>200</v>
      </c>
      <c r="J168" s="36">
        <f>'Inform popn indicators'!AO170*'Inform popn indicators'!AS170</f>
        <v>83933.176382797654</v>
      </c>
      <c r="K168" s="12">
        <v>250</v>
      </c>
      <c r="L168" s="36">
        <f>'Inform popn indicators'!AP170*'Inform popn indicators'!AR170</f>
        <v>4823633.6248947354</v>
      </c>
      <c r="M168" s="12">
        <v>600</v>
      </c>
      <c r="N168" s="12">
        <f>H168*INDEX(DPM,MATCH($B168,DPM_ISOS,0),MATCH(N$2,DPM_Disasters,0))</f>
        <v>0</v>
      </c>
      <c r="O168" s="12">
        <f>I168*INDEX(DPM,MATCH($B168,DPM_ISOS,0),MATCH(O$2,DPM_Disasters,0))</f>
        <v>0</v>
      </c>
      <c r="P168" s="12">
        <f>J168*INDEX(DPM,MATCH($B168,DPM_ISOS,0),MATCH(P$2,DPM_Disasters,0))</f>
        <v>26858.616442495251</v>
      </c>
      <c r="Q168" s="12">
        <f>K168*INDEX(DPM,MATCH($B168,DPM_ISOS,0),MATCH(Q$2,DPM_Disasters,0))</f>
        <v>80</v>
      </c>
      <c r="R168" s="12">
        <f>L168*INDEX(DPM,MATCH($B168,DPM_ISOS,0),MATCH(R$2,DPM_Disasters,0))</f>
        <v>48236.336248947358</v>
      </c>
      <c r="S168" s="12">
        <f>M168*INDEX(DPM,MATCH($B168,DPM_ISOS,0),MATCH(S$2,DPM_Disasters,0))</f>
        <v>6</v>
      </c>
    </row>
    <row r="169" spans="1:19" x14ac:dyDescent="0.3">
      <c r="A169" s="1" t="s">
        <v>334</v>
      </c>
      <c r="B169" s="1" t="s">
        <v>335</v>
      </c>
      <c r="D169" s="38">
        <f>'Inform popn indicators'!AP171</f>
        <v>8206348</v>
      </c>
      <c r="E169" s="39">
        <f>'Inform popn indicators'!AT171</f>
        <v>0.22623460056596256</v>
      </c>
      <c r="F169" s="39">
        <f>'Inform popn indicators'!AS171</f>
        <v>6.1455674103848446E-2</v>
      </c>
      <c r="G169" s="39">
        <f>'Inform popn indicators'!AR171</f>
        <v>0.31457393459726379</v>
      </c>
      <c r="H169" s="36">
        <f>'Inform popn indicators'!AO171*'Inform popn indicators'!AT171</f>
        <v>1915305.9743796487</v>
      </c>
      <c r="I169" s="12">
        <v>200</v>
      </c>
      <c r="J169" s="36">
        <f>'Inform popn indicators'!AO171*'Inform popn indicators'!AS171</f>
        <v>520284.78170964069</v>
      </c>
      <c r="K169" s="12">
        <v>250</v>
      </c>
      <c r="L169" s="36">
        <f>'Inform popn indicators'!AP171*'Inform popn indicators'!AR171</f>
        <v>2581503.1790343868</v>
      </c>
      <c r="M169" s="12">
        <v>600</v>
      </c>
      <c r="N169" s="12">
        <f>H169*INDEX(DPM,MATCH($B169,DPM_ISOS,0),MATCH(N$2,DPM_Disasters,0))</f>
        <v>0</v>
      </c>
      <c r="O169" s="12">
        <f>I169*INDEX(DPM,MATCH($B169,DPM_ISOS,0),MATCH(O$2,DPM_Disasters,0))</f>
        <v>0</v>
      </c>
      <c r="P169" s="12">
        <f>J169*INDEX(DPM,MATCH($B169,DPM_ISOS,0),MATCH(P$2,DPM_Disasters,0))</f>
        <v>223722.4561351455</v>
      </c>
      <c r="Q169" s="12">
        <f>K169*INDEX(DPM,MATCH($B169,DPM_ISOS,0),MATCH(Q$2,DPM_Disasters,0))</f>
        <v>107.5</v>
      </c>
      <c r="R169" s="12">
        <f>L169*INDEX(DPM,MATCH($B169,DPM_ISOS,0),MATCH(R$2,DPM_Disasters,0))</f>
        <v>851896.04908134753</v>
      </c>
      <c r="S169" s="12">
        <f>M169*INDEX(DPM,MATCH($B169,DPM_ISOS,0),MATCH(S$2,DPM_Disasters,0))</f>
        <v>197.99999999999997</v>
      </c>
    </row>
    <row r="170" spans="1:19" x14ac:dyDescent="0.3">
      <c r="A170" s="1" t="s">
        <v>336</v>
      </c>
      <c r="B170" s="1" t="s">
        <v>337</v>
      </c>
      <c r="D170" s="38">
        <f>'Inform popn indicators'!AP172</f>
        <v>18441248</v>
      </c>
      <c r="E170" s="39">
        <f>'Inform popn indicators'!AT172</f>
        <v>0.90730653315870669</v>
      </c>
      <c r="F170" s="39">
        <f>'Inform popn indicators'!AS172</f>
        <v>9.0436829658049112E-2</v>
      </c>
      <c r="G170" s="39">
        <f>'Inform popn indicators'!AR172</f>
        <v>0.5472511081740038</v>
      </c>
      <c r="H170" s="36">
        <f>'Inform popn indicators'!AO172*'Inform popn indicators'!AT172</f>
        <v>16576370.596347194</v>
      </c>
      <c r="I170" s="12">
        <v>200</v>
      </c>
      <c r="J170" s="36">
        <f>'Inform popn indicators'!AO172*'Inform popn indicators'!AS172</f>
        <v>1652268.9401910424</v>
      </c>
      <c r="K170" s="12">
        <v>250</v>
      </c>
      <c r="L170" s="36">
        <f>'Inform popn indicators'!AP172*'Inform popn indicators'!AR172</f>
        <v>10091993.404111631</v>
      </c>
      <c r="M170" s="12">
        <v>600</v>
      </c>
      <c r="N170" s="12">
        <f>H170*INDEX(DPM,MATCH($B170,DPM_ISOS,0),MATCH(N$2,DPM_Disasters,0))</f>
        <v>0</v>
      </c>
      <c r="O170" s="12">
        <f>I170*INDEX(DPM,MATCH($B170,DPM_ISOS,0),MATCH(O$2,DPM_Disasters,0))</f>
        <v>0</v>
      </c>
      <c r="P170" s="12">
        <f>J170*INDEX(DPM,MATCH($B170,DPM_ISOS,0),MATCH(P$2,DPM_Disasters,0))</f>
        <v>859179.84889934212</v>
      </c>
      <c r="Q170" s="12">
        <f>K170*INDEX(DPM,MATCH($B170,DPM_ISOS,0),MATCH(Q$2,DPM_Disasters,0))</f>
        <v>130</v>
      </c>
      <c r="R170" s="12">
        <f>L170*INDEX(DPM,MATCH($B170,DPM_ISOS,0),MATCH(R$2,DPM_Disasters,0))</f>
        <v>6357955.8445903277</v>
      </c>
      <c r="S170" s="12">
        <f>M170*INDEX(DPM,MATCH($B170,DPM_ISOS,0),MATCH(S$2,DPM_Disasters,0))</f>
        <v>378</v>
      </c>
    </row>
    <row r="171" spans="1:19" x14ac:dyDescent="0.3">
      <c r="A171" s="1" t="s">
        <v>338</v>
      </c>
      <c r="B171" s="1" t="s">
        <v>339</v>
      </c>
      <c r="D171" s="38">
        <f>'Inform popn indicators'!AP173</f>
        <v>8451033</v>
      </c>
      <c r="E171" s="39">
        <f>'Inform popn indicators'!AT173</f>
        <v>0.15735889749172149</v>
      </c>
      <c r="F171" s="39">
        <f>'Inform popn indicators'!AS173</f>
        <v>0.76878449628431089</v>
      </c>
      <c r="G171" s="39">
        <f>'Inform popn indicators'!AR173</f>
        <v>0.98484875255860194</v>
      </c>
      <c r="H171" s="36">
        <f>'Inform popn indicators'!AO173*'Inform popn indicators'!AT173</f>
        <v>1403852.698625487</v>
      </c>
      <c r="I171" s="12">
        <v>200</v>
      </c>
      <c r="J171" s="36">
        <f>'Inform popn indicators'!AO173*'Inform popn indicators'!AS173</f>
        <v>6858590.1844345629</v>
      </c>
      <c r="K171" s="12">
        <v>250</v>
      </c>
      <c r="L171" s="36">
        <f>'Inform popn indicators'!AP173*'Inform popn indicators'!AR173</f>
        <v>8322989.3078815797</v>
      </c>
      <c r="M171" s="12">
        <v>600</v>
      </c>
      <c r="N171" s="12">
        <f>H171*INDEX(DPM,MATCH($B171,DPM_ISOS,0),MATCH(N$2,DPM_Disasters,0))</f>
        <v>0</v>
      </c>
      <c r="O171" s="12">
        <f>I171*INDEX(DPM,MATCH($B171,DPM_ISOS,0),MATCH(O$2,DPM_Disasters,0))</f>
        <v>0</v>
      </c>
      <c r="P171" s="12">
        <f>J171*INDEX(DPM,MATCH($B171,DPM_ISOS,0),MATCH(P$2,DPM_Disasters,0))</f>
        <v>3703638.6995946644</v>
      </c>
      <c r="Q171" s="12">
        <f>K171*INDEX(DPM,MATCH($B171,DPM_ISOS,0),MATCH(Q$2,DPM_Disasters,0))</f>
        <v>135</v>
      </c>
      <c r="R171" s="12">
        <f>L171*INDEX(DPM,MATCH($B171,DPM_ISOS,0),MATCH(R$2,DPM_Disasters,0))</f>
        <v>8073299.6286451323</v>
      </c>
      <c r="S171" s="12">
        <f>M171*INDEX(DPM,MATCH($B171,DPM_ISOS,0),MATCH(S$2,DPM_Disasters,0))</f>
        <v>582</v>
      </c>
    </row>
    <row r="172" spans="1:19" x14ac:dyDescent="0.3">
      <c r="A172" s="1" t="s">
        <v>340</v>
      </c>
      <c r="B172" s="1" t="s">
        <v>341</v>
      </c>
      <c r="D172" s="38">
        <f>'Inform popn indicators'!AP174</f>
        <v>52241712</v>
      </c>
      <c r="E172" s="39">
        <f>'Inform popn indicators'!AT174</f>
        <v>0.3491655784766754</v>
      </c>
      <c r="F172" s="39">
        <f>'Inform popn indicators'!AS174</f>
        <v>5.7184669091980056E-2</v>
      </c>
      <c r="G172" s="39">
        <f>'Inform popn indicators'!AR174</f>
        <v>0.81508957028192064</v>
      </c>
      <c r="H172" s="36">
        <f>'Inform popn indicators'!AO174*'Inform popn indicators'!AT174</f>
        <v>20010686.285809837</v>
      </c>
      <c r="I172" s="12">
        <v>200</v>
      </c>
      <c r="J172" s="36">
        <f>'Inform popn indicators'!AO174*'Inform popn indicators'!AS174</f>
        <v>3277254.529354759</v>
      </c>
      <c r="K172" s="12">
        <v>250</v>
      </c>
      <c r="L172" s="36">
        <f>'Inform popn indicators'!AP174*'Inform popn indicators'!AR174</f>
        <v>42581674.584871858</v>
      </c>
      <c r="M172" s="12">
        <v>600</v>
      </c>
      <c r="N172" s="12">
        <f>H172*INDEX(DPM,MATCH($B172,DPM_ISOS,0),MATCH(N$2,DPM_Disasters,0))</f>
        <v>1600854.902864787</v>
      </c>
      <c r="O172" s="12">
        <f>I172*INDEX(DPM,MATCH($B172,DPM_ISOS,0),MATCH(O$2,DPM_Disasters,0))</f>
        <v>16</v>
      </c>
      <c r="P172" s="12">
        <f>J172*INDEX(DPM,MATCH($B172,DPM_ISOS,0),MATCH(P$2,DPM_Disasters,0))</f>
        <v>1900807.62702576</v>
      </c>
      <c r="Q172" s="12">
        <f>K172*INDEX(DPM,MATCH($B172,DPM_ISOS,0),MATCH(Q$2,DPM_Disasters,0))</f>
        <v>145</v>
      </c>
      <c r="R172" s="12">
        <f>L172*INDEX(DPM,MATCH($B172,DPM_ISOS,0),MATCH(R$2,DPM_Disasters,0))</f>
        <v>20013387.054889776</v>
      </c>
      <c r="S172" s="12">
        <f>M172*INDEX(DPM,MATCH($B172,DPM_ISOS,0),MATCH(S$2,DPM_Disasters,0))</f>
        <v>282</v>
      </c>
    </row>
    <row r="173" spans="1:19" x14ac:dyDescent="0.3">
      <c r="A173" s="1" t="s">
        <v>342</v>
      </c>
      <c r="B173" s="1" t="s">
        <v>343</v>
      </c>
      <c r="D173" s="38">
        <f>'Inform popn indicators'!AP175</f>
        <v>67688374</v>
      </c>
      <c r="E173" s="39">
        <f>'Inform popn indicators'!AT175</f>
        <v>2.4542800881861226E-2</v>
      </c>
      <c r="F173" s="39">
        <f>'Inform popn indicators'!AS175</f>
        <v>0.88115046153483634</v>
      </c>
      <c r="G173" s="39">
        <f>'Inform popn indicators'!AR175</f>
        <v>0.47257443550798761</v>
      </c>
      <c r="H173" s="36">
        <f>'Inform popn indicators'!AO175*'Inform popn indicators'!AT175</f>
        <v>1694373.9103951049</v>
      </c>
      <c r="I173" s="12">
        <v>200</v>
      </c>
      <c r="J173" s="36">
        <f>'Inform popn indicators'!AO175*'Inform popn indicators'!AS175</f>
        <v>60832435.5620168</v>
      </c>
      <c r="K173" s="12">
        <v>250</v>
      </c>
      <c r="L173" s="36">
        <f>'Inform popn indicators'!AP175*'Inform popn indicators'!AR175</f>
        <v>31987795.133503545</v>
      </c>
      <c r="M173" s="12">
        <v>600</v>
      </c>
      <c r="N173" s="12">
        <f>H173*INDEX(DPM,MATCH($B173,DPM_ISOS,0),MATCH(N$2,DPM_Disasters,0))</f>
        <v>830243.21609360143</v>
      </c>
      <c r="O173" s="12">
        <f>I173*INDEX(DPM,MATCH($B173,DPM_ISOS,0),MATCH(O$2,DPM_Disasters,0))</f>
        <v>98.000000000000014</v>
      </c>
      <c r="P173" s="12">
        <f>J173*INDEX(DPM,MATCH($B173,DPM_ISOS,0),MATCH(P$2,DPM_Disasters,0))</f>
        <v>53532543.29457479</v>
      </c>
      <c r="Q173" s="12">
        <f>K173*INDEX(DPM,MATCH($B173,DPM_ISOS,0),MATCH(Q$2,DPM_Disasters,0))</f>
        <v>220.00000000000003</v>
      </c>
      <c r="R173" s="12">
        <f>L173*INDEX(DPM,MATCH($B173,DPM_ISOS,0),MATCH(R$2,DPM_Disasters,0))</f>
        <v>10875850.345391205</v>
      </c>
      <c r="S173" s="12">
        <f>M173*INDEX(DPM,MATCH($B173,DPM_ISOS,0),MATCH(S$2,DPM_Disasters,0))</f>
        <v>203.99999999999997</v>
      </c>
    </row>
    <row r="174" spans="1:19" x14ac:dyDescent="0.3">
      <c r="A174" s="1" t="s">
        <v>344</v>
      </c>
      <c r="B174" s="1" t="s">
        <v>345</v>
      </c>
      <c r="D174" s="38">
        <f>'Inform popn indicators'!AP176</f>
        <v>2067857</v>
      </c>
      <c r="E174" s="39">
        <f>'Inform popn indicators'!AT176</f>
        <v>0.47309750252774896</v>
      </c>
      <c r="F174" s="39">
        <f>'Inform popn indicators'!AS176</f>
        <v>0.73787314197984277</v>
      </c>
      <c r="G174" s="39">
        <f>'Inform popn indicators'!AR176</f>
        <v>0.98265731530911016</v>
      </c>
      <c r="H174" s="36">
        <f>'Inform popn indicators'!AO176*'Inform popn indicators'!AT176</f>
        <v>985537.79336570553</v>
      </c>
      <c r="I174" s="12">
        <v>200</v>
      </c>
      <c r="J174" s="36">
        <f>'Inform popn indicators'!AO176*'Inform popn indicators'!AS176</f>
        <v>1537107.8144467294</v>
      </c>
      <c r="K174" s="12">
        <v>250</v>
      </c>
      <c r="L174" s="36">
        <f>'Inform popn indicators'!AP176*'Inform popn indicators'!AR176</f>
        <v>2031994.8080631506</v>
      </c>
      <c r="M174" s="12">
        <v>600</v>
      </c>
      <c r="N174" s="12">
        <f>H174*INDEX(DPM,MATCH($B174,DPM_ISOS,0),MATCH(N$2,DPM_Disasters,0))</f>
        <v>0</v>
      </c>
      <c r="O174" s="12">
        <f>I174*INDEX(DPM,MATCH($B174,DPM_ISOS,0),MATCH(O$2,DPM_Disasters,0))</f>
        <v>0</v>
      </c>
      <c r="P174" s="12">
        <f>J174*INDEX(DPM,MATCH($B174,DPM_ISOS,0),MATCH(P$2,DPM_Disasters,0))</f>
        <v>645585.28206762637</v>
      </c>
      <c r="Q174" s="12">
        <f>K174*INDEX(DPM,MATCH($B174,DPM_ISOS,0),MATCH(Q$2,DPM_Disasters,0))</f>
        <v>105.00000000000001</v>
      </c>
      <c r="R174" s="12">
        <f>L174*INDEX(DPM,MATCH($B174,DPM_ISOS,0),MATCH(R$2,DPM_Disasters,0))</f>
        <v>1341116.5733216791</v>
      </c>
      <c r="S174" s="12">
        <f>M174*INDEX(DPM,MATCH($B174,DPM_ISOS,0),MATCH(S$2,DPM_Disasters,0))</f>
        <v>395.99999999999994</v>
      </c>
    </row>
    <row r="175" spans="1:19" x14ac:dyDescent="0.3">
      <c r="A175" s="1" t="s">
        <v>346</v>
      </c>
      <c r="B175" s="1" t="s">
        <v>347</v>
      </c>
      <c r="D175" s="38">
        <f>'Inform popn indicators'!AP177</f>
        <v>1136449</v>
      </c>
      <c r="E175" s="39">
        <f>'Inform popn indicators'!AT177</f>
        <v>1.1282011533901071E-2</v>
      </c>
      <c r="F175" s="39">
        <f>'Inform popn indicators'!AS177</f>
        <v>0.34638679696946428</v>
      </c>
      <c r="G175" s="39">
        <f>'Inform popn indicators'!AR177</f>
        <v>0.27031939505893676</v>
      </c>
      <c r="H175" s="36">
        <f>'Inform popn indicators'!AO177*'Inform popn indicators'!AT177</f>
        <v>14624.99565352283</v>
      </c>
      <c r="I175" s="12">
        <v>200</v>
      </c>
      <c r="J175" s="36">
        <f>'Inform popn indicators'!AO177*'Inform popn indicators'!AS177</f>
        <v>449025.01516628324</v>
      </c>
      <c r="K175" s="12">
        <v>250</v>
      </c>
      <c r="L175" s="36">
        <f>'Inform popn indicators'!AP177*'Inform popn indicators'!AR177</f>
        <v>307204.20619533362</v>
      </c>
      <c r="M175" s="12">
        <v>600</v>
      </c>
      <c r="N175" s="12">
        <f>H175*INDEX(DPM,MATCH($B175,DPM_ISOS,0),MATCH(N$2,DPM_Disasters,0))</f>
        <v>5411.2483918034468</v>
      </c>
      <c r="O175" s="12">
        <f>I175*INDEX(DPM,MATCH($B175,DPM_ISOS,0),MATCH(O$2,DPM_Disasters,0))</f>
        <v>74</v>
      </c>
      <c r="P175" s="12">
        <f>J175*INDEX(DPM,MATCH($B175,DPM_ISOS,0),MATCH(P$2,DPM_Disasters,0))</f>
        <v>76334.252578268148</v>
      </c>
      <c r="Q175" s="12">
        <f>K175*INDEX(DPM,MATCH($B175,DPM_ISOS,0),MATCH(Q$2,DPM_Disasters,0))</f>
        <v>42.499999999999993</v>
      </c>
      <c r="R175" s="12">
        <f>L175*INDEX(DPM,MATCH($B175,DPM_ISOS,0),MATCH(R$2,DPM_Disasters,0))</f>
        <v>178178.4395932935</v>
      </c>
      <c r="S175" s="12">
        <f>M175*INDEX(DPM,MATCH($B175,DPM_ISOS,0),MATCH(S$2,DPM_Disasters,0))</f>
        <v>348</v>
      </c>
    </row>
    <row r="176" spans="1:19" x14ac:dyDescent="0.3">
      <c r="A176" s="1" t="s">
        <v>348</v>
      </c>
      <c r="B176" s="1" t="s">
        <v>349</v>
      </c>
      <c r="D176" s="38">
        <f>'Inform popn indicators'!AP178</f>
        <v>7255960</v>
      </c>
      <c r="E176" s="39">
        <f>'Inform popn indicators'!AT178</f>
        <v>0.16619792286918256</v>
      </c>
      <c r="F176" s="39">
        <f>'Inform popn indicators'!AS178</f>
        <v>0.9265511806019967</v>
      </c>
      <c r="G176" s="39">
        <f>'Inform popn indicators'!AR178</f>
        <v>0.65010662176632905</v>
      </c>
      <c r="H176" s="36">
        <f>'Inform popn indicators'!AO178*'Inform popn indicators'!AT178</f>
        <v>1295960.5459694876</v>
      </c>
      <c r="I176" s="12">
        <v>200</v>
      </c>
      <c r="J176" s="36">
        <f>'Inform popn indicators'!AO178*'Inform popn indicators'!AS178</f>
        <v>7224962.5816731062</v>
      </c>
      <c r="K176" s="12">
        <v>250</v>
      </c>
      <c r="L176" s="36">
        <f>'Inform popn indicators'!AP178*'Inform popn indicators'!AR178</f>
        <v>4717147.6432716129</v>
      </c>
      <c r="M176" s="12">
        <v>600</v>
      </c>
      <c r="N176" s="12">
        <f>H176*INDEX(DPM,MATCH($B176,DPM_ISOS,0),MATCH(N$2,DPM_Disasters,0))</f>
        <v>0</v>
      </c>
      <c r="O176" s="12">
        <f>I176*INDEX(DPM,MATCH($B176,DPM_ISOS,0),MATCH(O$2,DPM_Disasters,0))</f>
        <v>0</v>
      </c>
      <c r="P176" s="12">
        <f>J176*INDEX(DPM,MATCH($B176,DPM_ISOS,0),MATCH(P$2,DPM_Disasters,0))</f>
        <v>3106733.9101194357</v>
      </c>
      <c r="Q176" s="12">
        <f>K176*INDEX(DPM,MATCH($B176,DPM_ISOS,0),MATCH(Q$2,DPM_Disasters,0))</f>
        <v>107.5</v>
      </c>
      <c r="R176" s="12">
        <f>L176*INDEX(DPM,MATCH($B176,DPM_ISOS,0),MATCH(R$2,DPM_Disasters,0))</f>
        <v>47171.476432716132</v>
      </c>
      <c r="S176" s="12">
        <f>M176*INDEX(DPM,MATCH($B176,DPM_ISOS,0),MATCH(S$2,DPM_Disasters,0))</f>
        <v>6</v>
      </c>
    </row>
    <row r="177" spans="1:19" x14ac:dyDescent="0.3">
      <c r="A177" s="1" t="s">
        <v>350</v>
      </c>
      <c r="B177" s="1" t="s">
        <v>351</v>
      </c>
      <c r="D177" s="38">
        <f>'Inform popn indicators'!AP179</f>
        <v>105431</v>
      </c>
      <c r="E177" s="39">
        <f>'Inform popn indicators'!AT179</f>
        <v>0.97514925079118686</v>
      </c>
      <c r="F177" s="39">
        <f>'Inform popn indicators'!AS179</f>
        <v>0.11974369177099531</v>
      </c>
      <c r="G177" s="39">
        <f>'Inform popn indicators'!AR179</f>
        <v>4.7535728919367415E-2</v>
      </c>
      <c r="H177" s="36">
        <f>'Inform popn indicators'!AO179*'Inform popn indicators'!AT179</f>
        <v>105335.622070464</v>
      </c>
      <c r="I177" s="12">
        <v>200</v>
      </c>
      <c r="J177" s="36">
        <f>'Inform popn indicators'!AO179*'Inform popn indicators'!AS179</f>
        <v>12934.713585102912</v>
      </c>
      <c r="K177" s="12">
        <v>250</v>
      </c>
      <c r="L177" s="36">
        <f>'Inform popn indicators'!AP179*'Inform popn indicators'!AR179</f>
        <v>5011.7394356978257</v>
      </c>
      <c r="M177" s="12">
        <v>600</v>
      </c>
      <c r="N177" s="12">
        <f>H177*INDEX(DPM,MATCH($B177,DPM_ISOS,0),MATCH(N$2,DPM_Disasters,0))</f>
        <v>65308.085683687677</v>
      </c>
      <c r="O177" s="12">
        <f>I177*INDEX(DPM,MATCH($B177,DPM_ISOS,0),MATCH(O$2,DPM_Disasters,0))</f>
        <v>124</v>
      </c>
      <c r="P177" s="12">
        <f>J177*INDEX(DPM,MATCH($B177,DPM_ISOS,0),MATCH(P$2,DPM_Disasters,0))</f>
        <v>129.34713585102912</v>
      </c>
      <c r="Q177" s="12">
        <f>K177*INDEX(DPM,MATCH($B177,DPM_ISOS,0),MATCH(Q$2,DPM_Disasters,0))</f>
        <v>2.5</v>
      </c>
      <c r="R177" s="12">
        <f>L177*INDEX(DPM,MATCH($B177,DPM_ISOS,0),MATCH(R$2,DPM_Disasters,0))</f>
        <v>50.117394356978259</v>
      </c>
      <c r="S177" s="12">
        <f>M177*INDEX(DPM,MATCH($B177,DPM_ISOS,0),MATCH(S$2,DPM_Disasters,0))</f>
        <v>6</v>
      </c>
    </row>
    <row r="178" spans="1:19" x14ac:dyDescent="0.3">
      <c r="A178" s="1" t="s">
        <v>352</v>
      </c>
      <c r="B178" s="1" t="s">
        <v>353</v>
      </c>
      <c r="D178" s="38">
        <f>'Inform popn indicators'!AP180</f>
        <v>1351409</v>
      </c>
      <c r="E178" s="39">
        <f>'Inform popn indicators'!AT180</f>
        <v>0.91610793211507213</v>
      </c>
      <c r="F178" s="39">
        <f>'Inform popn indicators'!AS180</f>
        <v>0.97938567409320387</v>
      </c>
      <c r="G178" s="39">
        <f>'Inform popn indicators'!AR180</f>
        <v>0.16164354390921554</v>
      </c>
      <c r="H178" s="36">
        <f>'Inform popn indicators'!AO180*'Inform popn indicators'!AT180</f>
        <v>1254266.2725570481</v>
      </c>
      <c r="I178" s="12">
        <v>200</v>
      </c>
      <c r="J178" s="36">
        <f>'Inform popn indicators'!AO180*'Inform popn indicators'!AS180</f>
        <v>1340901.4110428577</v>
      </c>
      <c r="K178" s="12">
        <v>250</v>
      </c>
      <c r="L178" s="36">
        <f>'Inform popn indicators'!AP180*'Inform popn indicators'!AR180</f>
        <v>218446.54003080906</v>
      </c>
      <c r="M178" s="12">
        <v>600</v>
      </c>
      <c r="N178" s="12">
        <f>H178*INDEX(DPM,MATCH($B178,DPM_ISOS,0),MATCH(N$2,DPM_Disasters,0))</f>
        <v>301023.90541369154</v>
      </c>
      <c r="O178" s="12">
        <f>I178*INDEX(DPM,MATCH($B178,DPM_ISOS,0),MATCH(O$2,DPM_Disasters,0))</f>
        <v>48</v>
      </c>
      <c r="P178" s="12">
        <f>J178*INDEX(DPM,MATCH($B178,DPM_ISOS,0),MATCH(P$2,DPM_Disasters,0))</f>
        <v>40227.042331285731</v>
      </c>
      <c r="Q178" s="12">
        <f>K178*INDEX(DPM,MATCH($B178,DPM_ISOS,0),MATCH(Q$2,DPM_Disasters,0))</f>
        <v>7.5</v>
      </c>
      <c r="R178" s="12">
        <f>L178*INDEX(DPM,MATCH($B178,DPM_ISOS,0),MATCH(R$2,DPM_Disasters,0))</f>
        <v>87378.616012323633</v>
      </c>
      <c r="S178" s="12">
        <f>M178*INDEX(DPM,MATCH($B178,DPM_ISOS,0),MATCH(S$2,DPM_Disasters,0))</f>
        <v>240</v>
      </c>
    </row>
    <row r="179" spans="1:19" x14ac:dyDescent="0.3">
      <c r="A179" s="1" t="s">
        <v>354</v>
      </c>
      <c r="B179" s="1" t="s">
        <v>355</v>
      </c>
      <c r="D179" s="38">
        <f>'Inform popn indicators'!AP181</f>
        <v>11222068</v>
      </c>
      <c r="E179" s="39">
        <f>'Inform popn indicators'!AT181</f>
        <v>0.83284572014653813</v>
      </c>
      <c r="F179" s="39">
        <f>'Inform popn indicators'!AS181</f>
        <v>0.27241285030872686</v>
      </c>
      <c r="G179" s="39">
        <f>'Inform popn indicators'!AR181</f>
        <v>0.18856630156829068</v>
      </c>
      <c r="H179" s="36">
        <f>'Inform popn indicators'!AO181*'Inform popn indicators'!AT181</f>
        <v>9604482.6161363367</v>
      </c>
      <c r="I179" s="12">
        <v>200</v>
      </c>
      <c r="J179" s="36">
        <f>'Inform popn indicators'!AO181*'Inform popn indicators'!AS181</f>
        <v>3141499.5861922274</v>
      </c>
      <c r="K179" s="12">
        <v>250</v>
      </c>
      <c r="L179" s="36">
        <f>'Inform popn indicators'!AP181*'Inform popn indicators'!AR181</f>
        <v>2116103.8587078648</v>
      </c>
      <c r="M179" s="12">
        <v>600</v>
      </c>
      <c r="N179" s="12">
        <f>H179*INDEX(DPM,MATCH($B179,DPM_ISOS,0),MATCH(N$2,DPM_Disasters,0))</f>
        <v>0</v>
      </c>
      <c r="O179" s="12">
        <f>I179*INDEX(DPM,MATCH($B179,DPM_ISOS,0),MATCH(O$2,DPM_Disasters,0))</f>
        <v>0</v>
      </c>
      <c r="P179" s="12">
        <f>J179*INDEX(DPM,MATCH($B179,DPM_ISOS,0),MATCH(P$2,DPM_Disasters,0))</f>
        <v>1193769.8427530464</v>
      </c>
      <c r="Q179" s="12">
        <f>K179*INDEX(DPM,MATCH($B179,DPM_ISOS,0),MATCH(Q$2,DPM_Disasters,0))</f>
        <v>95</v>
      </c>
      <c r="R179" s="12">
        <f>L179*INDEX(DPM,MATCH($B179,DPM_ISOS,0),MATCH(R$2,DPM_Disasters,0))</f>
        <v>867602.58207022445</v>
      </c>
      <c r="S179" s="12">
        <f>M179*INDEX(DPM,MATCH($B179,DPM_ISOS,0),MATCH(S$2,DPM_Disasters,0))</f>
        <v>245.99999999999997</v>
      </c>
    </row>
    <row r="180" spans="1:19" x14ac:dyDescent="0.3">
      <c r="A180" s="1" t="s">
        <v>356</v>
      </c>
      <c r="B180" s="1" t="s">
        <v>357</v>
      </c>
      <c r="D180" s="38">
        <f>'Inform popn indicators'!AP182</f>
        <v>78417559</v>
      </c>
      <c r="E180" s="39">
        <f>'Inform popn indicators'!AT182</f>
        <v>0.61876312690447599</v>
      </c>
      <c r="F180" s="39">
        <f>'Inform popn indicators'!AS182</f>
        <v>0.82228072853930279</v>
      </c>
      <c r="G180" s="39">
        <f>'Inform popn indicators'!AR182</f>
        <v>0.9961776662912214</v>
      </c>
      <c r="H180" s="36">
        <f>'Inform popn indicators'!AO182*'Inform popn indicators'!AT182</f>
        <v>49962043.532216959</v>
      </c>
      <c r="I180" s="12">
        <v>200</v>
      </c>
      <c r="J180" s="36">
        <f>'Inform popn indicators'!AO182*'Inform popn indicators'!AS182</f>
        <v>66395077.160643488</v>
      </c>
      <c r="K180" s="12">
        <v>250</v>
      </c>
      <c r="L180" s="36">
        <f>'Inform popn indicators'!AP182*'Inform popn indicators'!AR182</f>
        <v>78117820.920874164</v>
      </c>
      <c r="M180" s="12">
        <v>600</v>
      </c>
      <c r="N180" s="12">
        <f>H180*INDEX(DPM,MATCH($B180,DPM_ISOS,0),MATCH(N$2,DPM_Disasters,0))</f>
        <v>0</v>
      </c>
      <c r="O180" s="12">
        <f>I180*INDEX(DPM,MATCH($B180,DPM_ISOS,0),MATCH(O$2,DPM_Disasters,0))</f>
        <v>0</v>
      </c>
      <c r="P180" s="12">
        <f>J180*INDEX(DPM,MATCH($B180,DPM_ISOS,0),MATCH(P$2,DPM_Disasters,0))</f>
        <v>37845193.981566794</v>
      </c>
      <c r="Q180" s="12">
        <f>K180*INDEX(DPM,MATCH($B180,DPM_ISOS,0),MATCH(Q$2,DPM_Disasters,0))</f>
        <v>142.50000000000003</v>
      </c>
      <c r="R180" s="12">
        <f>L180*INDEX(DPM,MATCH($B180,DPM_ISOS,0),MATCH(R$2,DPM_Disasters,0))</f>
        <v>72649573.456412971</v>
      </c>
      <c r="S180" s="12">
        <f>M180*INDEX(DPM,MATCH($B180,DPM_ISOS,0),MATCH(S$2,DPM_Disasters,0))</f>
        <v>558</v>
      </c>
    </row>
    <row r="181" spans="1:19" x14ac:dyDescent="0.3">
      <c r="A181" s="1" t="s">
        <v>358</v>
      </c>
      <c r="B181" s="1" t="s">
        <v>359</v>
      </c>
      <c r="D181" s="38">
        <f>'Inform popn indicators'!AP183</f>
        <v>5366973</v>
      </c>
      <c r="E181" s="39">
        <f>'Inform popn indicators'!AT183</f>
        <v>0.56626544941001122</v>
      </c>
      <c r="F181" s="39">
        <f>'Inform popn indicators'!AS183</f>
        <v>0.28774492265358298</v>
      </c>
      <c r="G181" s="39">
        <f>'Inform popn indicators'!AR183</f>
        <v>0.60657082685875729</v>
      </c>
      <c r="H181" s="36">
        <f>'Inform popn indicators'!AO183*'Inform popn indicators'!AT183</f>
        <v>3260598.9276115503</v>
      </c>
      <c r="I181" s="12">
        <v>200</v>
      </c>
      <c r="J181" s="36">
        <f>'Inform popn indicators'!AO183*'Inform popn indicators'!AS183</f>
        <v>1656856.8455085298</v>
      </c>
      <c r="K181" s="12">
        <v>250</v>
      </c>
      <c r="L181" s="36">
        <f>'Inform popn indicators'!AP183*'Inform popn indicators'!AR183</f>
        <v>3255449.2503386252</v>
      </c>
      <c r="M181" s="12">
        <v>600</v>
      </c>
      <c r="N181" s="12">
        <f>H181*INDEX(DPM,MATCH($B181,DPM_ISOS,0),MATCH(N$2,DPM_Disasters,0))</f>
        <v>0</v>
      </c>
      <c r="O181" s="12">
        <f>I181*INDEX(DPM,MATCH($B181,DPM_ISOS,0),MATCH(O$2,DPM_Disasters,0))</f>
        <v>0</v>
      </c>
      <c r="P181" s="12">
        <f>J181*INDEX(DPM,MATCH($B181,DPM_ISOS,0),MATCH(P$2,DPM_Disasters,0))</f>
        <v>1060388.381125459</v>
      </c>
      <c r="Q181" s="12">
        <f>K181*INDEX(DPM,MATCH($B181,DPM_ISOS,0),MATCH(Q$2,DPM_Disasters,0))</f>
        <v>160</v>
      </c>
      <c r="R181" s="12">
        <f>L181*INDEX(DPM,MATCH($B181,DPM_ISOS,0),MATCH(R$2,DPM_Disasters,0))</f>
        <v>2799686.3552912176</v>
      </c>
      <c r="S181" s="12">
        <f>M181*INDEX(DPM,MATCH($B181,DPM_ISOS,0),MATCH(S$2,DPM_Disasters,0))</f>
        <v>516</v>
      </c>
    </row>
    <row r="182" spans="1:19" x14ac:dyDescent="0.3">
      <c r="A182" s="1" t="s">
        <v>360</v>
      </c>
      <c r="B182" s="1" t="s">
        <v>361</v>
      </c>
      <c r="D182" s="38">
        <f>'Inform popn indicators'!AP184</f>
        <v>9794</v>
      </c>
      <c r="E182" s="39">
        <f>'Inform popn indicators'!AT184</f>
        <v>0.81946230886815963</v>
      </c>
      <c r="F182" s="39">
        <f>'Inform popn indicators'!AS184</f>
        <v>0.60739940306301832</v>
      </c>
      <c r="G182" s="39">
        <f>'Inform popn indicators'!AR184</f>
        <v>0.35983410282796913</v>
      </c>
      <c r="H182" s="36">
        <f>'Inform popn indicators'!AO184*'Inform popn indicators'!AT184</f>
        <v>9171.4221608524422</v>
      </c>
      <c r="I182" s="12">
        <v>200</v>
      </c>
      <c r="J182" s="36">
        <f>'Inform popn indicators'!AO184*'Inform popn indicators'!AS184</f>
        <v>6798.014119081301</v>
      </c>
      <c r="K182" s="12">
        <v>250</v>
      </c>
      <c r="L182" s="36">
        <f>'Inform popn indicators'!AP184*'Inform popn indicators'!AR184</f>
        <v>3524.2152030971297</v>
      </c>
      <c r="M182" s="12">
        <v>600</v>
      </c>
      <c r="N182" s="12">
        <f>H182*INDEX(DPM,MATCH($B182,DPM_ISOS,0),MATCH(N$2,DPM_Disasters,0))</f>
        <v>91.714221608524426</v>
      </c>
      <c r="O182" s="12">
        <f>I182*INDEX(DPM,MATCH($B182,DPM_ISOS,0),MATCH(O$2,DPM_Disasters,0))</f>
        <v>2</v>
      </c>
      <c r="P182" s="12">
        <f>J182*INDEX(DPM,MATCH($B182,DPM_ISOS,0),MATCH(P$2,DPM_Disasters,0))</f>
        <v>67.980141190813015</v>
      </c>
      <c r="Q182" s="12">
        <f>K182*INDEX(DPM,MATCH($B182,DPM_ISOS,0),MATCH(Q$2,DPM_Disasters,0))</f>
        <v>2.5</v>
      </c>
      <c r="R182" s="12">
        <f>L182*INDEX(DPM,MATCH($B182,DPM_ISOS,0),MATCH(R$2,DPM_Disasters,0))</f>
        <v>35.242152030971297</v>
      </c>
      <c r="S182" s="12">
        <f>M182*INDEX(DPM,MATCH($B182,DPM_ISOS,0),MATCH(S$2,DPM_Disasters,0))</f>
        <v>6</v>
      </c>
    </row>
    <row r="183" spans="1:19" x14ac:dyDescent="0.3">
      <c r="A183" s="1" t="s">
        <v>362</v>
      </c>
      <c r="B183" s="1" t="s">
        <v>363</v>
      </c>
      <c r="D183" s="38">
        <f>'Inform popn indicators'!AP185</f>
        <v>38969205</v>
      </c>
      <c r="E183" s="39">
        <f>'Inform popn indicators'!AT185</f>
        <v>0.1847411311704138</v>
      </c>
      <c r="F183" s="39">
        <f>'Inform popn indicators'!AS185</f>
        <v>0.8650305916250064</v>
      </c>
      <c r="G183" s="39">
        <f>'Inform popn indicators'!AR185</f>
        <v>0.61932088553688192</v>
      </c>
      <c r="H183" s="36">
        <f>'Inform popn indicators'!AO185*'Inform popn indicators'!AT185</f>
        <v>7918551.7157121999</v>
      </c>
      <c r="I183" s="12">
        <v>200</v>
      </c>
      <c r="J183" s="36">
        <f>'Inform popn indicators'!AO185*'Inform popn indicators'!AS185</f>
        <v>37077771.647598982</v>
      </c>
      <c r="K183" s="12">
        <v>250</v>
      </c>
      <c r="L183" s="36">
        <f>'Inform popn indicators'!AP185*'Inform popn indicators'!AR185</f>
        <v>24134442.549268287</v>
      </c>
      <c r="M183" s="12">
        <v>600</v>
      </c>
      <c r="N183" s="12">
        <f>H183*INDEX(DPM,MATCH($B183,DPM_ISOS,0),MATCH(N$2,DPM_Disasters,0))</f>
        <v>0</v>
      </c>
      <c r="O183" s="12">
        <f>I183*INDEX(DPM,MATCH($B183,DPM_ISOS,0),MATCH(O$2,DPM_Disasters,0))</f>
        <v>0</v>
      </c>
      <c r="P183" s="12">
        <f>J183*INDEX(DPM,MATCH($B183,DPM_ISOS,0),MATCH(P$2,DPM_Disasters,0))</f>
        <v>18909663.540275481</v>
      </c>
      <c r="Q183" s="12">
        <f>K183*INDEX(DPM,MATCH($B183,DPM_ISOS,0),MATCH(Q$2,DPM_Disasters,0))</f>
        <v>127.5</v>
      </c>
      <c r="R183" s="12">
        <f>L183*INDEX(DPM,MATCH($B183,DPM_ISOS,0),MATCH(R$2,DPM_Disasters,0))</f>
        <v>10860499.14717073</v>
      </c>
      <c r="S183" s="12">
        <f>M183*INDEX(DPM,MATCH($B183,DPM_ISOS,0),MATCH(S$2,DPM_Disasters,0))</f>
        <v>270</v>
      </c>
    </row>
    <row r="184" spans="1:19" x14ac:dyDescent="0.3">
      <c r="A184" s="1" t="s">
        <v>364</v>
      </c>
      <c r="B184" s="1" t="s">
        <v>365</v>
      </c>
      <c r="D184" s="38">
        <f>'Inform popn indicators'!AP186</f>
        <v>44283575</v>
      </c>
      <c r="E184" s="39">
        <f>'Inform popn indicators'!AT186</f>
        <v>0.62862858071434891</v>
      </c>
      <c r="F184" s="39">
        <f>'Inform popn indicators'!AS186</f>
        <v>0.38955221155467978</v>
      </c>
      <c r="G184" s="39">
        <f>'Inform popn indicators'!AR186</f>
        <v>0.97580349780898412</v>
      </c>
      <c r="H184" s="36">
        <f>'Inform popn indicators'!AO186*'Inform popn indicators'!AT186</f>
        <v>28182148.48257789</v>
      </c>
      <c r="I184" s="12">
        <v>200</v>
      </c>
      <c r="J184" s="36">
        <f>'Inform popn indicators'!AO186*'Inform popn indicators'!AS186</f>
        <v>17464077.524561699</v>
      </c>
      <c r="K184" s="12">
        <v>250</v>
      </c>
      <c r="L184" s="36">
        <f>'Inform popn indicators'!AP186*'Inform popn indicators'!AR186</f>
        <v>43212067.380486481</v>
      </c>
      <c r="M184" s="12">
        <v>600</v>
      </c>
      <c r="N184" s="12">
        <f>H184*INDEX(DPM,MATCH($B184,DPM_ISOS,0),MATCH(N$2,DPM_Disasters,0))</f>
        <v>0</v>
      </c>
      <c r="O184" s="12">
        <f>I184*INDEX(DPM,MATCH($B184,DPM_ISOS,0),MATCH(O$2,DPM_Disasters,0))</f>
        <v>0</v>
      </c>
      <c r="P184" s="12">
        <f>J184*INDEX(DPM,MATCH($B184,DPM_ISOS,0),MATCH(P$2,DPM_Disasters,0))</f>
        <v>12399495.042438805</v>
      </c>
      <c r="Q184" s="12">
        <f>K184*INDEX(DPM,MATCH($B184,DPM_ISOS,0),MATCH(Q$2,DPM_Disasters,0))</f>
        <v>177.5</v>
      </c>
      <c r="R184" s="12">
        <f>L184*INDEX(DPM,MATCH($B184,DPM_ISOS,0),MATCH(R$2,DPM_Disasters,0))</f>
        <v>11667258.192731351</v>
      </c>
      <c r="S184" s="12">
        <f>M184*INDEX(DPM,MATCH($B184,DPM_ISOS,0),MATCH(S$2,DPM_Disasters,0))</f>
        <v>162</v>
      </c>
    </row>
    <row r="185" spans="1:19" x14ac:dyDescent="0.3">
      <c r="A185" s="1" t="s">
        <v>366</v>
      </c>
      <c r="B185" s="1" t="s">
        <v>367</v>
      </c>
      <c r="D185" s="38">
        <f>'Inform popn indicators'!AP187</f>
        <v>9122264</v>
      </c>
      <c r="E185" s="39">
        <f>'Inform popn indicators'!AT187</f>
        <v>0.23984777489781151</v>
      </c>
      <c r="F185" s="39">
        <f>'Inform popn indicators'!AS187</f>
        <v>0.99602918725962641</v>
      </c>
      <c r="G185" s="39">
        <f>'Inform popn indicators'!AR187</f>
        <v>0.99350933132702923</v>
      </c>
      <c r="H185" s="36">
        <f>'Inform popn indicators'!AO187*'Inform popn indicators'!AT187</f>
        <v>2254603.8619667883</v>
      </c>
      <c r="I185" s="12">
        <v>200</v>
      </c>
      <c r="J185" s="36">
        <f>'Inform popn indicators'!AO187*'Inform popn indicators'!AS187</f>
        <v>9362818.7844726406</v>
      </c>
      <c r="K185" s="12">
        <v>250</v>
      </c>
      <c r="L185" s="36">
        <f>'Inform popn indicators'!AP187*'Inform popn indicators'!AR187</f>
        <v>9063054.4068286307</v>
      </c>
      <c r="M185" s="12">
        <v>600</v>
      </c>
      <c r="N185" s="12">
        <f>H185*INDEX(DPM,MATCH($B185,DPM_ISOS,0),MATCH(N$2,DPM_Disasters,0))</f>
        <v>405828.6951540219</v>
      </c>
      <c r="O185" s="12">
        <f>I185*INDEX(DPM,MATCH($B185,DPM_ISOS,0),MATCH(O$2,DPM_Disasters,0))</f>
        <v>36</v>
      </c>
      <c r="P185" s="12">
        <f>J185*INDEX(DPM,MATCH($B185,DPM_ISOS,0),MATCH(P$2,DPM_Disasters,0))</f>
        <v>3557871.1380996034</v>
      </c>
      <c r="Q185" s="12">
        <f>K185*INDEX(DPM,MATCH($B185,DPM_ISOS,0),MATCH(Q$2,DPM_Disasters,0))</f>
        <v>95</v>
      </c>
      <c r="R185" s="12">
        <f>L185*INDEX(DPM,MATCH($B185,DPM_ISOS,0),MATCH(R$2,DPM_Disasters,0))</f>
        <v>8156748.9661457678</v>
      </c>
      <c r="S185" s="12">
        <f>M185*INDEX(DPM,MATCH($B185,DPM_ISOS,0),MATCH(S$2,DPM_Disasters,0))</f>
        <v>540</v>
      </c>
    </row>
    <row r="186" spans="1:19" x14ac:dyDescent="0.3">
      <c r="A186" s="1" t="s">
        <v>368</v>
      </c>
      <c r="B186" s="1" t="s">
        <v>369</v>
      </c>
      <c r="D186" s="38">
        <f>'Inform popn indicators'!AP188</f>
        <v>64256678</v>
      </c>
      <c r="E186" s="39">
        <f>'Inform popn indicators'!AT188</f>
        <v>0.20049410229761888</v>
      </c>
      <c r="F186" s="39">
        <f>'Inform popn indicators'!AS188</f>
        <v>0.8105109405517692</v>
      </c>
      <c r="G186" s="39">
        <f>'Inform popn indicators'!AR188</f>
        <v>0.3446178669488551</v>
      </c>
      <c r="H186" s="36">
        <f>'Inform popn indicators'!AO188*'Inform popn indicators'!AT188</f>
        <v>13237076.156289218</v>
      </c>
      <c r="I186" s="12">
        <v>200</v>
      </c>
      <c r="J186" s="36">
        <f>'Inform popn indicators'!AO188*'Inform popn indicators'!AS188</f>
        <v>53511773.776084736</v>
      </c>
      <c r="K186" s="12">
        <v>250</v>
      </c>
      <c r="L186" s="36">
        <f>'Inform popn indicators'!AP188*'Inform popn indicators'!AR188</f>
        <v>22143999.309579425</v>
      </c>
      <c r="M186" s="12">
        <v>600</v>
      </c>
      <c r="N186" s="12">
        <f>H186*INDEX(DPM,MATCH($B186,DPM_ISOS,0),MATCH(N$2,DPM_Disasters,0))</f>
        <v>0</v>
      </c>
      <c r="O186" s="12">
        <f>I186*INDEX(DPM,MATCH($B186,DPM_ISOS,0),MATCH(O$2,DPM_Disasters,0))</f>
        <v>0</v>
      </c>
      <c r="P186" s="12">
        <f>J186*INDEX(DPM,MATCH($B186,DPM_ISOS,0),MATCH(P$2,DPM_Disasters,0))</f>
        <v>25685651.412520673</v>
      </c>
      <c r="Q186" s="12">
        <f>K186*INDEX(DPM,MATCH($B186,DPM_ISOS,0),MATCH(Q$2,DPM_Disasters,0))</f>
        <v>120</v>
      </c>
      <c r="R186" s="12">
        <f>L186*INDEX(DPM,MATCH($B186,DPM_ISOS,0),MATCH(R$2,DPM_Disasters,0))</f>
        <v>221439.99309579426</v>
      </c>
      <c r="S186" s="12">
        <f>M186*INDEX(DPM,MATCH($B186,DPM_ISOS,0),MATCH(S$2,DPM_Disasters,0))</f>
        <v>6</v>
      </c>
    </row>
    <row r="187" spans="1:19" x14ac:dyDescent="0.3">
      <c r="A187" s="1" t="s">
        <v>370</v>
      </c>
      <c r="B187" s="1" t="s">
        <v>371</v>
      </c>
      <c r="D187" s="38">
        <f>'Inform popn indicators'!AP189</f>
        <v>312947413</v>
      </c>
      <c r="E187" s="39">
        <f>'Inform popn indicators'!AT189</f>
        <v>0.86755606733995505</v>
      </c>
      <c r="F187" s="39">
        <f>'Inform popn indicators'!AS189</f>
        <v>0.40094457411918971</v>
      </c>
      <c r="G187" s="39">
        <f>'Inform popn indicators'!AR189</f>
        <v>0.1271808806999758</v>
      </c>
      <c r="H187" s="36">
        <f>'Inform popn indicators'!AO189*'Inform popn indicators'!AT189</f>
        <v>282579640.44732213</v>
      </c>
      <c r="I187" s="12">
        <v>200</v>
      </c>
      <c r="J187" s="36">
        <f>'Inform popn indicators'!AO189*'Inform popn indicators'!AS189</f>
        <v>130595333.09621681</v>
      </c>
      <c r="K187" s="12">
        <v>250</v>
      </c>
      <c r="L187" s="36">
        <f>'Inform popn indicators'!AP189*'Inform popn indicators'!AR189</f>
        <v>39800927.598119058</v>
      </c>
      <c r="M187" s="12">
        <v>600</v>
      </c>
      <c r="N187" s="12">
        <f>H187*INDEX(DPM,MATCH($B187,DPM_ISOS,0),MATCH(N$2,DPM_Disasters,0))</f>
        <v>214760526.73996481</v>
      </c>
      <c r="O187" s="12">
        <f>I187*INDEX(DPM,MATCH($B187,DPM_ISOS,0),MATCH(O$2,DPM_Disasters,0))</f>
        <v>152</v>
      </c>
      <c r="P187" s="12">
        <f>J187*INDEX(DPM,MATCH($B187,DPM_ISOS,0),MATCH(P$2,DPM_Disasters,0))</f>
        <v>83581013.181578755</v>
      </c>
      <c r="Q187" s="12">
        <f>K187*INDEX(DPM,MATCH($B187,DPM_ISOS,0),MATCH(Q$2,DPM_Disasters,0))</f>
        <v>160</v>
      </c>
      <c r="R187" s="12">
        <f>L187*INDEX(DPM,MATCH($B187,DPM_ISOS,0),MATCH(R$2,DPM_Disasters,0))</f>
        <v>31442732.802514058</v>
      </c>
      <c r="S187" s="12">
        <f>M187*INDEX(DPM,MATCH($B187,DPM_ISOS,0),MATCH(S$2,DPM_Disasters,0))</f>
        <v>474</v>
      </c>
    </row>
    <row r="188" spans="1:19" x14ac:dyDescent="0.3">
      <c r="A188" s="1" t="s">
        <v>372</v>
      </c>
      <c r="B188" s="1" t="s">
        <v>373</v>
      </c>
      <c r="D188" s="38">
        <f>'Inform popn indicators'!AP190</f>
        <v>3403406</v>
      </c>
      <c r="E188" s="39">
        <f>'Inform popn indicators'!AT190</f>
        <v>0.82943118286251127</v>
      </c>
      <c r="F188" s="39">
        <f>'Inform popn indicators'!AS190</f>
        <v>0.17184113569659698</v>
      </c>
      <c r="G188" s="39">
        <f>'Inform popn indicators'!AR190</f>
        <v>0.17296154656258511</v>
      </c>
      <c r="H188" s="36">
        <f>'Inform popn indicators'!AO190*'Inform popn indicators'!AT190</f>
        <v>2867136.2413599859</v>
      </c>
      <c r="I188" s="12">
        <v>200</v>
      </c>
      <c r="J188" s="36">
        <f>'Inform popn indicators'!AO190*'Inform popn indicators'!AS190</f>
        <v>594011.84581921156</v>
      </c>
      <c r="K188" s="12">
        <v>250</v>
      </c>
      <c r="L188" s="36">
        <f>'Inform popn indicators'!AP190*'Inform popn indicators'!AR190</f>
        <v>588658.36534038151</v>
      </c>
      <c r="M188" s="12">
        <v>600</v>
      </c>
      <c r="N188" s="12">
        <f>H188*INDEX(DPM,MATCH($B188,DPM_ISOS,0),MATCH(N$2,DPM_Disasters,0))</f>
        <v>0</v>
      </c>
      <c r="O188" s="12">
        <f>I188*INDEX(DPM,MATCH($B188,DPM_ISOS,0),MATCH(O$2,DPM_Disasters,0))</f>
        <v>0</v>
      </c>
      <c r="P188" s="12">
        <f>J188*INDEX(DPM,MATCH($B188,DPM_ISOS,0),MATCH(P$2,DPM_Disasters,0))</f>
        <v>231664.61986949251</v>
      </c>
      <c r="Q188" s="12">
        <f>K188*INDEX(DPM,MATCH($B188,DPM_ISOS,0),MATCH(Q$2,DPM_Disasters,0))</f>
        <v>97.5</v>
      </c>
      <c r="R188" s="12">
        <f>L188*INDEX(DPM,MATCH($B188,DPM_ISOS,0),MATCH(R$2,DPM_Disasters,0))</f>
        <v>5886.5836534038153</v>
      </c>
      <c r="S188" s="12">
        <f>M188*INDEX(DPM,MATCH($B188,DPM_ISOS,0),MATCH(S$2,DPM_Disasters,0))</f>
        <v>6</v>
      </c>
    </row>
    <row r="189" spans="1:19" x14ac:dyDescent="0.3">
      <c r="A189" s="1" t="s">
        <v>374</v>
      </c>
      <c r="B189" s="1" t="s">
        <v>375</v>
      </c>
      <c r="D189" s="38">
        <f>'Inform popn indicators'!AP191</f>
        <v>29888422</v>
      </c>
      <c r="E189" s="39">
        <f>'Inform popn indicators'!AT191</f>
        <v>0.55642638314174897</v>
      </c>
      <c r="F189" s="39">
        <f>'Inform popn indicators'!AS191</f>
        <v>0.92069137512232835</v>
      </c>
      <c r="G189" s="39">
        <f>'Inform popn indicators'!AR191</f>
        <v>0.7521722021246956</v>
      </c>
      <c r="H189" s="36">
        <f>'Inform popn indicators'!AO191*'Inform popn indicators'!AT191</f>
        <v>18021092.556088451</v>
      </c>
      <c r="I189" s="12">
        <v>200</v>
      </c>
      <c r="J189" s="36">
        <f>'Inform popn indicators'!AO191*'Inform popn indicators'!AS191</f>
        <v>29818615.704361871</v>
      </c>
      <c r="K189" s="12">
        <v>250</v>
      </c>
      <c r="L189" s="36">
        <f>'Inform popn indicators'!AP191*'Inform popn indicators'!AR191</f>
        <v>22481240.1937722</v>
      </c>
      <c r="M189" s="12">
        <v>600</v>
      </c>
      <c r="N189" s="12">
        <f>H189*INDEX(DPM,MATCH($B189,DPM_ISOS,0),MATCH(N$2,DPM_Disasters,0))</f>
        <v>0</v>
      </c>
      <c r="O189" s="12">
        <f>I189*INDEX(DPM,MATCH($B189,DPM_ISOS,0),MATCH(O$2,DPM_Disasters,0))</f>
        <v>0</v>
      </c>
      <c r="P189" s="12">
        <f>J189*INDEX(DPM,MATCH($B189,DPM_ISOS,0),MATCH(P$2,DPM_Disasters,0))</f>
        <v>18785727.893747978</v>
      </c>
      <c r="Q189" s="12">
        <f>K189*INDEX(DPM,MATCH($B189,DPM_ISOS,0),MATCH(Q$2,DPM_Disasters,0))</f>
        <v>157.5</v>
      </c>
      <c r="R189" s="12">
        <f>L189*INDEX(DPM,MATCH($B189,DPM_ISOS,0),MATCH(R$2,DPM_Disasters,0))</f>
        <v>22256427.791834477</v>
      </c>
      <c r="S189" s="12">
        <f>M189*INDEX(DPM,MATCH($B189,DPM_ISOS,0),MATCH(S$2,DPM_Disasters,0))</f>
        <v>594</v>
      </c>
    </row>
    <row r="190" spans="1:19" x14ac:dyDescent="0.3">
      <c r="A190" s="1" t="s">
        <v>376</v>
      </c>
      <c r="B190" s="1" t="s">
        <v>377</v>
      </c>
      <c r="D190" s="38">
        <f>'Inform popn indicators'!AP192</f>
        <v>218918</v>
      </c>
      <c r="E190" s="39">
        <f>'Inform popn indicators'!AT192</f>
        <v>0.25005553575580863</v>
      </c>
      <c r="F190" s="39">
        <f>'Inform popn indicators'!AS192</f>
        <v>0.95631439847422262</v>
      </c>
      <c r="G190" s="39">
        <f>'Inform popn indicators'!AR192</f>
        <v>0.10411173714931177</v>
      </c>
      <c r="H190" s="36">
        <f>'Inform popn indicators'!AO192*'Inform popn indicators'!AT192</f>
        <v>69076.341419327597</v>
      </c>
      <c r="I190" s="12">
        <v>200</v>
      </c>
      <c r="J190" s="36">
        <f>'Inform popn indicators'!AO192*'Inform popn indicators'!AS192</f>
        <v>264176.11469211313</v>
      </c>
      <c r="K190" s="12">
        <v>250</v>
      </c>
      <c r="L190" s="36">
        <f>'Inform popn indicators'!AP192*'Inform popn indicators'!AR192</f>
        <v>22791.933273253035</v>
      </c>
      <c r="M190" s="12">
        <v>600</v>
      </c>
      <c r="N190" s="12">
        <f>H190*INDEX(DPM,MATCH($B190,DPM_ISOS,0),MATCH(N$2,DPM_Disasters,0))</f>
        <v>35228.934123857078</v>
      </c>
      <c r="O190" s="12">
        <f>I190*INDEX(DPM,MATCH($B190,DPM_ISOS,0),MATCH(O$2,DPM_Disasters,0))</f>
        <v>102</v>
      </c>
      <c r="P190" s="12">
        <f>J190*INDEX(DPM,MATCH($B190,DPM_ISOS,0),MATCH(P$2,DPM_Disasters,0))</f>
        <v>2641.7611469211315</v>
      </c>
      <c r="Q190" s="12">
        <f>K190*INDEX(DPM,MATCH($B190,DPM_ISOS,0),MATCH(Q$2,DPM_Disasters,0))</f>
        <v>2.5</v>
      </c>
      <c r="R190" s="12">
        <f>L190*INDEX(DPM,MATCH($B190,DPM_ISOS,0),MATCH(R$2,DPM_Disasters,0))</f>
        <v>7977.1766456385612</v>
      </c>
      <c r="S190" s="12">
        <f>M190*INDEX(DPM,MATCH($B190,DPM_ISOS,0),MATCH(S$2,DPM_Disasters,0))</f>
        <v>210</v>
      </c>
    </row>
    <row r="191" spans="1:19" x14ac:dyDescent="0.3">
      <c r="A191" s="1" t="s">
        <v>378</v>
      </c>
      <c r="B191" s="1" t="s">
        <v>379</v>
      </c>
      <c r="D191" s="38">
        <f>'Inform popn indicators'!AP193</f>
        <v>31086589</v>
      </c>
      <c r="E191" s="39">
        <f>'Inform popn indicators'!AT193</f>
        <v>0.93017949236688224</v>
      </c>
      <c r="F191" s="39">
        <f>'Inform popn indicators'!AS193</f>
        <v>0.25598946138516998</v>
      </c>
      <c r="G191" s="39">
        <f>'Inform popn indicators'!AR193</f>
        <v>0.38838467505124386</v>
      </c>
      <c r="H191" s="36">
        <f>'Inform popn indicators'!AO193*'Inform popn indicators'!AT193</f>
        <v>29744409.158903304</v>
      </c>
      <c r="I191" s="12">
        <v>200</v>
      </c>
      <c r="J191" s="36">
        <f>'Inform popn indicators'!AO193*'Inform popn indicators'!AS193</f>
        <v>8185791.3900391087</v>
      </c>
      <c r="K191" s="12">
        <v>250</v>
      </c>
      <c r="L191" s="36">
        <f>'Inform popn indicators'!AP193*'Inform popn indicators'!AR193</f>
        <v>12073554.767216573</v>
      </c>
      <c r="M191" s="12">
        <v>600</v>
      </c>
      <c r="N191" s="12">
        <f>H191*INDEX(DPM,MATCH($B191,DPM_ISOS,0),MATCH(N$2,DPM_Disasters,0))</f>
        <v>13682428.21309552</v>
      </c>
      <c r="O191" s="12">
        <f>I191*INDEX(DPM,MATCH($B191,DPM_ISOS,0),MATCH(O$2,DPM_Disasters,0))</f>
        <v>92</v>
      </c>
      <c r="P191" s="12">
        <f>J191*INDEX(DPM,MATCH($B191,DPM_ISOS,0),MATCH(P$2,DPM_Disasters,0))</f>
        <v>4584043.1784219006</v>
      </c>
      <c r="Q191" s="12">
        <f>K191*INDEX(DPM,MATCH($B191,DPM_ISOS,0),MATCH(Q$2,DPM_Disasters,0))</f>
        <v>139.99999999999997</v>
      </c>
      <c r="R191" s="12">
        <f>L191*INDEX(DPM,MATCH($B191,DPM_ISOS,0),MATCH(R$2,DPM_Disasters,0))</f>
        <v>10624728.195150586</v>
      </c>
      <c r="S191" s="12">
        <f>M191*INDEX(DPM,MATCH($B191,DPM_ISOS,0),MATCH(S$2,DPM_Disasters,0))</f>
        <v>528.00000000000011</v>
      </c>
    </row>
    <row r="192" spans="1:19" x14ac:dyDescent="0.3">
      <c r="A192" s="1" t="s">
        <v>380</v>
      </c>
      <c r="B192" s="1" t="s">
        <v>381</v>
      </c>
      <c r="D192" s="38">
        <f>'Inform popn indicators'!AP194</f>
        <v>93200401</v>
      </c>
      <c r="E192" s="39">
        <f>'Inform popn indicators'!AT194</f>
        <v>0.33523725911290958</v>
      </c>
      <c r="F192" s="39">
        <f>'Inform popn indicators'!AS194</f>
        <v>0.66420683201794306</v>
      </c>
      <c r="G192" s="39">
        <f>'Inform popn indicators'!AR194</f>
        <v>0.39304626069204363</v>
      </c>
      <c r="H192" s="36">
        <f>'Inform popn indicators'!AO194*'Inform popn indicators'!AT194</f>
        <v>32028835.925454672</v>
      </c>
      <c r="I192" s="12">
        <v>200</v>
      </c>
      <c r="J192" s="36">
        <f>'Inform popn indicators'!AO194*'Inform popn indicators'!AS194</f>
        <v>63458852.096459895</v>
      </c>
      <c r="K192" s="12">
        <v>250</v>
      </c>
      <c r="L192" s="36">
        <f>'Inform popn indicators'!AP194*'Inform popn indicators'!AR194</f>
        <v>36632069.108049005</v>
      </c>
      <c r="M192" s="12">
        <v>600</v>
      </c>
      <c r="N192" s="12">
        <f>H192*INDEX(DPM,MATCH($B192,DPM_ISOS,0),MATCH(N$2,DPM_Disasters,0))</f>
        <v>25302780.381109193</v>
      </c>
      <c r="O192" s="12">
        <f>I192*INDEX(DPM,MATCH($B192,DPM_ISOS,0),MATCH(O$2,DPM_Disasters,0))</f>
        <v>158</v>
      </c>
      <c r="P192" s="12">
        <f>J192*INDEX(DPM,MATCH($B192,DPM_ISOS,0),MATCH(P$2,DPM_Disasters,0))</f>
        <v>63458852.096459895</v>
      </c>
      <c r="Q192" s="12">
        <f>K192*INDEX(DPM,MATCH($B192,DPM_ISOS,0),MATCH(Q$2,DPM_Disasters,0))</f>
        <v>250</v>
      </c>
      <c r="R192" s="12">
        <f>L192*INDEX(DPM,MATCH($B192,DPM_ISOS,0),MATCH(R$2,DPM_Disasters,0))</f>
        <v>11355941.423495192</v>
      </c>
      <c r="S192" s="12">
        <f>M192*INDEX(DPM,MATCH($B192,DPM_ISOS,0),MATCH(S$2,DPM_Disasters,0))</f>
        <v>186</v>
      </c>
    </row>
    <row r="193" spans="1:19" x14ac:dyDescent="0.3">
      <c r="A193" s="1" t="s">
        <v>382</v>
      </c>
      <c r="B193" s="1" t="s">
        <v>383</v>
      </c>
      <c r="D193" s="38">
        <f>'Inform popn indicators'!AP195</f>
        <v>26522421</v>
      </c>
      <c r="E193" s="39">
        <f>'Inform popn indicators'!AT195</f>
        <v>0.84329035829669163</v>
      </c>
      <c r="F193" s="39">
        <f>'Inform popn indicators'!AS195</f>
        <v>0.95297523088702063</v>
      </c>
      <c r="G193" s="39">
        <f>'Inform popn indicators'!AR195</f>
        <v>0.21229387243281039</v>
      </c>
      <c r="H193" s="36">
        <f>'Inform popn indicators'!AO195*'Inform popn indicators'!AT195</f>
        <v>23823306.803832024</v>
      </c>
      <c r="I193" s="12">
        <v>200</v>
      </c>
      <c r="J193" s="36">
        <f>'Inform popn indicators'!AO195*'Inform popn indicators'!AS195</f>
        <v>26921950.522155304</v>
      </c>
      <c r="K193" s="12">
        <v>250</v>
      </c>
      <c r="L193" s="36">
        <f>'Inform popn indicators'!AP195*'Inform popn indicators'!AR195</f>
        <v>5630547.4603832914</v>
      </c>
      <c r="M193" s="12">
        <v>600</v>
      </c>
      <c r="N193" s="12">
        <f>H193*INDEX(DPM,MATCH($B193,DPM_ISOS,0),MATCH(N$2,DPM_Disasters,0))</f>
        <v>0</v>
      </c>
      <c r="O193" s="12">
        <f>I193*INDEX(DPM,MATCH($B193,DPM_ISOS,0),MATCH(O$2,DPM_Disasters,0))</f>
        <v>0</v>
      </c>
      <c r="P193" s="12">
        <f>J193*INDEX(DPM,MATCH($B193,DPM_ISOS,0),MATCH(P$2,DPM_Disasters,0))</f>
        <v>12922536.250634545</v>
      </c>
      <c r="Q193" s="12">
        <f>K193*INDEX(DPM,MATCH($B193,DPM_ISOS,0),MATCH(Q$2,DPM_Disasters,0))</f>
        <v>120</v>
      </c>
      <c r="R193" s="12">
        <f>L193*INDEX(DPM,MATCH($B193,DPM_ISOS,0),MATCH(R$2,DPM_Disasters,0))</f>
        <v>56305.474603832918</v>
      </c>
      <c r="S193" s="12">
        <f>M193*INDEX(DPM,MATCH($B193,DPM_ISOS,0),MATCH(S$2,DPM_Disasters,0))</f>
        <v>6</v>
      </c>
    </row>
    <row r="194" spans="1:19" x14ac:dyDescent="0.3">
      <c r="A194" s="1" t="s">
        <v>384</v>
      </c>
      <c r="B194" s="1" t="s">
        <v>385</v>
      </c>
      <c r="D194" s="38">
        <f>'Inform popn indicators'!AP196</f>
        <v>16161529</v>
      </c>
      <c r="E194" s="39">
        <f>'Inform popn indicators'!AT196</f>
        <v>0.27084968703896628</v>
      </c>
      <c r="F194" s="39">
        <f>'Inform popn indicators'!AS196</f>
        <v>0.48777417431030268</v>
      </c>
      <c r="G194" s="39">
        <f>'Inform popn indicators'!AR196</f>
        <v>0.65296563061804702</v>
      </c>
      <c r="H194" s="36">
        <f>'Inform popn indicators'!AO196*'Inform popn indicators'!AT196</f>
        <v>4629939.7607034044</v>
      </c>
      <c r="I194" s="12">
        <v>200</v>
      </c>
      <c r="J194" s="36">
        <f>'Inform popn indicators'!AO196*'Inform popn indicators'!AS196</f>
        <v>8338075.1463029739</v>
      </c>
      <c r="K194" s="12">
        <v>250</v>
      </c>
      <c r="L194" s="36">
        <f>'Inform popn indicators'!AP196*'Inform popn indicators'!AR196</f>
        <v>10552922.975236855</v>
      </c>
      <c r="M194" s="12">
        <v>600</v>
      </c>
      <c r="N194" s="12">
        <f>H194*INDEX(DPM,MATCH($B194,DPM_ISOS,0),MATCH(N$2,DPM_Disasters,0))</f>
        <v>0</v>
      </c>
      <c r="O194" s="12">
        <f>I194*INDEX(DPM,MATCH($B194,DPM_ISOS,0),MATCH(O$2,DPM_Disasters,0))</f>
        <v>0</v>
      </c>
      <c r="P194" s="12">
        <f>J194*INDEX(DPM,MATCH($B194,DPM_ISOS,0),MATCH(P$2,DPM_Disasters,0))</f>
        <v>4585941.3304666355</v>
      </c>
      <c r="Q194" s="12">
        <f>K194*INDEX(DPM,MATCH($B194,DPM_ISOS,0),MATCH(Q$2,DPM_Disasters,0))</f>
        <v>137.5</v>
      </c>
      <c r="R194" s="12">
        <f>L194*INDEX(DPM,MATCH($B194,DPM_ISOS,0),MATCH(R$2,DPM_Disasters,0))</f>
        <v>1582938.4462855284</v>
      </c>
      <c r="S194" s="12">
        <f>M194*INDEX(DPM,MATCH($B194,DPM_ISOS,0),MATCH(S$2,DPM_Disasters,0))</f>
        <v>90</v>
      </c>
    </row>
    <row r="195" spans="1:19" x14ac:dyDescent="0.3">
      <c r="A195" s="1" t="s">
        <v>386</v>
      </c>
      <c r="B195" s="1" t="s">
        <v>387</v>
      </c>
      <c r="D195" s="38">
        <f>'Inform popn indicators'!AP197</f>
        <v>15586420</v>
      </c>
      <c r="E195" s="39">
        <f>'Inform popn indicators'!AT197</f>
        <v>0.54520170436773574</v>
      </c>
      <c r="F195" s="39">
        <f>'Inform popn indicators'!AS197</f>
        <v>0.95808106646520086</v>
      </c>
      <c r="G195" s="39">
        <f>'Inform popn indicators'!AR197</f>
        <v>0.44628456074493095</v>
      </c>
      <c r="H195" s="36">
        <f>'Inform popn indicators'!AO197*'Inform popn indicators'!AT197</f>
        <v>9012131.8338350523</v>
      </c>
      <c r="I195" s="12">
        <v>200</v>
      </c>
      <c r="J195" s="36">
        <f>'Inform popn indicators'!AO197*'Inform popn indicators'!AS197</f>
        <v>15836988.052887389</v>
      </c>
      <c r="K195" s="12">
        <v>250</v>
      </c>
      <c r="L195" s="36">
        <f>'Inform popn indicators'!AP197*'Inform popn indicators'!AR197</f>
        <v>6955978.6032860065</v>
      </c>
      <c r="M195" s="12">
        <v>600</v>
      </c>
      <c r="N195" s="12">
        <f>H195*INDEX(DPM,MATCH($B195,DPM_ISOS,0),MATCH(N$2,DPM_Disasters,0))</f>
        <v>360485.2733534021</v>
      </c>
      <c r="O195" s="12">
        <f>I195*INDEX(DPM,MATCH($B195,DPM_ISOS,0),MATCH(O$2,DPM_Disasters,0))</f>
        <v>8</v>
      </c>
      <c r="P195" s="12">
        <f>J195*INDEX(DPM,MATCH($B195,DPM_ISOS,0),MATCH(P$2,DPM_Disasters,0))</f>
        <v>9502192.8317324333</v>
      </c>
      <c r="Q195" s="12">
        <f>K195*INDEX(DPM,MATCH($B195,DPM_ISOS,0),MATCH(Q$2,DPM_Disasters,0))</f>
        <v>150</v>
      </c>
      <c r="R195" s="12">
        <f>L195*INDEX(DPM,MATCH($B195,DPM_ISOS,0),MATCH(R$2,DPM_Disasters,0))</f>
        <v>139119.57206572013</v>
      </c>
      <c r="S195" s="12">
        <f>M195*INDEX(DPM,MATCH($B195,DPM_ISOS,0),MATCH(S$2,DPM_Disasters,0))</f>
        <v>12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FD86-6092-4551-B8BE-9693E56C59D3}">
  <dimension ref="A1:U195"/>
  <sheetViews>
    <sheetView showGridLines="0" zoomScale="85" zoomScaleNormal="85" workbookViewId="0">
      <selection activeCell="I2" sqref="I2"/>
    </sheetView>
  </sheetViews>
  <sheetFormatPr defaultRowHeight="13.8" x14ac:dyDescent="0.3"/>
  <cols>
    <col min="1" max="9" width="8.796875" style="1"/>
    <col min="10" max="21" width="8.796875" style="13"/>
    <col min="22" max="16384" width="8.796875" style="1"/>
  </cols>
  <sheetData>
    <row r="1" spans="1:21" x14ac:dyDescent="0.3">
      <c r="A1" s="3" t="s">
        <v>398</v>
      </c>
      <c r="J1" s="16" t="str">
        <f>J2&amp;"_"&amp;J4</f>
        <v>Tropical cyclone_# Affected</v>
      </c>
      <c r="K1" s="16" t="str">
        <f>K2&amp;"_"&amp;K4</f>
        <v>Tropical cyclone_$ damages</v>
      </c>
      <c r="L1" s="16" t="str">
        <f>L2&amp;"_"&amp;L4</f>
        <v>Flood_# Affected</v>
      </c>
      <c r="M1" s="16" t="str">
        <f>M2&amp;"_"&amp;M4</f>
        <v>Flood_$ damages</v>
      </c>
      <c r="N1" s="16" t="str">
        <f>N2&amp;"_"&amp;N4</f>
        <v>Earthquake_# Affected</v>
      </c>
      <c r="O1" s="16" t="str">
        <f>O2&amp;"_"&amp;O4</f>
        <v>Earthquake_$ damages</v>
      </c>
      <c r="P1" s="16" t="str">
        <f>P2&amp;"_"&amp;P4</f>
        <v>Tropical cyclone_$</v>
      </c>
      <c r="Q1" s="16" t="str">
        <f>Q2&amp;"_"&amp;Q4</f>
        <v>Flood_$</v>
      </c>
      <c r="R1" s="16" t="str">
        <f>R2&amp;"_"&amp;R4</f>
        <v>Earthquake_$</v>
      </c>
    </row>
    <row r="2" spans="1:21" x14ac:dyDescent="0.3">
      <c r="D2" s="5" t="s">
        <v>2</v>
      </c>
      <c r="E2" s="5" t="s">
        <v>2</v>
      </c>
      <c r="F2" s="5" t="s">
        <v>3</v>
      </c>
      <c r="G2" s="5" t="s">
        <v>3</v>
      </c>
      <c r="H2" s="5" t="s">
        <v>4</v>
      </c>
      <c r="I2" s="5" t="s">
        <v>4</v>
      </c>
      <c r="J2" s="13" t="s">
        <v>2</v>
      </c>
      <c r="K2" s="13" t="s">
        <v>2</v>
      </c>
      <c r="L2" s="13" t="s">
        <v>3</v>
      </c>
      <c r="M2" s="13" t="s">
        <v>3</v>
      </c>
      <c r="N2" s="13" t="s">
        <v>4</v>
      </c>
      <c r="O2" s="13" t="s">
        <v>4</v>
      </c>
      <c r="P2" s="13" t="s">
        <v>2</v>
      </c>
      <c r="Q2" s="13" t="s">
        <v>3</v>
      </c>
      <c r="R2" s="13" t="s">
        <v>4</v>
      </c>
      <c r="S2" s="13" t="s">
        <v>403</v>
      </c>
      <c r="T2" s="13" t="s">
        <v>403</v>
      </c>
      <c r="U2" s="13" t="s">
        <v>403</v>
      </c>
    </row>
    <row r="3" spans="1:21" x14ac:dyDescent="0.3">
      <c r="D3" s="5" t="s">
        <v>392</v>
      </c>
      <c r="E3" s="5" t="s">
        <v>392</v>
      </c>
      <c r="F3" s="5" t="s">
        <v>392</v>
      </c>
      <c r="G3" s="5" t="s">
        <v>392</v>
      </c>
      <c r="H3" s="5" t="s">
        <v>392</v>
      </c>
      <c r="I3" s="5" t="s">
        <v>392</v>
      </c>
      <c r="J3" s="13" t="s">
        <v>393</v>
      </c>
      <c r="K3" s="13" t="s">
        <v>393</v>
      </c>
      <c r="L3" s="13" t="s">
        <v>393</v>
      </c>
      <c r="M3" s="13" t="s">
        <v>393</v>
      </c>
      <c r="N3" s="13" t="s">
        <v>393</v>
      </c>
      <c r="O3" s="13" t="s">
        <v>393</v>
      </c>
      <c r="P3" s="13" t="s">
        <v>394</v>
      </c>
      <c r="Q3" s="13" t="s">
        <v>394</v>
      </c>
      <c r="R3" s="13" t="s">
        <v>394</v>
      </c>
      <c r="S3" s="13" t="s">
        <v>394</v>
      </c>
      <c r="T3" s="13" t="s">
        <v>394</v>
      </c>
      <c r="U3" s="13" t="s">
        <v>394</v>
      </c>
    </row>
    <row r="4" spans="1:21" x14ac:dyDescent="0.3">
      <c r="A4" s="2" t="s">
        <v>0</v>
      </c>
      <c r="B4" s="2" t="s">
        <v>5</v>
      </c>
      <c r="C4" s="2" t="s">
        <v>1</v>
      </c>
      <c r="D4" s="6" t="s">
        <v>389</v>
      </c>
      <c r="E4" s="6" t="s">
        <v>390</v>
      </c>
      <c r="F4" s="6" t="s">
        <v>389</v>
      </c>
      <c r="G4" s="6" t="s">
        <v>390</v>
      </c>
      <c r="H4" s="6" t="s">
        <v>389</v>
      </c>
      <c r="I4" s="6" t="s">
        <v>390</v>
      </c>
      <c r="J4" s="17" t="s">
        <v>389</v>
      </c>
      <c r="K4" s="17" t="s">
        <v>390</v>
      </c>
      <c r="L4" s="17" t="s">
        <v>389</v>
      </c>
      <c r="M4" s="17" t="s">
        <v>390</v>
      </c>
      <c r="N4" s="17" t="s">
        <v>389</v>
      </c>
      <c r="O4" s="17" t="s">
        <v>390</v>
      </c>
      <c r="P4" s="17" t="s">
        <v>395</v>
      </c>
      <c r="Q4" s="17" t="s">
        <v>395</v>
      </c>
      <c r="R4" s="17" t="s">
        <v>395</v>
      </c>
      <c r="S4" s="17" t="s">
        <v>389</v>
      </c>
      <c r="T4" s="17" t="s">
        <v>390</v>
      </c>
      <c r="U4" s="17" t="s">
        <v>395</v>
      </c>
    </row>
    <row r="5" spans="1:21" x14ac:dyDescent="0.3">
      <c r="A5" s="1" t="s">
        <v>6</v>
      </c>
      <c r="B5" s="1" t="s">
        <v>7</v>
      </c>
      <c r="D5" s="5">
        <v>300</v>
      </c>
      <c r="E5" s="7">
        <v>0.25</v>
      </c>
      <c r="F5" s="5">
        <v>200</v>
      </c>
      <c r="G5" s="5">
        <v>0.5</v>
      </c>
      <c r="H5" s="5">
        <v>100</v>
      </c>
      <c r="I5" s="5">
        <v>0.75</v>
      </c>
      <c r="J5" s="13">
        <f>D5*INDEX(DIM,MATCH($B5,DIM_ISOS,0),MATCH(J$2&amp;"_"&amp;J$4,DIM_MetricUnique,0))</f>
        <v>0</v>
      </c>
      <c r="K5" s="13">
        <f>E5*INDEX(DIM,MATCH($B5,DIM_ISOS,0),MATCH(K$2&amp;"_"&amp;K$4,DIM_MetricUnique,0))</f>
        <v>0</v>
      </c>
      <c r="L5" s="13">
        <f>F5*INDEX(DIM,MATCH($B5,DIM_ISOS,0),MATCH(L$2&amp;"_"&amp;L$4,DIM_MetricUnique,0))</f>
        <v>650750036.3228153</v>
      </c>
      <c r="M5" s="13">
        <f>G5*INDEX(DIM,MATCH($B5,DIM_ISOS,0),MATCH(M$2&amp;"_"&amp;M$4,DIM_MetricUnique,0))</f>
        <v>90</v>
      </c>
      <c r="N5" s="13">
        <f>H5*INDEX(DIM,MATCH($B5,DIM_ISOS,0),MATCH(N$2&amp;"_"&amp;N$4,DIM_MetricUnique,0))</f>
        <v>1809084674.2211699</v>
      </c>
      <c r="O5" s="13">
        <f>I5*INDEX(DIM,MATCH($B5,DIM_ISOS,0),MATCH(O$2&amp;"_"&amp;O$4,DIM_MetricUnique,0))</f>
        <v>414</v>
      </c>
      <c r="P5" s="13">
        <f>J5+K5</f>
        <v>0</v>
      </c>
      <c r="Q5" s="13">
        <f>L5+M5</f>
        <v>650750126.3228153</v>
      </c>
      <c r="R5" s="13">
        <f>N5+O5</f>
        <v>1809085088.2211699</v>
      </c>
      <c r="S5" s="13">
        <f>J5+L5+N5</f>
        <v>2459834710.5439854</v>
      </c>
      <c r="T5" s="13">
        <f>K5+M5+O5</f>
        <v>504</v>
      </c>
      <c r="U5" s="13">
        <f>P5+Q5+R5</f>
        <v>2459835214.5439854</v>
      </c>
    </row>
    <row r="6" spans="1:21" x14ac:dyDescent="0.3">
      <c r="A6" s="1" t="s">
        <v>8</v>
      </c>
      <c r="B6" s="1" t="s">
        <v>9</v>
      </c>
      <c r="D6" s="5">
        <v>300</v>
      </c>
      <c r="E6" s="7">
        <v>0.25</v>
      </c>
      <c r="F6" s="5">
        <v>200</v>
      </c>
      <c r="G6" s="5">
        <v>0.5</v>
      </c>
      <c r="H6" s="5">
        <v>100</v>
      </c>
      <c r="I6" s="5">
        <v>0.75</v>
      </c>
      <c r="J6" s="13">
        <f>D6*INDEX(DIM,MATCH($B6,DIM_ISOS,0),MATCH(J$2&amp;"_"&amp;J$4,DIM_MetricUnique,0))</f>
        <v>0</v>
      </c>
      <c r="K6" s="13">
        <f>E6*INDEX(DIM,MATCH($B6,DIM_ISOS,0),MATCH(K$2&amp;"_"&amp;K$4,DIM_MetricUnique,0))</f>
        <v>0</v>
      </c>
      <c r="L6" s="13">
        <f>F6*INDEX(DIM,MATCH($B6,DIM_ISOS,0),MATCH(L$2&amp;"_"&amp;L$4,DIM_MetricUnique,0))</f>
        <v>263242368.21522042</v>
      </c>
      <c r="M6" s="13">
        <f>G6*INDEX(DIM,MATCH($B6,DIM_ISOS,0),MATCH(M$2&amp;"_"&amp;M$4,DIM_MetricUnique,0))</f>
        <v>58.750000000000007</v>
      </c>
      <c r="N6" s="13">
        <f>H6*INDEX(DIM,MATCH($B6,DIM_ISOS,0),MATCH(N$2&amp;"_"&amp;N$4,DIM_MetricUnique,0))</f>
        <v>3983450.2992279492</v>
      </c>
      <c r="O6" s="13">
        <f>I6*INDEX(DIM,MATCH($B6,DIM_ISOS,0),MATCH(O$2&amp;"_"&amp;O$4,DIM_MetricUnique,0))</f>
        <v>279</v>
      </c>
      <c r="P6" s="13">
        <f>J6+K6</f>
        <v>0</v>
      </c>
      <c r="Q6" s="13">
        <f>L6+M6</f>
        <v>263242426.96522042</v>
      </c>
      <c r="R6" s="13">
        <f>N6+O6</f>
        <v>3983729.2992279492</v>
      </c>
      <c r="S6" s="13">
        <f t="shared" ref="S6:S69" si="0">J6+L6+N6</f>
        <v>267225818.51444837</v>
      </c>
      <c r="T6" s="13">
        <f t="shared" ref="T6:T69" si="1">K6+M6+O6</f>
        <v>337.75</v>
      </c>
      <c r="U6" s="13">
        <f t="shared" ref="U6:U69" si="2">P6+Q6+R6</f>
        <v>267226156.26444837</v>
      </c>
    </row>
    <row r="7" spans="1:21" x14ac:dyDescent="0.3">
      <c r="A7" s="1" t="s">
        <v>10</v>
      </c>
      <c r="B7" s="1" t="s">
        <v>11</v>
      </c>
      <c r="D7" s="5">
        <v>300</v>
      </c>
      <c r="E7" s="7">
        <v>0.25</v>
      </c>
      <c r="F7" s="5">
        <v>200</v>
      </c>
      <c r="G7" s="5">
        <v>0.5</v>
      </c>
      <c r="H7" s="5">
        <v>100</v>
      </c>
      <c r="I7" s="5">
        <v>0.75</v>
      </c>
      <c r="J7" s="13">
        <f>D7*INDEX(DIM,MATCH($B7,DIM_ISOS,0),MATCH(J$2&amp;"_"&amp;J$4,DIM_MetricUnique,0))</f>
        <v>0</v>
      </c>
      <c r="K7" s="13">
        <f>E7*INDEX(DIM,MATCH($B7,DIM_ISOS,0),MATCH(K$2&amp;"_"&amp;K$4,DIM_MetricUnique,0))</f>
        <v>0</v>
      </c>
      <c r="L7" s="13">
        <f>F7*INDEX(DIM,MATCH($B7,DIM_ISOS,0),MATCH(L$2&amp;"_"&amp;L$4,DIM_MetricUnique,0))</f>
        <v>3997425961.4059458</v>
      </c>
      <c r="M7" s="13">
        <f>G7*INDEX(DIM,MATCH($B7,DIM_ISOS,0),MATCH(M$2&amp;"_"&amp;M$4,DIM_MetricUnique,0))</f>
        <v>65</v>
      </c>
      <c r="N7" s="13">
        <f>H7*INDEX(DIM,MATCH($B7,DIM_ISOS,0),MATCH(N$2&amp;"_"&amp;N$4,DIM_MetricUnique,0))</f>
        <v>914958763.98408282</v>
      </c>
      <c r="O7" s="13">
        <f>I7*INDEX(DIM,MATCH($B7,DIM_ISOS,0),MATCH(O$2&amp;"_"&amp;O$4,DIM_MetricUnique,0))</f>
        <v>247.5</v>
      </c>
      <c r="P7" s="13">
        <f>J7+K7</f>
        <v>0</v>
      </c>
      <c r="Q7" s="13">
        <f>L7+M7</f>
        <v>3997426026.4059458</v>
      </c>
      <c r="R7" s="13">
        <f>N7+O7</f>
        <v>914959011.48408282</v>
      </c>
      <c r="S7" s="13">
        <f t="shared" si="0"/>
        <v>4912384725.390029</v>
      </c>
      <c r="T7" s="13">
        <f t="shared" si="1"/>
        <v>312.5</v>
      </c>
      <c r="U7" s="13">
        <f t="shared" si="2"/>
        <v>4912385037.890029</v>
      </c>
    </row>
    <row r="8" spans="1:21" x14ac:dyDescent="0.3">
      <c r="A8" s="1" t="s">
        <v>12</v>
      </c>
      <c r="B8" s="1" t="s">
        <v>13</v>
      </c>
      <c r="D8" s="5">
        <v>300</v>
      </c>
      <c r="E8" s="7">
        <v>0.25</v>
      </c>
      <c r="F8" s="5">
        <v>200</v>
      </c>
      <c r="G8" s="5">
        <v>0.5</v>
      </c>
      <c r="H8" s="5">
        <v>100</v>
      </c>
      <c r="I8" s="5">
        <v>0.75</v>
      </c>
      <c r="J8" s="13">
        <f>D8*INDEX(DIM,MATCH($B8,DIM_ISOS,0),MATCH(J$2&amp;"_"&amp;J$4,DIM_MetricUnique,0))</f>
        <v>0</v>
      </c>
      <c r="K8" s="13">
        <f>E8*INDEX(DIM,MATCH($B8,DIM_ISOS,0),MATCH(K$2&amp;"_"&amp;K$4,DIM_MetricUnique,0))</f>
        <v>0</v>
      </c>
      <c r="L8" s="13">
        <f>F8*INDEX(DIM,MATCH($B8,DIM_ISOS,0),MATCH(L$2&amp;"_"&amp;L$4,DIM_MetricUnique,0))</f>
        <v>967826621.11977196</v>
      </c>
      <c r="M8" s="13">
        <f>G8*INDEX(DIM,MATCH($B8,DIM_ISOS,0),MATCH(M$2&amp;"_"&amp;M$4,DIM_MetricUnique,0))</f>
        <v>63.75</v>
      </c>
      <c r="N8" s="13">
        <f>H8*INDEX(DIM,MATCH($B8,DIM_ISOS,0),MATCH(N$2&amp;"_"&amp;N$4,DIM_MetricUnique,0))</f>
        <v>24108367.325143151</v>
      </c>
      <c r="O8" s="13">
        <f>I8*INDEX(DIM,MATCH($B8,DIM_ISOS,0),MATCH(O$2&amp;"_"&amp;O$4,DIM_MetricUnique,0))</f>
        <v>4.5</v>
      </c>
      <c r="P8" s="13">
        <f>J8+K8</f>
        <v>0</v>
      </c>
      <c r="Q8" s="13">
        <f>L8+M8</f>
        <v>967826684.86977196</v>
      </c>
      <c r="R8" s="13">
        <f>N8+O8</f>
        <v>24108371.825143151</v>
      </c>
      <c r="S8" s="13">
        <f t="shared" si="0"/>
        <v>991934988.44491506</v>
      </c>
      <c r="T8" s="13">
        <f t="shared" si="1"/>
        <v>68.25</v>
      </c>
      <c r="U8" s="13">
        <f t="shared" si="2"/>
        <v>991935056.69491506</v>
      </c>
    </row>
    <row r="9" spans="1:21" x14ac:dyDescent="0.3">
      <c r="A9" s="1" t="s">
        <v>14</v>
      </c>
      <c r="B9" s="1" t="s">
        <v>15</v>
      </c>
      <c r="D9" s="5">
        <v>300</v>
      </c>
      <c r="E9" s="7">
        <v>0.25</v>
      </c>
      <c r="F9" s="5">
        <v>200</v>
      </c>
      <c r="G9" s="5">
        <v>0.5</v>
      </c>
      <c r="H9" s="5">
        <v>100</v>
      </c>
      <c r="I9" s="5">
        <v>0.75</v>
      </c>
      <c r="J9" s="13">
        <f>D9*INDEX(DIM,MATCH($B9,DIM_ISOS,0),MATCH(J$2&amp;"_"&amp;J$4,DIM_MetricUnique,0))</f>
        <v>3724048.566189093</v>
      </c>
      <c r="K9" s="13">
        <f>E9*INDEX(DIM,MATCH($B9,DIM_ISOS,0),MATCH(K$2&amp;"_"&amp;K$4,DIM_MetricUnique,0))</f>
        <v>42.000000000000007</v>
      </c>
      <c r="L9" s="13">
        <f>F9*INDEX(DIM,MATCH($B9,DIM_ISOS,0),MATCH(L$2&amp;"_"&amp;L$4,DIM_MetricUnique,0))</f>
        <v>194366.3498819161</v>
      </c>
      <c r="M9" s="13">
        <f>G9*INDEX(DIM,MATCH($B9,DIM_ISOS,0),MATCH(M$2&amp;"_"&amp;M$4,DIM_MetricUnique,0))</f>
        <v>1.25</v>
      </c>
      <c r="N9" s="13">
        <f>H9*INDEX(DIM,MATCH($B9,DIM_ISOS,0),MATCH(N$2&amp;"_"&amp;N$4,DIM_MetricUnique,0))</f>
        <v>922895.85624598654</v>
      </c>
      <c r="O9" s="13">
        <f>I9*INDEX(DIM,MATCH($B9,DIM_ISOS,0),MATCH(O$2&amp;"_"&amp;O$4,DIM_MetricUnique,0))</f>
        <v>49.500000000000014</v>
      </c>
      <c r="P9" s="13">
        <f>J9+K9</f>
        <v>3724090.566189093</v>
      </c>
      <c r="Q9" s="13">
        <f>L9+M9</f>
        <v>194367.5998819161</v>
      </c>
      <c r="R9" s="13">
        <f>N9+O9</f>
        <v>922945.35624598654</v>
      </c>
      <c r="S9" s="13">
        <f t="shared" si="0"/>
        <v>4841310.772316996</v>
      </c>
      <c r="T9" s="13">
        <f t="shared" si="1"/>
        <v>92.750000000000028</v>
      </c>
      <c r="U9" s="13">
        <f t="shared" si="2"/>
        <v>4841403.522316996</v>
      </c>
    </row>
    <row r="10" spans="1:21" x14ac:dyDescent="0.3">
      <c r="A10" s="1" t="s">
        <v>16</v>
      </c>
      <c r="B10" s="1" t="s">
        <v>17</v>
      </c>
      <c r="D10" s="5">
        <v>300</v>
      </c>
      <c r="E10" s="7">
        <v>0.25</v>
      </c>
      <c r="F10" s="5">
        <v>200</v>
      </c>
      <c r="G10" s="5">
        <v>0.5</v>
      </c>
      <c r="H10" s="5">
        <v>100</v>
      </c>
      <c r="I10" s="5">
        <v>0.75</v>
      </c>
      <c r="J10" s="13">
        <f>D10*INDEX(DIM,MATCH($B10,DIM_ISOS,0),MATCH(J$2&amp;"_"&amp;J$4,DIM_MetricUnique,0))</f>
        <v>0</v>
      </c>
      <c r="K10" s="13">
        <f>E10*INDEX(DIM,MATCH($B10,DIM_ISOS,0),MATCH(K$2&amp;"_"&amp;K$4,DIM_MetricUnique,0))</f>
        <v>0</v>
      </c>
      <c r="L10" s="13">
        <f>F10*INDEX(DIM,MATCH($B10,DIM_ISOS,0),MATCH(L$2&amp;"_"&amp;L$4,DIM_MetricUnique,0))</f>
        <v>1936282154.5956831</v>
      </c>
      <c r="M10" s="13">
        <f>G10*INDEX(DIM,MATCH($B10,DIM_ISOS,0),MATCH(M$2&amp;"_"&amp;M$4,DIM_MetricUnique,0))</f>
        <v>81.25</v>
      </c>
      <c r="N10" s="13">
        <f>H10*INDEX(DIM,MATCH($B10,DIM_ISOS,0),MATCH(N$2&amp;"_"&amp;N$4,DIM_MetricUnique,0))</f>
        <v>21384198.142124042</v>
      </c>
      <c r="O10" s="13">
        <f>I10*INDEX(DIM,MATCH($B10,DIM_ISOS,0),MATCH(O$2&amp;"_"&amp;O$4,DIM_MetricUnique,0))</f>
        <v>234</v>
      </c>
      <c r="P10" s="13">
        <f>J10+K10</f>
        <v>0</v>
      </c>
      <c r="Q10" s="13">
        <f>L10+M10</f>
        <v>1936282235.8456831</v>
      </c>
      <c r="R10" s="13">
        <f>N10+O10</f>
        <v>21384432.142124042</v>
      </c>
      <c r="S10" s="13">
        <f t="shared" si="0"/>
        <v>1957666352.737807</v>
      </c>
      <c r="T10" s="13">
        <f t="shared" si="1"/>
        <v>315.25</v>
      </c>
      <c r="U10" s="13">
        <f t="shared" si="2"/>
        <v>1957666667.987807</v>
      </c>
    </row>
    <row r="11" spans="1:21" x14ac:dyDescent="0.3">
      <c r="A11" s="1" t="s">
        <v>18</v>
      </c>
      <c r="B11" s="1" t="s">
        <v>19</v>
      </c>
      <c r="D11" s="5">
        <v>300</v>
      </c>
      <c r="E11" s="7">
        <v>0.25</v>
      </c>
      <c r="F11" s="5">
        <v>200</v>
      </c>
      <c r="G11" s="5">
        <v>0.5</v>
      </c>
      <c r="H11" s="5">
        <v>100</v>
      </c>
      <c r="I11" s="5">
        <v>0.75</v>
      </c>
      <c r="J11" s="13">
        <f>D11*INDEX(DIM,MATCH($B11,DIM_ISOS,0),MATCH(J$2&amp;"_"&amp;J$4,DIM_MetricUnique,0))</f>
        <v>0</v>
      </c>
      <c r="K11" s="13">
        <f>E11*INDEX(DIM,MATCH($B11,DIM_ISOS,0),MATCH(K$2&amp;"_"&amp;K$4,DIM_MetricUnique,0))</f>
        <v>0</v>
      </c>
      <c r="L11" s="13">
        <f>F11*INDEX(DIM,MATCH($B11,DIM_ISOS,0),MATCH(L$2&amp;"_"&amp;L$4,DIM_MetricUnique,0))</f>
        <v>154589715.73829442</v>
      </c>
      <c r="M11" s="13">
        <f>G11*INDEX(DIM,MATCH($B11,DIM_ISOS,0),MATCH(M$2&amp;"_"&amp;M$4,DIM_MetricUnique,0))</f>
        <v>55.000000000000007</v>
      </c>
      <c r="N11" s="13">
        <f>H11*INDEX(DIM,MATCH($B11,DIM_ISOS,0),MATCH(N$2&amp;"_"&amp;N$4,DIM_MetricUnique,0))</f>
        <v>173346796.76942986</v>
      </c>
      <c r="O11" s="13">
        <f>I11*INDEX(DIM,MATCH($B11,DIM_ISOS,0),MATCH(O$2&amp;"_"&amp;O$4,DIM_MetricUnique,0))</f>
        <v>364.49999999999994</v>
      </c>
      <c r="P11" s="13">
        <f>J11+K11</f>
        <v>0</v>
      </c>
      <c r="Q11" s="13">
        <f>L11+M11</f>
        <v>154589770.73829442</v>
      </c>
      <c r="R11" s="13">
        <f>N11+O11</f>
        <v>173347161.26942986</v>
      </c>
      <c r="S11" s="13">
        <f t="shared" si="0"/>
        <v>327936512.50772429</v>
      </c>
      <c r="T11" s="13">
        <f t="shared" si="1"/>
        <v>419.49999999999994</v>
      </c>
      <c r="U11" s="13">
        <f t="shared" si="2"/>
        <v>327936932.00772429</v>
      </c>
    </row>
    <row r="12" spans="1:21" x14ac:dyDescent="0.3">
      <c r="A12" s="1" t="s">
        <v>20</v>
      </c>
      <c r="B12" s="1" t="s">
        <v>21</v>
      </c>
      <c r="D12" s="5">
        <v>300</v>
      </c>
      <c r="E12" s="7">
        <v>0.25</v>
      </c>
      <c r="F12" s="5">
        <v>200</v>
      </c>
      <c r="G12" s="5">
        <v>0.5</v>
      </c>
      <c r="H12" s="5">
        <v>100</v>
      </c>
      <c r="I12" s="5">
        <v>0.75</v>
      </c>
      <c r="J12" s="13">
        <f>D12*INDEX(DIM,MATCH($B12,DIM_ISOS,0),MATCH(J$2&amp;"_"&amp;J$4,DIM_MetricUnique,0))</f>
        <v>2192468057.5608234</v>
      </c>
      <c r="K12" s="13">
        <f>E12*INDEX(DIM,MATCH($B12,DIM_ISOS,0),MATCH(K$2&amp;"_"&amp;K$4,DIM_MetricUnique,0))</f>
        <v>24</v>
      </c>
      <c r="L12" s="13">
        <f>F12*INDEX(DIM,MATCH($B12,DIM_ISOS,0),MATCH(L$2&amp;"_"&amp;L$4,DIM_MetricUnique,0))</f>
        <v>1766516674.0959485</v>
      </c>
      <c r="M12" s="13">
        <f>G12*INDEX(DIM,MATCH($B12,DIM_ISOS,0),MATCH(M$2&amp;"_"&amp;M$4,DIM_MetricUnique,0))</f>
        <v>66.25</v>
      </c>
      <c r="N12" s="13">
        <f>H12*INDEX(DIM,MATCH($B12,DIM_ISOS,0),MATCH(N$2&amp;"_"&amp;N$4,DIM_MetricUnique,0))</f>
        <v>665755973.32652116</v>
      </c>
      <c r="O12" s="13">
        <f>I12*INDEX(DIM,MATCH($B12,DIM_ISOS,0),MATCH(O$2&amp;"_"&amp;O$4,DIM_MetricUnique,0))</f>
        <v>180</v>
      </c>
      <c r="P12" s="13">
        <f>J12+K12</f>
        <v>2192468081.5608234</v>
      </c>
      <c r="Q12" s="13">
        <f>L12+M12</f>
        <v>1766516740.3459485</v>
      </c>
      <c r="R12" s="13">
        <f>N12+O12</f>
        <v>665756153.32652116</v>
      </c>
      <c r="S12" s="13">
        <f t="shared" si="0"/>
        <v>4624740704.9832926</v>
      </c>
      <c r="T12" s="13">
        <f t="shared" si="1"/>
        <v>270.25</v>
      </c>
      <c r="U12" s="13">
        <f t="shared" si="2"/>
        <v>4624740975.2332926</v>
      </c>
    </row>
    <row r="13" spans="1:21" x14ac:dyDescent="0.3">
      <c r="A13" s="1" t="s">
        <v>22</v>
      </c>
      <c r="B13" s="1" t="s">
        <v>23</v>
      </c>
      <c r="D13" s="5">
        <v>300</v>
      </c>
      <c r="E13" s="7">
        <v>0.25</v>
      </c>
      <c r="F13" s="5">
        <v>200</v>
      </c>
      <c r="G13" s="5">
        <v>0.5</v>
      </c>
      <c r="H13" s="5">
        <v>100</v>
      </c>
      <c r="I13" s="5">
        <v>0.75</v>
      </c>
      <c r="J13" s="13">
        <f>D13*INDEX(DIM,MATCH($B13,DIM_ISOS,0),MATCH(J$2&amp;"_"&amp;J$4,DIM_MetricUnique,0))</f>
        <v>0</v>
      </c>
      <c r="K13" s="13">
        <f>E13*INDEX(DIM,MATCH($B13,DIM_ISOS,0),MATCH(K$2&amp;"_"&amp;K$4,DIM_MetricUnique,0))</f>
        <v>0</v>
      </c>
      <c r="L13" s="13">
        <f>F13*INDEX(DIM,MATCH($B13,DIM_ISOS,0),MATCH(L$2&amp;"_"&amp;L$4,DIM_MetricUnique,0))</f>
        <v>167595705.12398624</v>
      </c>
      <c r="M13" s="13">
        <f>G13*INDEX(DIM,MATCH($B13,DIM_ISOS,0),MATCH(M$2&amp;"_"&amp;M$4,DIM_MetricUnique,0))</f>
        <v>68.75</v>
      </c>
      <c r="N13" s="13">
        <f>H13*INDEX(DIM,MATCH($B13,DIM_ISOS,0),MATCH(N$2&amp;"_"&amp;N$4,DIM_MetricUnique,0))</f>
        <v>199107112.73076674</v>
      </c>
      <c r="O13" s="13">
        <f>I13*INDEX(DIM,MATCH($B13,DIM_ISOS,0),MATCH(O$2&amp;"_"&amp;O$4,DIM_MetricUnique,0))</f>
        <v>180</v>
      </c>
      <c r="P13" s="13">
        <f>J13+K13</f>
        <v>0</v>
      </c>
      <c r="Q13" s="13">
        <f>L13+M13</f>
        <v>167595773.87398624</v>
      </c>
      <c r="R13" s="13">
        <f>N13+O13</f>
        <v>199107292.73076674</v>
      </c>
      <c r="S13" s="13">
        <f t="shared" si="0"/>
        <v>366702817.85475302</v>
      </c>
      <c r="T13" s="13">
        <f t="shared" si="1"/>
        <v>248.75</v>
      </c>
      <c r="U13" s="13">
        <f t="shared" si="2"/>
        <v>366703066.60475302</v>
      </c>
    </row>
    <row r="14" spans="1:21" x14ac:dyDescent="0.3">
      <c r="A14" s="1" t="s">
        <v>24</v>
      </c>
      <c r="B14" s="1" t="s">
        <v>25</v>
      </c>
      <c r="D14" s="5">
        <v>300</v>
      </c>
      <c r="E14" s="7">
        <v>0.25</v>
      </c>
      <c r="F14" s="5">
        <v>200</v>
      </c>
      <c r="G14" s="5">
        <v>0.5</v>
      </c>
      <c r="H14" s="5">
        <v>100</v>
      </c>
      <c r="I14" s="5">
        <v>0.75</v>
      </c>
      <c r="J14" s="13">
        <f>D14*INDEX(DIM,MATCH($B14,DIM_ISOS,0),MATCH(J$2&amp;"_"&amp;J$4,DIM_MetricUnique,0))</f>
        <v>0</v>
      </c>
      <c r="K14" s="13">
        <f>E14*INDEX(DIM,MATCH($B14,DIM_ISOS,0),MATCH(K$2&amp;"_"&amp;K$4,DIM_MetricUnique,0))</f>
        <v>0</v>
      </c>
      <c r="L14" s="13">
        <f>F14*INDEX(DIM,MATCH($B14,DIM_ISOS,0),MATCH(L$2&amp;"_"&amp;L$4,DIM_MetricUnique,0))</f>
        <v>462658595.29865968</v>
      </c>
      <c r="M14" s="13">
        <f>G14*INDEX(DIM,MATCH($B14,DIM_ISOS,0),MATCH(M$2&amp;"_"&amp;M$4,DIM_MetricUnique,0))</f>
        <v>61.250000000000007</v>
      </c>
      <c r="N14" s="13">
        <f>H14*INDEX(DIM,MATCH($B14,DIM_ISOS,0),MATCH(N$2&amp;"_"&amp;N$4,DIM_MetricUnique,0))</f>
        <v>75201591.397249565</v>
      </c>
      <c r="O14" s="13">
        <f>I14*INDEX(DIM,MATCH($B14,DIM_ISOS,0),MATCH(O$2&amp;"_"&amp;O$4,DIM_MetricUnique,0))</f>
        <v>368.99999999999994</v>
      </c>
      <c r="P14" s="13">
        <f>J14+K14</f>
        <v>0</v>
      </c>
      <c r="Q14" s="13">
        <f>L14+M14</f>
        <v>462658656.54865968</v>
      </c>
      <c r="R14" s="13">
        <f>N14+O14</f>
        <v>75201960.397249565</v>
      </c>
      <c r="S14" s="13">
        <f t="shared" si="0"/>
        <v>537860186.69590926</v>
      </c>
      <c r="T14" s="13">
        <f t="shared" si="1"/>
        <v>430.24999999999994</v>
      </c>
      <c r="U14" s="13">
        <f t="shared" si="2"/>
        <v>537860616.94590926</v>
      </c>
    </row>
    <row r="15" spans="1:21" x14ac:dyDescent="0.3">
      <c r="A15" s="1" t="s">
        <v>26</v>
      </c>
      <c r="B15" s="1" t="s">
        <v>27</v>
      </c>
      <c r="D15" s="5">
        <v>300</v>
      </c>
      <c r="E15" s="7">
        <v>0.25</v>
      </c>
      <c r="F15" s="5">
        <v>200</v>
      </c>
      <c r="G15" s="5">
        <v>0.5</v>
      </c>
      <c r="H15" s="5">
        <v>100</v>
      </c>
      <c r="I15" s="5">
        <v>0.75</v>
      </c>
      <c r="J15" s="13">
        <f>D15*INDEX(DIM,MATCH($B15,DIM_ISOS,0),MATCH(J$2&amp;"_"&amp;J$4,DIM_MetricUnique,0))</f>
        <v>71041422.830182269</v>
      </c>
      <c r="K15" s="13">
        <f>E15*INDEX(DIM,MATCH($B15,DIM_ISOS,0),MATCH(K$2&amp;"_"&amp;K$4,DIM_MetricUnique,0))</f>
        <v>44.000000000000007</v>
      </c>
      <c r="L15" s="13">
        <f>F15*INDEX(DIM,MATCH($B15,DIM_ISOS,0),MATCH(L$2&amp;"_"&amp;L$4,DIM_MetricUnique,0))</f>
        <v>118976.50005473438</v>
      </c>
      <c r="M15" s="13">
        <f>G15*INDEX(DIM,MATCH($B15,DIM_ISOS,0),MATCH(M$2&amp;"_"&amp;M$4,DIM_MetricUnique,0))</f>
        <v>1.25</v>
      </c>
      <c r="N15" s="13">
        <f>H15*INDEX(DIM,MATCH($B15,DIM_ISOS,0),MATCH(N$2&amp;"_"&amp;N$4,DIM_MetricUnique,0))</f>
        <v>283016.5271771024</v>
      </c>
      <c r="O15" s="13">
        <f>I15*INDEX(DIM,MATCH($B15,DIM_ISOS,0),MATCH(O$2&amp;"_"&amp;O$4,DIM_MetricUnique,0))</f>
        <v>4.5</v>
      </c>
      <c r="P15" s="13">
        <f>J15+K15</f>
        <v>71041466.830182269</v>
      </c>
      <c r="Q15" s="13">
        <f>L15+M15</f>
        <v>118977.75005473438</v>
      </c>
      <c r="R15" s="13">
        <f>N15+O15</f>
        <v>283021.0271771024</v>
      </c>
      <c r="S15" s="13">
        <f t="shared" si="0"/>
        <v>71443415.857414097</v>
      </c>
      <c r="T15" s="13">
        <f t="shared" si="1"/>
        <v>49.750000000000007</v>
      </c>
      <c r="U15" s="13">
        <f t="shared" si="2"/>
        <v>71443465.607414097</v>
      </c>
    </row>
    <row r="16" spans="1:21" x14ac:dyDescent="0.3">
      <c r="A16" s="1" t="s">
        <v>28</v>
      </c>
      <c r="B16" s="1" t="s">
        <v>29</v>
      </c>
      <c r="D16" s="5">
        <v>300</v>
      </c>
      <c r="E16" s="7">
        <v>0.25</v>
      </c>
      <c r="F16" s="5">
        <v>200</v>
      </c>
      <c r="G16" s="5">
        <v>0.5</v>
      </c>
      <c r="H16" s="5">
        <v>100</v>
      </c>
      <c r="I16" s="5">
        <v>0.75</v>
      </c>
      <c r="J16" s="13">
        <f>D16*INDEX(DIM,MATCH($B16,DIM_ISOS,0),MATCH(J$2&amp;"_"&amp;J$4,DIM_MetricUnique,0))</f>
        <v>0</v>
      </c>
      <c r="K16" s="13">
        <f>E16*INDEX(DIM,MATCH($B16,DIM_ISOS,0),MATCH(K$2&amp;"_"&amp;K$4,DIM_MetricUnique,0))</f>
        <v>0</v>
      </c>
      <c r="L16" s="13">
        <f>F16*INDEX(DIM,MATCH($B16,DIM_ISOS,0),MATCH(L$2&amp;"_"&amp;L$4,DIM_MetricUnique,0))</f>
        <v>2958677.8988719913</v>
      </c>
      <c r="M16" s="13">
        <f>G16*INDEX(DIM,MATCH($B16,DIM_ISOS,0),MATCH(M$2&amp;"_"&amp;M$4,DIM_MetricUnique,0))</f>
        <v>1.25</v>
      </c>
      <c r="N16" s="13">
        <f>H16*INDEX(DIM,MATCH($B16,DIM_ISOS,0),MATCH(N$2&amp;"_"&amp;N$4,DIM_MetricUnique,0))</f>
        <v>817526.1890465155</v>
      </c>
      <c r="O16" s="13">
        <f>I16*INDEX(DIM,MATCH($B16,DIM_ISOS,0),MATCH(O$2&amp;"_"&amp;O$4,DIM_MetricUnique,0))</f>
        <v>4.5</v>
      </c>
      <c r="P16" s="13">
        <f>J16+K16</f>
        <v>0</v>
      </c>
      <c r="Q16" s="13">
        <f>L16+M16</f>
        <v>2958679.1488719913</v>
      </c>
      <c r="R16" s="13">
        <f>N16+O16</f>
        <v>817530.6890465155</v>
      </c>
      <c r="S16" s="13">
        <f t="shared" si="0"/>
        <v>3776204.0879185069</v>
      </c>
      <c r="T16" s="13">
        <f t="shared" si="1"/>
        <v>5.75</v>
      </c>
      <c r="U16" s="13">
        <f t="shared" si="2"/>
        <v>3776209.8379185069</v>
      </c>
    </row>
    <row r="17" spans="1:21" x14ac:dyDescent="0.3">
      <c r="A17" s="1" t="s">
        <v>30</v>
      </c>
      <c r="B17" s="1" t="s">
        <v>31</v>
      </c>
      <c r="D17" s="5">
        <v>300</v>
      </c>
      <c r="E17" s="7">
        <v>0.25</v>
      </c>
      <c r="F17" s="5">
        <v>200</v>
      </c>
      <c r="G17" s="5">
        <v>0.5</v>
      </c>
      <c r="H17" s="5">
        <v>100</v>
      </c>
      <c r="I17" s="5">
        <v>0.75</v>
      </c>
      <c r="J17" s="13">
        <f>D17*INDEX(DIM,MATCH($B17,DIM_ISOS,0),MATCH(J$2&amp;"_"&amp;J$4,DIM_MetricUnique,0))</f>
        <v>16669001032.85405</v>
      </c>
      <c r="K17" s="13">
        <f>E17*INDEX(DIM,MATCH($B17,DIM_ISOS,0),MATCH(K$2&amp;"_"&amp;K$4,DIM_MetricUnique,0))</f>
        <v>34.5</v>
      </c>
      <c r="L17" s="13">
        <f>F17*INDEX(DIM,MATCH($B17,DIM_ISOS,0),MATCH(L$2&amp;"_"&amp;L$4,DIM_MetricUnique,0))</f>
        <v>22685436760.453835</v>
      </c>
      <c r="M17" s="13">
        <f>G17*INDEX(DIM,MATCH($B17,DIM_ISOS,0),MATCH(M$2&amp;"_"&amp;M$4,DIM_MetricUnique,0))</f>
        <v>125</v>
      </c>
      <c r="N17" s="13">
        <f>H17*INDEX(DIM,MATCH($B17,DIM_ISOS,0),MATCH(N$2&amp;"_"&amp;N$4,DIM_MetricUnique,0))</f>
        <v>7452571429.1678028</v>
      </c>
      <c r="O17" s="13">
        <f>I17*INDEX(DIM,MATCH($B17,DIM_ISOS,0),MATCH(O$2&amp;"_"&amp;O$4,DIM_MetricUnique,0))</f>
        <v>391.49999999999989</v>
      </c>
      <c r="P17" s="13">
        <f>J17+K17</f>
        <v>16669001067.35405</v>
      </c>
      <c r="Q17" s="13">
        <f>L17+M17</f>
        <v>22685436885.453835</v>
      </c>
      <c r="R17" s="13">
        <f>N17+O17</f>
        <v>7452571820.6678028</v>
      </c>
      <c r="S17" s="13">
        <f t="shared" si="0"/>
        <v>46807009222.475685</v>
      </c>
      <c r="T17" s="13">
        <f t="shared" si="1"/>
        <v>550.99999999999989</v>
      </c>
      <c r="U17" s="13">
        <f t="shared" si="2"/>
        <v>46807009773.475685</v>
      </c>
    </row>
    <row r="18" spans="1:21" x14ac:dyDescent="0.3">
      <c r="A18" s="1" t="s">
        <v>32</v>
      </c>
      <c r="B18" s="1" t="s">
        <v>33</v>
      </c>
      <c r="D18" s="5">
        <v>300</v>
      </c>
      <c r="E18" s="7">
        <v>0.25</v>
      </c>
      <c r="F18" s="5">
        <v>200</v>
      </c>
      <c r="G18" s="5">
        <v>0.5</v>
      </c>
      <c r="H18" s="5">
        <v>100</v>
      </c>
      <c r="I18" s="5">
        <v>0.75</v>
      </c>
      <c r="J18" s="13">
        <f>D18*INDEX(DIM,MATCH($B18,DIM_ISOS,0),MATCH(J$2&amp;"_"&amp;J$4,DIM_MetricUnique,0))</f>
        <v>6186269.4190399749</v>
      </c>
      <c r="K18" s="13">
        <f>E18*INDEX(DIM,MATCH($B18,DIM_ISOS,0),MATCH(K$2&amp;"_"&amp;K$4,DIM_MetricUnique,0))</f>
        <v>23</v>
      </c>
      <c r="L18" s="13">
        <f>F18*INDEX(DIM,MATCH($B18,DIM_ISOS,0),MATCH(L$2&amp;"_"&amp;L$4,DIM_MetricUnique,0))</f>
        <v>56269.035362333365</v>
      </c>
      <c r="M18" s="13">
        <f>G18*INDEX(DIM,MATCH($B18,DIM_ISOS,0),MATCH(M$2&amp;"_"&amp;M$4,DIM_MetricUnique,0))</f>
        <v>1.25</v>
      </c>
      <c r="N18" s="13">
        <f>H18*INDEX(DIM,MATCH($B18,DIM_ISOS,0),MATCH(N$2&amp;"_"&amp;N$4,DIM_MetricUnique,0))</f>
        <v>29752.538940753657</v>
      </c>
      <c r="O18" s="13">
        <f>I18*INDEX(DIM,MATCH($B18,DIM_ISOS,0),MATCH(O$2&amp;"_"&amp;O$4,DIM_MetricUnique,0))</f>
        <v>4.5</v>
      </c>
      <c r="P18" s="13">
        <f>J18+K18</f>
        <v>6186292.4190399749</v>
      </c>
      <c r="Q18" s="13">
        <f>L18+M18</f>
        <v>56270.285362333365</v>
      </c>
      <c r="R18" s="13">
        <f>N18+O18</f>
        <v>29757.038940753657</v>
      </c>
      <c r="S18" s="13">
        <f t="shared" si="0"/>
        <v>6272290.9933430618</v>
      </c>
      <c r="T18" s="13">
        <f t="shared" si="1"/>
        <v>28.75</v>
      </c>
      <c r="U18" s="13">
        <f t="shared" si="2"/>
        <v>6272319.7433430618</v>
      </c>
    </row>
    <row r="19" spans="1:21" x14ac:dyDescent="0.3">
      <c r="A19" s="1" t="s">
        <v>34</v>
      </c>
      <c r="B19" s="1" t="s">
        <v>35</v>
      </c>
      <c r="D19" s="5">
        <v>300</v>
      </c>
      <c r="E19" s="7">
        <v>0.25</v>
      </c>
      <c r="F19" s="5">
        <v>200</v>
      </c>
      <c r="G19" s="5">
        <v>0.5</v>
      </c>
      <c r="H19" s="5">
        <v>100</v>
      </c>
      <c r="I19" s="5">
        <v>0.75</v>
      </c>
      <c r="J19" s="13">
        <f>D19*INDEX(DIM,MATCH($B19,DIM_ISOS,0),MATCH(J$2&amp;"_"&amp;J$4,DIM_MetricUnique,0))</f>
        <v>0</v>
      </c>
      <c r="K19" s="13">
        <f>E19*INDEX(DIM,MATCH($B19,DIM_ISOS,0),MATCH(K$2&amp;"_"&amp;K$4,DIM_MetricUnique,0))</f>
        <v>0</v>
      </c>
      <c r="L19" s="13">
        <f>F19*INDEX(DIM,MATCH($B19,DIM_ISOS,0),MATCH(L$2&amp;"_"&amp;L$4,DIM_MetricUnique,0))</f>
        <v>250006697.84925357</v>
      </c>
      <c r="M19" s="13">
        <f>G19*INDEX(DIM,MATCH($B19,DIM_ISOS,0),MATCH(M$2&amp;"_"&amp;M$4,DIM_MetricUnique,0))</f>
        <v>77.5</v>
      </c>
      <c r="N19" s="13">
        <f>H19*INDEX(DIM,MATCH($B19,DIM_ISOS,0),MATCH(N$2&amp;"_"&amp;N$4,DIM_MetricUnique,0))</f>
        <v>8464932.096771244</v>
      </c>
      <c r="O19" s="13">
        <f>I19*INDEX(DIM,MATCH($B19,DIM_ISOS,0),MATCH(O$2&amp;"_"&amp;O$4,DIM_MetricUnique,0))</f>
        <v>4.5</v>
      </c>
      <c r="P19" s="13">
        <f>J19+K19</f>
        <v>0</v>
      </c>
      <c r="Q19" s="13">
        <f>L19+M19</f>
        <v>250006775.34925357</v>
      </c>
      <c r="R19" s="13">
        <f>N19+O19</f>
        <v>8464936.596771244</v>
      </c>
      <c r="S19" s="13">
        <f t="shared" si="0"/>
        <v>258471629.94602481</v>
      </c>
      <c r="T19" s="13">
        <f t="shared" si="1"/>
        <v>82</v>
      </c>
      <c r="U19" s="13">
        <f t="shared" si="2"/>
        <v>258471711.94602481</v>
      </c>
    </row>
    <row r="20" spans="1:21" x14ac:dyDescent="0.3">
      <c r="A20" s="1" t="s">
        <v>36</v>
      </c>
      <c r="B20" s="1" t="s">
        <v>37</v>
      </c>
      <c r="D20" s="5">
        <v>300</v>
      </c>
      <c r="E20" s="7">
        <v>0.25</v>
      </c>
      <c r="F20" s="5">
        <v>200</v>
      </c>
      <c r="G20" s="5">
        <v>0.5</v>
      </c>
      <c r="H20" s="5">
        <v>100</v>
      </c>
      <c r="I20" s="5">
        <v>0.75</v>
      </c>
      <c r="J20" s="13">
        <f>D20*INDEX(DIM,MATCH($B20,DIM_ISOS,0),MATCH(J$2&amp;"_"&amp;J$4,DIM_MetricUnique,0))</f>
        <v>0</v>
      </c>
      <c r="K20" s="13">
        <f>E20*INDEX(DIM,MATCH($B20,DIM_ISOS,0),MATCH(K$2&amp;"_"&amp;K$4,DIM_MetricUnique,0))</f>
        <v>0</v>
      </c>
      <c r="L20" s="13">
        <f>F20*INDEX(DIM,MATCH($B20,DIM_ISOS,0),MATCH(L$2&amp;"_"&amp;L$4,DIM_MetricUnique,0))</f>
        <v>567612816.36161041</v>
      </c>
      <c r="M20" s="13">
        <f>G20*INDEX(DIM,MATCH($B20,DIM_ISOS,0),MATCH(M$2&amp;"_"&amp;M$4,DIM_MetricUnique,0))</f>
        <v>50</v>
      </c>
      <c r="N20" s="13">
        <f>H20*INDEX(DIM,MATCH($B20,DIM_ISOS,0),MATCH(N$2&amp;"_"&amp;N$4,DIM_MetricUnique,0))</f>
        <v>282981078.13651937</v>
      </c>
      <c r="O20" s="13">
        <f>I20*INDEX(DIM,MATCH($B20,DIM_ISOS,0),MATCH(O$2&amp;"_"&amp;O$4,DIM_MetricUnique,0))</f>
        <v>121.5</v>
      </c>
      <c r="P20" s="13">
        <f>J20+K20</f>
        <v>0</v>
      </c>
      <c r="Q20" s="13">
        <f>L20+M20</f>
        <v>567612866.36161041</v>
      </c>
      <c r="R20" s="13">
        <f>N20+O20</f>
        <v>282981199.63651937</v>
      </c>
      <c r="S20" s="13">
        <f t="shared" si="0"/>
        <v>850593894.49812984</v>
      </c>
      <c r="T20" s="13">
        <f t="shared" si="1"/>
        <v>171.5</v>
      </c>
      <c r="U20" s="13">
        <f t="shared" si="2"/>
        <v>850594065.99812984</v>
      </c>
    </row>
    <row r="21" spans="1:21" x14ac:dyDescent="0.3">
      <c r="A21" s="1" t="s">
        <v>38</v>
      </c>
      <c r="B21" s="1" t="s">
        <v>39</v>
      </c>
      <c r="D21" s="5">
        <v>300</v>
      </c>
      <c r="E21" s="7">
        <v>0.25</v>
      </c>
      <c r="F21" s="5">
        <v>200</v>
      </c>
      <c r="G21" s="5">
        <v>0.5</v>
      </c>
      <c r="H21" s="5">
        <v>100</v>
      </c>
      <c r="I21" s="5">
        <v>0.75</v>
      </c>
      <c r="J21" s="13">
        <f>D21*INDEX(DIM,MATCH($B21,DIM_ISOS,0),MATCH(J$2&amp;"_"&amp;J$4,DIM_MetricUnique,0))</f>
        <v>26664081.115141746</v>
      </c>
      <c r="K21" s="13">
        <f>E21*INDEX(DIM,MATCH($B21,DIM_ISOS,0),MATCH(K$2&amp;"_"&amp;K$4,DIM_MetricUnique,0))</f>
        <v>36</v>
      </c>
      <c r="L21" s="13">
        <f>F21*INDEX(DIM,MATCH($B21,DIM_ISOS,0),MATCH(L$2&amp;"_"&amp;L$4,DIM_MetricUnique,0))</f>
        <v>12501088.224424699</v>
      </c>
      <c r="M21" s="13">
        <f>G21*INDEX(DIM,MATCH($B21,DIM_ISOS,0),MATCH(M$2&amp;"_"&amp;M$4,DIM_MetricUnique,0))</f>
        <v>105.00000000000001</v>
      </c>
      <c r="N21" s="13">
        <f>H21*INDEX(DIM,MATCH($B21,DIM_ISOS,0),MATCH(N$2&amp;"_"&amp;N$4,DIM_MetricUnique,0))</f>
        <v>2964422.7121693222</v>
      </c>
      <c r="O21" s="13">
        <f>I21*INDEX(DIM,MATCH($B21,DIM_ISOS,0),MATCH(O$2&amp;"_"&amp;O$4,DIM_MetricUnique,0))</f>
        <v>90</v>
      </c>
      <c r="P21" s="13">
        <f>J21+K21</f>
        <v>26664117.115141746</v>
      </c>
      <c r="Q21" s="13">
        <f>L21+M21</f>
        <v>12501193.224424699</v>
      </c>
      <c r="R21" s="13">
        <f>N21+O21</f>
        <v>2964512.7121693222</v>
      </c>
      <c r="S21" s="13">
        <f t="shared" si="0"/>
        <v>42129592.051735766</v>
      </c>
      <c r="T21" s="13">
        <f t="shared" si="1"/>
        <v>231</v>
      </c>
      <c r="U21" s="13">
        <f t="shared" si="2"/>
        <v>42129823.051735766</v>
      </c>
    </row>
    <row r="22" spans="1:21" x14ac:dyDescent="0.3">
      <c r="A22" s="1" t="s">
        <v>40</v>
      </c>
      <c r="B22" s="1" t="s">
        <v>41</v>
      </c>
      <c r="D22" s="5">
        <v>300</v>
      </c>
      <c r="E22" s="7">
        <v>0.25</v>
      </c>
      <c r="F22" s="5">
        <v>200</v>
      </c>
      <c r="G22" s="5">
        <v>0.5</v>
      </c>
      <c r="H22" s="5">
        <v>100</v>
      </c>
      <c r="I22" s="5">
        <v>0.75</v>
      </c>
      <c r="J22" s="13">
        <f>D22*INDEX(DIM,MATCH($B22,DIM_ISOS,0),MATCH(J$2&amp;"_"&amp;J$4,DIM_MetricUnique,0))</f>
        <v>0</v>
      </c>
      <c r="K22" s="13">
        <f>E22*INDEX(DIM,MATCH($B22,DIM_ISOS,0),MATCH(K$2&amp;"_"&amp;K$4,DIM_MetricUnique,0))</f>
        <v>0</v>
      </c>
      <c r="L22" s="13">
        <f>F22*INDEX(DIM,MATCH($B22,DIM_ISOS,0),MATCH(L$2&amp;"_"&amp;L$4,DIM_MetricUnique,0))</f>
        <v>936982837.86215425</v>
      </c>
      <c r="M22" s="13">
        <f>G22*INDEX(DIM,MATCH($B22,DIM_ISOS,0),MATCH(M$2&amp;"_"&amp;M$4,DIM_MetricUnique,0))</f>
        <v>63.75</v>
      </c>
      <c r="N22" s="13">
        <f>H22*INDEX(DIM,MATCH($B22,DIM_ISOS,0),MATCH(N$2&amp;"_"&amp;N$4,DIM_MetricUnique,0))</f>
        <v>5661897.1087170085</v>
      </c>
      <c r="O22" s="13">
        <f>I22*INDEX(DIM,MATCH($B22,DIM_ISOS,0),MATCH(O$2&amp;"_"&amp;O$4,DIM_MetricUnique,0))</f>
        <v>4.5</v>
      </c>
      <c r="P22" s="13">
        <f>J22+K22</f>
        <v>0</v>
      </c>
      <c r="Q22" s="13">
        <f>L22+M22</f>
        <v>936982901.61215425</v>
      </c>
      <c r="R22" s="13">
        <f>N22+O22</f>
        <v>5661901.6087170085</v>
      </c>
      <c r="S22" s="13">
        <f t="shared" si="0"/>
        <v>942644734.97087121</v>
      </c>
      <c r="T22" s="13">
        <f t="shared" si="1"/>
        <v>68.25</v>
      </c>
      <c r="U22" s="13">
        <f t="shared" si="2"/>
        <v>942644803.22087121</v>
      </c>
    </row>
    <row r="23" spans="1:21" x14ac:dyDescent="0.3">
      <c r="A23" s="1" t="s">
        <v>42</v>
      </c>
      <c r="B23" s="1" t="s">
        <v>43</v>
      </c>
      <c r="D23" s="5">
        <v>300</v>
      </c>
      <c r="E23" s="7">
        <v>0.25</v>
      </c>
      <c r="F23" s="5">
        <v>200</v>
      </c>
      <c r="G23" s="5">
        <v>0.5</v>
      </c>
      <c r="H23" s="5">
        <v>100</v>
      </c>
      <c r="I23" s="5">
        <v>0.75</v>
      </c>
      <c r="J23" s="13">
        <f>D23*INDEX(DIM,MATCH($B23,DIM_ISOS,0),MATCH(J$2&amp;"_"&amp;J$4,DIM_MetricUnique,0))</f>
        <v>0</v>
      </c>
      <c r="K23" s="13">
        <f>E23*INDEX(DIM,MATCH($B23,DIM_ISOS,0),MATCH(K$2&amp;"_"&amp;K$4,DIM_MetricUnique,0))</f>
        <v>0</v>
      </c>
      <c r="L23" s="13">
        <f>F23*INDEX(DIM,MATCH($B23,DIM_ISOS,0),MATCH(L$2&amp;"_"&amp;L$4,DIM_MetricUnique,0))</f>
        <v>20133094.493779179</v>
      </c>
      <c r="M23" s="13">
        <f>G23*INDEX(DIM,MATCH($B23,DIM_ISOS,0),MATCH(M$2&amp;"_"&amp;M$4,DIM_MetricUnique,0))</f>
        <v>67.5</v>
      </c>
      <c r="N23" s="13">
        <f>H23*INDEX(DIM,MATCH($B23,DIM_ISOS,0),MATCH(N$2&amp;"_"&amp;N$4,DIM_MetricUnique,0))</f>
        <v>35884812.64756766</v>
      </c>
      <c r="O23" s="13">
        <f>I23*INDEX(DIM,MATCH($B23,DIM_ISOS,0),MATCH(O$2&amp;"_"&amp;O$4,DIM_MetricUnique,0))</f>
        <v>324</v>
      </c>
      <c r="P23" s="13">
        <f>J23+K23</f>
        <v>0</v>
      </c>
      <c r="Q23" s="13">
        <f>L23+M23</f>
        <v>20133161.993779179</v>
      </c>
      <c r="R23" s="13">
        <f>N23+O23</f>
        <v>35885136.64756766</v>
      </c>
      <c r="S23" s="13">
        <f t="shared" si="0"/>
        <v>56017907.141346842</v>
      </c>
      <c r="T23" s="13">
        <f t="shared" si="1"/>
        <v>391.5</v>
      </c>
      <c r="U23" s="13">
        <f t="shared" si="2"/>
        <v>56018298.641346842</v>
      </c>
    </row>
    <row r="24" spans="1:21" x14ac:dyDescent="0.3">
      <c r="A24" s="1" t="s">
        <v>44</v>
      </c>
      <c r="B24" s="1" t="s">
        <v>45</v>
      </c>
      <c r="D24" s="5">
        <v>300</v>
      </c>
      <c r="E24" s="7">
        <v>0.25</v>
      </c>
      <c r="F24" s="5">
        <v>200</v>
      </c>
      <c r="G24" s="5">
        <v>0.5</v>
      </c>
      <c r="H24" s="5">
        <v>100</v>
      </c>
      <c r="I24" s="5">
        <v>0.75</v>
      </c>
      <c r="J24" s="13">
        <f>D24*INDEX(DIM,MATCH($B24,DIM_ISOS,0),MATCH(J$2&amp;"_"&amp;J$4,DIM_MetricUnique,0))</f>
        <v>0</v>
      </c>
      <c r="K24" s="13">
        <f>E24*INDEX(DIM,MATCH($B24,DIM_ISOS,0),MATCH(K$2&amp;"_"&amp;K$4,DIM_MetricUnique,0))</f>
        <v>0</v>
      </c>
      <c r="L24" s="13">
        <f>F24*INDEX(DIM,MATCH($B24,DIM_ISOS,0),MATCH(L$2&amp;"_"&amp;L$4,DIM_MetricUnique,0))</f>
        <v>1168670101.252557</v>
      </c>
      <c r="M24" s="13">
        <f>G24*INDEX(DIM,MATCH($B24,DIM_ISOS,0),MATCH(M$2&amp;"_"&amp;M$4,DIM_MetricUnique,0))</f>
        <v>68.75</v>
      </c>
      <c r="N24" s="13">
        <f>H24*INDEX(DIM,MATCH($B24,DIM_ISOS,0),MATCH(N$2&amp;"_"&amp;N$4,DIM_MetricUnique,0))</f>
        <v>596742843.55663085</v>
      </c>
      <c r="O24" s="13">
        <f>I24*INDEX(DIM,MATCH($B24,DIM_ISOS,0),MATCH(O$2&amp;"_"&amp;O$4,DIM_MetricUnique,0))</f>
        <v>283.5</v>
      </c>
      <c r="P24" s="13">
        <f>J24+K24</f>
        <v>0</v>
      </c>
      <c r="Q24" s="13">
        <f>L24+M24</f>
        <v>1168670170.002557</v>
      </c>
      <c r="R24" s="13">
        <f>N24+O24</f>
        <v>596743127.05663085</v>
      </c>
      <c r="S24" s="13">
        <f t="shared" si="0"/>
        <v>1765412944.8091879</v>
      </c>
      <c r="T24" s="13">
        <f t="shared" si="1"/>
        <v>352.25</v>
      </c>
      <c r="U24" s="13">
        <f t="shared" si="2"/>
        <v>1765413297.0591879</v>
      </c>
    </row>
    <row r="25" spans="1:21" x14ac:dyDescent="0.3">
      <c r="A25" s="1" t="s">
        <v>46</v>
      </c>
      <c r="B25" s="1" t="s">
        <v>47</v>
      </c>
      <c r="D25" s="5">
        <v>300</v>
      </c>
      <c r="E25" s="7">
        <v>0.25</v>
      </c>
      <c r="F25" s="5">
        <v>200</v>
      </c>
      <c r="G25" s="5">
        <v>0.5</v>
      </c>
      <c r="H25" s="5">
        <v>100</v>
      </c>
      <c r="I25" s="5">
        <v>0.75</v>
      </c>
      <c r="J25" s="13">
        <f>D25*INDEX(DIM,MATCH($B25,DIM_ISOS,0),MATCH(J$2&amp;"_"&amp;J$4,DIM_MetricUnique,0))</f>
        <v>0</v>
      </c>
      <c r="K25" s="13">
        <f>E25*INDEX(DIM,MATCH($B25,DIM_ISOS,0),MATCH(K$2&amp;"_"&amp;K$4,DIM_MetricUnique,0))</f>
        <v>0</v>
      </c>
      <c r="L25" s="13">
        <f>F25*INDEX(DIM,MATCH($B25,DIM_ISOS,0),MATCH(L$2&amp;"_"&amp;L$4,DIM_MetricUnique,0))</f>
        <v>331160800.13460678</v>
      </c>
      <c r="M25" s="13">
        <f>G25*INDEX(DIM,MATCH($B25,DIM_ISOS,0),MATCH(M$2&amp;"_"&amp;M$4,DIM_MetricUnique,0))</f>
        <v>88.75</v>
      </c>
      <c r="N25" s="13">
        <f>H25*INDEX(DIM,MATCH($B25,DIM_ISOS,0),MATCH(N$2&amp;"_"&amp;N$4,DIM_MetricUnique,0))</f>
        <v>93756255.235311568</v>
      </c>
      <c r="O25" s="13">
        <f>I25*INDEX(DIM,MATCH($B25,DIM_ISOS,0),MATCH(O$2&amp;"_"&amp;O$4,DIM_MetricUnique,0))</f>
        <v>283.5</v>
      </c>
      <c r="P25" s="13">
        <f>J25+K25</f>
        <v>0</v>
      </c>
      <c r="Q25" s="13">
        <f>L25+M25</f>
        <v>331160888.88460678</v>
      </c>
      <c r="R25" s="13">
        <f>N25+O25</f>
        <v>93756538.735311568</v>
      </c>
      <c r="S25" s="13">
        <f t="shared" si="0"/>
        <v>424917055.36991835</v>
      </c>
      <c r="T25" s="13">
        <f t="shared" si="1"/>
        <v>372.25</v>
      </c>
      <c r="U25" s="13">
        <f t="shared" si="2"/>
        <v>424917427.61991835</v>
      </c>
    </row>
    <row r="26" spans="1:21" x14ac:dyDescent="0.3">
      <c r="A26" s="1" t="s">
        <v>48</v>
      </c>
      <c r="B26" s="1" t="s">
        <v>49</v>
      </c>
      <c r="D26" s="5">
        <v>300</v>
      </c>
      <c r="E26" s="7">
        <v>0.25</v>
      </c>
      <c r="F26" s="5">
        <v>200</v>
      </c>
      <c r="G26" s="5">
        <v>0.5</v>
      </c>
      <c r="H26" s="5">
        <v>100</v>
      </c>
      <c r="I26" s="5">
        <v>0.75</v>
      </c>
      <c r="J26" s="13">
        <f>D26*INDEX(DIM,MATCH($B26,DIM_ISOS,0),MATCH(J$2&amp;"_"&amp;J$4,DIM_MetricUnique,0))</f>
        <v>0</v>
      </c>
      <c r="K26" s="13">
        <f>E26*INDEX(DIM,MATCH($B26,DIM_ISOS,0),MATCH(K$2&amp;"_"&amp;K$4,DIM_MetricUnique,0))</f>
        <v>0</v>
      </c>
      <c r="L26" s="13">
        <f>F26*INDEX(DIM,MATCH($B26,DIM_ISOS,0),MATCH(L$2&amp;"_"&amp;L$4,DIM_MetricUnique,0))</f>
        <v>116814645.65472664</v>
      </c>
      <c r="M26" s="13">
        <f>G26*INDEX(DIM,MATCH($B26,DIM_ISOS,0),MATCH(M$2&amp;"_"&amp;M$4,DIM_MetricUnique,0))</f>
        <v>60</v>
      </c>
      <c r="N26" s="13">
        <f>H26*INDEX(DIM,MATCH($B26,DIM_ISOS,0),MATCH(N$2&amp;"_"&amp;N$4,DIM_MetricUnique,0))</f>
        <v>1980528.4426816136</v>
      </c>
      <c r="O26" s="13">
        <f>I26*INDEX(DIM,MATCH($B26,DIM_ISOS,0),MATCH(O$2&amp;"_"&amp;O$4,DIM_MetricUnique,0))</f>
        <v>4.5</v>
      </c>
      <c r="P26" s="13">
        <f>J26+K26</f>
        <v>0</v>
      </c>
      <c r="Q26" s="13">
        <f>L26+M26</f>
        <v>116814705.65472664</v>
      </c>
      <c r="R26" s="13">
        <f>N26+O26</f>
        <v>1980532.9426816136</v>
      </c>
      <c r="S26" s="13">
        <f t="shared" si="0"/>
        <v>118795174.09740825</v>
      </c>
      <c r="T26" s="13">
        <f t="shared" si="1"/>
        <v>64.5</v>
      </c>
      <c r="U26" s="13">
        <f t="shared" si="2"/>
        <v>118795238.59740825</v>
      </c>
    </row>
    <row r="27" spans="1:21" x14ac:dyDescent="0.3">
      <c r="A27" s="1" t="s">
        <v>50</v>
      </c>
      <c r="B27" s="1" t="s">
        <v>51</v>
      </c>
      <c r="D27" s="5">
        <v>300</v>
      </c>
      <c r="E27" s="7">
        <v>0.25</v>
      </c>
      <c r="F27" s="5">
        <v>200</v>
      </c>
      <c r="G27" s="5">
        <v>0.5</v>
      </c>
      <c r="H27" s="5">
        <v>100</v>
      </c>
      <c r="I27" s="5">
        <v>0.75</v>
      </c>
      <c r="J27" s="13">
        <f>D27*INDEX(DIM,MATCH($B27,DIM_ISOS,0),MATCH(J$2&amp;"_"&amp;J$4,DIM_MetricUnique,0))</f>
        <v>0</v>
      </c>
      <c r="K27" s="13">
        <f>E27*INDEX(DIM,MATCH($B27,DIM_ISOS,0),MATCH(K$2&amp;"_"&amp;K$4,DIM_MetricUnique,0))</f>
        <v>0</v>
      </c>
      <c r="L27" s="13">
        <f>F27*INDEX(DIM,MATCH($B27,DIM_ISOS,0),MATCH(L$2&amp;"_"&amp;L$4,DIM_MetricUnique,0))</f>
        <v>25949417940.494656</v>
      </c>
      <c r="M27" s="13">
        <f>G27*INDEX(DIM,MATCH($B27,DIM_ISOS,0),MATCH(M$2&amp;"_"&amp;M$4,DIM_MetricUnique,0))</f>
        <v>101.24999999999999</v>
      </c>
      <c r="N27" s="13">
        <f>H27*INDEX(DIM,MATCH($B27,DIM_ISOS,0),MATCH(N$2&amp;"_"&amp;N$4,DIM_MetricUnique,0))</f>
        <v>4221671635.8262115</v>
      </c>
      <c r="O27" s="13">
        <f>I27*INDEX(DIM,MATCH($B27,DIM_ISOS,0),MATCH(O$2&amp;"_"&amp;O$4,DIM_MetricUnique,0))</f>
        <v>108</v>
      </c>
      <c r="P27" s="13">
        <f>J27+K27</f>
        <v>0</v>
      </c>
      <c r="Q27" s="13">
        <f>L27+M27</f>
        <v>25949418041.744656</v>
      </c>
      <c r="R27" s="13">
        <f>N27+O27</f>
        <v>4221671743.8262115</v>
      </c>
      <c r="S27" s="13">
        <f t="shared" si="0"/>
        <v>30171089576.320866</v>
      </c>
      <c r="T27" s="13">
        <f t="shared" si="1"/>
        <v>209.25</v>
      </c>
      <c r="U27" s="13">
        <f t="shared" si="2"/>
        <v>30171089785.570866</v>
      </c>
    </row>
    <row r="28" spans="1:21" x14ac:dyDescent="0.3">
      <c r="A28" s="1" t="s">
        <v>52</v>
      </c>
      <c r="B28" s="1" t="s">
        <v>53</v>
      </c>
      <c r="D28" s="5">
        <v>300</v>
      </c>
      <c r="E28" s="7">
        <v>0.25</v>
      </c>
      <c r="F28" s="5">
        <v>200</v>
      </c>
      <c r="G28" s="5">
        <v>0.5</v>
      </c>
      <c r="H28" s="5">
        <v>100</v>
      </c>
      <c r="I28" s="5">
        <v>0.75</v>
      </c>
      <c r="J28" s="13">
        <f>D28*INDEX(DIM,MATCH($B28,DIM_ISOS,0),MATCH(J$2&amp;"_"&amp;J$4,DIM_MetricUnique,0))</f>
        <v>13241961.917716846</v>
      </c>
      <c r="K28" s="13">
        <f>E28*INDEX(DIM,MATCH($B28,DIM_ISOS,0),MATCH(K$2&amp;"_"&amp;K$4,DIM_MetricUnique,0))</f>
        <v>9.5</v>
      </c>
      <c r="L28" s="13">
        <f>F28*INDEX(DIM,MATCH($B28,DIM_ISOS,0),MATCH(L$2&amp;"_"&amp;L$4,DIM_MetricUnique,0))</f>
        <v>5259131.4352263575</v>
      </c>
      <c r="M28" s="13">
        <f>G28*INDEX(DIM,MATCH($B28,DIM_ISOS,0),MATCH(M$2&amp;"_"&amp;M$4,DIM_MetricUnique,0))</f>
        <v>17.499999999999996</v>
      </c>
      <c r="N28" s="13">
        <f>H28*INDEX(DIM,MATCH($B28,DIM_ISOS,0),MATCH(N$2&amp;"_"&amp;N$4,DIM_MetricUnique,0))</f>
        <v>257357.81158034634</v>
      </c>
      <c r="O28" s="13">
        <f>I28*INDEX(DIM,MATCH($B28,DIM_ISOS,0),MATCH(O$2&amp;"_"&amp;O$4,DIM_MetricUnique,0))</f>
        <v>4.5</v>
      </c>
      <c r="P28" s="13">
        <f>J28+K28</f>
        <v>13241971.417716846</v>
      </c>
      <c r="Q28" s="13">
        <f>L28+M28</f>
        <v>5259148.9352263575</v>
      </c>
      <c r="R28" s="13">
        <f>N28+O28</f>
        <v>257362.31158034634</v>
      </c>
      <c r="S28" s="13">
        <f t="shared" si="0"/>
        <v>18758451.164523549</v>
      </c>
      <c r="T28" s="13">
        <f t="shared" si="1"/>
        <v>31.499999999999996</v>
      </c>
      <c r="U28" s="13">
        <f t="shared" si="2"/>
        <v>18758482.664523549</v>
      </c>
    </row>
    <row r="29" spans="1:21" x14ac:dyDescent="0.3">
      <c r="A29" s="1" t="s">
        <v>54</v>
      </c>
      <c r="B29" s="1" t="s">
        <v>55</v>
      </c>
      <c r="D29" s="5">
        <v>300</v>
      </c>
      <c r="E29" s="7">
        <v>0.25</v>
      </c>
      <c r="F29" s="5">
        <v>200</v>
      </c>
      <c r="G29" s="5">
        <v>0.5</v>
      </c>
      <c r="H29" s="5">
        <v>100</v>
      </c>
      <c r="I29" s="5">
        <v>0.75</v>
      </c>
      <c r="J29" s="13">
        <f>D29*INDEX(DIM,MATCH($B29,DIM_ISOS,0),MATCH(J$2&amp;"_"&amp;J$4,DIM_MetricUnique,0))</f>
        <v>0</v>
      </c>
      <c r="K29" s="13">
        <f>E29*INDEX(DIM,MATCH($B29,DIM_ISOS,0),MATCH(K$2&amp;"_"&amp;K$4,DIM_MetricUnique,0))</f>
        <v>0</v>
      </c>
      <c r="L29" s="13">
        <f>F29*INDEX(DIM,MATCH($B29,DIM_ISOS,0),MATCH(L$2&amp;"_"&amp;L$4,DIM_MetricUnique,0))</f>
        <v>353713472.79594207</v>
      </c>
      <c r="M29" s="13">
        <f>G29*INDEX(DIM,MATCH($B29,DIM_ISOS,0),MATCH(M$2&amp;"_"&amp;M$4,DIM_MetricUnique,0))</f>
        <v>61.250000000000007</v>
      </c>
      <c r="N29" s="13">
        <f>H29*INDEX(DIM,MATCH($B29,DIM_ISOS,0),MATCH(N$2&amp;"_"&amp;N$4,DIM_MetricUnique,0))</f>
        <v>222513505.63788483</v>
      </c>
      <c r="O29" s="13">
        <f>I29*INDEX(DIM,MATCH($B29,DIM_ISOS,0),MATCH(O$2&amp;"_"&amp;O$4,DIM_MetricUnique,0))</f>
        <v>296.99999999999994</v>
      </c>
      <c r="P29" s="13">
        <f>J29+K29</f>
        <v>0</v>
      </c>
      <c r="Q29" s="13">
        <f>L29+M29</f>
        <v>353713534.04594207</v>
      </c>
      <c r="R29" s="13">
        <f>N29+O29</f>
        <v>222513802.63788483</v>
      </c>
      <c r="S29" s="13">
        <f t="shared" si="0"/>
        <v>576226978.43382692</v>
      </c>
      <c r="T29" s="13">
        <f t="shared" si="1"/>
        <v>358.24999999999994</v>
      </c>
      <c r="U29" s="13">
        <f t="shared" si="2"/>
        <v>576227336.68382692</v>
      </c>
    </row>
    <row r="30" spans="1:21" x14ac:dyDescent="0.3">
      <c r="A30" s="1" t="s">
        <v>56</v>
      </c>
      <c r="B30" s="1" t="s">
        <v>57</v>
      </c>
      <c r="D30" s="5">
        <v>300</v>
      </c>
      <c r="E30" s="7">
        <v>0.25</v>
      </c>
      <c r="F30" s="5">
        <v>200</v>
      </c>
      <c r="G30" s="5">
        <v>0.5</v>
      </c>
      <c r="H30" s="5">
        <v>100</v>
      </c>
      <c r="I30" s="5">
        <v>0.75</v>
      </c>
      <c r="J30" s="13">
        <f>D30*INDEX(DIM,MATCH($B30,DIM_ISOS,0),MATCH(J$2&amp;"_"&amp;J$4,DIM_MetricUnique,0))</f>
        <v>0</v>
      </c>
      <c r="K30" s="13">
        <f>E30*INDEX(DIM,MATCH($B30,DIM_ISOS,0),MATCH(K$2&amp;"_"&amp;K$4,DIM_MetricUnique,0))</f>
        <v>0</v>
      </c>
      <c r="L30" s="13">
        <f>F30*INDEX(DIM,MATCH($B30,DIM_ISOS,0),MATCH(L$2&amp;"_"&amp;L$4,DIM_MetricUnique,0))</f>
        <v>455933284.5602802</v>
      </c>
      <c r="M30" s="13">
        <f>G30*INDEX(DIM,MATCH($B30,DIM_ISOS,0),MATCH(M$2&amp;"_"&amp;M$4,DIM_MetricUnique,0))</f>
        <v>57.499999999999993</v>
      </c>
      <c r="N30" s="13">
        <f>H30*INDEX(DIM,MATCH($B30,DIM_ISOS,0),MATCH(N$2&amp;"_"&amp;N$4,DIM_MetricUnique,0))</f>
        <v>17700407.147550754</v>
      </c>
      <c r="O30" s="13">
        <f>I30*INDEX(DIM,MATCH($B30,DIM_ISOS,0),MATCH(O$2&amp;"_"&amp;O$4,DIM_MetricUnique,0))</f>
        <v>4.5</v>
      </c>
      <c r="P30" s="13">
        <f>J30+K30</f>
        <v>0</v>
      </c>
      <c r="Q30" s="13">
        <f>L30+M30</f>
        <v>455933342.0602802</v>
      </c>
      <c r="R30" s="13">
        <f>N30+O30</f>
        <v>17700411.647550754</v>
      </c>
      <c r="S30" s="13">
        <f t="shared" si="0"/>
        <v>473633691.70783097</v>
      </c>
      <c r="T30" s="13">
        <f t="shared" si="1"/>
        <v>61.999999999999993</v>
      </c>
      <c r="U30" s="13">
        <f t="shared" si="2"/>
        <v>473633753.70783097</v>
      </c>
    </row>
    <row r="31" spans="1:21" x14ac:dyDescent="0.3">
      <c r="A31" s="1" t="s">
        <v>58</v>
      </c>
      <c r="B31" s="1" t="s">
        <v>59</v>
      </c>
      <c r="D31" s="5">
        <v>300</v>
      </c>
      <c r="E31" s="7">
        <v>0.25</v>
      </c>
      <c r="F31" s="5">
        <v>200</v>
      </c>
      <c r="G31" s="5">
        <v>0.5</v>
      </c>
      <c r="H31" s="5">
        <v>100</v>
      </c>
      <c r="I31" s="5">
        <v>0.75</v>
      </c>
      <c r="J31" s="13">
        <f>D31*INDEX(DIM,MATCH($B31,DIM_ISOS,0),MATCH(J$2&amp;"_"&amp;J$4,DIM_MetricUnique,0))</f>
        <v>0</v>
      </c>
      <c r="K31" s="13">
        <f>E31*INDEX(DIM,MATCH($B31,DIM_ISOS,0),MATCH(K$2&amp;"_"&amp;K$4,DIM_MetricUnique,0))</f>
        <v>0</v>
      </c>
      <c r="L31" s="13">
        <f>F31*INDEX(DIM,MATCH($B31,DIM_ISOS,0),MATCH(L$2&amp;"_"&amp;L$4,DIM_MetricUnique,0))</f>
        <v>219284187.12482756</v>
      </c>
      <c r="M31" s="13">
        <f>G31*INDEX(DIM,MATCH($B31,DIM_ISOS,0),MATCH(M$2&amp;"_"&amp;M$4,DIM_MetricUnique,0))</f>
        <v>46.25</v>
      </c>
      <c r="N31" s="13">
        <f>H31*INDEX(DIM,MATCH($B31,DIM_ISOS,0),MATCH(N$2&amp;"_"&amp;N$4,DIM_MetricUnique,0))</f>
        <v>405355930.07907593</v>
      </c>
      <c r="O31" s="13">
        <f>I31*INDEX(DIM,MATCH($B31,DIM_ISOS,0),MATCH(O$2&amp;"_"&amp;O$4,DIM_MetricUnique,0))</f>
        <v>180</v>
      </c>
      <c r="P31" s="13">
        <f>J31+K31</f>
        <v>0</v>
      </c>
      <c r="Q31" s="13">
        <f>L31+M31</f>
        <v>219284233.37482756</v>
      </c>
      <c r="R31" s="13">
        <f>N31+O31</f>
        <v>405356110.07907593</v>
      </c>
      <c r="S31" s="13">
        <f t="shared" si="0"/>
        <v>624640117.20390344</v>
      </c>
      <c r="T31" s="13">
        <f t="shared" si="1"/>
        <v>226.25</v>
      </c>
      <c r="U31" s="13">
        <f t="shared" si="2"/>
        <v>624640343.45390344</v>
      </c>
    </row>
    <row r="32" spans="1:21" x14ac:dyDescent="0.3">
      <c r="A32" s="1" t="s">
        <v>60</v>
      </c>
      <c r="B32" s="1" t="s">
        <v>61</v>
      </c>
      <c r="D32" s="5">
        <v>300</v>
      </c>
      <c r="E32" s="7">
        <v>0.25</v>
      </c>
      <c r="F32" s="5">
        <v>200</v>
      </c>
      <c r="G32" s="5">
        <v>0.5</v>
      </c>
      <c r="H32" s="5">
        <v>100</v>
      </c>
      <c r="I32" s="5">
        <v>0.75</v>
      </c>
      <c r="J32" s="13">
        <f>D32*INDEX(DIM,MATCH($B32,DIM_ISOS,0),MATCH(J$2&amp;"_"&amp;J$4,DIM_MetricUnique,0))</f>
        <v>0</v>
      </c>
      <c r="K32" s="13">
        <f>E32*INDEX(DIM,MATCH($B32,DIM_ISOS,0),MATCH(K$2&amp;"_"&amp;K$4,DIM_MetricUnique,0))</f>
        <v>0</v>
      </c>
      <c r="L32" s="13">
        <f>F32*INDEX(DIM,MATCH($B32,DIM_ISOS,0),MATCH(L$2&amp;"_"&amp;L$4,DIM_MetricUnique,0))</f>
        <v>625131.37739896611</v>
      </c>
      <c r="M32" s="13">
        <f>G32*INDEX(DIM,MATCH($B32,DIM_ISOS,0),MATCH(M$2&amp;"_"&amp;M$4,DIM_MetricUnique,0))</f>
        <v>1.25</v>
      </c>
      <c r="N32" s="13">
        <f>H32*INDEX(DIM,MATCH($B32,DIM_ISOS,0),MATCH(N$2&amp;"_"&amp;N$4,DIM_MetricUnique,0))</f>
        <v>3698.4741001198913</v>
      </c>
      <c r="O32" s="13">
        <f>I32*INDEX(DIM,MATCH($B32,DIM_ISOS,0),MATCH(O$2&amp;"_"&amp;O$4,DIM_MetricUnique,0))</f>
        <v>4.5</v>
      </c>
      <c r="P32" s="13">
        <f>J32+K32</f>
        <v>0</v>
      </c>
      <c r="Q32" s="13">
        <f>L32+M32</f>
        <v>625132.62739896611</v>
      </c>
      <c r="R32" s="13">
        <f>N32+O32</f>
        <v>3702.9741001198913</v>
      </c>
      <c r="S32" s="13">
        <f t="shared" si="0"/>
        <v>628829.85149908601</v>
      </c>
      <c r="T32" s="13">
        <f t="shared" si="1"/>
        <v>5.75</v>
      </c>
      <c r="U32" s="13">
        <f t="shared" si="2"/>
        <v>628835.60149908601</v>
      </c>
    </row>
    <row r="33" spans="1:21" x14ac:dyDescent="0.3">
      <c r="A33" s="1" t="s">
        <v>62</v>
      </c>
      <c r="B33" s="1" t="s">
        <v>63</v>
      </c>
      <c r="D33" s="5">
        <v>300</v>
      </c>
      <c r="E33" s="7">
        <v>0.25</v>
      </c>
      <c r="F33" s="5">
        <v>200</v>
      </c>
      <c r="G33" s="5">
        <v>0.5</v>
      </c>
      <c r="H33" s="5">
        <v>100</v>
      </c>
      <c r="I33" s="5">
        <v>0.75</v>
      </c>
      <c r="J33" s="13">
        <f>D33*INDEX(DIM,MATCH($B33,DIM_ISOS,0),MATCH(J$2&amp;"_"&amp;J$4,DIM_MetricUnique,0))</f>
        <v>337261793.76627159</v>
      </c>
      <c r="K33" s="13">
        <f>E33*INDEX(DIM,MATCH($B33,DIM_ISOS,0),MATCH(K$2&amp;"_"&amp;K$4,DIM_MetricUnique,0))</f>
        <v>20</v>
      </c>
      <c r="L33" s="13">
        <f>F33*INDEX(DIM,MATCH($B33,DIM_ISOS,0),MATCH(L$2&amp;"_"&amp;L$4,DIM_MetricUnique,0))</f>
        <v>2015665893.3585672</v>
      </c>
      <c r="M33" s="13">
        <f>G33*INDEX(DIM,MATCH($B33,DIM_ISOS,0),MATCH(M$2&amp;"_"&amp;M$4,DIM_MetricUnique,0))</f>
        <v>118.75</v>
      </c>
      <c r="N33" s="13">
        <f>H33*INDEX(DIM,MATCH($B33,DIM_ISOS,0),MATCH(N$2&amp;"_"&amp;N$4,DIM_MetricUnique,0))</f>
        <v>4743961.8175875973</v>
      </c>
      <c r="O33" s="13">
        <f>I33*INDEX(DIM,MATCH($B33,DIM_ISOS,0),MATCH(O$2&amp;"_"&amp;O$4,DIM_MetricUnique,0))</f>
        <v>4.5</v>
      </c>
      <c r="P33" s="13">
        <f>J33+K33</f>
        <v>337261813.76627159</v>
      </c>
      <c r="Q33" s="13">
        <f>L33+M33</f>
        <v>2015666012.1085672</v>
      </c>
      <c r="R33" s="13">
        <f>N33+O33</f>
        <v>4743966.3175875973</v>
      </c>
      <c r="S33" s="13">
        <f t="shared" si="0"/>
        <v>2357671648.9424262</v>
      </c>
      <c r="T33" s="13">
        <f t="shared" si="1"/>
        <v>143.25</v>
      </c>
      <c r="U33" s="13">
        <f t="shared" si="2"/>
        <v>2357671792.1924262</v>
      </c>
    </row>
    <row r="34" spans="1:21" x14ac:dyDescent="0.3">
      <c r="A34" s="1" t="s">
        <v>64</v>
      </c>
      <c r="B34" s="1" t="s">
        <v>65</v>
      </c>
      <c r="D34" s="5">
        <v>300</v>
      </c>
      <c r="E34" s="7">
        <v>0.25</v>
      </c>
      <c r="F34" s="5">
        <v>200</v>
      </c>
      <c r="G34" s="5">
        <v>0.5</v>
      </c>
      <c r="H34" s="5">
        <v>100</v>
      </c>
      <c r="I34" s="5">
        <v>0.75</v>
      </c>
      <c r="J34" s="13">
        <f>D34*INDEX(DIM,MATCH($B34,DIM_ISOS,0),MATCH(J$2&amp;"_"&amp;J$4,DIM_MetricUnique,0))</f>
        <v>0</v>
      </c>
      <c r="K34" s="13">
        <f>E34*INDEX(DIM,MATCH($B34,DIM_ISOS,0),MATCH(K$2&amp;"_"&amp;K$4,DIM_MetricUnique,0))</f>
        <v>0</v>
      </c>
      <c r="L34" s="13">
        <f>F34*INDEX(DIM,MATCH($B34,DIM_ISOS,0),MATCH(L$2&amp;"_"&amp;L$4,DIM_MetricUnique,0))</f>
        <v>307782381.91682905</v>
      </c>
      <c r="M34" s="13">
        <f>G34*INDEX(DIM,MATCH($B34,DIM_ISOS,0),MATCH(M$2&amp;"_"&amp;M$4,DIM_MetricUnique,0))</f>
        <v>75</v>
      </c>
      <c r="N34" s="13">
        <f>H34*INDEX(DIM,MATCH($B34,DIM_ISOS,0),MATCH(N$2&amp;"_"&amp;N$4,DIM_MetricUnique,0))</f>
        <v>52815177.65862143</v>
      </c>
      <c r="O34" s="13">
        <f>I34*INDEX(DIM,MATCH($B34,DIM_ISOS,0),MATCH(O$2&amp;"_"&amp;O$4,DIM_MetricUnique,0))</f>
        <v>31.499999999999993</v>
      </c>
      <c r="P34" s="13">
        <f>J34+K34</f>
        <v>0</v>
      </c>
      <c r="Q34" s="13">
        <f>L34+M34</f>
        <v>307782456.91682905</v>
      </c>
      <c r="R34" s="13">
        <f>N34+O34</f>
        <v>52815209.15862143</v>
      </c>
      <c r="S34" s="13">
        <f t="shared" si="0"/>
        <v>360597559.57545048</v>
      </c>
      <c r="T34" s="13">
        <f t="shared" si="1"/>
        <v>106.5</v>
      </c>
      <c r="U34" s="13">
        <f t="shared" si="2"/>
        <v>360597666.07545048</v>
      </c>
    </row>
    <row r="35" spans="1:21" x14ac:dyDescent="0.3">
      <c r="A35" s="1" t="s">
        <v>66</v>
      </c>
      <c r="B35" s="1" t="s">
        <v>67</v>
      </c>
      <c r="D35" s="5">
        <v>300</v>
      </c>
      <c r="E35" s="7">
        <v>0.25</v>
      </c>
      <c r="F35" s="5">
        <v>200</v>
      </c>
      <c r="G35" s="5">
        <v>0.5</v>
      </c>
      <c r="H35" s="5">
        <v>100</v>
      </c>
      <c r="I35" s="5">
        <v>0.75</v>
      </c>
      <c r="J35" s="13">
        <f>D35*INDEX(DIM,MATCH($B35,DIM_ISOS,0),MATCH(J$2&amp;"_"&amp;J$4,DIM_MetricUnique,0))</f>
        <v>62663065.072106853</v>
      </c>
      <c r="K35" s="13">
        <f>E35*INDEX(DIM,MATCH($B35,DIM_ISOS,0),MATCH(K$2&amp;"_"&amp;K$4,DIM_MetricUnique,0))</f>
        <v>13</v>
      </c>
      <c r="L35" s="13">
        <f>F35*INDEX(DIM,MATCH($B35,DIM_ISOS,0),MATCH(L$2&amp;"_"&amp;L$4,DIM_MetricUnique,0))</f>
        <v>3139446258.2347841</v>
      </c>
      <c r="M35" s="13">
        <f>G35*INDEX(DIM,MATCH($B35,DIM_ISOS,0),MATCH(M$2&amp;"_"&amp;M$4,DIM_MetricUnique,0))</f>
        <v>65</v>
      </c>
      <c r="N35" s="13">
        <f>H35*INDEX(DIM,MATCH($B35,DIM_ISOS,0),MATCH(N$2&amp;"_"&amp;N$4,DIM_MetricUnique,0))</f>
        <v>181932730.41170269</v>
      </c>
      <c r="O35" s="13">
        <f>I35*INDEX(DIM,MATCH($B35,DIM_ISOS,0),MATCH(O$2&amp;"_"&amp;O$4,DIM_MetricUnique,0))</f>
        <v>216</v>
      </c>
      <c r="P35" s="13">
        <f>J35+K35</f>
        <v>62663078.072106853</v>
      </c>
      <c r="Q35" s="13">
        <f>L35+M35</f>
        <v>3139446323.2347841</v>
      </c>
      <c r="R35" s="13">
        <f>N35+O35</f>
        <v>181932946.41170269</v>
      </c>
      <c r="S35" s="13">
        <f t="shared" si="0"/>
        <v>3384042053.7185936</v>
      </c>
      <c r="T35" s="13">
        <f t="shared" si="1"/>
        <v>294</v>
      </c>
      <c r="U35" s="13">
        <f t="shared" si="2"/>
        <v>3384042347.7185936</v>
      </c>
    </row>
    <row r="36" spans="1:21" x14ac:dyDescent="0.3">
      <c r="A36" s="1" t="s">
        <v>68</v>
      </c>
      <c r="B36" s="1" t="s">
        <v>69</v>
      </c>
      <c r="D36" s="5">
        <v>300</v>
      </c>
      <c r="E36" s="7">
        <v>0.25</v>
      </c>
      <c r="F36" s="5">
        <v>200</v>
      </c>
      <c r="G36" s="5">
        <v>0.5</v>
      </c>
      <c r="H36" s="5">
        <v>100</v>
      </c>
      <c r="I36" s="5">
        <v>0.75</v>
      </c>
      <c r="J36" s="13">
        <f>D36*INDEX(DIM,MATCH($B36,DIM_ISOS,0),MATCH(J$2&amp;"_"&amp;J$4,DIM_MetricUnique,0))</f>
        <v>0</v>
      </c>
      <c r="K36" s="13">
        <f>E36*INDEX(DIM,MATCH($B36,DIM_ISOS,0),MATCH(K$2&amp;"_"&amp;K$4,DIM_MetricUnique,0))</f>
        <v>0</v>
      </c>
      <c r="L36" s="13">
        <f>F36*INDEX(DIM,MATCH($B36,DIM_ISOS,0),MATCH(L$2&amp;"_"&amp;L$4,DIM_MetricUnique,0))</f>
        <v>347773559.6562193</v>
      </c>
      <c r="M36" s="13">
        <f>G36*INDEX(DIM,MATCH($B36,DIM_ISOS,0),MATCH(M$2&amp;"_"&amp;M$4,DIM_MetricUnique,0))</f>
        <v>72.5</v>
      </c>
      <c r="N36" s="13">
        <f>H36*INDEX(DIM,MATCH($B36,DIM_ISOS,0),MATCH(N$2&amp;"_"&amp;N$4,DIM_MetricUnique,0))</f>
        <v>2047842.2220779986</v>
      </c>
      <c r="O36" s="13">
        <f>I36*INDEX(DIM,MATCH($B36,DIM_ISOS,0),MATCH(O$2&amp;"_"&amp;O$4,DIM_MetricUnique,0))</f>
        <v>27</v>
      </c>
      <c r="P36" s="13">
        <f>J36+K36</f>
        <v>0</v>
      </c>
      <c r="Q36" s="13">
        <f>L36+M36</f>
        <v>347773632.1562193</v>
      </c>
      <c r="R36" s="13">
        <f>N36+O36</f>
        <v>2047869.2220779986</v>
      </c>
      <c r="S36" s="13">
        <f t="shared" si="0"/>
        <v>349821401.87829733</v>
      </c>
      <c r="T36" s="13">
        <f t="shared" si="1"/>
        <v>99.5</v>
      </c>
      <c r="U36" s="13">
        <f t="shared" si="2"/>
        <v>349821501.37829733</v>
      </c>
    </row>
    <row r="37" spans="1:21" x14ac:dyDescent="0.3">
      <c r="A37" s="1" t="s">
        <v>70</v>
      </c>
      <c r="B37" s="1" t="s">
        <v>71</v>
      </c>
      <c r="D37" s="5">
        <v>300</v>
      </c>
      <c r="E37" s="7">
        <v>0.25</v>
      </c>
      <c r="F37" s="5">
        <v>200</v>
      </c>
      <c r="G37" s="5">
        <v>0.5</v>
      </c>
      <c r="H37" s="5">
        <v>100</v>
      </c>
      <c r="I37" s="5">
        <v>0.75</v>
      </c>
      <c r="J37" s="13">
        <f>D37*INDEX(DIM,MATCH($B37,DIM_ISOS,0),MATCH(J$2&amp;"_"&amp;J$4,DIM_MetricUnique,0))</f>
        <v>0</v>
      </c>
      <c r="K37" s="13">
        <f>E37*INDEX(DIM,MATCH($B37,DIM_ISOS,0),MATCH(K$2&amp;"_"&amp;K$4,DIM_MetricUnique,0))</f>
        <v>0</v>
      </c>
      <c r="L37" s="13">
        <f>F37*INDEX(DIM,MATCH($B37,DIM_ISOS,0),MATCH(L$2&amp;"_"&amp;L$4,DIM_MetricUnique,0))</f>
        <v>1929774936.6470649</v>
      </c>
      <c r="M37" s="13">
        <f>G37*INDEX(DIM,MATCH($B37,DIM_ISOS,0),MATCH(M$2&amp;"_"&amp;M$4,DIM_MetricUnique,0))</f>
        <v>93.75</v>
      </c>
      <c r="N37" s="13">
        <f>H37*INDEX(DIM,MATCH($B37,DIM_ISOS,0),MATCH(N$2&amp;"_"&amp;N$4,DIM_MetricUnique,0))</f>
        <v>10382709.583201893</v>
      </c>
      <c r="O37" s="13">
        <f>I37*INDEX(DIM,MATCH($B37,DIM_ISOS,0),MATCH(O$2&amp;"_"&amp;O$4,DIM_MetricUnique,0))</f>
        <v>4.5</v>
      </c>
      <c r="P37" s="13">
        <f>J37+K37</f>
        <v>0</v>
      </c>
      <c r="Q37" s="13">
        <f>L37+M37</f>
        <v>1929775030.3970649</v>
      </c>
      <c r="R37" s="13">
        <f>N37+O37</f>
        <v>10382714.083201893</v>
      </c>
      <c r="S37" s="13">
        <f t="shared" si="0"/>
        <v>1940157646.2302668</v>
      </c>
      <c r="T37" s="13">
        <f t="shared" si="1"/>
        <v>98.25</v>
      </c>
      <c r="U37" s="13">
        <f t="shared" si="2"/>
        <v>1940157744.4802668</v>
      </c>
    </row>
    <row r="38" spans="1:21" x14ac:dyDescent="0.3">
      <c r="A38" s="1" t="s">
        <v>72</v>
      </c>
      <c r="B38" s="1" t="s">
        <v>73</v>
      </c>
      <c r="D38" s="5">
        <v>300</v>
      </c>
      <c r="E38" s="7">
        <v>0.25</v>
      </c>
      <c r="F38" s="5">
        <v>200</v>
      </c>
      <c r="G38" s="5">
        <v>0.5</v>
      </c>
      <c r="H38" s="5">
        <v>100</v>
      </c>
      <c r="I38" s="5">
        <v>0.75</v>
      </c>
      <c r="J38" s="13">
        <f>D38*INDEX(DIM,MATCH($B38,DIM_ISOS,0),MATCH(J$2&amp;"_"&amp;J$4,DIM_MetricUnique,0))</f>
        <v>0</v>
      </c>
      <c r="K38" s="13">
        <f>E38*INDEX(DIM,MATCH($B38,DIM_ISOS,0),MATCH(K$2&amp;"_"&amp;K$4,DIM_MetricUnique,0))</f>
        <v>0</v>
      </c>
      <c r="L38" s="13">
        <f>F38*INDEX(DIM,MATCH($B38,DIM_ISOS,0),MATCH(L$2&amp;"_"&amp;L$4,DIM_MetricUnique,0))</f>
        <v>1938768957.3878341</v>
      </c>
      <c r="M38" s="13">
        <f>G38*INDEX(DIM,MATCH($B38,DIM_ISOS,0),MATCH(M$2&amp;"_"&amp;M$4,DIM_MetricUnique,0))</f>
        <v>69.999999999999986</v>
      </c>
      <c r="N38" s="13">
        <f>H38*INDEX(DIM,MATCH($B38,DIM_ISOS,0),MATCH(N$2&amp;"_"&amp;N$4,DIM_MetricUnique,0))</f>
        <v>470102554.8009727</v>
      </c>
      <c r="O38" s="13">
        <f>I38*INDEX(DIM,MATCH($B38,DIM_ISOS,0),MATCH(O$2&amp;"_"&amp;O$4,DIM_MetricUnique,0))</f>
        <v>441</v>
      </c>
      <c r="P38" s="13">
        <f>J38+K38</f>
        <v>0</v>
      </c>
      <c r="Q38" s="13">
        <f>L38+M38</f>
        <v>1938769027.3878341</v>
      </c>
      <c r="R38" s="13">
        <f>N38+O38</f>
        <v>470102995.8009727</v>
      </c>
      <c r="S38" s="13">
        <f t="shared" si="0"/>
        <v>2408871512.1888065</v>
      </c>
      <c r="T38" s="13">
        <f t="shared" si="1"/>
        <v>511</v>
      </c>
      <c r="U38" s="13">
        <f t="shared" si="2"/>
        <v>2408872023.1888065</v>
      </c>
    </row>
    <row r="39" spans="1:21" x14ac:dyDescent="0.3">
      <c r="A39" s="1" t="s">
        <v>74</v>
      </c>
      <c r="B39" s="1" t="s">
        <v>75</v>
      </c>
      <c r="D39" s="5">
        <v>300</v>
      </c>
      <c r="E39" s="7">
        <v>0.25</v>
      </c>
      <c r="F39" s="5">
        <v>200</v>
      </c>
      <c r="G39" s="5">
        <v>0.5</v>
      </c>
      <c r="H39" s="5">
        <v>100</v>
      </c>
      <c r="I39" s="5">
        <v>0.75</v>
      </c>
      <c r="J39" s="13">
        <f>D39*INDEX(DIM,MATCH($B39,DIM_ISOS,0),MATCH(J$2&amp;"_"&amp;J$4,DIM_MetricUnique,0))</f>
        <v>160802104639.08255</v>
      </c>
      <c r="K39" s="13">
        <f>E39*INDEX(DIM,MATCH($B39,DIM_ISOS,0),MATCH(K$2&amp;"_"&amp;K$4,DIM_MetricUnique,0))</f>
        <v>40.5</v>
      </c>
      <c r="L39" s="13">
        <f>F39*INDEX(DIM,MATCH($B39,DIM_ISOS,0),MATCH(L$2&amp;"_"&amp;L$4,DIM_MetricUnique,0))</f>
        <v>143368864897.24869</v>
      </c>
      <c r="M39" s="13">
        <f>G39*INDEX(DIM,MATCH($B39,DIM_ISOS,0),MATCH(M$2&amp;"_"&amp;M$4,DIM_MetricUnique,0))</f>
        <v>105.00000000000001</v>
      </c>
      <c r="N39" s="13">
        <f>H39*INDEX(DIM,MATCH($B39,DIM_ISOS,0),MATCH(N$2&amp;"_"&amp;N$4,DIM_MetricUnique,0))</f>
        <v>10102122124.685551</v>
      </c>
      <c r="O39" s="13">
        <f>I39*INDEX(DIM,MATCH($B39,DIM_ISOS,0),MATCH(O$2&amp;"_"&amp;O$4,DIM_MetricUnique,0))</f>
        <v>355.5</v>
      </c>
      <c r="P39" s="13">
        <f>J39+K39</f>
        <v>160802104679.58255</v>
      </c>
      <c r="Q39" s="13">
        <f>L39+M39</f>
        <v>143368865002.24869</v>
      </c>
      <c r="R39" s="13">
        <f>N39+O39</f>
        <v>10102122480.185551</v>
      </c>
      <c r="S39" s="13">
        <f t="shared" si="0"/>
        <v>314273091661.01678</v>
      </c>
      <c r="T39" s="13">
        <f t="shared" si="1"/>
        <v>501</v>
      </c>
      <c r="U39" s="13">
        <f t="shared" si="2"/>
        <v>314273092162.01678</v>
      </c>
    </row>
    <row r="40" spans="1:21" x14ac:dyDescent="0.3">
      <c r="A40" s="1" t="s">
        <v>76</v>
      </c>
      <c r="B40" s="1" t="s">
        <v>77</v>
      </c>
      <c r="D40" s="5">
        <v>300</v>
      </c>
      <c r="E40" s="7">
        <v>0.25</v>
      </c>
      <c r="F40" s="5">
        <v>200</v>
      </c>
      <c r="G40" s="5">
        <v>0.5</v>
      </c>
      <c r="H40" s="5">
        <v>100</v>
      </c>
      <c r="I40" s="5">
        <v>0.75</v>
      </c>
      <c r="J40" s="13">
        <f>D40*INDEX(DIM,MATCH($B40,DIM_ISOS,0),MATCH(J$2&amp;"_"&amp;J$4,DIM_MetricUnique,0))</f>
        <v>764978336.18191898</v>
      </c>
      <c r="K40" s="13">
        <f>E40*INDEX(DIM,MATCH($B40,DIM_ISOS,0),MATCH(K$2&amp;"_"&amp;K$4,DIM_MetricUnique,0))</f>
        <v>20.5</v>
      </c>
      <c r="L40" s="13">
        <f>F40*INDEX(DIM,MATCH($B40,DIM_ISOS,0),MATCH(L$2&amp;"_"&amp;L$4,DIM_MetricUnique,0))</f>
        <v>2242320922.8063831</v>
      </c>
      <c r="M40" s="13">
        <f>G40*INDEX(DIM,MATCH($B40,DIM_ISOS,0),MATCH(M$2&amp;"_"&amp;M$4,DIM_MetricUnique,0))</f>
        <v>84.999999999999986</v>
      </c>
      <c r="N40" s="13">
        <f>H40*INDEX(DIM,MATCH($B40,DIM_ISOS,0),MATCH(N$2&amp;"_"&amp;N$4,DIM_MetricUnique,0))</f>
        <v>392196928.50218433</v>
      </c>
      <c r="O40" s="13">
        <f>I40*INDEX(DIM,MATCH($B40,DIM_ISOS,0),MATCH(O$2&amp;"_"&amp;O$4,DIM_MetricUnique,0))</f>
        <v>391.49999999999989</v>
      </c>
      <c r="P40" s="13">
        <f>J40+K40</f>
        <v>764978356.68191898</v>
      </c>
      <c r="Q40" s="13">
        <f>L40+M40</f>
        <v>2242321007.8063831</v>
      </c>
      <c r="R40" s="13">
        <f>N40+O40</f>
        <v>392197320.00218433</v>
      </c>
      <c r="S40" s="13">
        <f t="shared" si="0"/>
        <v>3399496187.4904866</v>
      </c>
      <c r="T40" s="13">
        <f t="shared" si="1"/>
        <v>496.99999999999989</v>
      </c>
      <c r="U40" s="13">
        <f t="shared" si="2"/>
        <v>3399496684.4904866</v>
      </c>
    </row>
    <row r="41" spans="1:21" x14ac:dyDescent="0.3">
      <c r="A41" s="1" t="s">
        <v>78</v>
      </c>
      <c r="B41" s="1" t="s">
        <v>79</v>
      </c>
      <c r="D41" s="5">
        <v>300</v>
      </c>
      <c r="E41" s="7">
        <v>0.25</v>
      </c>
      <c r="F41" s="5">
        <v>200</v>
      </c>
      <c r="G41" s="5">
        <v>0.5</v>
      </c>
      <c r="H41" s="5">
        <v>100</v>
      </c>
      <c r="I41" s="5">
        <v>0.75</v>
      </c>
      <c r="J41" s="13">
        <f>D41*INDEX(DIM,MATCH($B41,DIM_ISOS,0),MATCH(J$2&amp;"_"&amp;J$4,DIM_MetricUnique,0))</f>
        <v>25685907.015318558</v>
      </c>
      <c r="K41" s="13">
        <f>E41*INDEX(DIM,MATCH($B41,DIM_ISOS,0),MATCH(K$2&amp;"_"&amp;K$4,DIM_MetricUnique,0))</f>
        <v>14.499999999999998</v>
      </c>
      <c r="L41" s="13">
        <f>F41*INDEX(DIM,MATCH($B41,DIM_ISOS,0),MATCH(L$2&amp;"_"&amp;L$4,DIM_MetricUnique,0))</f>
        <v>1201239.8582923247</v>
      </c>
      <c r="M41" s="13">
        <f>G41*INDEX(DIM,MATCH($B41,DIM_ISOS,0),MATCH(M$2&amp;"_"&amp;M$4,DIM_MetricUnique,0))</f>
        <v>1.25</v>
      </c>
      <c r="N41" s="13">
        <f>H41*INDEX(DIM,MATCH($B41,DIM_ISOS,0),MATCH(N$2&amp;"_"&amp;N$4,DIM_MetricUnique,0))</f>
        <v>717730.46995614574</v>
      </c>
      <c r="O41" s="13">
        <f>I41*INDEX(DIM,MATCH($B41,DIM_ISOS,0),MATCH(O$2&amp;"_"&amp;O$4,DIM_MetricUnique,0))</f>
        <v>4.5</v>
      </c>
      <c r="P41" s="13">
        <f>J41+K41</f>
        <v>25685921.515318558</v>
      </c>
      <c r="Q41" s="13">
        <f>L41+M41</f>
        <v>1201241.1082923247</v>
      </c>
      <c r="R41" s="13">
        <f>N41+O41</f>
        <v>717734.96995614574</v>
      </c>
      <c r="S41" s="13">
        <f t="shared" si="0"/>
        <v>27604877.343567029</v>
      </c>
      <c r="T41" s="13">
        <f t="shared" si="1"/>
        <v>20.25</v>
      </c>
      <c r="U41" s="13">
        <f t="shared" si="2"/>
        <v>27604897.593567029</v>
      </c>
    </row>
    <row r="42" spans="1:21" x14ac:dyDescent="0.3">
      <c r="A42" s="1" t="s">
        <v>80</v>
      </c>
      <c r="B42" s="1" t="s">
        <v>81</v>
      </c>
      <c r="D42" s="5">
        <v>300</v>
      </c>
      <c r="E42" s="7">
        <v>0.25</v>
      </c>
      <c r="F42" s="5">
        <v>200</v>
      </c>
      <c r="G42" s="5">
        <v>0.5</v>
      </c>
      <c r="H42" s="5">
        <v>100</v>
      </c>
      <c r="I42" s="5">
        <v>0.75</v>
      </c>
      <c r="J42" s="13">
        <f>D42*INDEX(DIM,MATCH($B42,DIM_ISOS,0),MATCH(J$2&amp;"_"&amp;J$4,DIM_MetricUnique,0))</f>
        <v>0</v>
      </c>
      <c r="K42" s="13">
        <f>E42*INDEX(DIM,MATCH($B42,DIM_ISOS,0),MATCH(K$2&amp;"_"&amp;K$4,DIM_MetricUnique,0))</f>
        <v>0</v>
      </c>
      <c r="L42" s="13">
        <f>F42*INDEX(DIM,MATCH($B42,DIM_ISOS,0),MATCH(L$2&amp;"_"&amp;L$4,DIM_MetricUnique,0))</f>
        <v>375760341.37356353</v>
      </c>
      <c r="M42" s="13">
        <f>G42*INDEX(DIM,MATCH($B42,DIM_ISOS,0),MATCH(M$2&amp;"_"&amp;M$4,DIM_MetricUnique,0))</f>
        <v>107.5</v>
      </c>
      <c r="N42" s="13">
        <f>H42*INDEX(DIM,MATCH($B42,DIM_ISOS,0),MATCH(N$2&amp;"_"&amp;N$4,DIM_MetricUnique,0))</f>
        <v>25990034.695865121</v>
      </c>
      <c r="O42" s="13">
        <f>I42*INDEX(DIM,MATCH($B42,DIM_ISOS,0),MATCH(O$2&amp;"_"&amp;O$4,DIM_MetricUnique,0))</f>
        <v>72</v>
      </c>
      <c r="P42" s="13">
        <f>J42+K42</f>
        <v>0</v>
      </c>
      <c r="Q42" s="13">
        <f>L42+M42</f>
        <v>375760448.87356353</v>
      </c>
      <c r="R42" s="13">
        <f>N42+O42</f>
        <v>25990106.695865121</v>
      </c>
      <c r="S42" s="13">
        <f t="shared" si="0"/>
        <v>401750376.06942862</v>
      </c>
      <c r="T42" s="13">
        <f t="shared" si="1"/>
        <v>179.5</v>
      </c>
      <c r="U42" s="13">
        <f t="shared" si="2"/>
        <v>401750555.56942862</v>
      </c>
    </row>
    <row r="43" spans="1:21" x14ac:dyDescent="0.3">
      <c r="A43" s="1" t="s">
        <v>82</v>
      </c>
      <c r="B43" s="1" t="s">
        <v>83</v>
      </c>
      <c r="D43" s="5">
        <v>300</v>
      </c>
      <c r="E43" s="7">
        <v>0.25</v>
      </c>
      <c r="F43" s="5">
        <v>200</v>
      </c>
      <c r="G43" s="5">
        <v>0.5</v>
      </c>
      <c r="H43" s="5">
        <v>100</v>
      </c>
      <c r="I43" s="5">
        <v>0.75</v>
      </c>
      <c r="J43" s="13">
        <f>D43*INDEX(DIM,MATCH($B43,DIM_ISOS,0),MATCH(J$2&amp;"_"&amp;J$4,DIM_MetricUnique,0))</f>
        <v>0</v>
      </c>
      <c r="K43" s="13">
        <f>E43*INDEX(DIM,MATCH($B43,DIM_ISOS,0),MATCH(K$2&amp;"_"&amp;K$4,DIM_MetricUnique,0))</f>
        <v>0</v>
      </c>
      <c r="L43" s="13">
        <f>F43*INDEX(DIM,MATCH($B43,DIM_ISOS,0),MATCH(L$2&amp;"_"&amp;L$4,DIM_MetricUnique,0))</f>
        <v>11575058186.721947</v>
      </c>
      <c r="M43" s="13">
        <f>G43*INDEX(DIM,MATCH($B43,DIM_ISOS,0),MATCH(M$2&amp;"_"&amp;M$4,DIM_MetricUnique,0))</f>
        <v>93.75</v>
      </c>
      <c r="N43" s="13">
        <f>H43*INDEX(DIM,MATCH($B43,DIM_ISOS,0),MATCH(N$2&amp;"_"&amp;N$4,DIM_MetricUnique,0))</f>
        <v>1525254847.0258648</v>
      </c>
      <c r="O43" s="13">
        <f>I43*INDEX(DIM,MATCH($B43,DIM_ISOS,0),MATCH(O$2&amp;"_"&amp;O$4,DIM_MetricUnique,0))</f>
        <v>184.49999999999997</v>
      </c>
      <c r="P43" s="13">
        <f>J43+K43</f>
        <v>0</v>
      </c>
      <c r="Q43" s="13">
        <f>L43+M43</f>
        <v>11575058280.471947</v>
      </c>
      <c r="R43" s="13">
        <f>N43+O43</f>
        <v>1525255031.5258648</v>
      </c>
      <c r="S43" s="13">
        <f t="shared" si="0"/>
        <v>13100313033.747812</v>
      </c>
      <c r="T43" s="13">
        <f t="shared" si="1"/>
        <v>278.25</v>
      </c>
      <c r="U43" s="13">
        <f t="shared" si="2"/>
        <v>13100313311.997812</v>
      </c>
    </row>
    <row r="44" spans="1:21" x14ac:dyDescent="0.3">
      <c r="A44" s="1" t="s">
        <v>84</v>
      </c>
      <c r="B44" s="1" t="s">
        <v>85</v>
      </c>
      <c r="D44" s="5">
        <v>300</v>
      </c>
      <c r="E44" s="7">
        <v>0.25</v>
      </c>
      <c r="F44" s="5">
        <v>200</v>
      </c>
      <c r="G44" s="5">
        <v>0.5</v>
      </c>
      <c r="H44" s="5">
        <v>100</v>
      </c>
      <c r="I44" s="5">
        <v>0.75</v>
      </c>
      <c r="J44" s="13">
        <f>D44*INDEX(DIM,MATCH($B44,DIM_ISOS,0),MATCH(J$2&amp;"_"&amp;J$4,DIM_MetricUnique,0))</f>
        <v>48462547.076894507</v>
      </c>
      <c r="K44" s="13">
        <f>E44*INDEX(DIM,MATCH($B44,DIM_ISOS,0),MATCH(K$2&amp;"_"&amp;K$4,DIM_MetricUnique,0))</f>
        <v>9.5</v>
      </c>
      <c r="L44" s="13">
        <f>F44*INDEX(DIM,MATCH($B44,DIM_ISOS,0),MATCH(L$2&amp;"_"&amp;L$4,DIM_MetricUnique,0))</f>
        <v>55170906.339441277</v>
      </c>
      <c r="M44" s="13">
        <f>G44*INDEX(DIM,MATCH($B44,DIM_ISOS,0),MATCH(M$2&amp;"_"&amp;M$4,DIM_MetricUnique,0))</f>
        <v>41.249999999999993</v>
      </c>
      <c r="N44" s="13">
        <f>H44*INDEX(DIM,MATCH($B44,DIM_ISOS,0),MATCH(N$2&amp;"_"&amp;N$4,DIM_MetricUnique,0))</f>
        <v>412933023.39167583</v>
      </c>
      <c r="O44" s="13">
        <f>I44*INDEX(DIM,MATCH($B44,DIM_ISOS,0),MATCH(O$2&amp;"_"&amp;O$4,DIM_MetricUnique,0))</f>
        <v>432</v>
      </c>
      <c r="P44" s="13">
        <f>J44+K44</f>
        <v>48462556.576894507</v>
      </c>
      <c r="Q44" s="13">
        <f>L44+M44</f>
        <v>55170947.589441277</v>
      </c>
      <c r="R44" s="13">
        <f>N44+O44</f>
        <v>412933455.39167583</v>
      </c>
      <c r="S44" s="13">
        <f t="shared" si="0"/>
        <v>516566476.80801165</v>
      </c>
      <c r="T44" s="13">
        <f t="shared" si="1"/>
        <v>482.75</v>
      </c>
      <c r="U44" s="13">
        <f t="shared" si="2"/>
        <v>516566959.55801165</v>
      </c>
    </row>
    <row r="45" spans="1:21" x14ac:dyDescent="0.3">
      <c r="A45" s="1" t="s">
        <v>86</v>
      </c>
      <c r="B45" s="1" t="s">
        <v>87</v>
      </c>
      <c r="D45" s="5">
        <v>300</v>
      </c>
      <c r="E45" s="7">
        <v>0.25</v>
      </c>
      <c r="F45" s="5">
        <v>200</v>
      </c>
      <c r="G45" s="5">
        <v>0.5</v>
      </c>
      <c r="H45" s="5">
        <v>100</v>
      </c>
      <c r="I45" s="5">
        <v>0.75</v>
      </c>
      <c r="J45" s="13">
        <f>D45*INDEX(DIM,MATCH($B45,DIM_ISOS,0),MATCH(J$2&amp;"_"&amp;J$4,DIM_MetricUnique,0))</f>
        <v>0</v>
      </c>
      <c r="K45" s="13">
        <f>E45*INDEX(DIM,MATCH($B45,DIM_ISOS,0),MATCH(K$2&amp;"_"&amp;K$4,DIM_MetricUnique,0))</f>
        <v>0</v>
      </c>
      <c r="L45" s="13">
        <f>F45*INDEX(DIM,MATCH($B45,DIM_ISOS,0),MATCH(L$2&amp;"_"&amp;L$4,DIM_MetricUnique,0))</f>
        <v>2225160148.9293046</v>
      </c>
      <c r="M45" s="13">
        <f>G45*INDEX(DIM,MATCH($B45,DIM_ISOS,0),MATCH(M$2&amp;"_"&amp;M$4,DIM_MetricUnique,0))</f>
        <v>69.999999999999986</v>
      </c>
      <c r="N45" s="13">
        <f>H45*INDEX(DIM,MATCH($B45,DIM_ISOS,0),MATCH(N$2&amp;"_"&amp;N$4,DIM_MetricUnique,0))</f>
        <v>20244515.448871784</v>
      </c>
      <c r="O45" s="13">
        <f>I45*INDEX(DIM,MATCH($B45,DIM_ISOS,0),MATCH(O$2&amp;"_"&amp;O$4,DIM_MetricUnique,0))</f>
        <v>4.5</v>
      </c>
      <c r="P45" s="13">
        <f>J45+K45</f>
        <v>0</v>
      </c>
      <c r="Q45" s="13">
        <f>L45+M45</f>
        <v>2225160218.9293046</v>
      </c>
      <c r="R45" s="13">
        <f>N45+O45</f>
        <v>20244519.948871784</v>
      </c>
      <c r="S45" s="13">
        <f t="shared" si="0"/>
        <v>2245404664.3781762</v>
      </c>
      <c r="T45" s="13">
        <f t="shared" si="1"/>
        <v>74.499999999999986</v>
      </c>
      <c r="U45" s="13">
        <f t="shared" si="2"/>
        <v>2245404738.8781762</v>
      </c>
    </row>
    <row r="46" spans="1:21" x14ac:dyDescent="0.3">
      <c r="A46" s="1" t="s">
        <v>88</v>
      </c>
      <c r="B46" s="1" t="s">
        <v>89</v>
      </c>
      <c r="D46" s="5">
        <v>300</v>
      </c>
      <c r="E46" s="7">
        <v>0.25</v>
      </c>
      <c r="F46" s="5">
        <v>200</v>
      </c>
      <c r="G46" s="5">
        <v>0.5</v>
      </c>
      <c r="H46" s="5">
        <v>100</v>
      </c>
      <c r="I46" s="5">
        <v>0.75</v>
      </c>
      <c r="J46" s="13">
        <f>D46*INDEX(DIM,MATCH($B46,DIM_ISOS,0),MATCH(J$2&amp;"_"&amp;J$4,DIM_MetricUnique,0))</f>
        <v>0</v>
      </c>
      <c r="K46" s="13">
        <f>E46*INDEX(DIM,MATCH($B46,DIM_ISOS,0),MATCH(K$2&amp;"_"&amp;K$4,DIM_MetricUnique,0))</f>
        <v>0</v>
      </c>
      <c r="L46" s="13">
        <f>F46*INDEX(DIM,MATCH($B46,DIM_ISOS,0),MATCH(L$2&amp;"_"&amp;L$4,DIM_MetricUnique,0))</f>
        <v>38562277.427666053</v>
      </c>
      <c r="M46" s="13">
        <f>G46*INDEX(DIM,MATCH($B46,DIM_ISOS,0),MATCH(M$2&amp;"_"&amp;M$4,DIM_MetricUnique,0))</f>
        <v>81.25</v>
      </c>
      <c r="N46" s="13">
        <f>H46*INDEX(DIM,MATCH($B46,DIM_ISOS,0),MATCH(N$2&amp;"_"&amp;N$4,DIM_MetricUnique,0))</f>
        <v>106643213.49102826</v>
      </c>
      <c r="O46" s="13">
        <f>I46*INDEX(DIM,MATCH($B46,DIM_ISOS,0),MATCH(O$2&amp;"_"&amp;O$4,DIM_MetricUnique,0))</f>
        <v>270</v>
      </c>
      <c r="P46" s="13">
        <f>J46+K46</f>
        <v>0</v>
      </c>
      <c r="Q46" s="13">
        <f>L46+M46</f>
        <v>38562358.677666053</v>
      </c>
      <c r="R46" s="13">
        <f>N46+O46</f>
        <v>106643483.49102826</v>
      </c>
      <c r="S46" s="13">
        <f t="shared" si="0"/>
        <v>145205490.91869432</v>
      </c>
      <c r="T46" s="13">
        <f t="shared" si="1"/>
        <v>351.25</v>
      </c>
      <c r="U46" s="13">
        <f t="shared" si="2"/>
        <v>145205842.16869432</v>
      </c>
    </row>
    <row r="47" spans="1:21" x14ac:dyDescent="0.3">
      <c r="A47" s="1" t="s">
        <v>90</v>
      </c>
      <c r="B47" s="1" t="s">
        <v>91</v>
      </c>
      <c r="D47" s="5">
        <v>300</v>
      </c>
      <c r="E47" s="7">
        <v>0.25</v>
      </c>
      <c r="F47" s="5">
        <v>200</v>
      </c>
      <c r="G47" s="5">
        <v>0.5</v>
      </c>
      <c r="H47" s="5">
        <v>100</v>
      </c>
      <c r="I47" s="5">
        <v>0.75</v>
      </c>
      <c r="J47" s="13">
        <f>D47*INDEX(DIM,MATCH($B47,DIM_ISOS,0),MATCH(J$2&amp;"_"&amp;J$4,DIM_MetricUnique,0))</f>
        <v>862600010.90825474</v>
      </c>
      <c r="K47" s="13">
        <f>E47*INDEX(DIM,MATCH($B47,DIM_ISOS,0),MATCH(K$2&amp;"_"&amp;K$4,DIM_MetricUnique,0))</f>
        <v>40</v>
      </c>
      <c r="L47" s="13">
        <f>F47*INDEX(DIM,MATCH($B47,DIM_ISOS,0),MATCH(L$2&amp;"_"&amp;L$4,DIM_MetricUnique,0))</f>
        <v>668412969.56625366</v>
      </c>
      <c r="M47" s="13">
        <f>G47*INDEX(DIM,MATCH($B47,DIM_ISOS,0),MATCH(M$2&amp;"_"&amp;M$4,DIM_MetricUnique,0))</f>
        <v>45</v>
      </c>
      <c r="N47" s="13">
        <f>H47*INDEX(DIM,MATCH($B47,DIM_ISOS,0),MATCH(N$2&amp;"_"&amp;N$4,DIM_MetricUnique,0))</f>
        <v>8938998.2083730828</v>
      </c>
      <c r="O47" s="13">
        <f>I47*INDEX(DIM,MATCH($B47,DIM_ISOS,0),MATCH(O$2&amp;"_"&amp;O$4,DIM_MetricUnique,0))</f>
        <v>234</v>
      </c>
      <c r="P47" s="13">
        <f>J47+K47</f>
        <v>862600050.90825474</v>
      </c>
      <c r="Q47" s="13">
        <f>L47+M47</f>
        <v>668413014.56625366</v>
      </c>
      <c r="R47" s="13">
        <f>N47+O47</f>
        <v>8939232.2083730828</v>
      </c>
      <c r="S47" s="13">
        <f t="shared" si="0"/>
        <v>1539951978.6828814</v>
      </c>
      <c r="T47" s="13">
        <f t="shared" si="1"/>
        <v>319</v>
      </c>
      <c r="U47" s="13">
        <f t="shared" si="2"/>
        <v>1539952297.6828814</v>
      </c>
    </row>
    <row r="48" spans="1:21" x14ac:dyDescent="0.3">
      <c r="A48" s="1" t="s">
        <v>92</v>
      </c>
      <c r="B48" s="1" t="s">
        <v>93</v>
      </c>
      <c r="D48" s="5">
        <v>300</v>
      </c>
      <c r="E48" s="7">
        <v>0.25</v>
      </c>
      <c r="F48" s="5">
        <v>200</v>
      </c>
      <c r="G48" s="5">
        <v>0.5</v>
      </c>
      <c r="H48" s="5">
        <v>100</v>
      </c>
      <c r="I48" s="5">
        <v>0.75</v>
      </c>
      <c r="J48" s="13">
        <f>D48*INDEX(DIM,MATCH($B48,DIM_ISOS,0),MATCH(J$2&amp;"_"&amp;J$4,DIM_MetricUnique,0))</f>
        <v>0</v>
      </c>
      <c r="K48" s="13">
        <f>E48*INDEX(DIM,MATCH($B48,DIM_ISOS,0),MATCH(K$2&amp;"_"&amp;K$4,DIM_MetricUnique,0))</f>
        <v>0</v>
      </c>
      <c r="L48" s="13">
        <f>F48*INDEX(DIM,MATCH($B48,DIM_ISOS,0),MATCH(L$2&amp;"_"&amp;L$4,DIM_MetricUnique,0))</f>
        <v>0</v>
      </c>
      <c r="M48" s="13">
        <f>G48*INDEX(DIM,MATCH($B48,DIM_ISOS,0),MATCH(M$2&amp;"_"&amp;M$4,DIM_MetricUnique,0))</f>
        <v>0</v>
      </c>
      <c r="N48" s="13">
        <f>H48*INDEX(DIM,MATCH($B48,DIM_ISOS,0),MATCH(N$2&amp;"_"&amp;N$4,DIM_MetricUnique,0))</f>
        <v>22386735.043543637</v>
      </c>
      <c r="O48" s="13">
        <f>I48*INDEX(DIM,MATCH($B48,DIM_ISOS,0),MATCH(O$2&amp;"_"&amp;O$4,DIM_MetricUnique,0))</f>
        <v>225</v>
      </c>
      <c r="P48" s="13">
        <f>J48+K48</f>
        <v>0</v>
      </c>
      <c r="Q48" s="13">
        <f>L48+M48</f>
        <v>0</v>
      </c>
      <c r="R48" s="13">
        <f>N48+O48</f>
        <v>22386960.043543637</v>
      </c>
      <c r="S48" s="13">
        <f t="shared" si="0"/>
        <v>22386735.043543637</v>
      </c>
      <c r="T48" s="13">
        <f t="shared" si="1"/>
        <v>225</v>
      </c>
      <c r="U48" s="13">
        <f t="shared" si="2"/>
        <v>22386960.043543637</v>
      </c>
    </row>
    <row r="49" spans="1:21" x14ac:dyDescent="0.3">
      <c r="A49" s="1" t="s">
        <v>94</v>
      </c>
      <c r="B49" s="1" t="s">
        <v>95</v>
      </c>
      <c r="D49" s="5">
        <v>300</v>
      </c>
      <c r="E49" s="7">
        <v>0.25</v>
      </c>
      <c r="F49" s="5">
        <v>200</v>
      </c>
      <c r="G49" s="5">
        <v>0.5</v>
      </c>
      <c r="H49" s="5">
        <v>100</v>
      </c>
      <c r="I49" s="5">
        <v>0.75</v>
      </c>
      <c r="J49" s="13">
        <f>D49*INDEX(DIM,MATCH($B49,DIM_ISOS,0),MATCH(J$2&amp;"_"&amp;J$4,DIM_MetricUnique,0))</f>
        <v>0</v>
      </c>
      <c r="K49" s="13">
        <f>E49*INDEX(DIM,MATCH($B49,DIM_ISOS,0),MATCH(K$2&amp;"_"&amp;K$4,DIM_MetricUnique,0))</f>
        <v>0</v>
      </c>
      <c r="L49" s="13">
        <f>F49*INDEX(DIM,MATCH($B49,DIM_ISOS,0),MATCH(L$2&amp;"_"&amp;L$4,DIM_MetricUnique,0))</f>
        <v>603624229.18041968</v>
      </c>
      <c r="M49" s="13">
        <f>G49*INDEX(DIM,MATCH($B49,DIM_ISOS,0),MATCH(M$2&amp;"_"&amp;M$4,DIM_MetricUnique,0))</f>
        <v>66.25</v>
      </c>
      <c r="N49" s="13">
        <f>H49*INDEX(DIM,MATCH($B49,DIM_ISOS,0),MATCH(N$2&amp;"_"&amp;N$4,DIM_MetricUnique,0))</f>
        <v>117162120.33480231</v>
      </c>
      <c r="O49" s="13">
        <f>I49*INDEX(DIM,MATCH($B49,DIM_ISOS,0),MATCH(O$2&amp;"_"&amp;O$4,DIM_MetricUnique,0))</f>
        <v>99.000000000000028</v>
      </c>
      <c r="P49" s="13">
        <f>J49+K49</f>
        <v>0</v>
      </c>
      <c r="Q49" s="13">
        <f>L49+M49</f>
        <v>603624295.43041968</v>
      </c>
      <c r="R49" s="13">
        <f>N49+O49</f>
        <v>117162219.33480231</v>
      </c>
      <c r="S49" s="13">
        <f t="shared" si="0"/>
        <v>720786349.51522195</v>
      </c>
      <c r="T49" s="13">
        <f t="shared" si="1"/>
        <v>165.25000000000003</v>
      </c>
      <c r="U49" s="13">
        <f t="shared" si="2"/>
        <v>720786514.76522195</v>
      </c>
    </row>
    <row r="50" spans="1:21" x14ac:dyDescent="0.3">
      <c r="A50" s="1" t="s">
        <v>96</v>
      </c>
      <c r="B50" s="1" t="s">
        <v>97</v>
      </c>
      <c r="D50" s="5">
        <v>300</v>
      </c>
      <c r="E50" s="7">
        <v>0.25</v>
      </c>
      <c r="F50" s="5">
        <v>200</v>
      </c>
      <c r="G50" s="5">
        <v>0.5</v>
      </c>
      <c r="H50" s="5">
        <v>100</v>
      </c>
      <c r="I50" s="5">
        <v>0.75</v>
      </c>
      <c r="J50" s="13">
        <f>D50*INDEX(DIM,MATCH($B50,DIM_ISOS,0),MATCH(J$2&amp;"_"&amp;J$4,DIM_MetricUnique,0))</f>
        <v>0</v>
      </c>
      <c r="K50" s="13">
        <f>E50*INDEX(DIM,MATCH($B50,DIM_ISOS,0),MATCH(K$2&amp;"_"&amp;K$4,DIM_MetricUnique,0))</f>
        <v>0</v>
      </c>
      <c r="L50" s="13">
        <f>F50*INDEX(DIM,MATCH($B50,DIM_ISOS,0),MATCH(L$2&amp;"_"&amp;L$4,DIM_MetricUnique,0))</f>
        <v>229383679.64395452</v>
      </c>
      <c r="M50" s="13">
        <f>G50*INDEX(DIM,MATCH($B50,DIM_ISOS,0),MATCH(M$2&amp;"_"&amp;M$4,DIM_MetricUnique,0))</f>
        <v>28.749999999999996</v>
      </c>
      <c r="N50" s="13">
        <f>H50*INDEX(DIM,MATCH($B50,DIM_ISOS,0),MATCH(N$2&amp;"_"&amp;N$4,DIM_MetricUnique,0))</f>
        <v>109958.24859294815</v>
      </c>
      <c r="O50" s="13">
        <f>I50*INDEX(DIM,MATCH($B50,DIM_ISOS,0),MATCH(O$2&amp;"_"&amp;O$4,DIM_MetricUnique,0))</f>
        <v>4.5</v>
      </c>
      <c r="P50" s="13">
        <f>J50+K50</f>
        <v>0</v>
      </c>
      <c r="Q50" s="13">
        <f>L50+M50</f>
        <v>229383708.39395452</v>
      </c>
      <c r="R50" s="13">
        <f>N50+O50</f>
        <v>109962.74859294815</v>
      </c>
      <c r="S50" s="13">
        <f t="shared" si="0"/>
        <v>229493637.89254746</v>
      </c>
      <c r="T50" s="13">
        <f t="shared" si="1"/>
        <v>33.25</v>
      </c>
      <c r="U50" s="13">
        <f t="shared" si="2"/>
        <v>229493671.14254746</v>
      </c>
    </row>
    <row r="51" spans="1:21" x14ac:dyDescent="0.3">
      <c r="A51" s="1" t="s">
        <v>98</v>
      </c>
      <c r="B51" s="1" t="s">
        <v>99</v>
      </c>
      <c r="D51" s="5">
        <v>300</v>
      </c>
      <c r="E51" s="7">
        <v>0.25</v>
      </c>
      <c r="F51" s="5">
        <v>200</v>
      </c>
      <c r="G51" s="5">
        <v>0.5</v>
      </c>
      <c r="H51" s="5">
        <v>100</v>
      </c>
      <c r="I51" s="5">
        <v>0.75</v>
      </c>
      <c r="J51" s="13">
        <f>D51*INDEX(DIM,MATCH($B51,DIM_ISOS,0),MATCH(J$2&amp;"_"&amp;J$4,DIM_MetricUnique,0))</f>
        <v>0</v>
      </c>
      <c r="K51" s="13">
        <f>E51*INDEX(DIM,MATCH($B51,DIM_ISOS,0),MATCH(K$2&amp;"_"&amp;K$4,DIM_MetricUnique,0))</f>
        <v>0</v>
      </c>
      <c r="L51" s="13">
        <f>F51*INDEX(DIM,MATCH($B51,DIM_ISOS,0),MATCH(L$2&amp;"_"&amp;L$4,DIM_MetricUnique,0))</f>
        <v>4225457.0482824696</v>
      </c>
      <c r="M51" s="13">
        <f>G51*INDEX(DIM,MATCH($B51,DIM_ISOS,0),MATCH(M$2&amp;"_"&amp;M$4,DIM_MetricUnique,0))</f>
        <v>5</v>
      </c>
      <c r="N51" s="13">
        <f>H51*INDEX(DIM,MATCH($B51,DIM_ISOS,0),MATCH(N$2&amp;"_"&amp;N$4,DIM_MetricUnique,0))</f>
        <v>19045906.156018894</v>
      </c>
      <c r="O51" s="13">
        <f>I51*INDEX(DIM,MATCH($B51,DIM_ISOS,0),MATCH(O$2&amp;"_"&amp;O$4,DIM_MetricUnique,0))</f>
        <v>238.5</v>
      </c>
      <c r="P51" s="13">
        <f>J51+K51</f>
        <v>0</v>
      </c>
      <c r="Q51" s="13">
        <f>L51+M51</f>
        <v>4225462.0482824696</v>
      </c>
      <c r="R51" s="13">
        <f>N51+O51</f>
        <v>19046144.656018894</v>
      </c>
      <c r="S51" s="13">
        <f t="shared" si="0"/>
        <v>23271363.204301365</v>
      </c>
      <c r="T51" s="13">
        <f t="shared" si="1"/>
        <v>243.5</v>
      </c>
      <c r="U51" s="13">
        <f t="shared" si="2"/>
        <v>23271606.704301365</v>
      </c>
    </row>
    <row r="52" spans="1:21" x14ac:dyDescent="0.3">
      <c r="A52" s="1" t="s">
        <v>100</v>
      </c>
      <c r="B52" s="1" t="s">
        <v>101</v>
      </c>
      <c r="D52" s="5">
        <v>300</v>
      </c>
      <c r="E52" s="7">
        <v>0.25</v>
      </c>
      <c r="F52" s="5">
        <v>200</v>
      </c>
      <c r="G52" s="5">
        <v>0.5</v>
      </c>
      <c r="H52" s="5">
        <v>100</v>
      </c>
      <c r="I52" s="5">
        <v>0.75</v>
      </c>
      <c r="J52" s="13">
        <f>D52*INDEX(DIM,MATCH($B52,DIM_ISOS,0),MATCH(J$2&amp;"_"&amp;J$4,DIM_MetricUnique,0))</f>
        <v>13547197.639908794</v>
      </c>
      <c r="K52" s="13">
        <f>E52*INDEX(DIM,MATCH($B52,DIM_ISOS,0),MATCH(K$2&amp;"_"&amp;K$4,DIM_MetricUnique,0))</f>
        <v>38</v>
      </c>
      <c r="L52" s="13">
        <f>F52*INDEX(DIM,MATCH($B52,DIM_ISOS,0),MATCH(L$2&amp;"_"&amp;L$4,DIM_MetricUnique,0))</f>
        <v>94970.702523898741</v>
      </c>
      <c r="M52" s="13">
        <f>G52*INDEX(DIM,MATCH($B52,DIM_ISOS,0),MATCH(M$2&amp;"_"&amp;M$4,DIM_MetricUnique,0))</f>
        <v>1.25</v>
      </c>
      <c r="N52" s="13">
        <f>H52*INDEX(DIM,MATCH($B52,DIM_ISOS,0),MATCH(N$2&amp;"_"&amp;N$4,DIM_MetricUnique,0))</f>
        <v>391877.93743730901</v>
      </c>
      <c r="O52" s="13">
        <f>I52*INDEX(DIM,MATCH($B52,DIM_ISOS,0),MATCH(O$2&amp;"_"&amp;O$4,DIM_MetricUnique,0))</f>
        <v>72</v>
      </c>
      <c r="P52" s="13">
        <f>J52+K52</f>
        <v>13547235.639908794</v>
      </c>
      <c r="Q52" s="13">
        <f>L52+M52</f>
        <v>94971.952523898741</v>
      </c>
      <c r="R52" s="13">
        <f>N52+O52</f>
        <v>391949.93743730901</v>
      </c>
      <c r="S52" s="13">
        <f t="shared" si="0"/>
        <v>14034046.279870002</v>
      </c>
      <c r="T52" s="13">
        <f t="shared" si="1"/>
        <v>111.25</v>
      </c>
      <c r="U52" s="13">
        <f t="shared" si="2"/>
        <v>14034157.529870002</v>
      </c>
    </row>
    <row r="53" spans="1:21" x14ac:dyDescent="0.3">
      <c r="A53" s="1" t="s">
        <v>102</v>
      </c>
      <c r="B53" s="1" t="s">
        <v>103</v>
      </c>
      <c r="D53" s="5">
        <v>300</v>
      </c>
      <c r="E53" s="7">
        <v>0.25</v>
      </c>
      <c r="F53" s="5">
        <v>200</v>
      </c>
      <c r="G53" s="5">
        <v>0.5</v>
      </c>
      <c r="H53" s="5">
        <v>100</v>
      </c>
      <c r="I53" s="5">
        <v>0.75</v>
      </c>
      <c r="J53" s="13">
        <f>D53*INDEX(DIM,MATCH($B53,DIM_ISOS,0),MATCH(J$2&amp;"_"&amp;J$4,DIM_MetricUnique,0))</f>
        <v>962168530.06973302</v>
      </c>
      <c r="K53" s="13">
        <f>E53*INDEX(DIM,MATCH($B53,DIM_ISOS,0),MATCH(K$2&amp;"_"&amp;K$4,DIM_MetricUnique,0))</f>
        <v>39.5</v>
      </c>
      <c r="L53" s="13">
        <f>F53*INDEX(DIM,MATCH($B53,DIM_ISOS,0),MATCH(L$2&amp;"_"&amp;L$4,DIM_MetricUnique,0))</f>
        <v>265263880.37232426</v>
      </c>
      <c r="M53" s="13">
        <f>G53*INDEX(DIM,MATCH($B53,DIM_ISOS,0),MATCH(M$2&amp;"_"&amp;M$4,DIM_MetricUnique,0))</f>
        <v>57.499999999999993</v>
      </c>
      <c r="N53" s="13">
        <f>H53*INDEX(DIM,MATCH($B53,DIM_ISOS,0),MATCH(N$2&amp;"_"&amp;N$4,DIM_MetricUnique,0))</f>
        <v>542161841.74280298</v>
      </c>
      <c r="O53" s="13">
        <f>I53*INDEX(DIM,MATCH($B53,DIM_ISOS,0),MATCH(O$2&amp;"_"&amp;O$4,DIM_MetricUnique,0))</f>
        <v>324</v>
      </c>
      <c r="P53" s="13">
        <f>J53+K53</f>
        <v>962168569.56973302</v>
      </c>
      <c r="Q53" s="13">
        <f>L53+M53</f>
        <v>265263937.87232426</v>
      </c>
      <c r="R53" s="13">
        <f>N53+O53</f>
        <v>542162165.74280298</v>
      </c>
      <c r="S53" s="13">
        <f t="shared" si="0"/>
        <v>1769594252.1848602</v>
      </c>
      <c r="T53" s="13">
        <f t="shared" si="1"/>
        <v>421</v>
      </c>
      <c r="U53" s="13">
        <f t="shared" si="2"/>
        <v>1769594673.1848602</v>
      </c>
    </row>
    <row r="54" spans="1:21" x14ac:dyDescent="0.3">
      <c r="A54" s="1" t="s">
        <v>104</v>
      </c>
      <c r="B54" s="1" t="s">
        <v>105</v>
      </c>
      <c r="D54" s="5">
        <v>300</v>
      </c>
      <c r="E54" s="7">
        <v>0.25</v>
      </c>
      <c r="F54" s="5">
        <v>200</v>
      </c>
      <c r="G54" s="5">
        <v>0.5</v>
      </c>
      <c r="H54" s="5">
        <v>100</v>
      </c>
      <c r="I54" s="5">
        <v>0.75</v>
      </c>
      <c r="J54" s="13">
        <f>D54*INDEX(DIM,MATCH($B54,DIM_ISOS,0),MATCH(J$2&amp;"_"&amp;J$4,DIM_MetricUnique,0))</f>
        <v>0</v>
      </c>
      <c r="K54" s="13">
        <f>E54*INDEX(DIM,MATCH($B54,DIM_ISOS,0),MATCH(K$2&amp;"_"&amp;K$4,DIM_MetricUnique,0))</f>
        <v>0</v>
      </c>
      <c r="L54" s="13">
        <f>F54*INDEX(DIM,MATCH($B54,DIM_ISOS,0),MATCH(L$2&amp;"_"&amp;L$4,DIM_MetricUnique,0))</f>
        <v>1419033791.6950293</v>
      </c>
      <c r="M54" s="13">
        <f>G54*INDEX(DIM,MATCH($B54,DIM_ISOS,0),MATCH(M$2&amp;"_"&amp;M$4,DIM_MetricUnique,0))</f>
        <v>83.75</v>
      </c>
      <c r="N54" s="13">
        <f>H54*INDEX(DIM,MATCH($B54,DIM_ISOS,0),MATCH(N$2&amp;"_"&amp;N$4,DIM_MetricUnique,0))</f>
        <v>830786321.11158514</v>
      </c>
      <c r="O54" s="13">
        <f>I54*INDEX(DIM,MATCH($B54,DIM_ISOS,0),MATCH(O$2&amp;"_"&amp;O$4,DIM_MetricUnique,0))</f>
        <v>423</v>
      </c>
      <c r="P54" s="13">
        <f>J54+K54</f>
        <v>0</v>
      </c>
      <c r="Q54" s="13">
        <f>L54+M54</f>
        <v>1419033875.4450293</v>
      </c>
      <c r="R54" s="13">
        <f>N54+O54</f>
        <v>830786744.11158514</v>
      </c>
      <c r="S54" s="13">
        <f t="shared" si="0"/>
        <v>2249820112.8066144</v>
      </c>
      <c r="T54" s="13">
        <f t="shared" si="1"/>
        <v>506.75</v>
      </c>
      <c r="U54" s="13">
        <f t="shared" si="2"/>
        <v>2249820619.5566144</v>
      </c>
    </row>
    <row r="55" spans="1:21" x14ac:dyDescent="0.3">
      <c r="A55" s="1" t="s">
        <v>106</v>
      </c>
      <c r="B55" s="1" t="s">
        <v>107</v>
      </c>
      <c r="D55" s="5">
        <v>300</v>
      </c>
      <c r="E55" s="7">
        <v>0.25</v>
      </c>
      <c r="F55" s="5">
        <v>200</v>
      </c>
      <c r="G55" s="5">
        <v>0.5</v>
      </c>
      <c r="H55" s="5">
        <v>100</v>
      </c>
      <c r="I55" s="5">
        <v>0.75</v>
      </c>
      <c r="J55" s="13">
        <f>D55*INDEX(DIM,MATCH($B55,DIM_ISOS,0),MATCH(J$2&amp;"_"&amp;J$4,DIM_MetricUnique,0))</f>
        <v>0</v>
      </c>
      <c r="K55" s="13">
        <f>E55*INDEX(DIM,MATCH($B55,DIM_ISOS,0),MATCH(K$2&amp;"_"&amp;K$4,DIM_MetricUnique,0))</f>
        <v>0</v>
      </c>
      <c r="L55" s="13">
        <f>F55*INDEX(DIM,MATCH($B55,DIM_ISOS,0),MATCH(L$2&amp;"_"&amp;L$4,DIM_MetricUnique,0))</f>
        <v>2160797821.4917412</v>
      </c>
      <c r="M55" s="13">
        <f>G55*INDEX(DIM,MATCH($B55,DIM_ISOS,0),MATCH(M$2&amp;"_"&amp;M$4,DIM_MetricUnique,0))</f>
        <v>101.24999999999999</v>
      </c>
      <c r="N55" s="13">
        <f>H55*INDEX(DIM,MATCH($B55,DIM_ISOS,0),MATCH(N$2&amp;"_"&amp;N$4,DIM_MetricUnique,0))</f>
        <v>3197948256.9697933</v>
      </c>
      <c r="O55" s="13">
        <f>I55*INDEX(DIM,MATCH($B55,DIM_ISOS,0),MATCH(O$2&amp;"_"&amp;O$4,DIM_MetricUnique,0))</f>
        <v>270</v>
      </c>
      <c r="P55" s="13">
        <f>J55+K55</f>
        <v>0</v>
      </c>
      <c r="Q55" s="13">
        <f>L55+M55</f>
        <v>2160797922.7417412</v>
      </c>
      <c r="R55" s="13">
        <f>N55+O55</f>
        <v>3197948526.9697933</v>
      </c>
      <c r="S55" s="13">
        <f t="shared" si="0"/>
        <v>5358746078.4615345</v>
      </c>
      <c r="T55" s="13">
        <f t="shared" si="1"/>
        <v>371.25</v>
      </c>
      <c r="U55" s="13">
        <f t="shared" si="2"/>
        <v>5358746449.7115345</v>
      </c>
    </row>
    <row r="56" spans="1:21" x14ac:dyDescent="0.3">
      <c r="A56" s="1" t="s">
        <v>108</v>
      </c>
      <c r="B56" s="1" t="s">
        <v>109</v>
      </c>
      <c r="D56" s="5">
        <v>300</v>
      </c>
      <c r="E56" s="7">
        <v>0.25</v>
      </c>
      <c r="F56" s="5">
        <v>200</v>
      </c>
      <c r="G56" s="5">
        <v>0.5</v>
      </c>
      <c r="H56" s="5">
        <v>100</v>
      </c>
      <c r="I56" s="5">
        <v>0.75</v>
      </c>
      <c r="J56" s="13">
        <f>D56*INDEX(DIM,MATCH($B56,DIM_ISOS,0),MATCH(J$2&amp;"_"&amp;J$4,DIM_MetricUnique,0))</f>
        <v>678584608.99498606</v>
      </c>
      <c r="K56" s="13">
        <f>E56*INDEX(DIM,MATCH($B56,DIM_ISOS,0),MATCH(K$2&amp;"_"&amp;K$4,DIM_MetricUnique,0))</f>
        <v>18.5</v>
      </c>
      <c r="L56" s="13">
        <f>F56*INDEX(DIM,MATCH($B56,DIM_ISOS,0),MATCH(L$2&amp;"_"&amp;L$4,DIM_MetricUnique,0))</f>
        <v>379076594.85622931</v>
      </c>
      <c r="M56" s="13">
        <f>G56*INDEX(DIM,MATCH($B56,DIM_ISOS,0),MATCH(M$2&amp;"_"&amp;M$4,DIM_MetricUnique,0))</f>
        <v>37.5</v>
      </c>
      <c r="N56" s="13">
        <f>H56*INDEX(DIM,MATCH($B56,DIM_ISOS,0),MATCH(N$2&amp;"_"&amp;N$4,DIM_MetricUnique,0))</f>
        <v>242573955.54310945</v>
      </c>
      <c r="O56" s="13">
        <f>I56*INDEX(DIM,MATCH($B56,DIM_ISOS,0),MATCH(O$2&amp;"_"&amp;O$4,DIM_MetricUnique,0))</f>
        <v>391.49999999999989</v>
      </c>
      <c r="P56" s="13">
        <f>J56+K56</f>
        <v>678584627.49498606</v>
      </c>
      <c r="Q56" s="13">
        <f>L56+M56</f>
        <v>379076632.35622931</v>
      </c>
      <c r="R56" s="13">
        <f>N56+O56</f>
        <v>242574347.04310945</v>
      </c>
      <c r="S56" s="13">
        <f t="shared" si="0"/>
        <v>1300235159.3943248</v>
      </c>
      <c r="T56" s="13">
        <f t="shared" si="1"/>
        <v>447.49999999999989</v>
      </c>
      <c r="U56" s="13">
        <f t="shared" si="2"/>
        <v>1300235606.8943248</v>
      </c>
    </row>
    <row r="57" spans="1:21" x14ac:dyDescent="0.3">
      <c r="A57" s="1" t="s">
        <v>110</v>
      </c>
      <c r="B57" s="1" t="s">
        <v>111</v>
      </c>
      <c r="D57" s="5">
        <v>300</v>
      </c>
      <c r="E57" s="7">
        <v>0.25</v>
      </c>
      <c r="F57" s="5">
        <v>200</v>
      </c>
      <c r="G57" s="5">
        <v>0.5</v>
      </c>
      <c r="H57" s="5">
        <v>100</v>
      </c>
      <c r="I57" s="5">
        <v>0.75</v>
      </c>
      <c r="J57" s="13">
        <f>D57*INDEX(DIM,MATCH($B57,DIM_ISOS,0),MATCH(J$2&amp;"_"&amp;J$4,DIM_MetricUnique,0))</f>
        <v>0</v>
      </c>
      <c r="K57" s="13">
        <f>E57*INDEX(DIM,MATCH($B57,DIM_ISOS,0),MATCH(K$2&amp;"_"&amp;K$4,DIM_MetricUnique,0))</f>
        <v>0</v>
      </c>
      <c r="L57" s="13">
        <f>F57*INDEX(DIM,MATCH($B57,DIM_ISOS,0),MATCH(L$2&amp;"_"&amp;L$4,DIM_MetricUnique,0))</f>
        <v>106389484.84995623</v>
      </c>
      <c r="M57" s="13">
        <f>G57*INDEX(DIM,MATCH($B57,DIM_ISOS,0),MATCH(M$2&amp;"_"&amp;M$4,DIM_MetricUnique,0))</f>
        <v>55.000000000000007</v>
      </c>
      <c r="N57" s="13">
        <f>H57*INDEX(DIM,MATCH($B57,DIM_ISOS,0),MATCH(N$2&amp;"_"&amp;N$4,DIM_MetricUnique,0))</f>
        <v>742342.62733006256</v>
      </c>
      <c r="O57" s="13">
        <f>I57*INDEX(DIM,MATCH($B57,DIM_ISOS,0),MATCH(O$2&amp;"_"&amp;O$4,DIM_MetricUnique,0))</f>
        <v>4.5</v>
      </c>
      <c r="P57" s="13">
        <f>J57+K57</f>
        <v>0</v>
      </c>
      <c r="Q57" s="13">
        <f>L57+M57</f>
        <v>106389539.84995623</v>
      </c>
      <c r="R57" s="13">
        <f>N57+O57</f>
        <v>742347.12733006256</v>
      </c>
      <c r="S57" s="13">
        <f t="shared" si="0"/>
        <v>107131827.47728629</v>
      </c>
      <c r="T57" s="13">
        <f t="shared" si="1"/>
        <v>59.500000000000007</v>
      </c>
      <c r="U57" s="13">
        <f t="shared" si="2"/>
        <v>107131886.97728629</v>
      </c>
    </row>
    <row r="58" spans="1:21" x14ac:dyDescent="0.3">
      <c r="A58" s="1" t="s">
        <v>112</v>
      </c>
      <c r="B58" s="1" t="s">
        <v>113</v>
      </c>
      <c r="D58" s="5">
        <v>300</v>
      </c>
      <c r="E58" s="7">
        <v>0.25</v>
      </c>
      <c r="F58" s="5">
        <v>200</v>
      </c>
      <c r="G58" s="5">
        <v>0.5</v>
      </c>
      <c r="H58" s="5">
        <v>100</v>
      </c>
      <c r="I58" s="5">
        <v>0.75</v>
      </c>
      <c r="J58" s="13">
        <f>D58*INDEX(DIM,MATCH($B58,DIM_ISOS,0),MATCH(J$2&amp;"_"&amp;J$4,DIM_MetricUnique,0))</f>
        <v>0</v>
      </c>
      <c r="K58" s="13">
        <f>E58*INDEX(DIM,MATCH($B58,DIM_ISOS,0),MATCH(K$2&amp;"_"&amp;K$4,DIM_MetricUnique,0))</f>
        <v>0</v>
      </c>
      <c r="L58" s="13">
        <f>F58*INDEX(DIM,MATCH($B58,DIM_ISOS,0),MATCH(L$2&amp;"_"&amp;L$4,DIM_MetricUnique,0))</f>
        <v>122109551.73035404</v>
      </c>
      <c r="M58" s="13">
        <f>G58*INDEX(DIM,MATCH($B58,DIM_ISOS,0),MATCH(M$2&amp;"_"&amp;M$4,DIM_MetricUnique,0))</f>
        <v>38.75</v>
      </c>
      <c r="N58" s="13">
        <f>H58*INDEX(DIM,MATCH($B58,DIM_ISOS,0),MATCH(N$2&amp;"_"&amp;N$4,DIM_MetricUnique,0))</f>
        <v>56386382.45057337</v>
      </c>
      <c r="O58" s="13">
        <f>I58*INDEX(DIM,MATCH($B58,DIM_ISOS,0),MATCH(O$2&amp;"_"&amp;O$4,DIM_MetricUnique,0))</f>
        <v>125.99999999999997</v>
      </c>
      <c r="P58" s="13">
        <f>J58+K58</f>
        <v>0</v>
      </c>
      <c r="Q58" s="13">
        <f>L58+M58</f>
        <v>122109590.48035404</v>
      </c>
      <c r="R58" s="13">
        <f>N58+O58</f>
        <v>56386508.45057337</v>
      </c>
      <c r="S58" s="13">
        <f t="shared" si="0"/>
        <v>178495934.1809274</v>
      </c>
      <c r="T58" s="13">
        <f t="shared" si="1"/>
        <v>164.74999999999997</v>
      </c>
      <c r="U58" s="13">
        <f t="shared" si="2"/>
        <v>178496098.9309274</v>
      </c>
    </row>
    <row r="59" spans="1:21" x14ac:dyDescent="0.3">
      <c r="A59" s="1" t="s">
        <v>114</v>
      </c>
      <c r="B59" s="1" t="s">
        <v>115</v>
      </c>
      <c r="D59" s="5">
        <v>300</v>
      </c>
      <c r="E59" s="7">
        <v>0.25</v>
      </c>
      <c r="F59" s="5">
        <v>200</v>
      </c>
      <c r="G59" s="5">
        <v>0.5</v>
      </c>
      <c r="H59" s="5">
        <v>100</v>
      </c>
      <c r="I59" s="5">
        <v>0.75</v>
      </c>
      <c r="J59" s="13">
        <f>D59*INDEX(DIM,MATCH($B59,DIM_ISOS,0),MATCH(J$2&amp;"_"&amp;J$4,DIM_MetricUnique,0))</f>
        <v>0</v>
      </c>
      <c r="K59" s="13">
        <f>E59*INDEX(DIM,MATCH($B59,DIM_ISOS,0),MATCH(K$2&amp;"_"&amp;K$4,DIM_MetricUnique,0))</f>
        <v>0</v>
      </c>
      <c r="L59" s="13">
        <f>F59*INDEX(DIM,MATCH($B59,DIM_ISOS,0),MATCH(L$2&amp;"_"&amp;L$4,DIM_MetricUnique,0))</f>
        <v>53960919.026842996</v>
      </c>
      <c r="M59" s="13">
        <f>G59*INDEX(DIM,MATCH($B59,DIM_ISOS,0),MATCH(M$2&amp;"_"&amp;M$4,DIM_MetricUnique,0))</f>
        <v>45</v>
      </c>
      <c r="N59" s="13">
        <f>H59*INDEX(DIM,MATCH($B59,DIM_ISOS,0),MATCH(N$2&amp;"_"&amp;N$4,DIM_MetricUnique,0))</f>
        <v>439949.70745662285</v>
      </c>
      <c r="O59" s="13">
        <f>I59*INDEX(DIM,MATCH($B59,DIM_ISOS,0),MATCH(O$2&amp;"_"&amp;O$4,DIM_MetricUnique,0))</f>
        <v>4.5</v>
      </c>
      <c r="P59" s="13">
        <f>J59+K59</f>
        <v>0</v>
      </c>
      <c r="Q59" s="13">
        <f>L59+M59</f>
        <v>53960964.026842996</v>
      </c>
      <c r="R59" s="13">
        <f>N59+O59</f>
        <v>439954.20745662285</v>
      </c>
      <c r="S59" s="13">
        <f t="shared" si="0"/>
        <v>54400868.734299622</v>
      </c>
      <c r="T59" s="13">
        <f t="shared" si="1"/>
        <v>49.5</v>
      </c>
      <c r="U59" s="13">
        <f t="shared" si="2"/>
        <v>54400918.234299622</v>
      </c>
    </row>
    <row r="60" spans="1:21" x14ac:dyDescent="0.3">
      <c r="A60" s="1" t="s">
        <v>116</v>
      </c>
      <c r="B60" s="1" t="s">
        <v>117</v>
      </c>
      <c r="D60" s="5">
        <v>300</v>
      </c>
      <c r="E60" s="7">
        <v>0.25</v>
      </c>
      <c r="F60" s="5">
        <v>200</v>
      </c>
      <c r="G60" s="5">
        <v>0.5</v>
      </c>
      <c r="H60" s="5">
        <v>100</v>
      </c>
      <c r="I60" s="5">
        <v>0.75</v>
      </c>
      <c r="J60" s="13">
        <f>D60*INDEX(DIM,MATCH($B60,DIM_ISOS,0),MATCH(J$2&amp;"_"&amp;J$4,DIM_MetricUnique,0))</f>
        <v>0</v>
      </c>
      <c r="K60" s="13">
        <f>E60*INDEX(DIM,MATCH($B60,DIM_ISOS,0),MATCH(K$2&amp;"_"&amp;K$4,DIM_MetricUnique,0))</f>
        <v>0</v>
      </c>
      <c r="L60" s="13">
        <f>F60*INDEX(DIM,MATCH($B60,DIM_ISOS,0),MATCH(L$2&amp;"_"&amp;L$4,DIM_MetricUnique,0))</f>
        <v>5031753239.5073376</v>
      </c>
      <c r="M60" s="13">
        <f>G60*INDEX(DIM,MATCH($B60,DIM_ISOS,0),MATCH(M$2&amp;"_"&amp;M$4,DIM_MetricUnique,0))</f>
        <v>71.250000000000014</v>
      </c>
      <c r="N60" s="13">
        <f>H60*INDEX(DIM,MATCH($B60,DIM_ISOS,0),MATCH(N$2&amp;"_"&amp;N$4,DIM_MetricUnique,0))</f>
        <v>446259683.32084239</v>
      </c>
      <c r="O60" s="13">
        <f>I60*INDEX(DIM,MATCH($B60,DIM_ISOS,0),MATCH(O$2&amp;"_"&amp;O$4,DIM_MetricUnique,0))</f>
        <v>247.5</v>
      </c>
      <c r="P60" s="13">
        <f>J60+K60</f>
        <v>0</v>
      </c>
      <c r="Q60" s="13">
        <f>L60+M60</f>
        <v>5031753310.7573376</v>
      </c>
      <c r="R60" s="13">
        <f>N60+O60</f>
        <v>446259930.82084239</v>
      </c>
      <c r="S60" s="13">
        <f t="shared" si="0"/>
        <v>5478012922.8281803</v>
      </c>
      <c r="T60" s="13">
        <f t="shared" si="1"/>
        <v>318.75</v>
      </c>
      <c r="U60" s="13">
        <f t="shared" si="2"/>
        <v>5478013241.5781803</v>
      </c>
    </row>
    <row r="61" spans="1:21" x14ac:dyDescent="0.3">
      <c r="A61" s="1" t="s">
        <v>118</v>
      </c>
      <c r="B61" s="1" t="s">
        <v>119</v>
      </c>
      <c r="D61" s="5">
        <v>300</v>
      </c>
      <c r="E61" s="7">
        <v>0.25</v>
      </c>
      <c r="F61" s="5">
        <v>200</v>
      </c>
      <c r="G61" s="5">
        <v>0.5</v>
      </c>
      <c r="H61" s="5">
        <v>100</v>
      </c>
      <c r="I61" s="5">
        <v>0.75</v>
      </c>
      <c r="J61" s="13">
        <f>D61*INDEX(DIM,MATCH($B61,DIM_ISOS,0),MATCH(J$2&amp;"_"&amp;J$4,DIM_MetricUnique,0))</f>
        <v>86415709.148477539</v>
      </c>
      <c r="K61" s="13">
        <f>E61*INDEX(DIM,MATCH($B61,DIM_ISOS,0),MATCH(K$2&amp;"_"&amp;K$4,DIM_MetricUnique,0))</f>
        <v>16.499999999999996</v>
      </c>
      <c r="L61" s="13">
        <f>F61*INDEX(DIM,MATCH($B61,DIM_ISOS,0),MATCH(L$2&amp;"_"&amp;L$4,DIM_MetricUnique,0))</f>
        <v>296446.87222427723</v>
      </c>
      <c r="M61" s="13">
        <f>G61*INDEX(DIM,MATCH($B61,DIM_ISOS,0),MATCH(M$2&amp;"_"&amp;M$4,DIM_MetricUnique,0))</f>
        <v>1.25</v>
      </c>
      <c r="N61" s="13">
        <f>H61*INDEX(DIM,MATCH($B61,DIM_ISOS,0),MATCH(N$2&amp;"_"&amp;N$4,DIM_MetricUnique,0))</f>
        <v>20671575.866834685</v>
      </c>
      <c r="O61" s="13">
        <f>I61*INDEX(DIM,MATCH($B61,DIM_ISOS,0),MATCH(O$2&amp;"_"&amp;O$4,DIM_MetricUnique,0))</f>
        <v>144</v>
      </c>
      <c r="P61" s="13">
        <f>J61+K61</f>
        <v>86415725.648477539</v>
      </c>
      <c r="Q61" s="13">
        <f>L61+M61</f>
        <v>296448.12222427723</v>
      </c>
      <c r="R61" s="13">
        <f>N61+O61</f>
        <v>20671719.866834685</v>
      </c>
      <c r="S61" s="13">
        <f t="shared" si="0"/>
        <v>107383731.8875365</v>
      </c>
      <c r="T61" s="13">
        <f t="shared" si="1"/>
        <v>161.75</v>
      </c>
      <c r="U61" s="13">
        <f t="shared" si="2"/>
        <v>107383893.6375365</v>
      </c>
    </row>
    <row r="62" spans="1:21" x14ac:dyDescent="0.3">
      <c r="A62" s="1" t="s">
        <v>120</v>
      </c>
      <c r="B62" s="1" t="s">
        <v>121</v>
      </c>
      <c r="D62" s="5">
        <v>300</v>
      </c>
      <c r="E62" s="7">
        <v>0.25</v>
      </c>
      <c r="F62" s="5">
        <v>200</v>
      </c>
      <c r="G62" s="5">
        <v>0.5</v>
      </c>
      <c r="H62" s="5">
        <v>100</v>
      </c>
      <c r="I62" s="5">
        <v>0.75</v>
      </c>
      <c r="J62" s="13">
        <f>D62*INDEX(DIM,MATCH($B62,DIM_ISOS,0),MATCH(J$2&amp;"_"&amp;J$4,DIM_MetricUnique,0))</f>
        <v>0</v>
      </c>
      <c r="K62" s="13">
        <f>E62*INDEX(DIM,MATCH($B62,DIM_ISOS,0),MATCH(K$2&amp;"_"&amp;K$4,DIM_MetricUnique,0))</f>
        <v>0</v>
      </c>
      <c r="L62" s="13">
        <f>F62*INDEX(DIM,MATCH($B62,DIM_ISOS,0),MATCH(L$2&amp;"_"&amp;L$4,DIM_MetricUnique,0))</f>
        <v>10900110.923643136</v>
      </c>
      <c r="M62" s="13">
        <f>G62*INDEX(DIM,MATCH($B62,DIM_ISOS,0),MATCH(M$2&amp;"_"&amp;M$4,DIM_MetricUnique,0))</f>
        <v>1.25</v>
      </c>
      <c r="N62" s="13">
        <f>H62*INDEX(DIM,MATCH($B62,DIM_ISOS,0),MATCH(N$2&amp;"_"&amp;N$4,DIM_MetricUnique,0))</f>
        <v>4947768.2163003255</v>
      </c>
      <c r="O62" s="13">
        <f>I62*INDEX(DIM,MATCH($B62,DIM_ISOS,0),MATCH(O$2&amp;"_"&amp;O$4,DIM_MetricUnique,0))</f>
        <v>4.5</v>
      </c>
      <c r="P62" s="13">
        <f>J62+K62</f>
        <v>0</v>
      </c>
      <c r="Q62" s="13">
        <f>L62+M62</f>
        <v>10900112.173643136</v>
      </c>
      <c r="R62" s="13">
        <f>N62+O62</f>
        <v>4947772.7163003255</v>
      </c>
      <c r="S62" s="13">
        <f t="shared" si="0"/>
        <v>15847879.139943462</v>
      </c>
      <c r="T62" s="13">
        <f t="shared" si="1"/>
        <v>5.75</v>
      </c>
      <c r="U62" s="13">
        <f t="shared" si="2"/>
        <v>15847884.889943462</v>
      </c>
    </row>
    <row r="63" spans="1:21" x14ac:dyDescent="0.3">
      <c r="A63" s="1" t="s">
        <v>122</v>
      </c>
      <c r="B63" s="1" t="s">
        <v>123</v>
      </c>
      <c r="D63" s="5">
        <v>300</v>
      </c>
      <c r="E63" s="7">
        <v>0.25</v>
      </c>
      <c r="F63" s="5">
        <v>200</v>
      </c>
      <c r="G63" s="5">
        <v>0.5</v>
      </c>
      <c r="H63" s="5">
        <v>100</v>
      </c>
      <c r="I63" s="5">
        <v>0.75</v>
      </c>
      <c r="J63" s="13">
        <f>D63*INDEX(DIM,MATCH($B63,DIM_ISOS,0),MATCH(J$2&amp;"_"&amp;J$4,DIM_MetricUnique,0))</f>
        <v>0</v>
      </c>
      <c r="K63" s="13">
        <f>E63*INDEX(DIM,MATCH($B63,DIM_ISOS,0),MATCH(K$2&amp;"_"&amp;K$4,DIM_MetricUnique,0))</f>
        <v>0</v>
      </c>
      <c r="L63" s="13">
        <f>F63*INDEX(DIM,MATCH($B63,DIM_ISOS,0),MATCH(L$2&amp;"_"&amp;L$4,DIM_MetricUnique,0))</f>
        <v>4709226998.8432741</v>
      </c>
      <c r="M63" s="13">
        <f>G63*INDEX(DIM,MATCH($B63,DIM_ISOS,0),MATCH(M$2&amp;"_"&amp;M$4,DIM_MetricUnique,0))</f>
        <v>80</v>
      </c>
      <c r="N63" s="13">
        <f>H63*INDEX(DIM,MATCH($B63,DIM_ISOS,0),MATCH(N$2&amp;"_"&amp;N$4,DIM_MetricUnique,0))</f>
        <v>460413553.05040461</v>
      </c>
      <c r="O63" s="13">
        <f>I63*INDEX(DIM,MATCH($B63,DIM_ISOS,0),MATCH(O$2&amp;"_"&amp;O$4,DIM_MetricUnique,0))</f>
        <v>135</v>
      </c>
      <c r="P63" s="13">
        <f>J63+K63</f>
        <v>0</v>
      </c>
      <c r="Q63" s="13">
        <f>L63+M63</f>
        <v>4709227078.8432741</v>
      </c>
      <c r="R63" s="13">
        <f>N63+O63</f>
        <v>460413688.05040461</v>
      </c>
      <c r="S63" s="13">
        <f t="shared" si="0"/>
        <v>5169640551.8936787</v>
      </c>
      <c r="T63" s="13">
        <f t="shared" si="1"/>
        <v>215</v>
      </c>
      <c r="U63" s="13">
        <f t="shared" si="2"/>
        <v>5169640766.8936787</v>
      </c>
    </row>
    <row r="64" spans="1:21" x14ac:dyDescent="0.3">
      <c r="A64" s="1" t="s">
        <v>124</v>
      </c>
      <c r="B64" s="1" t="s">
        <v>125</v>
      </c>
      <c r="D64" s="5">
        <v>300</v>
      </c>
      <c r="E64" s="7">
        <v>0.25</v>
      </c>
      <c r="F64" s="5">
        <v>200</v>
      </c>
      <c r="G64" s="5">
        <v>0.5</v>
      </c>
      <c r="H64" s="5">
        <v>100</v>
      </c>
      <c r="I64" s="5">
        <v>0.75</v>
      </c>
      <c r="J64" s="13">
        <f>D64*INDEX(DIM,MATCH($B64,DIM_ISOS,0),MATCH(J$2&amp;"_"&amp;J$4,DIM_MetricUnique,0))</f>
        <v>0</v>
      </c>
      <c r="K64" s="13">
        <f>E64*INDEX(DIM,MATCH($B64,DIM_ISOS,0),MATCH(K$2&amp;"_"&amp;K$4,DIM_MetricUnique,0))</f>
        <v>0</v>
      </c>
      <c r="L64" s="13">
        <f>F64*INDEX(DIM,MATCH($B64,DIM_ISOS,0),MATCH(L$2&amp;"_"&amp;L$4,DIM_MetricUnique,0))</f>
        <v>26536147.341831028</v>
      </c>
      <c r="M64" s="13">
        <f>G64*INDEX(DIM,MATCH($B64,DIM_ISOS,0),MATCH(M$2&amp;"_"&amp;M$4,DIM_MetricUnique,0))</f>
        <v>60</v>
      </c>
      <c r="N64" s="13">
        <f>H64*INDEX(DIM,MATCH($B64,DIM_ISOS,0),MATCH(N$2&amp;"_"&amp;N$4,DIM_MetricUnique,0))</f>
        <v>22828852.775083739</v>
      </c>
      <c r="O64" s="13">
        <f>I64*INDEX(DIM,MATCH($B64,DIM_ISOS,0),MATCH(O$2&amp;"_"&amp;O$4,DIM_MetricUnique,0))</f>
        <v>76.499999999999986</v>
      </c>
      <c r="P64" s="13">
        <f>J64+K64</f>
        <v>0</v>
      </c>
      <c r="Q64" s="13">
        <f>L64+M64</f>
        <v>26536207.341831028</v>
      </c>
      <c r="R64" s="13">
        <f>N64+O64</f>
        <v>22828929.275083739</v>
      </c>
      <c r="S64" s="13">
        <f t="shared" si="0"/>
        <v>49365000.116914764</v>
      </c>
      <c r="T64" s="13">
        <f t="shared" si="1"/>
        <v>136.5</v>
      </c>
      <c r="U64" s="13">
        <f t="shared" si="2"/>
        <v>49365136.616914764</v>
      </c>
    </row>
    <row r="65" spans="1:21" x14ac:dyDescent="0.3">
      <c r="A65" s="1" t="s">
        <v>126</v>
      </c>
      <c r="B65" s="1" t="s">
        <v>127</v>
      </c>
      <c r="D65" s="5">
        <v>300</v>
      </c>
      <c r="E65" s="7">
        <v>0.25</v>
      </c>
      <c r="F65" s="5">
        <v>200</v>
      </c>
      <c r="G65" s="5">
        <v>0.5</v>
      </c>
      <c r="H65" s="5">
        <v>100</v>
      </c>
      <c r="I65" s="5">
        <v>0.75</v>
      </c>
      <c r="J65" s="13">
        <f>D65*INDEX(DIM,MATCH($B65,DIM_ISOS,0),MATCH(J$2&amp;"_"&amp;J$4,DIM_MetricUnique,0))</f>
        <v>0</v>
      </c>
      <c r="K65" s="13">
        <f>E65*INDEX(DIM,MATCH($B65,DIM_ISOS,0),MATCH(K$2&amp;"_"&amp;K$4,DIM_MetricUnique,0))</f>
        <v>0</v>
      </c>
      <c r="L65" s="13">
        <f>F65*INDEX(DIM,MATCH($B65,DIM_ISOS,0),MATCH(L$2&amp;"_"&amp;L$4,DIM_MetricUnique,0))</f>
        <v>137875537.4781341</v>
      </c>
      <c r="M65" s="13">
        <f>G65*INDEX(DIM,MATCH($B65,DIM_ISOS,0),MATCH(M$2&amp;"_"&amp;M$4,DIM_MetricUnique,0))</f>
        <v>43.75</v>
      </c>
      <c r="N65" s="13">
        <f>H65*INDEX(DIM,MATCH($B65,DIM_ISOS,0),MATCH(N$2&amp;"_"&amp;N$4,DIM_MetricUnique,0))</f>
        <v>564991.31478928053</v>
      </c>
      <c r="O65" s="13">
        <f>I65*INDEX(DIM,MATCH($B65,DIM_ISOS,0),MATCH(O$2&amp;"_"&amp;O$4,DIM_MetricUnique,0))</f>
        <v>4.5</v>
      </c>
      <c r="P65" s="13">
        <f>J65+K65</f>
        <v>0</v>
      </c>
      <c r="Q65" s="13">
        <f>L65+M65</f>
        <v>137875581.2281341</v>
      </c>
      <c r="R65" s="13">
        <f>N65+O65</f>
        <v>564995.81478928053</v>
      </c>
      <c r="S65" s="13">
        <f t="shared" si="0"/>
        <v>138440528.79292339</v>
      </c>
      <c r="T65" s="13">
        <f t="shared" si="1"/>
        <v>48.25</v>
      </c>
      <c r="U65" s="13">
        <f t="shared" si="2"/>
        <v>138440577.04292339</v>
      </c>
    </row>
    <row r="66" spans="1:21" x14ac:dyDescent="0.3">
      <c r="A66" s="1" t="s">
        <v>128</v>
      </c>
      <c r="B66" s="1" t="s">
        <v>129</v>
      </c>
      <c r="D66" s="5">
        <v>300</v>
      </c>
      <c r="E66" s="7">
        <v>0.25</v>
      </c>
      <c r="F66" s="5">
        <v>200</v>
      </c>
      <c r="G66" s="5">
        <v>0.5</v>
      </c>
      <c r="H66" s="5">
        <v>100</v>
      </c>
      <c r="I66" s="5">
        <v>0.75</v>
      </c>
      <c r="J66" s="13">
        <f>D66*INDEX(DIM,MATCH($B66,DIM_ISOS,0),MATCH(J$2&amp;"_"&amp;J$4,DIM_MetricUnique,0))</f>
        <v>0</v>
      </c>
      <c r="K66" s="13">
        <f>E66*INDEX(DIM,MATCH($B66,DIM_ISOS,0),MATCH(K$2&amp;"_"&amp;K$4,DIM_MetricUnique,0))</f>
        <v>0</v>
      </c>
      <c r="L66" s="13">
        <f>F66*INDEX(DIM,MATCH($B66,DIM_ISOS,0),MATCH(L$2&amp;"_"&amp;L$4,DIM_MetricUnique,0))</f>
        <v>322672761.41947794</v>
      </c>
      <c r="M66" s="13">
        <f>G66*INDEX(DIM,MATCH($B66,DIM_ISOS,0),MATCH(M$2&amp;"_"&amp;M$4,DIM_MetricUnique,0))</f>
        <v>65</v>
      </c>
      <c r="N66" s="13">
        <f>H66*INDEX(DIM,MATCH($B66,DIM_ISOS,0),MATCH(N$2&amp;"_"&amp;N$4,DIM_MetricUnique,0))</f>
        <v>190949223.15506971</v>
      </c>
      <c r="O66" s="13">
        <f>I66*INDEX(DIM,MATCH($B66,DIM_ISOS,0),MATCH(O$2&amp;"_"&amp;O$4,DIM_MetricUnique,0))</f>
        <v>351</v>
      </c>
      <c r="P66" s="13">
        <f>J66+K66</f>
        <v>0</v>
      </c>
      <c r="Q66" s="13">
        <f>L66+M66</f>
        <v>322672826.41947794</v>
      </c>
      <c r="R66" s="13">
        <f>N66+O66</f>
        <v>190949574.15506971</v>
      </c>
      <c r="S66" s="13">
        <f t="shared" si="0"/>
        <v>513621984.57454765</v>
      </c>
      <c r="T66" s="13">
        <f t="shared" si="1"/>
        <v>416</v>
      </c>
      <c r="U66" s="13">
        <f t="shared" si="2"/>
        <v>513622400.57454765</v>
      </c>
    </row>
    <row r="67" spans="1:21" x14ac:dyDescent="0.3">
      <c r="A67" s="1" t="s">
        <v>130</v>
      </c>
      <c r="B67" s="1" t="s">
        <v>131</v>
      </c>
      <c r="D67" s="5">
        <v>300</v>
      </c>
      <c r="E67" s="7">
        <v>0.25</v>
      </c>
      <c r="F67" s="5">
        <v>200</v>
      </c>
      <c r="G67" s="5">
        <v>0.5</v>
      </c>
      <c r="H67" s="5">
        <v>100</v>
      </c>
      <c r="I67" s="5">
        <v>0.75</v>
      </c>
      <c r="J67" s="13">
        <f>D67*INDEX(DIM,MATCH($B67,DIM_ISOS,0),MATCH(J$2&amp;"_"&amp;J$4,DIM_MetricUnique,0))</f>
        <v>0</v>
      </c>
      <c r="K67" s="13">
        <f>E67*INDEX(DIM,MATCH($B67,DIM_ISOS,0),MATCH(K$2&amp;"_"&amp;K$4,DIM_MetricUnique,0))</f>
        <v>0</v>
      </c>
      <c r="L67" s="13">
        <f>F67*INDEX(DIM,MATCH($B67,DIM_ISOS,0),MATCH(L$2&amp;"_"&amp;L$4,DIM_MetricUnique,0))</f>
        <v>5846637981.5240784</v>
      </c>
      <c r="M67" s="13">
        <f>G67*INDEX(DIM,MATCH($B67,DIM_ISOS,0),MATCH(M$2&amp;"_"&amp;M$4,DIM_MetricUnique,0))</f>
        <v>76.25</v>
      </c>
      <c r="N67" s="13">
        <f>H67*INDEX(DIM,MATCH($B67,DIM_ISOS,0),MATCH(N$2&amp;"_"&amp;N$4,DIM_MetricUnique,0))</f>
        <v>423564242.34481871</v>
      </c>
      <c r="O67" s="13">
        <f>I67*INDEX(DIM,MATCH($B67,DIM_ISOS,0),MATCH(O$2&amp;"_"&amp;O$4,DIM_MetricUnique,0))</f>
        <v>121.5</v>
      </c>
      <c r="P67" s="13">
        <f>J67+K67</f>
        <v>0</v>
      </c>
      <c r="Q67" s="13">
        <f>L67+M67</f>
        <v>5846638057.7740784</v>
      </c>
      <c r="R67" s="13">
        <f>N67+O67</f>
        <v>423564363.84481871</v>
      </c>
      <c r="S67" s="13">
        <f t="shared" si="0"/>
        <v>6270202223.8688974</v>
      </c>
      <c r="T67" s="13">
        <f t="shared" si="1"/>
        <v>197.75</v>
      </c>
      <c r="U67" s="13">
        <f t="shared" si="2"/>
        <v>6270202421.6188974</v>
      </c>
    </row>
    <row r="68" spans="1:21" x14ac:dyDescent="0.3">
      <c r="A68" s="1" t="s">
        <v>132</v>
      </c>
      <c r="B68" s="1" t="s">
        <v>133</v>
      </c>
      <c r="D68" s="5">
        <v>300</v>
      </c>
      <c r="E68" s="7">
        <v>0.25</v>
      </c>
      <c r="F68" s="5">
        <v>200</v>
      </c>
      <c r="G68" s="5">
        <v>0.5</v>
      </c>
      <c r="H68" s="5">
        <v>100</v>
      </c>
      <c r="I68" s="5">
        <v>0.75</v>
      </c>
      <c r="J68" s="13">
        <f>D68*INDEX(DIM,MATCH($B68,DIM_ISOS,0),MATCH(J$2&amp;"_"&amp;J$4,DIM_MetricUnique,0))</f>
        <v>0</v>
      </c>
      <c r="K68" s="13">
        <f>E68*INDEX(DIM,MATCH($B68,DIM_ISOS,0),MATCH(K$2&amp;"_"&amp;K$4,DIM_MetricUnique,0))</f>
        <v>0</v>
      </c>
      <c r="L68" s="13">
        <f>F68*INDEX(DIM,MATCH($B68,DIM_ISOS,0),MATCH(L$2&amp;"_"&amp;L$4,DIM_MetricUnique,0))</f>
        <v>582646750.12626755</v>
      </c>
      <c r="M68" s="13">
        <f>G68*INDEX(DIM,MATCH($B68,DIM_ISOS,0),MATCH(M$2&amp;"_"&amp;M$4,DIM_MetricUnique,0))</f>
        <v>61.250000000000007</v>
      </c>
      <c r="N68" s="13">
        <f>H68*INDEX(DIM,MATCH($B68,DIM_ISOS,0),MATCH(N$2&amp;"_"&amp;N$4,DIM_MetricUnique,0))</f>
        <v>7844366.3155800952</v>
      </c>
      <c r="O68" s="13">
        <f>I68*INDEX(DIM,MATCH($B68,DIM_ISOS,0),MATCH(O$2&amp;"_"&amp;O$4,DIM_MetricUnique,0))</f>
        <v>4.5</v>
      </c>
      <c r="P68" s="13">
        <f>J68+K68</f>
        <v>0</v>
      </c>
      <c r="Q68" s="13">
        <f>L68+M68</f>
        <v>582646811.37626755</v>
      </c>
      <c r="R68" s="13">
        <f>N68+O68</f>
        <v>7844370.8155800952</v>
      </c>
      <c r="S68" s="13">
        <f t="shared" si="0"/>
        <v>590491116.44184768</v>
      </c>
      <c r="T68" s="13">
        <f t="shared" si="1"/>
        <v>65.75</v>
      </c>
      <c r="U68" s="13">
        <f t="shared" si="2"/>
        <v>590491182.19184768</v>
      </c>
    </row>
    <row r="69" spans="1:21" x14ac:dyDescent="0.3">
      <c r="A69" s="1" t="s">
        <v>134</v>
      </c>
      <c r="B69" s="1" t="s">
        <v>135</v>
      </c>
      <c r="D69" s="5">
        <v>300</v>
      </c>
      <c r="E69" s="7">
        <v>0.25</v>
      </c>
      <c r="F69" s="5">
        <v>200</v>
      </c>
      <c r="G69" s="5">
        <v>0.5</v>
      </c>
      <c r="H69" s="5">
        <v>100</v>
      </c>
      <c r="I69" s="5">
        <v>0.75</v>
      </c>
      <c r="J69" s="13">
        <f>D69*INDEX(DIM,MATCH($B69,DIM_ISOS,0),MATCH(J$2&amp;"_"&amp;J$4,DIM_MetricUnique,0))</f>
        <v>0</v>
      </c>
      <c r="K69" s="13">
        <f>E69*INDEX(DIM,MATCH($B69,DIM_ISOS,0),MATCH(K$2&amp;"_"&amp;K$4,DIM_MetricUnique,0))</f>
        <v>0</v>
      </c>
      <c r="L69" s="13">
        <f>F69*INDEX(DIM,MATCH($B69,DIM_ISOS,0),MATCH(L$2&amp;"_"&amp;L$4,DIM_MetricUnique,0))</f>
        <v>106749600.07576144</v>
      </c>
      <c r="M69" s="13">
        <f>G69*INDEX(DIM,MATCH($B69,DIM_ISOS,0),MATCH(M$2&amp;"_"&amp;M$4,DIM_MetricUnique,0))</f>
        <v>38.75</v>
      </c>
      <c r="N69" s="13">
        <f>H69*INDEX(DIM,MATCH($B69,DIM_ISOS,0),MATCH(N$2&amp;"_"&amp;N$4,DIM_MetricUnique,0))</f>
        <v>130879557.34509738</v>
      </c>
      <c r="O69" s="13">
        <f>I69*INDEX(DIM,MATCH($B69,DIM_ISOS,0),MATCH(O$2&amp;"_"&amp;O$4,DIM_MetricUnique,0))</f>
        <v>274.5</v>
      </c>
      <c r="P69" s="13">
        <f>J69+K69</f>
        <v>0</v>
      </c>
      <c r="Q69" s="13">
        <f>L69+M69</f>
        <v>106749638.82576144</v>
      </c>
      <c r="R69" s="13">
        <f>N69+O69</f>
        <v>130879831.84509738</v>
      </c>
      <c r="S69" s="13">
        <f t="shared" si="0"/>
        <v>237629157.4208588</v>
      </c>
      <c r="T69" s="13">
        <f t="shared" si="1"/>
        <v>313.25</v>
      </c>
      <c r="U69" s="13">
        <f t="shared" si="2"/>
        <v>237629470.6708588</v>
      </c>
    </row>
    <row r="70" spans="1:21" x14ac:dyDescent="0.3">
      <c r="A70" s="1" t="s">
        <v>136</v>
      </c>
      <c r="B70" s="1" t="s">
        <v>137</v>
      </c>
      <c r="D70" s="5">
        <v>300</v>
      </c>
      <c r="E70" s="7">
        <v>0.25</v>
      </c>
      <c r="F70" s="5">
        <v>200</v>
      </c>
      <c r="G70" s="5">
        <v>0.5</v>
      </c>
      <c r="H70" s="5">
        <v>100</v>
      </c>
      <c r="I70" s="5">
        <v>0.75</v>
      </c>
      <c r="J70" s="13">
        <f>D70*INDEX(DIM,MATCH($B70,DIM_ISOS,0),MATCH(J$2&amp;"_"&amp;J$4,DIM_MetricUnique,0))</f>
        <v>4040615.78984397</v>
      </c>
      <c r="K70" s="13">
        <f>E70*INDEX(DIM,MATCH($B70,DIM_ISOS,0),MATCH(K$2&amp;"_"&amp;K$4,DIM_MetricUnique,0))</f>
        <v>9</v>
      </c>
      <c r="L70" s="13">
        <f>F70*INDEX(DIM,MATCH($B70,DIM_ISOS,0),MATCH(L$2&amp;"_"&amp;L$4,DIM_MetricUnique,0))</f>
        <v>116635.84178257913</v>
      </c>
      <c r="M70" s="13">
        <f>G70*INDEX(DIM,MATCH($B70,DIM_ISOS,0),MATCH(M$2&amp;"_"&amp;M$4,DIM_MetricUnique,0))</f>
        <v>1.25</v>
      </c>
      <c r="N70" s="13">
        <f>H70*INDEX(DIM,MATCH($B70,DIM_ISOS,0),MATCH(N$2&amp;"_"&amp;N$4,DIM_MetricUnique,0))</f>
        <v>256215.92522871602</v>
      </c>
      <c r="O70" s="13">
        <f>I70*INDEX(DIM,MATCH($B70,DIM_ISOS,0),MATCH(O$2&amp;"_"&amp;O$4,DIM_MetricUnique,0))</f>
        <v>22.5</v>
      </c>
      <c r="P70" s="13">
        <f>J70+K70</f>
        <v>4040624.78984397</v>
      </c>
      <c r="Q70" s="13">
        <f>L70+M70</f>
        <v>116637.09178257913</v>
      </c>
      <c r="R70" s="13">
        <f>N70+O70</f>
        <v>256238.42522871602</v>
      </c>
      <c r="S70" s="13">
        <f t="shared" ref="S70:S133" si="3">J70+L70+N70</f>
        <v>4413467.5568552651</v>
      </c>
      <c r="T70" s="13">
        <f t="shared" ref="T70:T133" si="4">K70+M70+O70</f>
        <v>32.75</v>
      </c>
      <c r="U70" s="13">
        <f t="shared" ref="U70:U133" si="5">P70+Q70+R70</f>
        <v>4413500.3068552651</v>
      </c>
    </row>
    <row r="71" spans="1:21" x14ac:dyDescent="0.3">
      <c r="A71" s="1" t="s">
        <v>138</v>
      </c>
      <c r="B71" s="1" t="s">
        <v>139</v>
      </c>
      <c r="D71" s="5">
        <v>300</v>
      </c>
      <c r="E71" s="7">
        <v>0.25</v>
      </c>
      <c r="F71" s="5">
        <v>200</v>
      </c>
      <c r="G71" s="5">
        <v>0.5</v>
      </c>
      <c r="H71" s="5">
        <v>100</v>
      </c>
      <c r="I71" s="5">
        <v>0.75</v>
      </c>
      <c r="J71" s="13">
        <f>D71*INDEX(DIM,MATCH($B71,DIM_ISOS,0),MATCH(J$2&amp;"_"&amp;J$4,DIM_MetricUnique,0))</f>
        <v>372355077.98937076</v>
      </c>
      <c r="K71" s="13">
        <f>E71*INDEX(DIM,MATCH($B71,DIM_ISOS,0),MATCH(K$2&amp;"_"&amp;K$4,DIM_MetricUnique,0))</f>
        <v>22.5</v>
      </c>
      <c r="L71" s="13">
        <f>F71*INDEX(DIM,MATCH($B71,DIM_ISOS,0),MATCH(L$2&amp;"_"&amp;L$4,DIM_MetricUnique,0))</f>
        <v>1221141438.2503114</v>
      </c>
      <c r="M71" s="13">
        <f>G71*INDEX(DIM,MATCH($B71,DIM_ISOS,0),MATCH(M$2&amp;"_"&amp;M$4,DIM_MetricUnique,0))</f>
        <v>63.75</v>
      </c>
      <c r="N71" s="13">
        <f>H71*INDEX(DIM,MATCH($B71,DIM_ISOS,0),MATCH(N$2&amp;"_"&amp;N$4,DIM_MetricUnique,0))</f>
        <v>619106119.52099717</v>
      </c>
      <c r="O71" s="13">
        <f>I71*INDEX(DIM,MATCH($B71,DIM_ISOS,0),MATCH(O$2&amp;"_"&amp;O$4,DIM_MetricUnique,0))</f>
        <v>436.5</v>
      </c>
      <c r="P71" s="13">
        <f>J71+K71</f>
        <v>372355100.48937076</v>
      </c>
      <c r="Q71" s="13">
        <f>L71+M71</f>
        <v>1221141502.0003114</v>
      </c>
      <c r="R71" s="13">
        <f>N71+O71</f>
        <v>619106556.02099717</v>
      </c>
      <c r="S71" s="13">
        <f t="shared" si="3"/>
        <v>2212602635.7606792</v>
      </c>
      <c r="T71" s="13">
        <f t="shared" si="4"/>
        <v>522.75</v>
      </c>
      <c r="U71" s="13">
        <f t="shared" si="5"/>
        <v>2212603158.5106792</v>
      </c>
    </row>
    <row r="72" spans="1:21" x14ac:dyDescent="0.3">
      <c r="A72" s="1" t="s">
        <v>140</v>
      </c>
      <c r="B72" s="1" t="s">
        <v>141</v>
      </c>
      <c r="D72" s="5">
        <v>300</v>
      </c>
      <c r="E72" s="7">
        <v>0.25</v>
      </c>
      <c r="F72" s="5">
        <v>200</v>
      </c>
      <c r="G72" s="5">
        <v>0.5</v>
      </c>
      <c r="H72" s="5">
        <v>100</v>
      </c>
      <c r="I72" s="5">
        <v>0.75</v>
      </c>
      <c r="J72" s="13">
        <f>D72*INDEX(DIM,MATCH($B72,DIM_ISOS,0),MATCH(J$2&amp;"_"&amp;J$4,DIM_MetricUnique,0))</f>
        <v>0</v>
      </c>
      <c r="K72" s="13">
        <f>E72*INDEX(DIM,MATCH($B72,DIM_ISOS,0),MATCH(K$2&amp;"_"&amp;K$4,DIM_MetricUnique,0))</f>
        <v>0</v>
      </c>
      <c r="L72" s="13">
        <f>F72*INDEX(DIM,MATCH($B72,DIM_ISOS,0),MATCH(L$2&amp;"_"&amp;L$4,DIM_MetricUnique,0))</f>
        <v>605015224.752689</v>
      </c>
      <c r="M72" s="13">
        <f>G72*INDEX(DIM,MATCH($B72,DIM_ISOS,0),MATCH(M$2&amp;"_"&amp;M$4,DIM_MetricUnique,0))</f>
        <v>65</v>
      </c>
      <c r="N72" s="13">
        <f>H72*INDEX(DIM,MATCH($B72,DIM_ISOS,0),MATCH(N$2&amp;"_"&amp;N$4,DIM_MetricUnique,0))</f>
        <v>5542600.5960223572</v>
      </c>
      <c r="O72" s="13">
        <f>I72*INDEX(DIM,MATCH($B72,DIM_ISOS,0),MATCH(O$2&amp;"_"&amp;O$4,DIM_MetricUnique,0))</f>
        <v>4.5</v>
      </c>
      <c r="P72" s="13">
        <f>J72+K72</f>
        <v>0</v>
      </c>
      <c r="Q72" s="13">
        <f>L72+M72</f>
        <v>605015289.752689</v>
      </c>
      <c r="R72" s="13">
        <f>N72+O72</f>
        <v>5542605.0960223572</v>
      </c>
      <c r="S72" s="13">
        <f t="shared" si="3"/>
        <v>610557825.34871137</v>
      </c>
      <c r="T72" s="13">
        <f t="shared" si="4"/>
        <v>69.5</v>
      </c>
      <c r="U72" s="13">
        <f t="shared" si="5"/>
        <v>610557894.84871137</v>
      </c>
    </row>
    <row r="73" spans="1:21" x14ac:dyDescent="0.3">
      <c r="A73" s="1" t="s">
        <v>142</v>
      </c>
      <c r="B73" s="1" t="s">
        <v>143</v>
      </c>
      <c r="D73" s="5">
        <v>300</v>
      </c>
      <c r="E73" s="7">
        <v>0.25</v>
      </c>
      <c r="F73" s="5">
        <v>200</v>
      </c>
      <c r="G73" s="5">
        <v>0.5</v>
      </c>
      <c r="H73" s="5">
        <v>100</v>
      </c>
      <c r="I73" s="5">
        <v>0.75</v>
      </c>
      <c r="J73" s="13">
        <f>D73*INDEX(DIM,MATCH($B73,DIM_ISOS,0),MATCH(J$2&amp;"_"&amp;J$4,DIM_MetricUnique,0))</f>
        <v>0</v>
      </c>
      <c r="K73" s="13">
        <f>E73*INDEX(DIM,MATCH($B73,DIM_ISOS,0),MATCH(K$2&amp;"_"&amp;K$4,DIM_MetricUnique,0))</f>
        <v>0</v>
      </c>
      <c r="L73" s="13">
        <f>F73*INDEX(DIM,MATCH($B73,DIM_ISOS,0),MATCH(L$2&amp;"_"&amp;L$4,DIM_MetricUnique,0))</f>
        <v>79948824.348802</v>
      </c>
      <c r="M73" s="13">
        <f>G73*INDEX(DIM,MATCH($B73,DIM_ISOS,0),MATCH(M$2&amp;"_"&amp;M$4,DIM_MetricUnique,0))</f>
        <v>41.249999999999993</v>
      </c>
      <c r="N73" s="13">
        <f>H73*INDEX(DIM,MATCH($B73,DIM_ISOS,0),MATCH(N$2&amp;"_"&amp;N$4,DIM_MetricUnique,0))</f>
        <v>1505786.8580864687</v>
      </c>
      <c r="O73" s="13">
        <f>I73*INDEX(DIM,MATCH($B73,DIM_ISOS,0),MATCH(O$2&amp;"_"&amp;O$4,DIM_MetricUnique,0))</f>
        <v>4.5</v>
      </c>
      <c r="P73" s="13">
        <f>J73+K73</f>
        <v>0</v>
      </c>
      <c r="Q73" s="13">
        <f>L73+M73</f>
        <v>79948865.598802</v>
      </c>
      <c r="R73" s="13">
        <f>N73+O73</f>
        <v>1505791.3580864687</v>
      </c>
      <c r="S73" s="13">
        <f t="shared" si="3"/>
        <v>81454611.206888467</v>
      </c>
      <c r="T73" s="13">
        <f t="shared" si="4"/>
        <v>45.749999999999993</v>
      </c>
      <c r="U73" s="13">
        <f t="shared" si="5"/>
        <v>81454656.956888467</v>
      </c>
    </row>
    <row r="74" spans="1:21" x14ac:dyDescent="0.3">
      <c r="A74" s="1" t="s">
        <v>144</v>
      </c>
      <c r="B74" s="1" t="s">
        <v>145</v>
      </c>
      <c r="D74" s="5">
        <v>300</v>
      </c>
      <c r="E74" s="7">
        <v>0.25</v>
      </c>
      <c r="F74" s="5">
        <v>200</v>
      </c>
      <c r="G74" s="5">
        <v>0.5</v>
      </c>
      <c r="H74" s="5">
        <v>100</v>
      </c>
      <c r="I74" s="5">
        <v>0.75</v>
      </c>
      <c r="J74" s="13">
        <f>D74*INDEX(DIM,MATCH($B74,DIM_ISOS,0),MATCH(J$2&amp;"_"&amp;J$4,DIM_MetricUnique,0))</f>
        <v>0</v>
      </c>
      <c r="K74" s="13">
        <f>E74*INDEX(DIM,MATCH($B74,DIM_ISOS,0),MATCH(K$2&amp;"_"&amp;K$4,DIM_MetricUnique,0))</f>
        <v>0</v>
      </c>
      <c r="L74" s="13">
        <f>F74*INDEX(DIM,MATCH($B74,DIM_ISOS,0),MATCH(L$2&amp;"_"&amp;L$4,DIM_MetricUnique,0))</f>
        <v>9159217.109853765</v>
      </c>
      <c r="M74" s="13">
        <f>G74*INDEX(DIM,MATCH($B74,DIM_ISOS,0),MATCH(M$2&amp;"_"&amp;M$4,DIM_MetricUnique,0))</f>
        <v>62.5</v>
      </c>
      <c r="N74" s="13">
        <f>H74*INDEX(DIM,MATCH($B74,DIM_ISOS,0),MATCH(N$2&amp;"_"&amp;N$4,DIM_MetricUnique,0))</f>
        <v>239361.78614229348</v>
      </c>
      <c r="O74" s="13">
        <f>I74*INDEX(DIM,MATCH($B74,DIM_ISOS,0),MATCH(O$2&amp;"_"&amp;O$4,DIM_MetricUnique,0))</f>
        <v>4.5</v>
      </c>
      <c r="P74" s="13">
        <f>J74+K74</f>
        <v>0</v>
      </c>
      <c r="Q74" s="13">
        <f>L74+M74</f>
        <v>9159279.609853765</v>
      </c>
      <c r="R74" s="13">
        <f>N74+O74</f>
        <v>239366.28614229348</v>
      </c>
      <c r="S74" s="13">
        <f t="shared" si="3"/>
        <v>9398578.8959960584</v>
      </c>
      <c r="T74" s="13">
        <f t="shared" si="4"/>
        <v>67</v>
      </c>
      <c r="U74" s="13">
        <f t="shared" si="5"/>
        <v>9398645.8959960584</v>
      </c>
    </row>
    <row r="75" spans="1:21" x14ac:dyDescent="0.3">
      <c r="A75" s="1" t="s">
        <v>146</v>
      </c>
      <c r="B75" s="1" t="s">
        <v>147</v>
      </c>
      <c r="D75" s="5">
        <v>300</v>
      </c>
      <c r="E75" s="7">
        <v>0.25</v>
      </c>
      <c r="F75" s="5">
        <v>200</v>
      </c>
      <c r="G75" s="5">
        <v>0.5</v>
      </c>
      <c r="H75" s="5">
        <v>100</v>
      </c>
      <c r="I75" s="5">
        <v>0.75</v>
      </c>
      <c r="J75" s="13">
        <f>D75*INDEX(DIM,MATCH($B75,DIM_ISOS,0),MATCH(J$2&amp;"_"&amp;J$4,DIM_MetricUnique,0))</f>
        <v>551574339.20671737</v>
      </c>
      <c r="K75" s="13">
        <f>E75*INDEX(DIM,MATCH($B75,DIM_ISOS,0),MATCH(K$2&amp;"_"&amp;K$4,DIM_MetricUnique,0))</f>
        <v>36</v>
      </c>
      <c r="L75" s="13">
        <f>F75*INDEX(DIM,MATCH($B75,DIM_ISOS,0),MATCH(L$2&amp;"_"&amp;L$4,DIM_MetricUnique,0))</f>
        <v>428271049.68290758</v>
      </c>
      <c r="M75" s="13">
        <f>G75*INDEX(DIM,MATCH($B75,DIM_ISOS,0),MATCH(M$2&amp;"_"&amp;M$4,DIM_MetricUnique,0))</f>
        <v>53.75</v>
      </c>
      <c r="N75" s="13">
        <f>H75*INDEX(DIM,MATCH($B75,DIM_ISOS,0),MATCH(N$2&amp;"_"&amp;N$4,DIM_MetricUnique,0))</f>
        <v>34865853.410241321</v>
      </c>
      <c r="O75" s="13">
        <f>I75*INDEX(DIM,MATCH($B75,DIM_ISOS,0),MATCH(O$2&amp;"_"&amp;O$4,DIM_MetricUnique,0))</f>
        <v>256.50000000000006</v>
      </c>
      <c r="P75" s="13">
        <f>J75+K75</f>
        <v>551574375.20671737</v>
      </c>
      <c r="Q75" s="13">
        <f>L75+M75</f>
        <v>428271103.43290758</v>
      </c>
      <c r="R75" s="13">
        <f>N75+O75</f>
        <v>34866109.910241321</v>
      </c>
      <c r="S75" s="13">
        <f t="shared" si="3"/>
        <v>1014711242.2998663</v>
      </c>
      <c r="T75" s="13">
        <f t="shared" si="4"/>
        <v>346.25000000000006</v>
      </c>
      <c r="U75" s="13">
        <f t="shared" si="5"/>
        <v>1014711588.5498663</v>
      </c>
    </row>
    <row r="76" spans="1:21" x14ac:dyDescent="0.3">
      <c r="A76" s="1" t="s">
        <v>148</v>
      </c>
      <c r="B76" s="1" t="s">
        <v>149</v>
      </c>
      <c r="D76" s="5">
        <v>300</v>
      </c>
      <c r="E76" s="7">
        <v>0.25</v>
      </c>
      <c r="F76" s="5">
        <v>200</v>
      </c>
      <c r="G76" s="5">
        <v>0.5</v>
      </c>
      <c r="H76" s="5">
        <v>100</v>
      </c>
      <c r="I76" s="5">
        <v>0.75</v>
      </c>
      <c r="J76" s="13">
        <f>D76*INDEX(DIM,MATCH($B76,DIM_ISOS,0),MATCH(J$2&amp;"_"&amp;J$4,DIM_MetricUnique,0))</f>
        <v>1029226918.2632005</v>
      </c>
      <c r="K76" s="13">
        <f>E76*INDEX(DIM,MATCH($B76,DIM_ISOS,0),MATCH(K$2&amp;"_"&amp;K$4,DIM_MetricUnique,0))</f>
        <v>21.5</v>
      </c>
      <c r="L76" s="13">
        <f>F76*INDEX(DIM,MATCH($B76,DIM_ISOS,0),MATCH(L$2&amp;"_"&amp;L$4,DIM_MetricUnique,0))</f>
        <v>203434057.83459809</v>
      </c>
      <c r="M76" s="13">
        <f>G76*INDEX(DIM,MATCH($B76,DIM_ISOS,0),MATCH(M$2&amp;"_"&amp;M$4,DIM_MetricUnique,0))</f>
        <v>63.75</v>
      </c>
      <c r="N76" s="13">
        <f>H76*INDEX(DIM,MATCH($B76,DIM_ISOS,0),MATCH(N$2&amp;"_"&amp;N$4,DIM_MetricUnique,0))</f>
        <v>227588862.68146458</v>
      </c>
      <c r="O76" s="13">
        <f>I76*INDEX(DIM,MATCH($B76,DIM_ISOS,0),MATCH(O$2&amp;"_"&amp;O$4,DIM_MetricUnique,0))</f>
        <v>296.99999999999994</v>
      </c>
      <c r="P76" s="13">
        <f>J76+K76</f>
        <v>1029226939.7632005</v>
      </c>
      <c r="Q76" s="13">
        <f>L76+M76</f>
        <v>203434121.58459809</v>
      </c>
      <c r="R76" s="13">
        <f>N76+O76</f>
        <v>227589159.68146458</v>
      </c>
      <c r="S76" s="13">
        <f t="shared" si="3"/>
        <v>1460249838.7792633</v>
      </c>
      <c r="T76" s="13">
        <f t="shared" si="4"/>
        <v>382.24999999999994</v>
      </c>
      <c r="U76" s="13">
        <f t="shared" si="5"/>
        <v>1460250221.0292633</v>
      </c>
    </row>
    <row r="77" spans="1:21" x14ac:dyDescent="0.3">
      <c r="A77" s="1" t="s">
        <v>150</v>
      </c>
      <c r="B77" s="1" t="s">
        <v>151</v>
      </c>
      <c r="D77" s="5">
        <v>300</v>
      </c>
      <c r="E77" s="7">
        <v>0.25</v>
      </c>
      <c r="F77" s="5">
        <v>200</v>
      </c>
      <c r="G77" s="5">
        <v>0.5</v>
      </c>
      <c r="H77" s="5">
        <v>100</v>
      </c>
      <c r="I77" s="5">
        <v>0.75</v>
      </c>
      <c r="J77" s="13">
        <f>D77*INDEX(DIM,MATCH($B77,DIM_ISOS,0),MATCH(J$2&amp;"_"&amp;J$4,DIM_MetricUnique,0))</f>
        <v>0</v>
      </c>
      <c r="K77" s="13">
        <f>E77*INDEX(DIM,MATCH($B77,DIM_ISOS,0),MATCH(K$2&amp;"_"&amp;K$4,DIM_MetricUnique,0))</f>
        <v>0</v>
      </c>
      <c r="L77" s="13">
        <f>F77*INDEX(DIM,MATCH($B77,DIM_ISOS,0),MATCH(L$2&amp;"_"&amp;L$4,DIM_MetricUnique,0))</f>
        <v>586442375.68295574</v>
      </c>
      <c r="M77" s="13">
        <f>G77*INDEX(DIM,MATCH($B77,DIM_ISOS,0),MATCH(M$2&amp;"_"&amp;M$4,DIM_MetricUnique,0))</f>
        <v>93.75</v>
      </c>
      <c r="N77" s="13">
        <f>H77*INDEX(DIM,MATCH($B77,DIM_ISOS,0),MATCH(N$2&amp;"_"&amp;N$4,DIM_MetricUnique,0))</f>
        <v>302881217.14088279</v>
      </c>
      <c r="O77" s="13">
        <f>I77*INDEX(DIM,MATCH($B77,DIM_ISOS,0),MATCH(O$2&amp;"_"&amp;O$4,DIM_MetricUnique,0))</f>
        <v>171</v>
      </c>
      <c r="P77" s="13">
        <f>J77+K77</f>
        <v>0</v>
      </c>
      <c r="Q77" s="13">
        <f>L77+M77</f>
        <v>586442469.43295574</v>
      </c>
      <c r="R77" s="13">
        <f>N77+O77</f>
        <v>302881388.14088279</v>
      </c>
      <c r="S77" s="13">
        <f t="shared" si="3"/>
        <v>889323592.82383847</v>
      </c>
      <c r="T77" s="13">
        <f t="shared" si="4"/>
        <v>264.75</v>
      </c>
      <c r="U77" s="13">
        <f t="shared" si="5"/>
        <v>889323857.57383847</v>
      </c>
    </row>
    <row r="78" spans="1:21" x14ac:dyDescent="0.3">
      <c r="A78" s="1" t="s">
        <v>152</v>
      </c>
      <c r="B78" s="1" t="s">
        <v>153</v>
      </c>
      <c r="D78" s="5">
        <v>300</v>
      </c>
      <c r="E78" s="7">
        <v>0.25</v>
      </c>
      <c r="F78" s="5">
        <v>200</v>
      </c>
      <c r="G78" s="5">
        <v>0.5</v>
      </c>
      <c r="H78" s="5">
        <v>100</v>
      </c>
      <c r="I78" s="5">
        <v>0.75</v>
      </c>
      <c r="J78" s="13">
        <f>D78*INDEX(DIM,MATCH($B78,DIM_ISOS,0),MATCH(J$2&amp;"_"&amp;J$4,DIM_MetricUnique,0))</f>
        <v>0</v>
      </c>
      <c r="K78" s="13">
        <f>E78*INDEX(DIM,MATCH($B78,DIM_ISOS,0),MATCH(K$2&amp;"_"&amp;K$4,DIM_MetricUnique,0))</f>
        <v>0</v>
      </c>
      <c r="L78" s="13">
        <f>F78*INDEX(DIM,MATCH($B78,DIM_ISOS,0),MATCH(L$2&amp;"_"&amp;L$4,DIM_MetricUnique,0))</f>
        <v>616081.55140707642</v>
      </c>
      <c r="M78" s="13">
        <f>G78*INDEX(DIM,MATCH($B78,DIM_ISOS,0),MATCH(M$2&amp;"_"&amp;M$4,DIM_MetricUnique,0))</f>
        <v>1.25</v>
      </c>
      <c r="N78" s="13">
        <f>H78*INDEX(DIM,MATCH($B78,DIM_ISOS,0),MATCH(N$2&amp;"_"&amp;N$4,DIM_MetricUnique,0))</f>
        <v>1349632.1650964189</v>
      </c>
      <c r="O78" s="13">
        <f>I78*INDEX(DIM,MATCH($B78,DIM_ISOS,0),MATCH(O$2&amp;"_"&amp;O$4,DIM_MetricUnique,0))</f>
        <v>270</v>
      </c>
      <c r="P78" s="13">
        <f>J78+K78</f>
        <v>0</v>
      </c>
      <c r="Q78" s="13">
        <f>L78+M78</f>
        <v>616082.80140707642</v>
      </c>
      <c r="R78" s="13">
        <f>N78+O78</f>
        <v>1349902.1650964189</v>
      </c>
      <c r="S78" s="13">
        <f t="shared" si="3"/>
        <v>1965713.7165034954</v>
      </c>
      <c r="T78" s="13">
        <f t="shared" si="4"/>
        <v>271.25</v>
      </c>
      <c r="U78" s="13">
        <f t="shared" si="5"/>
        <v>1965984.9665034954</v>
      </c>
    </row>
    <row r="79" spans="1:21" x14ac:dyDescent="0.3">
      <c r="A79" s="1" t="s">
        <v>154</v>
      </c>
      <c r="B79" s="1" t="s">
        <v>155</v>
      </c>
      <c r="D79" s="5">
        <v>300</v>
      </c>
      <c r="E79" s="7">
        <v>0.25</v>
      </c>
      <c r="F79" s="5">
        <v>200</v>
      </c>
      <c r="G79" s="5">
        <v>0.5</v>
      </c>
      <c r="H79" s="5">
        <v>100</v>
      </c>
      <c r="I79" s="5">
        <v>0.75</v>
      </c>
      <c r="J79" s="13">
        <f>D79*INDEX(DIM,MATCH($B79,DIM_ISOS,0),MATCH(J$2&amp;"_"&amp;J$4,DIM_MetricUnique,0))</f>
        <v>46053345108.354576</v>
      </c>
      <c r="K79" s="13">
        <f>E79*INDEX(DIM,MATCH($B79,DIM_ISOS,0),MATCH(K$2&amp;"_"&amp;K$4,DIM_MetricUnique,0))</f>
        <v>36</v>
      </c>
      <c r="L79" s="13">
        <f>F79*INDEX(DIM,MATCH($B79,DIM_ISOS,0),MATCH(L$2&amp;"_"&amp;L$4,DIM_MetricUnique,0))</f>
        <v>145244162223.25674</v>
      </c>
      <c r="M79" s="13">
        <f>G79*INDEX(DIM,MATCH($B79,DIM_ISOS,0),MATCH(M$2&amp;"_"&amp;M$4,DIM_MetricUnique,0))</f>
        <v>105.00000000000001</v>
      </c>
      <c r="N79" s="13">
        <f>H79*INDEX(DIM,MATCH($B79,DIM_ISOS,0),MATCH(N$2&amp;"_"&amp;N$4,DIM_MetricUnique,0))</f>
        <v>88477218194.553894</v>
      </c>
      <c r="O79" s="13">
        <f>I79*INDEX(DIM,MATCH($B79,DIM_ISOS,0),MATCH(O$2&amp;"_"&amp;O$4,DIM_MetricUnique,0))</f>
        <v>355.5</v>
      </c>
      <c r="P79" s="13">
        <f>J79+K79</f>
        <v>46053345144.354576</v>
      </c>
      <c r="Q79" s="13">
        <f>L79+M79</f>
        <v>145244162328.25674</v>
      </c>
      <c r="R79" s="13">
        <f>N79+O79</f>
        <v>88477218550.053894</v>
      </c>
      <c r="S79" s="13">
        <f t="shared" si="3"/>
        <v>279774725526.16522</v>
      </c>
      <c r="T79" s="13">
        <f t="shared" si="4"/>
        <v>496.5</v>
      </c>
      <c r="U79" s="13">
        <f t="shared" si="5"/>
        <v>279774726022.66522</v>
      </c>
    </row>
    <row r="80" spans="1:21" x14ac:dyDescent="0.3">
      <c r="A80" s="1" t="s">
        <v>156</v>
      </c>
      <c r="B80" s="1" t="s">
        <v>157</v>
      </c>
      <c r="D80" s="5">
        <v>300</v>
      </c>
      <c r="E80" s="7">
        <v>0.25</v>
      </c>
      <c r="F80" s="5">
        <v>200</v>
      </c>
      <c r="G80" s="5">
        <v>0.5</v>
      </c>
      <c r="H80" s="5">
        <v>100</v>
      </c>
      <c r="I80" s="5">
        <v>0.75</v>
      </c>
      <c r="J80" s="13">
        <f>D80*INDEX(DIM,MATCH($B80,DIM_ISOS,0),MATCH(J$2&amp;"_"&amp;J$4,DIM_MetricUnique,0))</f>
        <v>5246662229.7600117</v>
      </c>
      <c r="K80" s="13">
        <f>E80*INDEX(DIM,MATCH($B80,DIM_ISOS,0),MATCH(K$2&amp;"_"&amp;K$4,DIM_MetricUnique,0))</f>
        <v>30.5</v>
      </c>
      <c r="L80" s="13">
        <f>F80*INDEX(DIM,MATCH($B80,DIM_ISOS,0),MATCH(L$2&amp;"_"&amp;L$4,DIM_MetricUnique,0))</f>
        <v>34862495711.078865</v>
      </c>
      <c r="M80" s="13">
        <f>G80*INDEX(DIM,MATCH($B80,DIM_ISOS,0),MATCH(M$2&amp;"_"&amp;M$4,DIM_MetricUnique,0))</f>
        <v>101.24999999999999</v>
      </c>
      <c r="N80" s="13">
        <f>H80*INDEX(DIM,MATCH($B80,DIM_ISOS,0),MATCH(N$2&amp;"_"&amp;N$4,DIM_MetricUnique,0))</f>
        <v>17471803912.876083</v>
      </c>
      <c r="O80" s="13">
        <f>I80*INDEX(DIM,MATCH($B80,DIM_ISOS,0),MATCH(O$2&amp;"_"&amp;O$4,DIM_MetricUnique,0))</f>
        <v>382.5</v>
      </c>
      <c r="P80" s="13">
        <f>J80+K80</f>
        <v>5246662260.2600117</v>
      </c>
      <c r="Q80" s="13">
        <f>L80+M80</f>
        <v>34862495812.328865</v>
      </c>
      <c r="R80" s="13">
        <f>N80+O80</f>
        <v>17471804295.376083</v>
      </c>
      <c r="S80" s="13">
        <f t="shared" si="3"/>
        <v>57580961853.714958</v>
      </c>
      <c r="T80" s="13">
        <f t="shared" si="4"/>
        <v>514.25</v>
      </c>
      <c r="U80" s="13">
        <f t="shared" si="5"/>
        <v>57580962367.964958</v>
      </c>
    </row>
    <row r="81" spans="1:21" x14ac:dyDescent="0.3">
      <c r="A81" s="1" t="s">
        <v>158</v>
      </c>
      <c r="B81" s="1" t="s">
        <v>159</v>
      </c>
      <c r="D81" s="5">
        <v>300</v>
      </c>
      <c r="E81" s="7">
        <v>0.25</v>
      </c>
      <c r="F81" s="5">
        <v>200</v>
      </c>
      <c r="G81" s="5">
        <v>0.5</v>
      </c>
      <c r="H81" s="5">
        <v>100</v>
      </c>
      <c r="I81" s="5">
        <v>0.75</v>
      </c>
      <c r="J81" s="13">
        <f>D81*INDEX(DIM,MATCH($B81,DIM_ISOS,0),MATCH(J$2&amp;"_"&amp;J$4,DIM_MetricUnique,0))</f>
        <v>2843511660.1694546</v>
      </c>
      <c r="K81" s="13">
        <f>E81*INDEX(DIM,MATCH($B81,DIM_ISOS,0),MATCH(K$2&amp;"_"&amp;K$4,DIM_MetricUnique,0))</f>
        <v>9</v>
      </c>
      <c r="L81" s="13">
        <f>F81*INDEX(DIM,MATCH($B81,DIM_ISOS,0),MATCH(L$2&amp;"_"&amp;L$4,DIM_MetricUnique,0))</f>
        <v>7858922660.5495605</v>
      </c>
      <c r="M81" s="13">
        <f>G81*INDEX(DIM,MATCH($B81,DIM_ISOS,0),MATCH(M$2&amp;"_"&amp;M$4,DIM_MetricUnique,0))</f>
        <v>80</v>
      </c>
      <c r="N81" s="13">
        <f>H81*INDEX(DIM,MATCH($B81,DIM_ISOS,0),MATCH(N$2&amp;"_"&amp;N$4,DIM_MetricUnique,0))</f>
        <v>281848129.33033478</v>
      </c>
      <c r="O81" s="13">
        <f>I81*INDEX(DIM,MATCH($B81,DIM_ISOS,0),MATCH(O$2&amp;"_"&amp;O$4,DIM_MetricUnique,0))</f>
        <v>450</v>
      </c>
      <c r="P81" s="13">
        <f>J81+K81</f>
        <v>2843511669.1694546</v>
      </c>
      <c r="Q81" s="13">
        <f>L81+M81</f>
        <v>7858922740.5495605</v>
      </c>
      <c r="R81" s="13">
        <f>N81+O81</f>
        <v>281848579.33033478</v>
      </c>
      <c r="S81" s="13">
        <f t="shared" si="3"/>
        <v>10984282450.049351</v>
      </c>
      <c r="T81" s="13">
        <f t="shared" si="4"/>
        <v>539</v>
      </c>
      <c r="U81" s="13">
        <f t="shared" si="5"/>
        <v>10984282989.049351</v>
      </c>
    </row>
    <row r="82" spans="1:21" x14ac:dyDescent="0.3">
      <c r="A82" s="1" t="s">
        <v>160</v>
      </c>
      <c r="B82" s="1" t="s">
        <v>161</v>
      </c>
      <c r="D82" s="5">
        <v>300</v>
      </c>
      <c r="E82" s="7">
        <v>0.25</v>
      </c>
      <c r="F82" s="5">
        <v>200</v>
      </c>
      <c r="G82" s="5">
        <v>0.5</v>
      </c>
      <c r="H82" s="5">
        <v>100</v>
      </c>
      <c r="I82" s="5">
        <v>0.75</v>
      </c>
      <c r="J82" s="13">
        <f>D82*INDEX(DIM,MATCH($B82,DIM_ISOS,0),MATCH(J$2&amp;"_"&amp;J$4,DIM_MetricUnique,0))</f>
        <v>0</v>
      </c>
      <c r="K82" s="13">
        <f>E82*INDEX(DIM,MATCH($B82,DIM_ISOS,0),MATCH(K$2&amp;"_"&amp;K$4,DIM_MetricUnique,0))</f>
        <v>0</v>
      </c>
      <c r="L82" s="13">
        <f>F82*INDEX(DIM,MATCH($B82,DIM_ISOS,0),MATCH(L$2&amp;"_"&amp;L$4,DIM_MetricUnique,0))</f>
        <v>393387784.02409852</v>
      </c>
      <c r="M82" s="13">
        <f>G82*INDEX(DIM,MATCH($B82,DIM_ISOS,0),MATCH(M$2&amp;"_"&amp;M$4,DIM_MetricUnique,0))</f>
        <v>118.75</v>
      </c>
      <c r="N82" s="13">
        <f>H82*INDEX(DIM,MATCH($B82,DIM_ISOS,0),MATCH(N$2&amp;"_"&amp;N$4,DIM_MetricUnique,0))</f>
        <v>1640331.5263470453</v>
      </c>
      <c r="O82" s="13">
        <f>I82*INDEX(DIM,MATCH($B82,DIM_ISOS,0),MATCH(O$2&amp;"_"&amp;O$4,DIM_MetricUnique,0))</f>
        <v>315</v>
      </c>
      <c r="P82" s="13">
        <f>J82+K82</f>
        <v>0</v>
      </c>
      <c r="Q82" s="13">
        <f>L82+M82</f>
        <v>393387902.77409852</v>
      </c>
      <c r="R82" s="13">
        <f>N82+O82</f>
        <v>1640646.5263470453</v>
      </c>
      <c r="S82" s="13">
        <f t="shared" si="3"/>
        <v>395028115.55044556</v>
      </c>
      <c r="T82" s="13">
        <f t="shared" si="4"/>
        <v>433.75</v>
      </c>
      <c r="U82" s="13">
        <f t="shared" si="5"/>
        <v>395028549.30044556</v>
      </c>
    </row>
    <row r="83" spans="1:21" x14ac:dyDescent="0.3">
      <c r="A83" s="1" t="s">
        <v>162</v>
      </c>
      <c r="B83" s="1" t="s">
        <v>163</v>
      </c>
      <c r="D83" s="5">
        <v>300</v>
      </c>
      <c r="E83" s="7">
        <v>0.25</v>
      </c>
      <c r="F83" s="5">
        <v>200</v>
      </c>
      <c r="G83" s="5">
        <v>0.5</v>
      </c>
      <c r="H83" s="5">
        <v>100</v>
      </c>
      <c r="I83" s="5">
        <v>0.75</v>
      </c>
      <c r="J83" s="13">
        <f>D83*INDEX(DIM,MATCH($B83,DIM_ISOS,0),MATCH(J$2&amp;"_"&amp;J$4,DIM_MetricUnique,0))</f>
        <v>0</v>
      </c>
      <c r="K83" s="13">
        <f>E83*INDEX(DIM,MATCH($B83,DIM_ISOS,0),MATCH(K$2&amp;"_"&amp;K$4,DIM_MetricUnique,0))</f>
        <v>0</v>
      </c>
      <c r="L83" s="13">
        <f>F83*INDEX(DIM,MATCH($B83,DIM_ISOS,0),MATCH(L$2&amp;"_"&amp;L$4,DIM_MetricUnique,0))</f>
        <v>247134426.70090619</v>
      </c>
      <c r="M83" s="13">
        <f>G83*INDEX(DIM,MATCH($B83,DIM_ISOS,0),MATCH(M$2&amp;"_"&amp;M$4,DIM_MetricUnique,0))</f>
        <v>48.75</v>
      </c>
      <c r="N83" s="13">
        <f>H83*INDEX(DIM,MATCH($B83,DIM_ISOS,0),MATCH(N$2&amp;"_"&amp;N$4,DIM_MetricUnique,0))</f>
        <v>2558884.5494859456</v>
      </c>
      <c r="O83" s="13">
        <f>I83*INDEX(DIM,MATCH($B83,DIM_ISOS,0),MATCH(O$2&amp;"_"&amp;O$4,DIM_MetricUnique,0))</f>
        <v>4.5</v>
      </c>
      <c r="P83" s="13">
        <f>J83+K83</f>
        <v>0</v>
      </c>
      <c r="Q83" s="13">
        <f>L83+M83</f>
        <v>247134475.45090619</v>
      </c>
      <c r="R83" s="13">
        <f>N83+O83</f>
        <v>2558889.0494859456</v>
      </c>
      <c r="S83" s="13">
        <f t="shared" si="3"/>
        <v>249693311.25039214</v>
      </c>
      <c r="T83" s="13">
        <f t="shared" si="4"/>
        <v>53.25</v>
      </c>
      <c r="U83" s="13">
        <f t="shared" si="5"/>
        <v>249693364.50039214</v>
      </c>
    </row>
    <row r="84" spans="1:21" x14ac:dyDescent="0.3">
      <c r="A84" s="1" t="s">
        <v>164</v>
      </c>
      <c r="B84" s="1" t="s">
        <v>165</v>
      </c>
      <c r="D84" s="5">
        <v>300</v>
      </c>
      <c r="E84" s="7">
        <v>0.25</v>
      </c>
      <c r="F84" s="5">
        <v>200</v>
      </c>
      <c r="G84" s="5">
        <v>0.5</v>
      </c>
      <c r="H84" s="5">
        <v>100</v>
      </c>
      <c r="I84" s="5">
        <v>0.75</v>
      </c>
      <c r="J84" s="13">
        <f>D84*INDEX(DIM,MATCH($B84,DIM_ISOS,0),MATCH(J$2&amp;"_"&amp;J$4,DIM_MetricUnique,0))</f>
        <v>0</v>
      </c>
      <c r="K84" s="13">
        <f>E84*INDEX(DIM,MATCH($B84,DIM_ISOS,0),MATCH(K$2&amp;"_"&amp;K$4,DIM_MetricUnique,0))</f>
        <v>0</v>
      </c>
      <c r="L84" s="13">
        <f>F84*INDEX(DIM,MATCH($B84,DIM_ISOS,0),MATCH(L$2&amp;"_"&amp;L$4,DIM_MetricUnique,0))</f>
        <v>45052812.937798202</v>
      </c>
      <c r="M84" s="13">
        <f>G84*INDEX(DIM,MATCH($B84,DIM_ISOS,0),MATCH(M$2&amp;"_"&amp;M$4,DIM_MetricUnique,0))</f>
        <v>28.749999999999996</v>
      </c>
      <c r="N84" s="13">
        <f>H84*INDEX(DIM,MATCH($B84,DIM_ISOS,0),MATCH(N$2&amp;"_"&amp;N$4,DIM_MetricUnique,0))</f>
        <v>507974338.95092922</v>
      </c>
      <c r="O84" s="13">
        <f>I84*INDEX(DIM,MATCH($B84,DIM_ISOS,0),MATCH(O$2&amp;"_"&amp;O$4,DIM_MetricUnique,0))</f>
        <v>296.99999999999994</v>
      </c>
      <c r="P84" s="13">
        <f>J84+K84</f>
        <v>0</v>
      </c>
      <c r="Q84" s="13">
        <f>L84+M84</f>
        <v>45052841.687798202</v>
      </c>
      <c r="R84" s="13">
        <f>N84+O84</f>
        <v>507974635.95092922</v>
      </c>
      <c r="S84" s="13">
        <f t="shared" si="3"/>
        <v>553027151.88872743</v>
      </c>
      <c r="T84" s="13">
        <f t="shared" si="4"/>
        <v>325.74999999999994</v>
      </c>
      <c r="U84" s="13">
        <f t="shared" si="5"/>
        <v>553027477.63872743</v>
      </c>
    </row>
    <row r="85" spans="1:21" x14ac:dyDescent="0.3">
      <c r="A85" s="1" t="s">
        <v>166</v>
      </c>
      <c r="B85" s="1" t="s">
        <v>167</v>
      </c>
      <c r="D85" s="5">
        <v>300</v>
      </c>
      <c r="E85" s="7">
        <v>0.25</v>
      </c>
      <c r="F85" s="5">
        <v>200</v>
      </c>
      <c r="G85" s="5">
        <v>0.5</v>
      </c>
      <c r="H85" s="5">
        <v>100</v>
      </c>
      <c r="I85" s="5">
        <v>0.75</v>
      </c>
      <c r="J85" s="13">
        <f>D85*INDEX(DIM,MATCH($B85,DIM_ISOS,0),MATCH(J$2&amp;"_"&amp;J$4,DIM_MetricUnique,0))</f>
        <v>0</v>
      </c>
      <c r="K85" s="13">
        <f>E85*INDEX(DIM,MATCH($B85,DIM_ISOS,0),MATCH(K$2&amp;"_"&amp;K$4,DIM_MetricUnique,0))</f>
        <v>0</v>
      </c>
      <c r="L85" s="13">
        <f>F85*INDEX(DIM,MATCH($B85,DIM_ISOS,0),MATCH(L$2&amp;"_"&amp;L$4,DIM_MetricUnique,0))</f>
        <v>2031346778.7482009</v>
      </c>
      <c r="M85" s="13">
        <f>G85*INDEX(DIM,MATCH($B85,DIM_ISOS,0),MATCH(M$2&amp;"_"&amp;M$4,DIM_MetricUnique,0))</f>
        <v>67.5</v>
      </c>
      <c r="N85" s="13">
        <f>H85*INDEX(DIM,MATCH($B85,DIM_ISOS,0),MATCH(N$2&amp;"_"&amp;N$4,DIM_MetricUnique,0))</f>
        <v>1867989469.7613099</v>
      </c>
      <c r="O85" s="13">
        <f>I85*INDEX(DIM,MATCH($B85,DIM_ISOS,0),MATCH(O$2&amp;"_"&amp;O$4,DIM_MetricUnique,0))</f>
        <v>274.5</v>
      </c>
      <c r="P85" s="13">
        <f>J85+K85</f>
        <v>0</v>
      </c>
      <c r="Q85" s="13">
        <f>L85+M85</f>
        <v>2031346846.2482009</v>
      </c>
      <c r="R85" s="13">
        <f>N85+O85</f>
        <v>1867989744.2613099</v>
      </c>
      <c r="S85" s="13">
        <f t="shared" si="3"/>
        <v>3899336248.509511</v>
      </c>
      <c r="T85" s="13">
        <f t="shared" si="4"/>
        <v>342</v>
      </c>
      <c r="U85" s="13">
        <f t="shared" si="5"/>
        <v>3899336590.509511</v>
      </c>
    </row>
    <row r="86" spans="1:21" x14ac:dyDescent="0.3">
      <c r="A86" s="1" t="s">
        <v>168</v>
      </c>
      <c r="B86" s="1" t="s">
        <v>169</v>
      </c>
      <c r="D86" s="5">
        <v>300</v>
      </c>
      <c r="E86" s="7">
        <v>0.25</v>
      </c>
      <c r="F86" s="5">
        <v>200</v>
      </c>
      <c r="G86" s="5">
        <v>0.5</v>
      </c>
      <c r="H86" s="5">
        <v>100</v>
      </c>
      <c r="I86" s="5">
        <v>0.75</v>
      </c>
      <c r="J86" s="13">
        <f>D86*INDEX(DIM,MATCH($B86,DIM_ISOS,0),MATCH(J$2&amp;"_"&amp;J$4,DIM_MetricUnique,0))</f>
        <v>161283192.3527154</v>
      </c>
      <c r="K86" s="13">
        <f>E86*INDEX(DIM,MATCH($B86,DIM_ISOS,0),MATCH(K$2&amp;"_"&amp;K$4,DIM_MetricUnique,0))</f>
        <v>36</v>
      </c>
      <c r="L86" s="13">
        <f>F86*INDEX(DIM,MATCH($B86,DIM_ISOS,0),MATCH(L$2&amp;"_"&amp;L$4,DIM_MetricUnique,0))</f>
        <v>135951322.16214287</v>
      </c>
      <c r="M86" s="13">
        <f>G86*INDEX(DIM,MATCH($B86,DIM_ISOS,0),MATCH(M$2&amp;"_"&amp;M$4,DIM_MetricUnique,0))</f>
        <v>38.75</v>
      </c>
      <c r="N86" s="13">
        <f>H86*INDEX(DIM,MATCH($B86,DIM_ISOS,0),MATCH(N$2&amp;"_"&amp;N$4,DIM_MetricUnique,0))</f>
        <v>8208639.8725276394</v>
      </c>
      <c r="O86" s="13">
        <f>I86*INDEX(DIM,MATCH($B86,DIM_ISOS,0),MATCH(O$2&amp;"_"&amp;O$4,DIM_MetricUnique,0))</f>
        <v>175.5</v>
      </c>
      <c r="P86" s="13">
        <f>J86+K86</f>
        <v>161283228.3527154</v>
      </c>
      <c r="Q86" s="13">
        <f>L86+M86</f>
        <v>135951360.91214287</v>
      </c>
      <c r="R86" s="13">
        <f>N86+O86</f>
        <v>8208815.3725276394</v>
      </c>
      <c r="S86" s="13">
        <f t="shared" si="3"/>
        <v>305443154.3873859</v>
      </c>
      <c r="T86" s="13">
        <f t="shared" si="4"/>
        <v>250.25</v>
      </c>
      <c r="U86" s="13">
        <f t="shared" si="5"/>
        <v>305443404.6373859</v>
      </c>
    </row>
    <row r="87" spans="1:21" x14ac:dyDescent="0.3">
      <c r="A87" s="1" t="s">
        <v>170</v>
      </c>
      <c r="B87" s="1" t="s">
        <v>171</v>
      </c>
      <c r="D87" s="5">
        <v>300</v>
      </c>
      <c r="E87" s="7">
        <v>0.25</v>
      </c>
      <c r="F87" s="5">
        <v>200</v>
      </c>
      <c r="G87" s="5">
        <v>0.5</v>
      </c>
      <c r="H87" s="5">
        <v>100</v>
      </c>
      <c r="I87" s="5">
        <v>0.75</v>
      </c>
      <c r="J87" s="13">
        <f>D87*INDEX(DIM,MATCH($B87,DIM_ISOS,0),MATCH(J$2&amp;"_"&amp;J$4,DIM_MetricUnique,0))</f>
        <v>8152103976.9173994</v>
      </c>
      <c r="K87" s="13">
        <f>E87*INDEX(DIM,MATCH($B87,DIM_ISOS,0),MATCH(K$2&amp;"_"&amp;K$4,DIM_MetricUnique,0))</f>
        <v>50</v>
      </c>
      <c r="L87" s="13">
        <f>F87*INDEX(DIM,MATCH($B87,DIM_ISOS,0),MATCH(L$2&amp;"_"&amp;L$4,DIM_MetricUnique,0))</f>
        <v>3439724460.0526223</v>
      </c>
      <c r="M87" s="13">
        <f>G87*INDEX(DIM,MATCH($B87,DIM_ISOS,0),MATCH(M$2&amp;"_"&amp;M$4,DIM_MetricUnique,0))</f>
        <v>48.75</v>
      </c>
      <c r="N87" s="13">
        <f>H87*INDEX(DIM,MATCH($B87,DIM_ISOS,0),MATCH(N$2&amp;"_"&amp;N$4,DIM_MetricUnique,0))</f>
        <v>1782476163.8846562</v>
      </c>
      <c r="O87" s="13">
        <f>I87*INDEX(DIM,MATCH($B87,DIM_ISOS,0),MATCH(O$2&amp;"_"&amp;O$4,DIM_MetricUnique,0))</f>
        <v>427.5</v>
      </c>
      <c r="P87" s="13">
        <f>J87+K87</f>
        <v>8152104026.9173994</v>
      </c>
      <c r="Q87" s="13">
        <f>L87+M87</f>
        <v>3439724508.8026223</v>
      </c>
      <c r="R87" s="13">
        <f>N87+O87</f>
        <v>1782476591.3846562</v>
      </c>
      <c r="S87" s="13">
        <f t="shared" si="3"/>
        <v>13374304600.854679</v>
      </c>
      <c r="T87" s="13">
        <f t="shared" si="4"/>
        <v>526.25</v>
      </c>
      <c r="U87" s="13">
        <f t="shared" si="5"/>
        <v>13374305127.104679</v>
      </c>
    </row>
    <row r="88" spans="1:21" x14ac:dyDescent="0.3">
      <c r="A88" s="1" t="s">
        <v>172</v>
      </c>
      <c r="B88" s="1" t="s">
        <v>173</v>
      </c>
      <c r="D88" s="5">
        <v>300</v>
      </c>
      <c r="E88" s="7">
        <v>0.25</v>
      </c>
      <c r="F88" s="5">
        <v>200</v>
      </c>
      <c r="G88" s="5">
        <v>0.5</v>
      </c>
      <c r="H88" s="5">
        <v>100</v>
      </c>
      <c r="I88" s="5">
        <v>0.75</v>
      </c>
      <c r="J88" s="13">
        <f>D88*INDEX(DIM,MATCH($B88,DIM_ISOS,0),MATCH(J$2&amp;"_"&amp;J$4,DIM_MetricUnique,0))</f>
        <v>0</v>
      </c>
      <c r="K88" s="13">
        <f>E88*INDEX(DIM,MATCH($B88,DIM_ISOS,0),MATCH(K$2&amp;"_"&amp;K$4,DIM_MetricUnique,0))</f>
        <v>0</v>
      </c>
      <c r="L88" s="13">
        <f>F88*INDEX(DIM,MATCH($B88,DIM_ISOS,0),MATCH(L$2&amp;"_"&amp;L$4,DIM_MetricUnique,0))</f>
        <v>212526674.90595603</v>
      </c>
      <c r="M88" s="13">
        <f>G88*INDEX(DIM,MATCH($B88,DIM_ISOS,0),MATCH(M$2&amp;"_"&amp;M$4,DIM_MetricUnique,0))</f>
        <v>32.5</v>
      </c>
      <c r="N88" s="13">
        <f>H88*INDEX(DIM,MATCH($B88,DIM_ISOS,0),MATCH(N$2&amp;"_"&amp;N$4,DIM_MetricUnique,0))</f>
        <v>383768607.01617181</v>
      </c>
      <c r="O88" s="13">
        <f>I88*INDEX(DIM,MATCH($B88,DIM_ISOS,0),MATCH(O$2&amp;"_"&amp;O$4,DIM_MetricUnique,0))</f>
        <v>296.99999999999994</v>
      </c>
      <c r="P88" s="13">
        <f>J88+K88</f>
        <v>0</v>
      </c>
      <c r="Q88" s="13">
        <f>L88+M88</f>
        <v>212526707.40595603</v>
      </c>
      <c r="R88" s="13">
        <f>N88+O88</f>
        <v>383768904.01617181</v>
      </c>
      <c r="S88" s="13">
        <f t="shared" si="3"/>
        <v>596295281.92212784</v>
      </c>
      <c r="T88" s="13">
        <f t="shared" si="4"/>
        <v>329.49999999999994</v>
      </c>
      <c r="U88" s="13">
        <f t="shared" si="5"/>
        <v>596295611.42212784</v>
      </c>
    </row>
    <row r="89" spans="1:21" x14ac:dyDescent="0.3">
      <c r="A89" s="1" t="s">
        <v>174</v>
      </c>
      <c r="B89" s="1" t="s">
        <v>175</v>
      </c>
      <c r="D89" s="5">
        <v>300</v>
      </c>
      <c r="E89" s="7">
        <v>0.25</v>
      </c>
      <c r="F89" s="5">
        <v>200</v>
      </c>
      <c r="G89" s="5">
        <v>0.5</v>
      </c>
      <c r="H89" s="5">
        <v>100</v>
      </c>
      <c r="I89" s="5">
        <v>0.75</v>
      </c>
      <c r="J89" s="13">
        <f>D89*INDEX(DIM,MATCH($B89,DIM_ISOS,0),MATCH(J$2&amp;"_"&amp;J$4,DIM_MetricUnique,0))</f>
        <v>0</v>
      </c>
      <c r="K89" s="13">
        <f>E89*INDEX(DIM,MATCH($B89,DIM_ISOS,0),MATCH(K$2&amp;"_"&amp;K$4,DIM_MetricUnique,0))</f>
        <v>0</v>
      </c>
      <c r="L89" s="13">
        <f>F89*INDEX(DIM,MATCH($B89,DIM_ISOS,0),MATCH(L$2&amp;"_"&amp;L$4,DIM_MetricUnique,0))</f>
        <v>24555454.122021846</v>
      </c>
      <c r="M89" s="13">
        <f>G89*INDEX(DIM,MATCH($B89,DIM_ISOS,0),MATCH(M$2&amp;"_"&amp;M$4,DIM_MetricUnique,0))</f>
        <v>75</v>
      </c>
      <c r="N89" s="13">
        <f>H89*INDEX(DIM,MATCH($B89,DIM_ISOS,0),MATCH(N$2&amp;"_"&amp;N$4,DIM_MetricUnique,0))</f>
        <v>1248325312.865819</v>
      </c>
      <c r="O89" s="13">
        <f>I89*INDEX(DIM,MATCH($B89,DIM_ISOS,0),MATCH(O$2&amp;"_"&amp;O$4,DIM_MetricUnique,0))</f>
        <v>337.5</v>
      </c>
      <c r="P89" s="13">
        <f>J89+K89</f>
        <v>0</v>
      </c>
      <c r="Q89" s="13">
        <f>L89+M89</f>
        <v>24555529.122021846</v>
      </c>
      <c r="R89" s="13">
        <f>N89+O89</f>
        <v>1248325650.365819</v>
      </c>
      <c r="S89" s="13">
        <f t="shared" si="3"/>
        <v>1272880766.9878409</v>
      </c>
      <c r="T89" s="13">
        <f t="shared" si="4"/>
        <v>412.5</v>
      </c>
      <c r="U89" s="13">
        <f t="shared" si="5"/>
        <v>1272881179.4878409</v>
      </c>
    </row>
    <row r="90" spans="1:21" x14ac:dyDescent="0.3">
      <c r="A90" s="1" t="s">
        <v>176</v>
      </c>
      <c r="B90" s="1" t="s">
        <v>177</v>
      </c>
      <c r="D90" s="5">
        <v>300</v>
      </c>
      <c r="E90" s="7">
        <v>0.25</v>
      </c>
      <c r="F90" s="5">
        <v>200</v>
      </c>
      <c r="G90" s="5">
        <v>0.5</v>
      </c>
      <c r="H90" s="5">
        <v>100</v>
      </c>
      <c r="I90" s="5">
        <v>0.75</v>
      </c>
      <c r="J90" s="13">
        <f>D90*INDEX(DIM,MATCH($B90,DIM_ISOS,0),MATCH(J$2&amp;"_"&amp;J$4,DIM_MetricUnique,0))</f>
        <v>0</v>
      </c>
      <c r="K90" s="13">
        <f>E90*INDEX(DIM,MATCH($B90,DIM_ISOS,0),MATCH(K$2&amp;"_"&amp;K$4,DIM_MetricUnique,0))</f>
        <v>0</v>
      </c>
      <c r="L90" s="13">
        <f>F90*INDEX(DIM,MATCH($B90,DIM_ISOS,0),MATCH(L$2&amp;"_"&amp;L$4,DIM_MetricUnique,0))</f>
        <v>2114501109.8827152</v>
      </c>
      <c r="M90" s="13">
        <f>G90*INDEX(DIM,MATCH($B90,DIM_ISOS,0),MATCH(M$2&amp;"_"&amp;M$4,DIM_MetricUnique,0))</f>
        <v>69.999999999999986</v>
      </c>
      <c r="N90" s="13">
        <f>H90*INDEX(DIM,MATCH($B90,DIM_ISOS,0),MATCH(N$2&amp;"_"&amp;N$4,DIM_MetricUnique,0))</f>
        <v>1199554909.4352055</v>
      </c>
      <c r="O90" s="13">
        <f>I90*INDEX(DIM,MATCH($B90,DIM_ISOS,0),MATCH(O$2&amp;"_"&amp;O$4,DIM_MetricUnique,0))</f>
        <v>189.00000000000003</v>
      </c>
      <c r="P90" s="13">
        <f>J90+K90</f>
        <v>0</v>
      </c>
      <c r="Q90" s="13">
        <f>L90+M90</f>
        <v>2114501179.8827152</v>
      </c>
      <c r="R90" s="13">
        <f>N90+O90</f>
        <v>1199555098.4352055</v>
      </c>
      <c r="S90" s="13">
        <f t="shared" si="3"/>
        <v>3314056019.3179207</v>
      </c>
      <c r="T90" s="13">
        <f t="shared" si="4"/>
        <v>259</v>
      </c>
      <c r="U90" s="13">
        <f t="shared" si="5"/>
        <v>3314056278.3179207</v>
      </c>
    </row>
    <row r="91" spans="1:21" x14ac:dyDescent="0.3">
      <c r="A91" s="1" t="s">
        <v>178</v>
      </c>
      <c r="B91" s="1" t="s">
        <v>179</v>
      </c>
      <c r="D91" s="5">
        <v>300</v>
      </c>
      <c r="E91" s="7">
        <v>0.25</v>
      </c>
      <c r="F91" s="5">
        <v>200</v>
      </c>
      <c r="G91" s="5">
        <v>0.5</v>
      </c>
      <c r="H91" s="5">
        <v>100</v>
      </c>
      <c r="I91" s="5">
        <v>0.75</v>
      </c>
      <c r="J91" s="13">
        <f>D91*INDEX(DIM,MATCH($B91,DIM_ISOS,0),MATCH(J$2&amp;"_"&amp;J$4,DIM_MetricUnique,0))</f>
        <v>0</v>
      </c>
      <c r="K91" s="13">
        <f>E91*INDEX(DIM,MATCH($B91,DIM_ISOS,0),MATCH(K$2&amp;"_"&amp;K$4,DIM_MetricUnique,0))</f>
        <v>0</v>
      </c>
      <c r="L91" s="13">
        <f>F91*INDEX(DIM,MATCH($B91,DIM_ISOS,0),MATCH(L$2&amp;"_"&amp;L$4,DIM_MetricUnique,0))</f>
        <v>167801.16463419487</v>
      </c>
      <c r="M91" s="13">
        <f>G91*INDEX(DIM,MATCH($B91,DIM_ISOS,0),MATCH(M$2&amp;"_"&amp;M$4,DIM_MetricUnique,0))</f>
        <v>1.25</v>
      </c>
      <c r="N91" s="13">
        <f>H91*INDEX(DIM,MATCH($B91,DIM_ISOS,0),MATCH(N$2&amp;"_"&amp;N$4,DIM_MetricUnique,0))</f>
        <v>52762.419539949653</v>
      </c>
      <c r="O91" s="13">
        <f>I91*INDEX(DIM,MATCH($B91,DIM_ISOS,0),MATCH(O$2&amp;"_"&amp;O$4,DIM_MetricUnique,0))</f>
        <v>4.5</v>
      </c>
      <c r="P91" s="13">
        <f>J91+K91</f>
        <v>0</v>
      </c>
      <c r="Q91" s="13">
        <f>L91+M91</f>
        <v>167802.41463419487</v>
      </c>
      <c r="R91" s="13">
        <f>N91+O91</f>
        <v>52766.919539949653</v>
      </c>
      <c r="S91" s="13">
        <f t="shared" si="3"/>
        <v>220563.58417414452</v>
      </c>
      <c r="T91" s="13">
        <f t="shared" si="4"/>
        <v>5.75</v>
      </c>
      <c r="U91" s="13">
        <f t="shared" si="5"/>
        <v>220569.33417414452</v>
      </c>
    </row>
    <row r="92" spans="1:21" x14ac:dyDescent="0.3">
      <c r="A92" s="1" t="s">
        <v>180</v>
      </c>
      <c r="B92" s="1" t="s">
        <v>181</v>
      </c>
      <c r="D92" s="5">
        <v>300</v>
      </c>
      <c r="E92" s="7">
        <v>0.25</v>
      </c>
      <c r="F92" s="5">
        <v>200</v>
      </c>
      <c r="G92" s="5">
        <v>0.5</v>
      </c>
      <c r="H92" s="5">
        <v>100</v>
      </c>
      <c r="I92" s="5">
        <v>0.75</v>
      </c>
      <c r="J92" s="13">
        <f>D92*INDEX(DIM,MATCH($B92,DIM_ISOS,0),MATCH(J$2&amp;"_"&amp;J$4,DIM_MetricUnique,0))</f>
        <v>2398401424.7030563</v>
      </c>
      <c r="K92" s="13">
        <f>E92*INDEX(DIM,MATCH($B92,DIM_ISOS,0),MATCH(K$2&amp;"_"&amp;K$4,DIM_MetricUnique,0))</f>
        <v>32.5</v>
      </c>
      <c r="L92" s="13">
        <f>F92*INDEX(DIM,MATCH($B92,DIM_ISOS,0),MATCH(L$2&amp;"_"&amp;L$4,DIM_MetricUnique,0))</f>
        <v>2778034584.8021111</v>
      </c>
      <c r="M92" s="13">
        <f>G92*INDEX(DIM,MATCH($B92,DIM_ISOS,0),MATCH(M$2&amp;"_"&amp;M$4,DIM_MetricUnique,0))</f>
        <v>92.5</v>
      </c>
      <c r="N92" s="13">
        <f>H92*INDEX(DIM,MATCH($B92,DIM_ISOS,0),MATCH(N$2&amp;"_"&amp;N$4,DIM_MetricUnique,0))</f>
        <v>15067218.433693526</v>
      </c>
      <c r="O92" s="13">
        <f>I92*INDEX(DIM,MATCH($B92,DIM_ISOS,0),MATCH(O$2&amp;"_"&amp;O$4,DIM_MetricUnique,0))</f>
        <v>45</v>
      </c>
      <c r="P92" s="13">
        <f>J92+K92</f>
        <v>2398401457.2030563</v>
      </c>
      <c r="Q92" s="13">
        <f>L92+M92</f>
        <v>2778034677.3021111</v>
      </c>
      <c r="R92" s="13">
        <f>N92+O92</f>
        <v>15067263.433693526</v>
      </c>
      <c r="S92" s="13">
        <f t="shared" si="3"/>
        <v>5191503227.9388609</v>
      </c>
      <c r="T92" s="13">
        <f t="shared" si="4"/>
        <v>170</v>
      </c>
      <c r="U92" s="13">
        <f t="shared" si="5"/>
        <v>5191503397.9388609</v>
      </c>
    </row>
    <row r="93" spans="1:21" x14ac:dyDescent="0.3">
      <c r="A93" s="1" t="s">
        <v>182</v>
      </c>
      <c r="B93" s="1" t="s">
        <v>183</v>
      </c>
      <c r="D93" s="5">
        <v>300</v>
      </c>
      <c r="E93" s="7">
        <v>0.25</v>
      </c>
      <c r="F93" s="5">
        <v>200</v>
      </c>
      <c r="G93" s="5">
        <v>0.5</v>
      </c>
      <c r="H93" s="5">
        <v>100</v>
      </c>
      <c r="I93" s="5">
        <v>0.75</v>
      </c>
      <c r="J93" s="13">
        <f>D93*INDEX(DIM,MATCH($B93,DIM_ISOS,0),MATCH(J$2&amp;"_"&amp;J$4,DIM_MetricUnique,0))</f>
        <v>2610367875.4381156</v>
      </c>
      <c r="K93" s="13">
        <f>E93*INDEX(DIM,MATCH($B93,DIM_ISOS,0),MATCH(K$2&amp;"_"&amp;K$4,DIM_MetricUnique,0))</f>
        <v>42.5</v>
      </c>
      <c r="L93" s="13">
        <f>F93*INDEX(DIM,MATCH($B93,DIM_ISOS,0),MATCH(L$2&amp;"_"&amp;L$4,DIM_MetricUnique,0))</f>
        <v>2692980080.0722842</v>
      </c>
      <c r="M93" s="13">
        <f>G93*INDEX(DIM,MATCH($B93,DIM_ISOS,0),MATCH(M$2&amp;"_"&amp;M$4,DIM_MetricUnique,0))</f>
        <v>58.750000000000007</v>
      </c>
      <c r="N93" s="13">
        <f>H93*INDEX(DIM,MATCH($B93,DIM_ISOS,0),MATCH(N$2&amp;"_"&amp;N$4,DIM_MetricUnique,0))</f>
        <v>24238985.830281977</v>
      </c>
      <c r="O93" s="13">
        <f>I93*INDEX(DIM,MATCH($B93,DIM_ISOS,0),MATCH(O$2&amp;"_"&amp;O$4,DIM_MetricUnique,0))</f>
        <v>4.5</v>
      </c>
      <c r="P93" s="13">
        <f>J93+K93</f>
        <v>2610367917.9381156</v>
      </c>
      <c r="Q93" s="13">
        <f>L93+M93</f>
        <v>2692980138.8222842</v>
      </c>
      <c r="R93" s="13">
        <f>N93+O93</f>
        <v>24238990.330281977</v>
      </c>
      <c r="S93" s="13">
        <f t="shared" si="3"/>
        <v>5327586941.340682</v>
      </c>
      <c r="T93" s="13">
        <f t="shared" si="4"/>
        <v>105.75</v>
      </c>
      <c r="U93" s="13">
        <f t="shared" si="5"/>
        <v>5327587047.090682</v>
      </c>
    </row>
    <row r="94" spans="1:21" x14ac:dyDescent="0.3">
      <c r="A94" s="1" t="s">
        <v>184</v>
      </c>
      <c r="B94" s="1" t="s">
        <v>185</v>
      </c>
      <c r="D94" s="5">
        <v>300</v>
      </c>
      <c r="E94" s="7">
        <v>0.25</v>
      </c>
      <c r="F94" s="5">
        <v>200</v>
      </c>
      <c r="G94" s="5">
        <v>0.5</v>
      </c>
      <c r="H94" s="5">
        <v>100</v>
      </c>
      <c r="I94" s="5">
        <v>0.75</v>
      </c>
      <c r="J94" s="13">
        <f>D94*INDEX(DIM,MATCH($B94,DIM_ISOS,0),MATCH(J$2&amp;"_"&amp;J$4,DIM_MetricUnique,0))</f>
        <v>0</v>
      </c>
      <c r="K94" s="13">
        <f>E94*INDEX(DIM,MATCH($B94,DIM_ISOS,0),MATCH(K$2&amp;"_"&amp;K$4,DIM_MetricUnique,0))</f>
        <v>0</v>
      </c>
      <c r="L94" s="13">
        <f>F94*INDEX(DIM,MATCH($B94,DIM_ISOS,0),MATCH(L$2&amp;"_"&amp;L$4,DIM_MetricUnique,0))</f>
        <v>79484322.904226989</v>
      </c>
      <c r="M94" s="13">
        <f>G94*INDEX(DIM,MATCH($B94,DIM_ISOS,0),MATCH(M$2&amp;"_"&amp;M$4,DIM_MetricUnique,0))</f>
        <v>16.25</v>
      </c>
      <c r="N94" s="13">
        <f>H94*INDEX(DIM,MATCH($B94,DIM_ISOS,0),MATCH(N$2&amp;"_"&amp;N$4,DIM_MetricUnique,0))</f>
        <v>141509273.19907406</v>
      </c>
      <c r="O94" s="13">
        <f>I94*INDEX(DIM,MATCH($B94,DIM_ISOS,0),MATCH(O$2&amp;"_"&amp;O$4,DIM_MetricUnique,0))</f>
        <v>251.99999999999994</v>
      </c>
      <c r="P94" s="13">
        <f>J94+K94</f>
        <v>0</v>
      </c>
      <c r="Q94" s="13">
        <f>L94+M94</f>
        <v>79484339.154226989</v>
      </c>
      <c r="R94" s="13">
        <f>N94+O94</f>
        <v>141509525.19907406</v>
      </c>
      <c r="S94" s="13">
        <f t="shared" si="3"/>
        <v>220993596.10330105</v>
      </c>
      <c r="T94" s="13">
        <f t="shared" si="4"/>
        <v>268.24999999999994</v>
      </c>
      <c r="U94" s="13">
        <f t="shared" si="5"/>
        <v>220993864.35330105</v>
      </c>
    </row>
    <row r="95" spans="1:21" x14ac:dyDescent="0.3">
      <c r="A95" s="1" t="s">
        <v>186</v>
      </c>
      <c r="B95" s="1" t="s">
        <v>187</v>
      </c>
      <c r="D95" s="5">
        <v>300</v>
      </c>
      <c r="E95" s="7">
        <v>0.25</v>
      </c>
      <c r="F95" s="5">
        <v>200</v>
      </c>
      <c r="G95" s="5">
        <v>0.5</v>
      </c>
      <c r="H95" s="5">
        <v>100</v>
      </c>
      <c r="I95" s="5">
        <v>0.75</v>
      </c>
      <c r="J95" s="13">
        <f>D95*INDEX(DIM,MATCH($B95,DIM_ISOS,0),MATCH(J$2&amp;"_"&amp;J$4,DIM_MetricUnique,0))</f>
        <v>0</v>
      </c>
      <c r="K95" s="13">
        <f>E95*INDEX(DIM,MATCH($B95,DIM_ISOS,0),MATCH(K$2&amp;"_"&amp;K$4,DIM_MetricUnique,0))</f>
        <v>0</v>
      </c>
      <c r="L95" s="13">
        <f>F95*INDEX(DIM,MATCH($B95,DIM_ISOS,0),MATCH(L$2&amp;"_"&amp;L$4,DIM_MetricUnique,0))</f>
        <v>433920775.01365423</v>
      </c>
      <c r="M95" s="13">
        <f>G95*INDEX(DIM,MATCH($B95,DIM_ISOS,0),MATCH(M$2&amp;"_"&amp;M$4,DIM_MetricUnique,0))</f>
        <v>69.999999999999986</v>
      </c>
      <c r="N95" s="13">
        <f>H95*INDEX(DIM,MATCH($B95,DIM_ISOS,0),MATCH(N$2&amp;"_"&amp;N$4,DIM_MetricUnique,0))</f>
        <v>310038333.48249233</v>
      </c>
      <c r="O95" s="13">
        <f>I95*INDEX(DIM,MATCH($B95,DIM_ISOS,0),MATCH(O$2&amp;"_"&amp;O$4,DIM_MetricUnique,0))</f>
        <v>436.5</v>
      </c>
      <c r="P95" s="13">
        <f>J95+K95</f>
        <v>0</v>
      </c>
      <c r="Q95" s="13">
        <f>L95+M95</f>
        <v>433920845.01365423</v>
      </c>
      <c r="R95" s="13">
        <f>N95+O95</f>
        <v>310038769.98249233</v>
      </c>
      <c r="S95" s="13">
        <f t="shared" si="3"/>
        <v>743959108.49614656</v>
      </c>
      <c r="T95" s="13">
        <f t="shared" si="4"/>
        <v>506.5</v>
      </c>
      <c r="U95" s="13">
        <f t="shared" si="5"/>
        <v>743959614.99614656</v>
      </c>
    </row>
    <row r="96" spans="1:21" x14ac:dyDescent="0.3">
      <c r="A96" s="1" t="s">
        <v>188</v>
      </c>
      <c r="B96" s="1" t="s">
        <v>189</v>
      </c>
      <c r="D96" s="5">
        <v>300</v>
      </c>
      <c r="E96" s="7">
        <v>0.25</v>
      </c>
      <c r="F96" s="5">
        <v>200</v>
      </c>
      <c r="G96" s="5">
        <v>0.5</v>
      </c>
      <c r="H96" s="5">
        <v>100</v>
      </c>
      <c r="I96" s="5">
        <v>0.75</v>
      </c>
      <c r="J96" s="13">
        <f>D96*INDEX(DIM,MATCH($B96,DIM_ISOS,0),MATCH(J$2&amp;"_"&amp;J$4,DIM_MetricUnique,0))</f>
        <v>269477952.39181793</v>
      </c>
      <c r="K96" s="13">
        <f>E96*INDEX(DIM,MATCH($B96,DIM_ISOS,0),MATCH(K$2&amp;"_"&amp;K$4,DIM_MetricUnique,0))</f>
        <v>17.5</v>
      </c>
      <c r="L96" s="13">
        <f>F96*INDEX(DIM,MATCH($B96,DIM_ISOS,0),MATCH(L$2&amp;"_"&amp;L$4,DIM_MetricUnique,0))</f>
        <v>149300335.81839812</v>
      </c>
      <c r="M96" s="13">
        <f>G96*INDEX(DIM,MATCH($B96,DIM_ISOS,0),MATCH(M$2&amp;"_"&amp;M$4,DIM_MetricUnique,0))</f>
        <v>113.74999999999999</v>
      </c>
      <c r="N96" s="13">
        <f>H96*INDEX(DIM,MATCH($B96,DIM_ISOS,0),MATCH(N$2&amp;"_"&amp;N$4,DIM_MetricUnique,0))</f>
        <v>47042634.213710271</v>
      </c>
      <c r="O96" s="13">
        <f>I96*INDEX(DIM,MATCH($B96,DIM_ISOS,0),MATCH(O$2&amp;"_"&amp;O$4,DIM_MetricUnique,0))</f>
        <v>180</v>
      </c>
      <c r="P96" s="13">
        <f>J96+K96</f>
        <v>269477969.89181793</v>
      </c>
      <c r="Q96" s="13">
        <f>L96+M96</f>
        <v>149300449.56839812</v>
      </c>
      <c r="R96" s="13">
        <f>N96+O96</f>
        <v>47042814.213710271</v>
      </c>
      <c r="S96" s="13">
        <f t="shared" si="3"/>
        <v>465820922.42392629</v>
      </c>
      <c r="T96" s="13">
        <f t="shared" si="4"/>
        <v>311.25</v>
      </c>
      <c r="U96" s="13">
        <f t="shared" si="5"/>
        <v>465821233.67392629</v>
      </c>
    </row>
    <row r="97" spans="1:21" x14ac:dyDescent="0.3">
      <c r="A97" s="1" t="s">
        <v>190</v>
      </c>
      <c r="B97" s="1" t="s">
        <v>191</v>
      </c>
      <c r="D97" s="5">
        <v>300</v>
      </c>
      <c r="E97" s="7">
        <v>0.25</v>
      </c>
      <c r="F97" s="5">
        <v>200</v>
      </c>
      <c r="G97" s="5">
        <v>0.5</v>
      </c>
      <c r="H97" s="5">
        <v>100</v>
      </c>
      <c r="I97" s="5">
        <v>0.75</v>
      </c>
      <c r="J97" s="13">
        <f>D97*INDEX(DIM,MATCH($B97,DIM_ISOS,0),MATCH(J$2&amp;"_"&amp;J$4,DIM_MetricUnique,0))</f>
        <v>0</v>
      </c>
      <c r="K97" s="13">
        <f>E97*INDEX(DIM,MATCH($B97,DIM_ISOS,0),MATCH(K$2&amp;"_"&amp;K$4,DIM_MetricUnique,0))</f>
        <v>0</v>
      </c>
      <c r="L97" s="13">
        <f>F97*INDEX(DIM,MATCH($B97,DIM_ISOS,0),MATCH(L$2&amp;"_"&amp;L$4,DIM_MetricUnique,0))</f>
        <v>212950053.45226511</v>
      </c>
      <c r="M97" s="13">
        <f>G97*INDEX(DIM,MATCH($B97,DIM_ISOS,0),MATCH(M$2&amp;"_"&amp;M$4,DIM_MetricUnique,0))</f>
        <v>82.499999999999986</v>
      </c>
      <c r="N97" s="13">
        <f>H97*INDEX(DIM,MATCH($B97,DIM_ISOS,0),MATCH(N$2&amp;"_"&amp;N$4,DIM_MetricUnique,0))</f>
        <v>1566346.0142302841</v>
      </c>
      <c r="O97" s="13">
        <f>I97*INDEX(DIM,MATCH($B97,DIM_ISOS,0),MATCH(O$2&amp;"_"&amp;O$4,DIM_MetricUnique,0))</f>
        <v>4.5</v>
      </c>
      <c r="P97" s="13">
        <f>J97+K97</f>
        <v>0</v>
      </c>
      <c r="Q97" s="13">
        <f>L97+M97</f>
        <v>212950135.95226511</v>
      </c>
      <c r="R97" s="13">
        <f>N97+O97</f>
        <v>1566350.5142302841</v>
      </c>
      <c r="S97" s="13">
        <f t="shared" si="3"/>
        <v>214516399.46649539</v>
      </c>
      <c r="T97" s="13">
        <f t="shared" si="4"/>
        <v>86.999999999999986</v>
      </c>
      <c r="U97" s="13">
        <f t="shared" si="5"/>
        <v>214516486.46649539</v>
      </c>
    </row>
    <row r="98" spans="1:21" x14ac:dyDescent="0.3">
      <c r="A98" s="1" t="s">
        <v>192</v>
      </c>
      <c r="B98" s="1" t="s">
        <v>193</v>
      </c>
      <c r="D98" s="5">
        <v>300</v>
      </c>
      <c r="E98" s="7">
        <v>0.25</v>
      </c>
      <c r="F98" s="5">
        <v>200</v>
      </c>
      <c r="G98" s="5">
        <v>0.5</v>
      </c>
      <c r="H98" s="5">
        <v>100</v>
      </c>
      <c r="I98" s="5">
        <v>0.75</v>
      </c>
      <c r="J98" s="13">
        <f>D98*INDEX(DIM,MATCH($B98,DIM_ISOS,0),MATCH(J$2&amp;"_"&amp;J$4,DIM_MetricUnique,0))</f>
        <v>0</v>
      </c>
      <c r="K98" s="13">
        <f>E98*INDEX(DIM,MATCH($B98,DIM_ISOS,0),MATCH(K$2&amp;"_"&amp;K$4,DIM_MetricUnique,0))</f>
        <v>0</v>
      </c>
      <c r="L98" s="13">
        <f>F98*INDEX(DIM,MATCH($B98,DIM_ISOS,0),MATCH(L$2&amp;"_"&amp;L$4,DIM_MetricUnique,0))</f>
        <v>46359911.048485272</v>
      </c>
      <c r="M98" s="13">
        <f>G98*INDEX(DIM,MATCH($B98,DIM_ISOS,0),MATCH(M$2&amp;"_"&amp;M$4,DIM_MetricUnique,0))</f>
        <v>15</v>
      </c>
      <c r="N98" s="13">
        <f>H98*INDEX(DIM,MATCH($B98,DIM_ISOS,0),MATCH(N$2&amp;"_"&amp;N$4,DIM_MetricUnique,0))</f>
        <v>84827107.33124502</v>
      </c>
      <c r="O98" s="13">
        <f>I98*INDEX(DIM,MATCH($B98,DIM_ISOS,0),MATCH(O$2&amp;"_"&amp;O$4,DIM_MetricUnique,0))</f>
        <v>292.5</v>
      </c>
      <c r="P98" s="13">
        <f>J98+K98</f>
        <v>0</v>
      </c>
      <c r="Q98" s="13">
        <f>L98+M98</f>
        <v>46359926.048485272</v>
      </c>
      <c r="R98" s="13">
        <f>N98+O98</f>
        <v>84827399.83124502</v>
      </c>
      <c r="S98" s="13">
        <f t="shared" si="3"/>
        <v>131187018.37973028</v>
      </c>
      <c r="T98" s="13">
        <f t="shared" si="4"/>
        <v>307.5</v>
      </c>
      <c r="U98" s="13">
        <f t="shared" si="5"/>
        <v>131187325.87973028</v>
      </c>
    </row>
    <row r="99" spans="1:21" x14ac:dyDescent="0.3">
      <c r="A99" s="1" t="s">
        <v>194</v>
      </c>
      <c r="B99" s="1" t="s">
        <v>195</v>
      </c>
      <c r="D99" s="5">
        <v>300</v>
      </c>
      <c r="E99" s="7">
        <v>0.25</v>
      </c>
      <c r="F99" s="5">
        <v>200</v>
      </c>
      <c r="G99" s="5">
        <v>0.5</v>
      </c>
      <c r="H99" s="5">
        <v>100</v>
      </c>
      <c r="I99" s="5">
        <v>0.75</v>
      </c>
      <c r="J99" s="13">
        <f>D99*INDEX(DIM,MATCH($B99,DIM_ISOS,0),MATCH(J$2&amp;"_"&amp;J$4,DIM_MetricUnique,0))</f>
        <v>0</v>
      </c>
      <c r="K99" s="13">
        <f>E99*INDEX(DIM,MATCH($B99,DIM_ISOS,0),MATCH(K$2&amp;"_"&amp;K$4,DIM_MetricUnique,0))</f>
        <v>0</v>
      </c>
      <c r="L99" s="13">
        <f>F99*INDEX(DIM,MATCH($B99,DIM_ISOS,0),MATCH(L$2&amp;"_"&amp;L$4,DIM_MetricUnique,0))</f>
        <v>2537430.3086116733</v>
      </c>
      <c r="M99" s="13">
        <f>G99*INDEX(DIM,MATCH($B99,DIM_ISOS,0),MATCH(M$2&amp;"_"&amp;M$4,DIM_MetricUnique,0))</f>
        <v>37.5</v>
      </c>
      <c r="N99" s="13">
        <f>H99*INDEX(DIM,MATCH($B99,DIM_ISOS,0),MATCH(N$2&amp;"_"&amp;N$4,DIM_MetricUnique,0))</f>
        <v>1709587.0320104058</v>
      </c>
      <c r="O99" s="13">
        <f>I99*INDEX(DIM,MATCH($B99,DIM_ISOS,0),MATCH(O$2&amp;"_"&amp;O$4,DIM_MetricUnique,0))</f>
        <v>4.5</v>
      </c>
      <c r="P99" s="13">
        <f>J99+K99</f>
        <v>0</v>
      </c>
      <c r="Q99" s="13">
        <f>L99+M99</f>
        <v>2537467.8086116733</v>
      </c>
      <c r="R99" s="13">
        <f>N99+O99</f>
        <v>1709591.5320104058</v>
      </c>
      <c r="S99" s="13">
        <f t="shared" si="3"/>
        <v>4247017.3406220786</v>
      </c>
      <c r="T99" s="13">
        <f t="shared" si="4"/>
        <v>42</v>
      </c>
      <c r="U99" s="13">
        <f t="shared" si="5"/>
        <v>4247059.3406220786</v>
      </c>
    </row>
    <row r="100" spans="1:21" x14ac:dyDescent="0.3">
      <c r="A100" s="1" t="s">
        <v>196</v>
      </c>
      <c r="B100" s="1" t="s">
        <v>197</v>
      </c>
      <c r="D100" s="5">
        <v>300</v>
      </c>
      <c r="E100" s="7">
        <v>0.25</v>
      </c>
      <c r="F100" s="5">
        <v>200</v>
      </c>
      <c r="G100" s="5">
        <v>0.5</v>
      </c>
      <c r="H100" s="5">
        <v>100</v>
      </c>
      <c r="I100" s="5">
        <v>0.75</v>
      </c>
      <c r="J100" s="13">
        <f>D100*INDEX(DIM,MATCH($B100,DIM_ISOS,0),MATCH(J$2&amp;"_"&amp;J$4,DIM_MetricUnique,0))</f>
        <v>0</v>
      </c>
      <c r="K100" s="13">
        <f>E100*INDEX(DIM,MATCH($B100,DIM_ISOS,0),MATCH(K$2&amp;"_"&amp;K$4,DIM_MetricUnique,0))</f>
        <v>0</v>
      </c>
      <c r="L100" s="13">
        <f>F100*INDEX(DIM,MATCH($B100,DIM_ISOS,0),MATCH(L$2&amp;"_"&amp;L$4,DIM_MetricUnique,0))</f>
        <v>204109902.40813285</v>
      </c>
      <c r="M100" s="13">
        <f>G100*INDEX(DIM,MATCH($B100,DIM_ISOS,0),MATCH(M$2&amp;"_"&amp;M$4,DIM_MetricUnique,0))</f>
        <v>77.5</v>
      </c>
      <c r="N100" s="13">
        <f>H100*INDEX(DIM,MATCH($B100,DIM_ISOS,0),MATCH(N$2&amp;"_"&amp;N$4,DIM_MetricUnique,0))</f>
        <v>4006803.6678813878</v>
      </c>
      <c r="O100" s="13">
        <f>I100*INDEX(DIM,MATCH($B100,DIM_ISOS,0),MATCH(O$2&amp;"_"&amp;O$4,DIM_MetricUnique,0))</f>
        <v>4.5</v>
      </c>
      <c r="P100" s="13">
        <f>J100+K100</f>
        <v>0</v>
      </c>
      <c r="Q100" s="13">
        <f>L100+M100</f>
        <v>204109979.90813285</v>
      </c>
      <c r="R100" s="13">
        <f>N100+O100</f>
        <v>4006808.1678813878</v>
      </c>
      <c r="S100" s="13">
        <f t="shared" si="3"/>
        <v>208116706.07601425</v>
      </c>
      <c r="T100" s="13">
        <f t="shared" si="4"/>
        <v>82</v>
      </c>
      <c r="U100" s="13">
        <f t="shared" si="5"/>
        <v>208116788.07601425</v>
      </c>
    </row>
    <row r="101" spans="1:21" x14ac:dyDescent="0.3">
      <c r="A101" s="1" t="s">
        <v>198</v>
      </c>
      <c r="B101" s="1" t="s">
        <v>199</v>
      </c>
      <c r="D101" s="5">
        <v>300</v>
      </c>
      <c r="E101" s="7">
        <v>0.25</v>
      </c>
      <c r="F101" s="5">
        <v>200</v>
      </c>
      <c r="G101" s="5">
        <v>0.5</v>
      </c>
      <c r="H101" s="5">
        <v>100</v>
      </c>
      <c r="I101" s="5">
        <v>0.75</v>
      </c>
      <c r="J101" s="13">
        <f>D101*INDEX(DIM,MATCH($B101,DIM_ISOS,0),MATCH(J$2&amp;"_"&amp;J$4,DIM_MetricUnique,0))</f>
        <v>0</v>
      </c>
      <c r="K101" s="13">
        <f>E101*INDEX(DIM,MATCH($B101,DIM_ISOS,0),MATCH(K$2&amp;"_"&amp;K$4,DIM_MetricUnique,0))</f>
        <v>0</v>
      </c>
      <c r="L101" s="13">
        <f>F101*INDEX(DIM,MATCH($B101,DIM_ISOS,0),MATCH(L$2&amp;"_"&amp;L$4,DIM_MetricUnique,0))</f>
        <v>137758924.9585079</v>
      </c>
      <c r="M101" s="13">
        <f>G101*INDEX(DIM,MATCH($B101,DIM_ISOS,0),MATCH(M$2&amp;"_"&amp;M$4,DIM_MetricUnique,0))</f>
        <v>32.5</v>
      </c>
      <c r="N101" s="13">
        <f>H101*INDEX(DIM,MATCH($B101,DIM_ISOS,0),MATCH(N$2&amp;"_"&amp;N$4,DIM_MetricUnique,0))</f>
        <v>52432145.266003281</v>
      </c>
      <c r="O101" s="13">
        <f>I101*INDEX(DIM,MATCH($B101,DIM_ISOS,0),MATCH(O$2&amp;"_"&amp;O$4,DIM_MetricUnique,0))</f>
        <v>243</v>
      </c>
      <c r="P101" s="13">
        <f>J101+K101</f>
        <v>0</v>
      </c>
      <c r="Q101" s="13">
        <f>L101+M101</f>
        <v>137758957.4585079</v>
      </c>
      <c r="R101" s="13">
        <f>N101+O101</f>
        <v>52432388.266003281</v>
      </c>
      <c r="S101" s="13">
        <f t="shared" si="3"/>
        <v>190191070.22451118</v>
      </c>
      <c r="T101" s="13">
        <f t="shared" si="4"/>
        <v>275.5</v>
      </c>
      <c r="U101" s="13">
        <f t="shared" si="5"/>
        <v>190191345.72451118</v>
      </c>
    </row>
    <row r="102" spans="1:21" x14ac:dyDescent="0.3">
      <c r="A102" s="1" t="s">
        <v>200</v>
      </c>
      <c r="B102" s="1" t="s">
        <v>201</v>
      </c>
      <c r="D102" s="5">
        <v>300</v>
      </c>
      <c r="E102" s="7">
        <v>0.25</v>
      </c>
      <c r="F102" s="5">
        <v>200</v>
      </c>
      <c r="G102" s="5">
        <v>0.5</v>
      </c>
      <c r="H102" s="5">
        <v>100</v>
      </c>
      <c r="I102" s="5">
        <v>0.75</v>
      </c>
      <c r="J102" s="13">
        <f>D102*INDEX(DIM,MATCH($B102,DIM_ISOS,0),MATCH(J$2&amp;"_"&amp;J$4,DIM_MetricUnique,0))</f>
        <v>0</v>
      </c>
      <c r="K102" s="13">
        <f>E102*INDEX(DIM,MATCH($B102,DIM_ISOS,0),MATCH(K$2&amp;"_"&amp;K$4,DIM_MetricUnique,0))</f>
        <v>0</v>
      </c>
      <c r="L102" s="13">
        <f>F102*INDEX(DIM,MATCH($B102,DIM_ISOS,0),MATCH(L$2&amp;"_"&amp;L$4,DIM_MetricUnique,0))</f>
        <v>10282.538924418657</v>
      </c>
      <c r="M102" s="13">
        <f>G102*INDEX(DIM,MATCH($B102,DIM_ISOS,0),MATCH(M$2&amp;"_"&amp;M$4,DIM_MetricUnique,0))</f>
        <v>1.25</v>
      </c>
      <c r="N102" s="13">
        <f>H102*INDEX(DIM,MATCH($B102,DIM_ISOS,0),MATCH(N$2&amp;"_"&amp;N$4,DIM_MetricUnique,0))</f>
        <v>1275835.423972124</v>
      </c>
      <c r="O102" s="13">
        <f>I102*INDEX(DIM,MATCH($B102,DIM_ISOS,0),MATCH(O$2&amp;"_"&amp;O$4,DIM_MetricUnique,0))</f>
        <v>234</v>
      </c>
      <c r="P102" s="13">
        <f>J102+K102</f>
        <v>0</v>
      </c>
      <c r="Q102" s="13">
        <f>L102+M102</f>
        <v>10283.788924418657</v>
      </c>
      <c r="R102" s="13">
        <f>N102+O102</f>
        <v>1276069.423972124</v>
      </c>
      <c r="S102" s="13">
        <f t="shared" si="3"/>
        <v>1286117.9628965426</v>
      </c>
      <c r="T102" s="13">
        <f t="shared" si="4"/>
        <v>235.25</v>
      </c>
      <c r="U102" s="13">
        <f t="shared" si="5"/>
        <v>1286353.2128965426</v>
      </c>
    </row>
    <row r="103" spans="1:21" x14ac:dyDescent="0.3">
      <c r="A103" s="1" t="s">
        <v>202</v>
      </c>
      <c r="B103" s="1" t="s">
        <v>203</v>
      </c>
      <c r="D103" s="5">
        <v>300</v>
      </c>
      <c r="E103" s="7">
        <v>0.25</v>
      </c>
      <c r="F103" s="5">
        <v>200</v>
      </c>
      <c r="G103" s="5">
        <v>0.5</v>
      </c>
      <c r="H103" s="5">
        <v>100</v>
      </c>
      <c r="I103" s="5">
        <v>0.75</v>
      </c>
      <c r="J103" s="13">
        <f>D103*INDEX(DIM,MATCH($B103,DIM_ISOS,0),MATCH(J$2&amp;"_"&amp;J$4,DIM_MetricUnique,0))</f>
        <v>0</v>
      </c>
      <c r="K103" s="13">
        <f>E103*INDEX(DIM,MATCH($B103,DIM_ISOS,0),MATCH(K$2&amp;"_"&amp;K$4,DIM_MetricUnique,0))</f>
        <v>0</v>
      </c>
      <c r="L103" s="13">
        <f>F103*INDEX(DIM,MATCH($B103,DIM_ISOS,0),MATCH(L$2&amp;"_"&amp;L$4,DIM_MetricUnique,0))</f>
        <v>199073802.98340905</v>
      </c>
      <c r="M103" s="13">
        <f>G103*INDEX(DIM,MATCH($B103,DIM_ISOS,0),MATCH(M$2&amp;"_"&amp;M$4,DIM_MetricUnique,0))</f>
        <v>58.750000000000007</v>
      </c>
      <c r="N103" s="13">
        <f>H103*INDEX(DIM,MATCH($B103,DIM_ISOS,0),MATCH(N$2&amp;"_"&amp;N$4,DIM_MetricUnique,0))</f>
        <v>16651.120430214185</v>
      </c>
      <c r="O103" s="13">
        <f>I103*INDEX(DIM,MATCH($B103,DIM_ISOS,0),MATCH(O$2&amp;"_"&amp;O$4,DIM_MetricUnique,0))</f>
        <v>4.5</v>
      </c>
      <c r="P103" s="13">
        <f>J103+K103</f>
        <v>0</v>
      </c>
      <c r="Q103" s="13">
        <f>L103+M103</f>
        <v>199073861.73340905</v>
      </c>
      <c r="R103" s="13">
        <f>N103+O103</f>
        <v>16655.620430214185</v>
      </c>
      <c r="S103" s="13">
        <f t="shared" si="3"/>
        <v>199090454.10383925</v>
      </c>
      <c r="T103" s="13">
        <f t="shared" si="4"/>
        <v>63.250000000000007</v>
      </c>
      <c r="U103" s="13">
        <f t="shared" si="5"/>
        <v>199090517.35383925</v>
      </c>
    </row>
    <row r="104" spans="1:21" x14ac:dyDescent="0.3">
      <c r="A104" s="1" t="s">
        <v>204</v>
      </c>
      <c r="B104" s="1" t="s">
        <v>205</v>
      </c>
      <c r="D104" s="5">
        <v>300</v>
      </c>
      <c r="E104" s="7">
        <v>0.25</v>
      </c>
      <c r="F104" s="5">
        <v>200</v>
      </c>
      <c r="G104" s="5">
        <v>0.5</v>
      </c>
      <c r="H104" s="5">
        <v>100</v>
      </c>
      <c r="I104" s="5">
        <v>0.75</v>
      </c>
      <c r="J104" s="13">
        <f>D104*INDEX(DIM,MATCH($B104,DIM_ISOS,0),MATCH(J$2&amp;"_"&amp;J$4,DIM_MetricUnique,0))</f>
        <v>0</v>
      </c>
      <c r="K104" s="13">
        <f>E104*INDEX(DIM,MATCH($B104,DIM_ISOS,0),MATCH(K$2&amp;"_"&amp;K$4,DIM_MetricUnique,0))</f>
        <v>0</v>
      </c>
      <c r="L104" s="13">
        <f>F104*INDEX(DIM,MATCH($B104,DIM_ISOS,0),MATCH(L$2&amp;"_"&amp;L$4,DIM_MetricUnique,0))</f>
        <v>7367999.5956399096</v>
      </c>
      <c r="M104" s="13">
        <f>G104*INDEX(DIM,MATCH($B104,DIM_ISOS,0),MATCH(M$2&amp;"_"&amp;M$4,DIM_MetricUnique,0))</f>
        <v>25</v>
      </c>
      <c r="N104" s="13">
        <f>H104*INDEX(DIM,MATCH($B104,DIM_ISOS,0),MATCH(N$2&amp;"_"&amp;N$4,DIM_MetricUnique,0))</f>
        <v>10332.754987121561</v>
      </c>
      <c r="O104" s="13">
        <f>I104*INDEX(DIM,MATCH($B104,DIM_ISOS,0),MATCH(O$2&amp;"_"&amp;O$4,DIM_MetricUnique,0))</f>
        <v>4.5</v>
      </c>
      <c r="P104" s="13">
        <f>J104+K104</f>
        <v>0</v>
      </c>
      <c r="Q104" s="13">
        <f>L104+M104</f>
        <v>7368024.5956399096</v>
      </c>
      <c r="R104" s="13">
        <f>N104+O104</f>
        <v>10337.254987121561</v>
      </c>
      <c r="S104" s="13">
        <f t="shared" si="3"/>
        <v>7378332.3506270312</v>
      </c>
      <c r="T104" s="13">
        <f t="shared" si="4"/>
        <v>29.5</v>
      </c>
      <c r="U104" s="13">
        <f t="shared" si="5"/>
        <v>7378361.8506270312</v>
      </c>
    </row>
    <row r="105" spans="1:21" x14ac:dyDescent="0.3">
      <c r="A105" s="1" t="s">
        <v>206</v>
      </c>
      <c r="B105" s="1" t="s">
        <v>207</v>
      </c>
      <c r="D105" s="5">
        <v>300</v>
      </c>
      <c r="E105" s="7">
        <v>0.25</v>
      </c>
      <c r="F105" s="5">
        <v>200</v>
      </c>
      <c r="G105" s="5">
        <v>0.5</v>
      </c>
      <c r="H105" s="5">
        <v>100</v>
      </c>
      <c r="I105" s="5">
        <v>0.75</v>
      </c>
      <c r="J105" s="13">
        <f>D105*INDEX(DIM,MATCH($B105,DIM_ISOS,0),MATCH(J$2&amp;"_"&amp;J$4,DIM_MetricUnique,0))</f>
        <v>1193924542.2572575</v>
      </c>
      <c r="K105" s="13">
        <f>E105*INDEX(DIM,MATCH($B105,DIM_ISOS,0),MATCH(K$2&amp;"_"&amp;K$4,DIM_MetricUnique,0))</f>
        <v>37.5</v>
      </c>
      <c r="L105" s="13">
        <f>F105*INDEX(DIM,MATCH($B105,DIM_ISOS,0),MATCH(L$2&amp;"_"&amp;L$4,DIM_MetricUnique,0))</f>
        <v>1923794798.3468361</v>
      </c>
      <c r="M105" s="13">
        <f>G105*INDEX(DIM,MATCH($B105,DIM_ISOS,0),MATCH(M$2&amp;"_"&amp;M$4,DIM_MetricUnique,0))</f>
        <v>91.25</v>
      </c>
      <c r="N105" s="13">
        <f>H105*INDEX(DIM,MATCH($B105,DIM_ISOS,0),MATCH(N$2&amp;"_"&amp;N$4,DIM_MetricUnique,0))</f>
        <v>18234964.085344698</v>
      </c>
      <c r="O105" s="13">
        <f>I105*INDEX(DIM,MATCH($B105,DIM_ISOS,0),MATCH(O$2&amp;"_"&amp;O$4,DIM_MetricUnique,0))</f>
        <v>4.5</v>
      </c>
      <c r="P105" s="13">
        <f>J105+K105</f>
        <v>1193924579.7572575</v>
      </c>
      <c r="Q105" s="13">
        <f>L105+M105</f>
        <v>1923794889.5968361</v>
      </c>
      <c r="R105" s="13">
        <f>N105+O105</f>
        <v>18234968.585344698</v>
      </c>
      <c r="S105" s="13">
        <f t="shared" si="3"/>
        <v>3135954304.6894383</v>
      </c>
      <c r="T105" s="13">
        <f t="shared" si="4"/>
        <v>133.25</v>
      </c>
      <c r="U105" s="13">
        <f t="shared" si="5"/>
        <v>3135954437.9394383</v>
      </c>
    </row>
    <row r="106" spans="1:21" x14ac:dyDescent="0.3">
      <c r="A106" s="1" t="s">
        <v>208</v>
      </c>
      <c r="B106" s="1" t="s">
        <v>209</v>
      </c>
      <c r="D106" s="5">
        <v>300</v>
      </c>
      <c r="E106" s="7">
        <v>0.25</v>
      </c>
      <c r="F106" s="5">
        <v>200</v>
      </c>
      <c r="G106" s="5">
        <v>0.5</v>
      </c>
      <c r="H106" s="5">
        <v>100</v>
      </c>
      <c r="I106" s="5">
        <v>0.75</v>
      </c>
      <c r="J106" s="13">
        <f>D106*INDEX(DIM,MATCH($B106,DIM_ISOS,0),MATCH(J$2&amp;"_"&amp;J$4,DIM_MetricUnique,0))</f>
        <v>329329770.30132675</v>
      </c>
      <c r="K106" s="13">
        <f>E106*INDEX(DIM,MATCH($B106,DIM_ISOS,0),MATCH(K$2&amp;"_"&amp;K$4,DIM_MetricUnique,0))</f>
        <v>3.4999999999999996</v>
      </c>
      <c r="L106" s="13">
        <f>F106*INDEX(DIM,MATCH($B106,DIM_ISOS,0),MATCH(L$2&amp;"_"&amp;L$4,DIM_MetricUnique,0))</f>
        <v>1140828200.9501233</v>
      </c>
      <c r="M106" s="13">
        <f>G106*INDEX(DIM,MATCH($B106,DIM_ISOS,0),MATCH(M$2&amp;"_"&amp;M$4,DIM_MetricUnique,0))</f>
        <v>66.25</v>
      </c>
      <c r="N106" s="13">
        <f>H106*INDEX(DIM,MATCH($B106,DIM_ISOS,0),MATCH(N$2&amp;"_"&amp;N$4,DIM_MetricUnique,0))</f>
        <v>605726653.54624557</v>
      </c>
      <c r="O106" s="13">
        <f>I106*INDEX(DIM,MATCH($B106,DIM_ISOS,0),MATCH(O$2&amp;"_"&amp;O$4,DIM_MetricUnique,0))</f>
        <v>184.49999999999997</v>
      </c>
      <c r="P106" s="13">
        <f>J106+K106</f>
        <v>329329773.80132675</v>
      </c>
      <c r="Q106" s="13">
        <f>L106+M106</f>
        <v>1140828267.2001233</v>
      </c>
      <c r="R106" s="13">
        <f>N106+O106</f>
        <v>605726838.04624557</v>
      </c>
      <c r="S106" s="13">
        <f t="shared" si="3"/>
        <v>2075884624.7976956</v>
      </c>
      <c r="T106" s="13">
        <f t="shared" si="4"/>
        <v>254.24999999999997</v>
      </c>
      <c r="U106" s="13">
        <f t="shared" si="5"/>
        <v>2075884879.0476956</v>
      </c>
    </row>
    <row r="107" spans="1:21" x14ac:dyDescent="0.3">
      <c r="A107" s="1" t="s">
        <v>210</v>
      </c>
      <c r="B107" s="1" t="s">
        <v>211</v>
      </c>
      <c r="D107" s="5">
        <v>300</v>
      </c>
      <c r="E107" s="7">
        <v>0.25</v>
      </c>
      <c r="F107" s="5">
        <v>200</v>
      </c>
      <c r="G107" s="5">
        <v>0.5</v>
      </c>
      <c r="H107" s="5">
        <v>100</v>
      </c>
      <c r="I107" s="5">
        <v>0.75</v>
      </c>
      <c r="J107" s="13">
        <f>D107*INDEX(DIM,MATCH($B107,DIM_ISOS,0),MATCH(J$2&amp;"_"&amp;J$4,DIM_MetricUnique,0))</f>
        <v>2091925014.9606102</v>
      </c>
      <c r="K107" s="13">
        <f>E107*INDEX(DIM,MATCH($B107,DIM_ISOS,0),MATCH(K$2&amp;"_"&amp;K$4,DIM_MetricUnique,0))</f>
        <v>14.499999999999998</v>
      </c>
      <c r="L107" s="13">
        <f>F107*INDEX(DIM,MATCH($B107,DIM_ISOS,0),MATCH(L$2&amp;"_"&amp;L$4,DIM_MetricUnique,0))</f>
        <v>1133253451.4806688</v>
      </c>
      <c r="M107" s="13">
        <f>G107*INDEX(DIM,MATCH($B107,DIM_ISOS,0),MATCH(M$2&amp;"_"&amp;M$4,DIM_MetricUnique,0))</f>
        <v>82.499999999999986</v>
      </c>
      <c r="N107" s="13">
        <f>H107*INDEX(DIM,MATCH($B107,DIM_ISOS,0),MATCH(N$2&amp;"_"&amp;N$4,DIM_MetricUnique,0))</f>
        <v>498969841.49794149</v>
      </c>
      <c r="O107" s="13">
        <f>I107*INDEX(DIM,MATCH($B107,DIM_ISOS,0),MATCH(O$2&amp;"_"&amp;O$4,DIM_MetricUnique,0))</f>
        <v>184.49999999999997</v>
      </c>
      <c r="P107" s="13">
        <f>J107+K107</f>
        <v>2091925029.4606102</v>
      </c>
      <c r="Q107" s="13">
        <f>L107+M107</f>
        <v>1133253533.9806688</v>
      </c>
      <c r="R107" s="13">
        <f>N107+O107</f>
        <v>498970025.99794149</v>
      </c>
      <c r="S107" s="13">
        <f t="shared" si="3"/>
        <v>3724148307.9392204</v>
      </c>
      <c r="T107" s="13">
        <f t="shared" si="4"/>
        <v>281.49999999999994</v>
      </c>
      <c r="U107" s="13">
        <f t="shared" si="5"/>
        <v>3724148589.4392204</v>
      </c>
    </row>
    <row r="108" spans="1:21" x14ac:dyDescent="0.3">
      <c r="A108" s="1" t="s">
        <v>212</v>
      </c>
      <c r="B108" s="1" t="s">
        <v>213</v>
      </c>
      <c r="D108" s="5">
        <v>300</v>
      </c>
      <c r="E108" s="7">
        <v>0.25</v>
      </c>
      <c r="F108" s="5">
        <v>200</v>
      </c>
      <c r="G108" s="5">
        <v>0.5</v>
      </c>
      <c r="H108" s="5">
        <v>100</v>
      </c>
      <c r="I108" s="5">
        <v>0.75</v>
      </c>
      <c r="J108" s="13">
        <f>D108*INDEX(DIM,MATCH($B108,DIM_ISOS,0),MATCH(J$2&amp;"_"&amp;J$4,DIM_MetricUnique,0))</f>
        <v>0</v>
      </c>
      <c r="K108" s="13">
        <f>E108*INDEX(DIM,MATCH($B108,DIM_ISOS,0),MATCH(K$2&amp;"_"&amp;K$4,DIM_MetricUnique,0))</f>
        <v>0</v>
      </c>
      <c r="L108" s="13">
        <f>F108*INDEX(DIM,MATCH($B108,DIM_ISOS,0),MATCH(L$2&amp;"_"&amp;L$4,DIM_MetricUnique,0))</f>
        <v>327570.99893182574</v>
      </c>
      <c r="M108" s="13">
        <f>G108*INDEX(DIM,MATCH($B108,DIM_ISOS,0),MATCH(M$2&amp;"_"&amp;M$4,DIM_MetricUnique,0))</f>
        <v>1.25</v>
      </c>
      <c r="N108" s="13">
        <f>H108*INDEX(DIM,MATCH($B108,DIM_ISOS,0),MATCH(N$2&amp;"_"&amp;N$4,DIM_MetricUnique,0))</f>
        <v>327680.21580076992</v>
      </c>
      <c r="O108" s="13">
        <f>I108*INDEX(DIM,MATCH($B108,DIM_ISOS,0),MATCH(O$2&amp;"_"&amp;O$4,DIM_MetricUnique,0))</f>
        <v>4.5</v>
      </c>
      <c r="P108" s="13">
        <f>J108+K108</f>
        <v>0</v>
      </c>
      <c r="Q108" s="13">
        <f>L108+M108</f>
        <v>327572.24893182574</v>
      </c>
      <c r="R108" s="13">
        <f>N108+O108</f>
        <v>327684.71580076992</v>
      </c>
      <c r="S108" s="13">
        <f t="shared" si="3"/>
        <v>655251.21473259572</v>
      </c>
      <c r="T108" s="13">
        <f t="shared" si="4"/>
        <v>5.75</v>
      </c>
      <c r="U108" s="13">
        <f t="shared" si="5"/>
        <v>655256.96473259572</v>
      </c>
    </row>
    <row r="109" spans="1:21" x14ac:dyDescent="0.3">
      <c r="A109" s="1" t="s">
        <v>214</v>
      </c>
      <c r="B109" s="1" t="s">
        <v>215</v>
      </c>
      <c r="D109" s="5">
        <v>300</v>
      </c>
      <c r="E109" s="7">
        <v>0.25</v>
      </c>
      <c r="F109" s="5">
        <v>200</v>
      </c>
      <c r="G109" s="5">
        <v>0.5</v>
      </c>
      <c r="H109" s="5">
        <v>100</v>
      </c>
      <c r="I109" s="5">
        <v>0.75</v>
      </c>
      <c r="J109" s="13">
        <f>D109*INDEX(DIM,MATCH($B109,DIM_ISOS,0),MATCH(J$2&amp;"_"&amp;J$4,DIM_MetricUnique,0))</f>
        <v>0</v>
      </c>
      <c r="K109" s="13">
        <f>E109*INDEX(DIM,MATCH($B109,DIM_ISOS,0),MATCH(K$2&amp;"_"&amp;K$4,DIM_MetricUnique,0))</f>
        <v>0</v>
      </c>
      <c r="L109" s="13">
        <f>F109*INDEX(DIM,MATCH($B109,DIM_ISOS,0),MATCH(L$2&amp;"_"&amp;L$4,DIM_MetricUnique,0))</f>
        <v>2523968436.7047429</v>
      </c>
      <c r="M109" s="13">
        <f>G109*INDEX(DIM,MATCH($B109,DIM_ISOS,0),MATCH(M$2&amp;"_"&amp;M$4,DIM_MetricUnique,0))</f>
        <v>87.5</v>
      </c>
      <c r="N109" s="13">
        <f>H109*INDEX(DIM,MATCH($B109,DIM_ISOS,0),MATCH(N$2&amp;"_"&amp;N$4,DIM_MetricUnique,0))</f>
        <v>13632260.941863008</v>
      </c>
      <c r="O109" s="13">
        <f>I109*INDEX(DIM,MATCH($B109,DIM_ISOS,0),MATCH(O$2&amp;"_"&amp;O$4,DIM_MetricUnique,0))</f>
        <v>4.5</v>
      </c>
      <c r="P109" s="13">
        <f>J109+K109</f>
        <v>0</v>
      </c>
      <c r="Q109" s="13">
        <f>L109+M109</f>
        <v>2523968524.2047429</v>
      </c>
      <c r="R109" s="13">
        <f>N109+O109</f>
        <v>13632265.441863008</v>
      </c>
      <c r="S109" s="13">
        <f t="shared" si="3"/>
        <v>2537600697.646606</v>
      </c>
      <c r="T109" s="13">
        <f t="shared" si="4"/>
        <v>92</v>
      </c>
      <c r="U109" s="13">
        <f t="shared" si="5"/>
        <v>2537600789.646606</v>
      </c>
    </row>
    <row r="110" spans="1:21" x14ac:dyDescent="0.3">
      <c r="A110" s="1" t="s">
        <v>216</v>
      </c>
      <c r="B110" s="1" t="s">
        <v>217</v>
      </c>
      <c r="D110" s="5">
        <v>300</v>
      </c>
      <c r="E110" s="7">
        <v>0.25</v>
      </c>
      <c r="F110" s="5">
        <v>200</v>
      </c>
      <c r="G110" s="5">
        <v>0.5</v>
      </c>
      <c r="H110" s="5">
        <v>100</v>
      </c>
      <c r="I110" s="5">
        <v>0.75</v>
      </c>
      <c r="J110" s="13">
        <f>D110*INDEX(DIM,MATCH($B110,DIM_ISOS,0),MATCH(J$2&amp;"_"&amp;J$4,DIM_MetricUnique,0))</f>
        <v>0</v>
      </c>
      <c r="K110" s="13">
        <f>E110*INDEX(DIM,MATCH($B110,DIM_ISOS,0),MATCH(K$2&amp;"_"&amp;K$4,DIM_MetricUnique,0))</f>
        <v>0</v>
      </c>
      <c r="L110" s="13">
        <f>F110*INDEX(DIM,MATCH($B110,DIM_ISOS,0),MATCH(L$2&amp;"_"&amp;L$4,DIM_MetricUnique,0))</f>
        <v>319902.71125042316</v>
      </c>
      <c r="M110" s="13">
        <f>G110*INDEX(DIM,MATCH($B110,DIM_ISOS,0),MATCH(M$2&amp;"_"&amp;M$4,DIM_MetricUnique,0))</f>
        <v>1.25</v>
      </c>
      <c r="N110" s="13">
        <f>H110*INDEX(DIM,MATCH($B110,DIM_ISOS,0),MATCH(N$2&amp;"_"&amp;N$4,DIM_MetricUnique,0))</f>
        <v>292302.61079847103</v>
      </c>
      <c r="O110" s="13">
        <f>I110*INDEX(DIM,MATCH($B110,DIM_ISOS,0),MATCH(O$2&amp;"_"&amp;O$4,DIM_MetricUnique,0))</f>
        <v>4.5</v>
      </c>
      <c r="P110" s="13">
        <f>J110+K110</f>
        <v>0</v>
      </c>
      <c r="Q110" s="13">
        <f>L110+M110</f>
        <v>319903.96125042316</v>
      </c>
      <c r="R110" s="13">
        <f>N110+O110</f>
        <v>292307.11079847103</v>
      </c>
      <c r="S110" s="13">
        <f t="shared" si="3"/>
        <v>612205.32204889413</v>
      </c>
      <c r="T110" s="13">
        <f t="shared" si="4"/>
        <v>5.75</v>
      </c>
      <c r="U110" s="13">
        <f t="shared" si="5"/>
        <v>612211.07204889413</v>
      </c>
    </row>
    <row r="111" spans="1:21" x14ac:dyDescent="0.3">
      <c r="A111" s="1" t="s">
        <v>218</v>
      </c>
      <c r="B111" s="1" t="s">
        <v>219</v>
      </c>
      <c r="D111" s="5">
        <v>300</v>
      </c>
      <c r="E111" s="7">
        <v>0.25</v>
      </c>
      <c r="F111" s="5">
        <v>200</v>
      </c>
      <c r="G111" s="5">
        <v>0.5</v>
      </c>
      <c r="H111" s="5">
        <v>100</v>
      </c>
      <c r="I111" s="5">
        <v>0.75</v>
      </c>
      <c r="J111" s="13">
        <f>D111*INDEX(DIM,MATCH($B111,DIM_ISOS,0),MATCH(J$2&amp;"_"&amp;J$4,DIM_MetricUnique,0))</f>
        <v>123133.67486633512</v>
      </c>
      <c r="K111" s="13">
        <f>E111*INDEX(DIM,MATCH($B111,DIM_ISOS,0),MATCH(K$2&amp;"_"&amp;K$4,DIM_MetricUnique,0))</f>
        <v>2</v>
      </c>
      <c r="L111" s="13">
        <f>F111*INDEX(DIM,MATCH($B111,DIM_ISOS,0),MATCH(L$2&amp;"_"&amp;L$4,DIM_MetricUnique,0))</f>
        <v>20790.872817307074</v>
      </c>
      <c r="M111" s="13">
        <f>G111*INDEX(DIM,MATCH($B111,DIM_ISOS,0),MATCH(M$2&amp;"_"&amp;M$4,DIM_MetricUnique,0))</f>
        <v>1.25</v>
      </c>
      <c r="N111" s="13">
        <f>H111*INDEX(DIM,MATCH($B111,DIM_ISOS,0),MATCH(N$2&amp;"_"&amp;N$4,DIM_MetricUnique,0))</f>
        <v>36923.176251639808</v>
      </c>
      <c r="O111" s="13">
        <f>I111*INDEX(DIM,MATCH($B111,DIM_ISOS,0),MATCH(O$2&amp;"_"&amp;O$4,DIM_MetricUnique,0))</f>
        <v>4.5</v>
      </c>
      <c r="P111" s="13">
        <f>J111+K111</f>
        <v>123135.67486633512</v>
      </c>
      <c r="Q111" s="13">
        <f>L111+M111</f>
        <v>20792.122817307074</v>
      </c>
      <c r="R111" s="13">
        <f>N111+O111</f>
        <v>36927.676251639808</v>
      </c>
      <c r="S111" s="13">
        <f t="shared" si="3"/>
        <v>180847.723935282</v>
      </c>
      <c r="T111" s="13">
        <f t="shared" si="4"/>
        <v>7.75</v>
      </c>
      <c r="U111" s="13">
        <f t="shared" si="5"/>
        <v>180855.473935282</v>
      </c>
    </row>
    <row r="112" spans="1:21" x14ac:dyDescent="0.3">
      <c r="A112" s="1" t="s">
        <v>220</v>
      </c>
      <c r="B112" s="1" t="s">
        <v>221</v>
      </c>
      <c r="D112" s="5">
        <v>300</v>
      </c>
      <c r="E112" s="7">
        <v>0.25</v>
      </c>
      <c r="F112" s="5">
        <v>200</v>
      </c>
      <c r="G112" s="5">
        <v>0.5</v>
      </c>
      <c r="H112" s="5">
        <v>100</v>
      </c>
      <c r="I112" s="5">
        <v>0.75</v>
      </c>
      <c r="J112" s="13">
        <f>D112*INDEX(DIM,MATCH($B112,DIM_ISOS,0),MATCH(J$2&amp;"_"&amp;J$4,DIM_MetricUnique,0))</f>
        <v>0</v>
      </c>
      <c r="K112" s="13">
        <f>E112*INDEX(DIM,MATCH($B112,DIM_ISOS,0),MATCH(K$2&amp;"_"&amp;K$4,DIM_MetricUnique,0))</f>
        <v>0</v>
      </c>
      <c r="L112" s="13">
        <f>F112*INDEX(DIM,MATCH($B112,DIM_ISOS,0),MATCH(L$2&amp;"_"&amp;L$4,DIM_MetricUnique,0))</f>
        <v>684337364.99706161</v>
      </c>
      <c r="M112" s="13">
        <f>G112*INDEX(DIM,MATCH($B112,DIM_ISOS,0),MATCH(M$2&amp;"_"&amp;M$4,DIM_MetricUnique,0))</f>
        <v>106.25</v>
      </c>
      <c r="N112" s="13">
        <f>H112*INDEX(DIM,MATCH($B112,DIM_ISOS,0),MATCH(N$2&amp;"_"&amp;N$4,DIM_MetricUnique,0))</f>
        <v>1717859.5562638973</v>
      </c>
      <c r="O112" s="13">
        <f>I112*INDEX(DIM,MATCH($B112,DIM_ISOS,0),MATCH(O$2&amp;"_"&amp;O$4,DIM_MetricUnique,0))</f>
        <v>4.5</v>
      </c>
      <c r="P112" s="13">
        <f>J112+K112</f>
        <v>0</v>
      </c>
      <c r="Q112" s="13">
        <f>L112+M112</f>
        <v>684337471.24706161</v>
      </c>
      <c r="R112" s="13">
        <f>N112+O112</f>
        <v>1717864.0562638973</v>
      </c>
      <c r="S112" s="13">
        <f t="shared" si="3"/>
        <v>686055224.55332553</v>
      </c>
      <c r="T112" s="13">
        <f t="shared" si="4"/>
        <v>110.75</v>
      </c>
      <c r="U112" s="13">
        <f t="shared" si="5"/>
        <v>686055335.30332553</v>
      </c>
    </row>
    <row r="113" spans="1:21" x14ac:dyDescent="0.3">
      <c r="A113" s="1" t="s">
        <v>222</v>
      </c>
      <c r="B113" s="1" t="s">
        <v>223</v>
      </c>
      <c r="D113" s="5">
        <v>300</v>
      </c>
      <c r="E113" s="7">
        <v>0.25</v>
      </c>
      <c r="F113" s="5">
        <v>200</v>
      </c>
      <c r="G113" s="5">
        <v>0.5</v>
      </c>
      <c r="H113" s="5">
        <v>100</v>
      </c>
      <c r="I113" s="5">
        <v>0.75</v>
      </c>
      <c r="J113" s="13">
        <f>D113*INDEX(DIM,MATCH($B113,DIM_ISOS,0),MATCH(J$2&amp;"_"&amp;J$4,DIM_MetricUnique,0))</f>
        <v>189829443.41256469</v>
      </c>
      <c r="K113" s="13">
        <f>E113*INDEX(DIM,MATCH($B113,DIM_ISOS,0),MATCH(K$2&amp;"_"&amp;K$4,DIM_MetricUnique,0))</f>
        <v>35</v>
      </c>
      <c r="L113" s="13">
        <f>F113*INDEX(DIM,MATCH($B113,DIM_ISOS,0),MATCH(L$2&amp;"_"&amp;L$4,DIM_MetricUnique,0))</f>
        <v>772698.33378347754</v>
      </c>
      <c r="M113" s="13">
        <f>G113*INDEX(DIM,MATCH($B113,DIM_ISOS,0),MATCH(M$2&amp;"_"&amp;M$4,DIM_MetricUnique,0))</f>
        <v>1.25</v>
      </c>
      <c r="N113" s="13">
        <f>H113*INDEX(DIM,MATCH($B113,DIM_ISOS,0),MATCH(N$2&amp;"_"&amp;N$4,DIM_MetricUnique,0))</f>
        <v>315653.43051376496</v>
      </c>
      <c r="O113" s="13">
        <f>I113*INDEX(DIM,MATCH($B113,DIM_ISOS,0),MATCH(O$2&amp;"_"&amp;O$4,DIM_MetricUnique,0))</f>
        <v>4.5</v>
      </c>
      <c r="P113" s="13">
        <f>J113+K113</f>
        <v>189829478.41256469</v>
      </c>
      <c r="Q113" s="13">
        <f>L113+M113</f>
        <v>772699.58378347754</v>
      </c>
      <c r="R113" s="13">
        <f>N113+O113</f>
        <v>315657.93051376496</v>
      </c>
      <c r="S113" s="13">
        <f t="shared" si="3"/>
        <v>190917795.17686194</v>
      </c>
      <c r="T113" s="13">
        <f t="shared" si="4"/>
        <v>40.75</v>
      </c>
      <c r="U113" s="13">
        <f t="shared" si="5"/>
        <v>190917835.92686194</v>
      </c>
    </row>
    <row r="114" spans="1:21" x14ac:dyDescent="0.3">
      <c r="A114" s="1" t="s">
        <v>224</v>
      </c>
      <c r="B114" s="1" t="s">
        <v>225</v>
      </c>
      <c r="D114" s="5">
        <v>300</v>
      </c>
      <c r="E114" s="7">
        <v>0.25</v>
      </c>
      <c r="F114" s="5">
        <v>200</v>
      </c>
      <c r="G114" s="5">
        <v>0.5</v>
      </c>
      <c r="H114" s="5">
        <v>100</v>
      </c>
      <c r="I114" s="5">
        <v>0.75</v>
      </c>
      <c r="J114" s="13">
        <f>D114*INDEX(DIM,MATCH($B114,DIM_ISOS,0),MATCH(J$2&amp;"_"&amp;J$4,DIM_MetricUnique,0))</f>
        <v>215306705.63817257</v>
      </c>
      <c r="K114" s="13">
        <f>E114*INDEX(DIM,MATCH($B114,DIM_ISOS,0),MATCH(K$2&amp;"_"&amp;K$4,DIM_MetricUnique,0))</f>
        <v>38.5</v>
      </c>
      <c r="L114" s="13">
        <f>F114*INDEX(DIM,MATCH($B114,DIM_ISOS,0),MATCH(L$2&amp;"_"&amp;L$4,DIM_MetricUnique,0))</f>
        <v>5945968143.199378</v>
      </c>
      <c r="M114" s="13">
        <f>G114*INDEX(DIM,MATCH($B114,DIM_ISOS,0),MATCH(M$2&amp;"_"&amp;M$4,DIM_MetricUnique,0))</f>
        <v>90</v>
      </c>
      <c r="N114" s="13">
        <f>H114*INDEX(DIM,MATCH($B114,DIM_ISOS,0),MATCH(N$2&amp;"_"&amp;N$4,DIM_MetricUnique,0))</f>
        <v>4376685220.7536726</v>
      </c>
      <c r="O114" s="13">
        <f>I114*INDEX(DIM,MATCH($B114,DIM_ISOS,0),MATCH(O$2&amp;"_"&amp;O$4,DIM_MetricUnique,0))</f>
        <v>382.5</v>
      </c>
      <c r="P114" s="13">
        <f>J114+K114</f>
        <v>215306744.13817257</v>
      </c>
      <c r="Q114" s="13">
        <f>L114+M114</f>
        <v>5945968233.199378</v>
      </c>
      <c r="R114" s="13">
        <f>N114+O114</f>
        <v>4376685603.2536726</v>
      </c>
      <c r="S114" s="13">
        <f t="shared" si="3"/>
        <v>10537960069.591223</v>
      </c>
      <c r="T114" s="13">
        <f t="shared" si="4"/>
        <v>511</v>
      </c>
      <c r="U114" s="13">
        <f t="shared" si="5"/>
        <v>10537960580.591223</v>
      </c>
    </row>
    <row r="115" spans="1:21" x14ac:dyDescent="0.3">
      <c r="A115" s="1" t="s">
        <v>226</v>
      </c>
      <c r="B115" s="1" t="s">
        <v>227</v>
      </c>
      <c r="D115" s="5">
        <v>300</v>
      </c>
      <c r="E115" s="7">
        <v>0.25</v>
      </c>
      <c r="F115" s="5">
        <v>200</v>
      </c>
      <c r="G115" s="5">
        <v>0.5</v>
      </c>
      <c r="H115" s="5">
        <v>100</v>
      </c>
      <c r="I115" s="5">
        <v>0.75</v>
      </c>
      <c r="J115" s="13">
        <f>D115*INDEX(DIM,MATCH($B115,DIM_ISOS,0),MATCH(J$2&amp;"_"&amp;J$4,DIM_MetricUnique,0))</f>
        <v>5525129.9998745434</v>
      </c>
      <c r="K115" s="13">
        <f>E115*INDEX(DIM,MATCH($B115,DIM_ISOS,0),MATCH(K$2&amp;"_"&amp;K$4,DIM_MetricUnique,0))</f>
        <v>19</v>
      </c>
      <c r="L115" s="13">
        <f>F115*INDEX(DIM,MATCH($B115,DIM_ISOS,0),MATCH(L$2&amp;"_"&amp;L$4,DIM_MetricUnique,0))</f>
        <v>114409.80305476312</v>
      </c>
      <c r="M115" s="13">
        <f>G115*INDEX(DIM,MATCH($B115,DIM_ISOS,0),MATCH(M$2&amp;"_"&amp;M$4,DIM_MetricUnique,0))</f>
        <v>1.25</v>
      </c>
      <c r="N115" s="13">
        <f>H115*INDEX(DIM,MATCH($B115,DIM_ISOS,0),MATCH(N$2&amp;"_"&amp;N$4,DIM_MetricUnique,0))</f>
        <v>148160.24575767884</v>
      </c>
      <c r="O115" s="13">
        <f>I115*INDEX(DIM,MATCH($B115,DIM_ISOS,0),MATCH(O$2&amp;"_"&amp;O$4,DIM_MetricUnique,0))</f>
        <v>36</v>
      </c>
      <c r="P115" s="13">
        <f>J115+K115</f>
        <v>5525148.9998745434</v>
      </c>
      <c r="Q115" s="13">
        <f>L115+M115</f>
        <v>114411.05305476312</v>
      </c>
      <c r="R115" s="13">
        <f>N115+O115</f>
        <v>148196.24575767884</v>
      </c>
      <c r="S115" s="13">
        <f t="shared" si="3"/>
        <v>5787700.0486869849</v>
      </c>
      <c r="T115" s="13">
        <f t="shared" si="4"/>
        <v>56.25</v>
      </c>
      <c r="U115" s="13">
        <f t="shared" si="5"/>
        <v>5787756.2986869849</v>
      </c>
    </row>
    <row r="116" spans="1:21" x14ac:dyDescent="0.3">
      <c r="A116" s="1" t="s">
        <v>228</v>
      </c>
      <c r="B116" s="1" t="s">
        <v>229</v>
      </c>
      <c r="D116" s="5">
        <v>300</v>
      </c>
      <c r="E116" s="7">
        <v>0.25</v>
      </c>
      <c r="F116" s="5">
        <v>200</v>
      </c>
      <c r="G116" s="5">
        <v>0.5</v>
      </c>
      <c r="H116" s="5">
        <v>100</v>
      </c>
      <c r="I116" s="5">
        <v>0.75</v>
      </c>
      <c r="J116" s="13">
        <f>D116*INDEX(DIM,MATCH($B116,DIM_ISOS,0),MATCH(J$2&amp;"_"&amp;J$4,DIM_MetricUnique,0))</f>
        <v>0</v>
      </c>
      <c r="K116" s="13">
        <f>E116*INDEX(DIM,MATCH($B116,DIM_ISOS,0),MATCH(K$2&amp;"_"&amp;K$4,DIM_MetricUnique,0))</f>
        <v>0</v>
      </c>
      <c r="L116" s="13">
        <f>F116*INDEX(DIM,MATCH($B116,DIM_ISOS,0),MATCH(L$2&amp;"_"&amp;L$4,DIM_MetricUnique,0))</f>
        <v>288675006.65804982</v>
      </c>
      <c r="M116" s="13">
        <f>G116*INDEX(DIM,MATCH($B116,DIM_ISOS,0),MATCH(M$2&amp;"_"&amp;M$4,DIM_MetricUnique,0))</f>
        <v>69.999999999999986</v>
      </c>
      <c r="N116" s="13">
        <f>H116*INDEX(DIM,MATCH($B116,DIM_ISOS,0),MATCH(N$2&amp;"_"&amp;N$4,DIM_MetricUnique,0))</f>
        <v>47988606.915468909</v>
      </c>
      <c r="O116" s="13">
        <f>I116*INDEX(DIM,MATCH($B116,DIM_ISOS,0),MATCH(O$2&amp;"_"&amp;O$4,DIM_MetricUnique,0))</f>
        <v>229.5</v>
      </c>
      <c r="P116" s="13">
        <f>J116+K116</f>
        <v>0</v>
      </c>
      <c r="Q116" s="13">
        <f>L116+M116</f>
        <v>288675076.65804982</v>
      </c>
      <c r="R116" s="13">
        <f>N116+O116</f>
        <v>47988836.415468909</v>
      </c>
      <c r="S116" s="13">
        <f t="shared" si="3"/>
        <v>336663613.57351875</v>
      </c>
      <c r="T116" s="13">
        <f t="shared" si="4"/>
        <v>299.5</v>
      </c>
      <c r="U116" s="13">
        <f t="shared" si="5"/>
        <v>336663913.07351875</v>
      </c>
    </row>
    <row r="117" spans="1:21" x14ac:dyDescent="0.3">
      <c r="A117" s="1" t="s">
        <v>230</v>
      </c>
      <c r="B117" s="1" t="s">
        <v>231</v>
      </c>
      <c r="D117" s="5">
        <v>300</v>
      </c>
      <c r="E117" s="7">
        <v>0.25</v>
      </c>
      <c r="F117" s="5">
        <v>200</v>
      </c>
      <c r="G117" s="5">
        <v>0.5</v>
      </c>
      <c r="H117" s="5">
        <v>100</v>
      </c>
      <c r="I117" s="5">
        <v>0.75</v>
      </c>
      <c r="J117" s="13">
        <f>D117*INDEX(DIM,MATCH($B117,DIM_ISOS,0),MATCH(J$2&amp;"_"&amp;J$4,DIM_MetricUnique,0))</f>
        <v>0</v>
      </c>
      <c r="K117" s="13">
        <f>E117*INDEX(DIM,MATCH($B117,DIM_ISOS,0),MATCH(K$2&amp;"_"&amp;K$4,DIM_MetricUnique,0))</f>
        <v>0</v>
      </c>
      <c r="L117" s="13">
        <f>F117*INDEX(DIM,MATCH($B117,DIM_ISOS,0),MATCH(L$2&amp;"_"&amp;L$4,DIM_MetricUnique,0))</f>
        <v>160163355.89354509</v>
      </c>
      <c r="M117" s="13">
        <f>G117*INDEX(DIM,MATCH($B117,DIM_ISOS,0),MATCH(M$2&amp;"_"&amp;M$4,DIM_MetricUnique,0))</f>
        <v>55.000000000000007</v>
      </c>
      <c r="N117" s="13">
        <f>H117*INDEX(DIM,MATCH($B117,DIM_ISOS,0),MATCH(N$2&amp;"_"&amp;N$4,DIM_MetricUnique,0))</f>
        <v>99675618.131072789</v>
      </c>
      <c r="O117" s="13">
        <f>I117*INDEX(DIM,MATCH($B117,DIM_ISOS,0),MATCH(O$2&amp;"_"&amp;O$4,DIM_MetricUnique,0))</f>
        <v>175.5</v>
      </c>
      <c r="P117" s="13">
        <f>J117+K117</f>
        <v>0</v>
      </c>
      <c r="Q117" s="13">
        <f>L117+M117</f>
        <v>160163410.89354509</v>
      </c>
      <c r="R117" s="13">
        <f>N117+O117</f>
        <v>99675793.631072789</v>
      </c>
      <c r="S117" s="13">
        <f t="shared" si="3"/>
        <v>259838974.02461788</v>
      </c>
      <c r="T117" s="13">
        <f t="shared" si="4"/>
        <v>230.5</v>
      </c>
      <c r="U117" s="13">
        <f t="shared" si="5"/>
        <v>259839204.52461788</v>
      </c>
    </row>
    <row r="118" spans="1:21" x14ac:dyDescent="0.3">
      <c r="A118" s="1" t="s">
        <v>232</v>
      </c>
      <c r="B118" s="1" t="s">
        <v>233</v>
      </c>
      <c r="D118" s="5">
        <v>300</v>
      </c>
      <c r="E118" s="7">
        <v>0.25</v>
      </c>
      <c r="F118" s="5">
        <v>200</v>
      </c>
      <c r="G118" s="5">
        <v>0.5</v>
      </c>
      <c r="H118" s="5">
        <v>100</v>
      </c>
      <c r="I118" s="5">
        <v>0.75</v>
      </c>
      <c r="J118" s="13">
        <f>D118*INDEX(DIM,MATCH($B118,DIM_ISOS,0),MATCH(J$2&amp;"_"&amp;J$4,DIM_MetricUnique,0))</f>
        <v>0</v>
      </c>
      <c r="K118" s="13">
        <f>E118*INDEX(DIM,MATCH($B118,DIM_ISOS,0),MATCH(K$2&amp;"_"&amp;K$4,DIM_MetricUnique,0))</f>
        <v>0</v>
      </c>
      <c r="L118" s="13">
        <f>F118*INDEX(DIM,MATCH($B118,DIM_ISOS,0),MATCH(L$2&amp;"_"&amp;L$4,DIM_MetricUnique,0))</f>
        <v>43907906.262414321</v>
      </c>
      <c r="M118" s="13">
        <f>G118*INDEX(DIM,MATCH($B118,DIM_ISOS,0),MATCH(M$2&amp;"_"&amp;M$4,DIM_MetricUnique,0))</f>
        <v>55.000000000000007</v>
      </c>
      <c r="N118" s="13">
        <f>H118*INDEX(DIM,MATCH($B118,DIM_ISOS,0),MATCH(N$2&amp;"_"&amp;N$4,DIM_MetricUnique,0))</f>
        <v>12475378.141880332</v>
      </c>
      <c r="O118" s="13">
        <f>I118*INDEX(DIM,MATCH($B118,DIM_ISOS,0),MATCH(O$2&amp;"_"&amp;O$4,DIM_MetricUnique,0))</f>
        <v>193.5</v>
      </c>
      <c r="P118" s="13">
        <f>J118+K118</f>
        <v>0</v>
      </c>
      <c r="Q118" s="13">
        <f>L118+M118</f>
        <v>43907961.262414321</v>
      </c>
      <c r="R118" s="13">
        <f>N118+O118</f>
        <v>12475571.641880332</v>
      </c>
      <c r="S118" s="13">
        <f t="shared" si="3"/>
        <v>56383284.404294655</v>
      </c>
      <c r="T118" s="13">
        <f t="shared" si="4"/>
        <v>248.5</v>
      </c>
      <c r="U118" s="13">
        <f t="shared" si="5"/>
        <v>56383532.904294655</v>
      </c>
    </row>
    <row r="119" spans="1:21" x14ac:dyDescent="0.3">
      <c r="A119" s="1" t="s">
        <v>234</v>
      </c>
      <c r="B119" s="1" t="s">
        <v>235</v>
      </c>
      <c r="D119" s="5">
        <v>300</v>
      </c>
      <c r="E119" s="7">
        <v>0.25</v>
      </c>
      <c r="F119" s="5">
        <v>200</v>
      </c>
      <c r="G119" s="5">
        <v>0.5</v>
      </c>
      <c r="H119" s="5">
        <v>100</v>
      </c>
      <c r="I119" s="5">
        <v>0.75</v>
      </c>
      <c r="J119" s="13">
        <f>D119*INDEX(DIM,MATCH($B119,DIM_ISOS,0),MATCH(J$2&amp;"_"&amp;J$4,DIM_MetricUnique,0))</f>
        <v>0</v>
      </c>
      <c r="K119" s="13">
        <f>E119*INDEX(DIM,MATCH($B119,DIM_ISOS,0),MATCH(K$2&amp;"_"&amp;K$4,DIM_MetricUnique,0))</f>
        <v>0</v>
      </c>
      <c r="L119" s="13">
        <f>F119*INDEX(DIM,MATCH($B119,DIM_ISOS,0),MATCH(L$2&amp;"_"&amp;L$4,DIM_MetricUnique,0))</f>
        <v>3419038279.4691854</v>
      </c>
      <c r="M119" s="13">
        <f>G119*INDEX(DIM,MATCH($B119,DIM_ISOS,0),MATCH(M$2&amp;"_"&amp;M$4,DIM_MetricUnique,0))</f>
        <v>72.5</v>
      </c>
      <c r="N119" s="13">
        <f>H119*INDEX(DIM,MATCH($B119,DIM_ISOS,0),MATCH(N$2&amp;"_"&amp;N$4,DIM_MetricUnique,0))</f>
        <v>794710714.61478424</v>
      </c>
      <c r="O119" s="13">
        <f>I119*INDEX(DIM,MATCH($B119,DIM_ISOS,0),MATCH(O$2&amp;"_"&amp;O$4,DIM_MetricUnique,0))</f>
        <v>148.49999999999997</v>
      </c>
      <c r="P119" s="13">
        <f>J119+K119</f>
        <v>0</v>
      </c>
      <c r="Q119" s="13">
        <f>L119+M119</f>
        <v>3419038351.9691854</v>
      </c>
      <c r="R119" s="13">
        <f>N119+O119</f>
        <v>794710863.11478424</v>
      </c>
      <c r="S119" s="13">
        <f t="shared" si="3"/>
        <v>4213748994.0839696</v>
      </c>
      <c r="T119" s="13">
        <f t="shared" si="4"/>
        <v>220.99999999999997</v>
      </c>
      <c r="U119" s="13">
        <f t="shared" si="5"/>
        <v>4213749215.0839696</v>
      </c>
    </row>
    <row r="120" spans="1:21" x14ac:dyDescent="0.3">
      <c r="A120" s="1" t="s">
        <v>236</v>
      </c>
      <c r="B120" s="1" t="s">
        <v>237</v>
      </c>
      <c r="D120" s="5">
        <v>300</v>
      </c>
      <c r="E120" s="7">
        <v>0.25</v>
      </c>
      <c r="F120" s="5">
        <v>200</v>
      </c>
      <c r="G120" s="5">
        <v>0.5</v>
      </c>
      <c r="H120" s="5">
        <v>100</v>
      </c>
      <c r="I120" s="5">
        <v>0.75</v>
      </c>
      <c r="J120" s="13">
        <f>D120*INDEX(DIM,MATCH($B120,DIM_ISOS,0),MATCH(J$2&amp;"_"&amp;J$4,DIM_MetricUnique,0))</f>
        <v>1164985841.1328559</v>
      </c>
      <c r="K120" s="13">
        <f>E120*INDEX(DIM,MATCH($B120,DIM_ISOS,0),MATCH(K$2&amp;"_"&amp;K$4,DIM_MetricUnique,0))</f>
        <v>26</v>
      </c>
      <c r="L120" s="13">
        <f>F120*INDEX(DIM,MATCH($B120,DIM_ISOS,0),MATCH(L$2&amp;"_"&amp;L$4,DIM_MetricUnique,0))</f>
        <v>2434587855.7589459</v>
      </c>
      <c r="M120" s="13">
        <f>G120*INDEX(DIM,MATCH($B120,DIM_ISOS,0),MATCH(M$2&amp;"_"&amp;M$4,DIM_MetricUnique,0))</f>
        <v>78.75</v>
      </c>
      <c r="N120" s="13">
        <f>H120*INDEX(DIM,MATCH($B120,DIM_ISOS,0),MATCH(N$2&amp;"_"&amp;N$4,DIM_MetricUnique,0))</f>
        <v>759126745.18739641</v>
      </c>
      <c r="O120" s="13">
        <f>I120*INDEX(DIM,MATCH($B120,DIM_ISOS,0),MATCH(O$2&amp;"_"&amp;O$4,DIM_MetricUnique,0))</f>
        <v>125.99999999999997</v>
      </c>
      <c r="P120" s="13">
        <f>J120+K120</f>
        <v>1164985867.1328559</v>
      </c>
      <c r="Q120" s="13">
        <f>L120+M120</f>
        <v>2434587934.5089459</v>
      </c>
      <c r="R120" s="13">
        <f>N120+O120</f>
        <v>759126871.18739641</v>
      </c>
      <c r="S120" s="13">
        <f t="shared" si="3"/>
        <v>4358700442.0791979</v>
      </c>
      <c r="T120" s="13">
        <f t="shared" si="4"/>
        <v>230.74999999999997</v>
      </c>
      <c r="U120" s="13">
        <f t="shared" si="5"/>
        <v>4358700672.8291979</v>
      </c>
    </row>
    <row r="121" spans="1:21" x14ac:dyDescent="0.3">
      <c r="A121" s="1" t="s">
        <v>238</v>
      </c>
      <c r="B121" s="1" t="s">
        <v>239</v>
      </c>
      <c r="D121" s="5">
        <v>300</v>
      </c>
      <c r="E121" s="7">
        <v>0.25</v>
      </c>
      <c r="F121" s="5">
        <v>200</v>
      </c>
      <c r="G121" s="5">
        <v>0.5</v>
      </c>
      <c r="H121" s="5">
        <v>100</v>
      </c>
      <c r="I121" s="5">
        <v>0.75</v>
      </c>
      <c r="J121" s="13">
        <f>D121*INDEX(DIM,MATCH($B121,DIM_ISOS,0),MATCH(J$2&amp;"_"&amp;J$4,DIM_MetricUnique,0))</f>
        <v>8488128002.6084995</v>
      </c>
      <c r="K121" s="13">
        <f>E121*INDEX(DIM,MATCH($B121,DIM_ISOS,0),MATCH(K$2&amp;"_"&amp;K$4,DIM_MetricUnique,0))</f>
        <v>27.999999999999996</v>
      </c>
      <c r="L121" s="13">
        <f>F121*INDEX(DIM,MATCH($B121,DIM_ISOS,0),MATCH(L$2&amp;"_"&amp;L$4,DIM_MetricUnique,0))</f>
        <v>2852780467.3768291</v>
      </c>
      <c r="M121" s="13">
        <f>G121*INDEX(DIM,MATCH($B121,DIM_ISOS,0),MATCH(M$2&amp;"_"&amp;M$4,DIM_MetricUnique,0))</f>
        <v>123.75</v>
      </c>
      <c r="N121" s="13">
        <f>H121*INDEX(DIM,MATCH($B121,DIM_ISOS,0),MATCH(N$2&amp;"_"&amp;N$4,DIM_MetricUnique,0))</f>
        <v>88356355.257761776</v>
      </c>
      <c r="O121" s="13">
        <f>I121*INDEX(DIM,MATCH($B121,DIM_ISOS,0),MATCH(O$2&amp;"_"&amp;O$4,DIM_MetricUnique,0))</f>
        <v>423</v>
      </c>
      <c r="P121" s="13">
        <f>J121+K121</f>
        <v>8488128030.6084995</v>
      </c>
      <c r="Q121" s="13">
        <f>L121+M121</f>
        <v>2852780591.1268291</v>
      </c>
      <c r="R121" s="13">
        <f>N121+O121</f>
        <v>88356778.257761776</v>
      </c>
      <c r="S121" s="13">
        <f t="shared" si="3"/>
        <v>11429264825.24309</v>
      </c>
      <c r="T121" s="13">
        <f t="shared" si="4"/>
        <v>574.75</v>
      </c>
      <c r="U121" s="13">
        <f t="shared" si="5"/>
        <v>11429265399.99309</v>
      </c>
    </row>
    <row r="122" spans="1:21" x14ac:dyDescent="0.3">
      <c r="A122" s="1" t="s">
        <v>240</v>
      </c>
      <c r="B122" s="1" t="s">
        <v>241</v>
      </c>
      <c r="D122" s="5">
        <v>300</v>
      </c>
      <c r="E122" s="7">
        <v>0.25</v>
      </c>
      <c r="F122" s="5">
        <v>200</v>
      </c>
      <c r="G122" s="5">
        <v>0.5</v>
      </c>
      <c r="H122" s="5">
        <v>100</v>
      </c>
      <c r="I122" s="5">
        <v>0.75</v>
      </c>
      <c r="J122" s="13">
        <f>D122*INDEX(DIM,MATCH($B122,DIM_ISOS,0),MATCH(J$2&amp;"_"&amp;J$4,DIM_MetricUnique,0))</f>
        <v>0</v>
      </c>
      <c r="K122" s="13">
        <f>E122*INDEX(DIM,MATCH($B122,DIM_ISOS,0),MATCH(K$2&amp;"_"&amp;K$4,DIM_MetricUnique,0))</f>
        <v>0</v>
      </c>
      <c r="L122" s="13">
        <f>F122*INDEX(DIM,MATCH($B122,DIM_ISOS,0),MATCH(L$2&amp;"_"&amp;L$4,DIM_MetricUnique,0))</f>
        <v>60872449.592355147</v>
      </c>
      <c r="M122" s="13">
        <f>G122*INDEX(DIM,MATCH($B122,DIM_ISOS,0),MATCH(M$2&amp;"_"&amp;M$4,DIM_MetricUnique,0))</f>
        <v>83.75</v>
      </c>
      <c r="N122" s="13">
        <f>H122*INDEX(DIM,MATCH($B122,DIM_ISOS,0),MATCH(N$2&amp;"_"&amp;N$4,DIM_MetricUnique,0))</f>
        <v>545713.943171805</v>
      </c>
      <c r="O122" s="13">
        <f>I122*INDEX(DIM,MATCH($B122,DIM_ISOS,0),MATCH(O$2&amp;"_"&amp;O$4,DIM_MetricUnique,0))</f>
        <v>4.5</v>
      </c>
      <c r="P122" s="13">
        <f>J122+K122</f>
        <v>0</v>
      </c>
      <c r="Q122" s="13">
        <f>L122+M122</f>
        <v>60872533.342355147</v>
      </c>
      <c r="R122" s="13">
        <f>N122+O122</f>
        <v>545718.443171805</v>
      </c>
      <c r="S122" s="13">
        <f t="shared" si="3"/>
        <v>61418163.535526954</v>
      </c>
      <c r="T122" s="13">
        <f t="shared" si="4"/>
        <v>88.25</v>
      </c>
      <c r="U122" s="13">
        <f t="shared" si="5"/>
        <v>61418251.785526954</v>
      </c>
    </row>
    <row r="123" spans="1:21" x14ac:dyDescent="0.3">
      <c r="A123" s="1" t="s">
        <v>242</v>
      </c>
      <c r="B123" s="1" t="s">
        <v>243</v>
      </c>
      <c r="D123" s="5">
        <v>300</v>
      </c>
      <c r="E123" s="7">
        <v>0.25</v>
      </c>
      <c r="F123" s="5">
        <v>200</v>
      </c>
      <c r="G123" s="5">
        <v>0.5</v>
      </c>
      <c r="H123" s="5">
        <v>100</v>
      </c>
      <c r="I123" s="5">
        <v>0.75</v>
      </c>
      <c r="J123" s="13">
        <f>D123*INDEX(DIM,MATCH($B123,DIM_ISOS,0),MATCH(J$2&amp;"_"&amp;J$4,DIM_MetricUnique,0))</f>
        <v>0</v>
      </c>
      <c r="K123" s="13">
        <f>E123*INDEX(DIM,MATCH($B123,DIM_ISOS,0),MATCH(K$2&amp;"_"&amp;K$4,DIM_MetricUnique,0))</f>
        <v>0</v>
      </c>
      <c r="L123" s="13">
        <f>F123*INDEX(DIM,MATCH($B123,DIM_ISOS,0),MATCH(L$2&amp;"_"&amp;L$4,DIM_MetricUnique,0))</f>
        <v>5200.720965525129</v>
      </c>
      <c r="M123" s="13">
        <f>G123*INDEX(DIM,MATCH($B123,DIM_ISOS,0),MATCH(M$2&amp;"_"&amp;M$4,DIM_MetricUnique,0))</f>
        <v>1.25</v>
      </c>
      <c r="N123" s="13">
        <f>H123*INDEX(DIM,MATCH($B123,DIM_ISOS,0),MATCH(N$2&amp;"_"&amp;N$4,DIM_MetricUnique,0))</f>
        <v>2915.1502745168523</v>
      </c>
      <c r="O123" s="13">
        <f>I123*INDEX(DIM,MATCH($B123,DIM_ISOS,0),MATCH(O$2&amp;"_"&amp;O$4,DIM_MetricUnique,0))</f>
        <v>4.5</v>
      </c>
      <c r="P123" s="13">
        <f>J123+K123</f>
        <v>0</v>
      </c>
      <c r="Q123" s="13">
        <f>L123+M123</f>
        <v>5201.970965525129</v>
      </c>
      <c r="R123" s="13">
        <f>N123+O123</f>
        <v>2919.6502745168523</v>
      </c>
      <c r="S123" s="13">
        <f t="shared" si="3"/>
        <v>8115.8712400419809</v>
      </c>
      <c r="T123" s="13">
        <f t="shared" si="4"/>
        <v>5.75</v>
      </c>
      <c r="U123" s="13">
        <f t="shared" si="5"/>
        <v>8121.6212400419809</v>
      </c>
    </row>
    <row r="124" spans="1:21" x14ac:dyDescent="0.3">
      <c r="A124" s="1" t="s">
        <v>244</v>
      </c>
      <c r="B124" s="1" t="s">
        <v>245</v>
      </c>
      <c r="D124" s="5">
        <v>300</v>
      </c>
      <c r="E124" s="7">
        <v>0.25</v>
      </c>
      <c r="F124" s="5">
        <v>200</v>
      </c>
      <c r="G124" s="5">
        <v>0.5</v>
      </c>
      <c r="H124" s="5">
        <v>100</v>
      </c>
      <c r="I124" s="5">
        <v>0.75</v>
      </c>
      <c r="J124" s="13">
        <f>D124*INDEX(DIM,MATCH($B124,DIM_ISOS,0),MATCH(J$2&amp;"_"&amp;J$4,DIM_MetricUnique,0))</f>
        <v>99387213.540863946</v>
      </c>
      <c r="K124" s="13">
        <f>E124*INDEX(DIM,MATCH($B124,DIM_ISOS,0),MATCH(K$2&amp;"_"&amp;K$4,DIM_MetricUnique,0))</f>
        <v>1</v>
      </c>
      <c r="L124" s="13">
        <f>F124*INDEX(DIM,MATCH($B124,DIM_ISOS,0),MATCH(L$2&amp;"_"&amp;L$4,DIM_MetricUnique,0))</f>
        <v>2791565971.6140084</v>
      </c>
      <c r="M124" s="13">
        <f>G124*INDEX(DIM,MATCH($B124,DIM_ISOS,0),MATCH(M$2&amp;"_"&amp;M$4,DIM_MetricUnique,0))</f>
        <v>84.999999999999986</v>
      </c>
      <c r="N124" s="13">
        <f>H124*INDEX(DIM,MATCH($B124,DIM_ISOS,0),MATCH(N$2&amp;"_"&amp;N$4,DIM_MetricUnique,0))</f>
        <v>2459400126.5923305</v>
      </c>
      <c r="O124" s="13">
        <f>I124*INDEX(DIM,MATCH($B124,DIM_ISOS,0),MATCH(O$2&amp;"_"&amp;O$4,DIM_MetricUnique,0))</f>
        <v>445.5</v>
      </c>
      <c r="P124" s="13">
        <f>J124+K124</f>
        <v>99387214.540863946</v>
      </c>
      <c r="Q124" s="13">
        <f>L124+M124</f>
        <v>2791566056.6140084</v>
      </c>
      <c r="R124" s="13">
        <f>N124+O124</f>
        <v>2459400572.0923305</v>
      </c>
      <c r="S124" s="13">
        <f t="shared" si="3"/>
        <v>5350353311.7472029</v>
      </c>
      <c r="T124" s="13">
        <f t="shared" si="4"/>
        <v>531.5</v>
      </c>
      <c r="U124" s="13">
        <f t="shared" si="5"/>
        <v>5350353843.2472029</v>
      </c>
    </row>
    <row r="125" spans="1:21" x14ac:dyDescent="0.3">
      <c r="A125" s="1" t="s">
        <v>246</v>
      </c>
      <c r="B125" s="1" t="s">
        <v>247</v>
      </c>
      <c r="D125" s="5">
        <v>300</v>
      </c>
      <c r="E125" s="7">
        <v>0.25</v>
      </c>
      <c r="F125" s="5">
        <v>200</v>
      </c>
      <c r="G125" s="5">
        <v>0.5</v>
      </c>
      <c r="H125" s="5">
        <v>100</v>
      </c>
      <c r="I125" s="5">
        <v>0.75</v>
      </c>
      <c r="J125" s="13">
        <f>D125*INDEX(DIM,MATCH($B125,DIM_ISOS,0),MATCH(J$2&amp;"_"&amp;J$4,DIM_MetricUnique,0))</f>
        <v>0</v>
      </c>
      <c r="K125" s="13">
        <f>E125*INDEX(DIM,MATCH($B125,DIM_ISOS,0),MATCH(K$2&amp;"_"&amp;K$4,DIM_MetricUnique,0))</f>
        <v>0</v>
      </c>
      <c r="L125" s="13">
        <f>F125*INDEX(DIM,MATCH($B125,DIM_ISOS,0),MATCH(L$2&amp;"_"&amp;L$4,DIM_MetricUnique,0))</f>
        <v>433349498.55840242</v>
      </c>
      <c r="M125" s="13">
        <f>G125*INDEX(DIM,MATCH($B125,DIM_ISOS,0),MATCH(M$2&amp;"_"&amp;M$4,DIM_MetricUnique,0))</f>
        <v>72.5</v>
      </c>
      <c r="N125" s="13">
        <f>H125*INDEX(DIM,MATCH($B125,DIM_ISOS,0),MATCH(N$2&amp;"_"&amp;N$4,DIM_MetricUnique,0))</f>
        <v>103564639.91366471</v>
      </c>
      <c r="O125" s="13">
        <f>I125*INDEX(DIM,MATCH($B125,DIM_ISOS,0),MATCH(O$2&amp;"_"&amp;O$4,DIM_MetricUnique,0))</f>
        <v>81</v>
      </c>
      <c r="P125" s="13">
        <f>J125+K125</f>
        <v>0</v>
      </c>
      <c r="Q125" s="13">
        <f>L125+M125</f>
        <v>433349571.05840242</v>
      </c>
      <c r="R125" s="13">
        <f>N125+O125</f>
        <v>103564720.91366471</v>
      </c>
      <c r="S125" s="13">
        <f t="shared" si="3"/>
        <v>536914138.47206712</v>
      </c>
      <c r="T125" s="13">
        <f t="shared" si="4"/>
        <v>153.5</v>
      </c>
      <c r="U125" s="13">
        <f t="shared" si="5"/>
        <v>536914291.97206712</v>
      </c>
    </row>
    <row r="126" spans="1:21" x14ac:dyDescent="0.3">
      <c r="A126" s="1" t="s">
        <v>248</v>
      </c>
      <c r="B126" s="1" t="s">
        <v>249</v>
      </c>
      <c r="D126" s="5">
        <v>300</v>
      </c>
      <c r="E126" s="7">
        <v>0.25</v>
      </c>
      <c r="F126" s="5">
        <v>200</v>
      </c>
      <c r="G126" s="5">
        <v>0.5</v>
      </c>
      <c r="H126" s="5">
        <v>100</v>
      </c>
      <c r="I126" s="5">
        <v>0.75</v>
      </c>
      <c r="J126" s="13">
        <f>D126*INDEX(DIM,MATCH($B126,DIM_ISOS,0),MATCH(J$2&amp;"_"&amp;J$4,DIM_MetricUnique,0))</f>
        <v>249325903.31699422</v>
      </c>
      <c r="K126" s="13">
        <f>E126*INDEX(DIM,MATCH($B126,DIM_ISOS,0),MATCH(K$2&amp;"_"&amp;K$4,DIM_MetricUnique,0))</f>
        <v>14.499999999999998</v>
      </c>
      <c r="L126" s="13">
        <f>F126*INDEX(DIM,MATCH($B126,DIM_ISOS,0),MATCH(L$2&amp;"_"&amp;L$4,DIM_MetricUnique,0))</f>
        <v>33445108.878835499</v>
      </c>
      <c r="M126" s="13">
        <f>G126*INDEX(DIM,MATCH($B126,DIM_ISOS,0),MATCH(M$2&amp;"_"&amp;M$4,DIM_MetricUnique,0))</f>
        <v>47.5</v>
      </c>
      <c r="N126" s="13">
        <f>H126*INDEX(DIM,MATCH($B126,DIM_ISOS,0),MATCH(N$2&amp;"_"&amp;N$4,DIM_MetricUnique,0))</f>
        <v>22421723.021483932</v>
      </c>
      <c r="O126" s="13">
        <f>I126*INDEX(DIM,MATCH($B126,DIM_ISOS,0),MATCH(O$2&amp;"_"&amp;O$4,DIM_MetricUnique,0))</f>
        <v>373.50000000000006</v>
      </c>
      <c r="P126" s="13">
        <f>J126+K126</f>
        <v>249325917.81699422</v>
      </c>
      <c r="Q126" s="13">
        <f>L126+M126</f>
        <v>33445156.378835499</v>
      </c>
      <c r="R126" s="13">
        <f>N126+O126</f>
        <v>22422096.521483932</v>
      </c>
      <c r="S126" s="13">
        <f t="shared" si="3"/>
        <v>305192735.21731371</v>
      </c>
      <c r="T126" s="13">
        <f t="shared" si="4"/>
        <v>435.50000000000006</v>
      </c>
      <c r="U126" s="13">
        <f t="shared" si="5"/>
        <v>305193170.71731371</v>
      </c>
    </row>
    <row r="127" spans="1:21" x14ac:dyDescent="0.3">
      <c r="A127" s="1" t="s">
        <v>250</v>
      </c>
      <c r="B127" s="1" t="s">
        <v>251</v>
      </c>
      <c r="D127" s="5">
        <v>300</v>
      </c>
      <c r="E127" s="7">
        <v>0.25</v>
      </c>
      <c r="F127" s="5">
        <v>200</v>
      </c>
      <c r="G127" s="5">
        <v>0.5</v>
      </c>
      <c r="H127" s="5">
        <v>100</v>
      </c>
      <c r="I127" s="5">
        <v>0.75</v>
      </c>
      <c r="J127" s="13">
        <f>D127*INDEX(DIM,MATCH($B127,DIM_ISOS,0),MATCH(J$2&amp;"_"&amp;J$4,DIM_MetricUnique,0))</f>
        <v>96571350.228142068</v>
      </c>
      <c r="K127" s="13">
        <f>E127*INDEX(DIM,MATCH($B127,DIM_ISOS,0),MATCH(K$2&amp;"_"&amp;K$4,DIM_MetricUnique,0))</f>
        <v>18</v>
      </c>
      <c r="L127" s="13">
        <f>F127*INDEX(DIM,MATCH($B127,DIM_ISOS,0),MATCH(L$2&amp;"_"&amp;L$4,DIM_MetricUnique,0))</f>
        <v>215098273.801808</v>
      </c>
      <c r="M127" s="13">
        <f>G127*INDEX(DIM,MATCH($B127,DIM_ISOS,0),MATCH(M$2&amp;"_"&amp;M$4,DIM_MetricUnique,0))</f>
        <v>65</v>
      </c>
      <c r="N127" s="13">
        <f>H127*INDEX(DIM,MATCH($B127,DIM_ISOS,0),MATCH(N$2&amp;"_"&amp;N$4,DIM_MetricUnique,0))</f>
        <v>472313080.00537866</v>
      </c>
      <c r="O127" s="13">
        <f>I127*INDEX(DIM,MATCH($B127,DIM_ISOS,0),MATCH(O$2&amp;"_"&amp;O$4,DIM_MetricUnique,0))</f>
        <v>414</v>
      </c>
      <c r="P127" s="13">
        <f>J127+K127</f>
        <v>96571368.228142068</v>
      </c>
      <c r="Q127" s="13">
        <f>L127+M127</f>
        <v>215098338.801808</v>
      </c>
      <c r="R127" s="13">
        <f>N127+O127</f>
        <v>472313494.00537866</v>
      </c>
      <c r="S127" s="13">
        <f t="shared" si="3"/>
        <v>783982704.03532875</v>
      </c>
      <c r="T127" s="13">
        <f t="shared" si="4"/>
        <v>497</v>
      </c>
      <c r="U127" s="13">
        <f t="shared" si="5"/>
        <v>783983201.03532875</v>
      </c>
    </row>
    <row r="128" spans="1:21" x14ac:dyDescent="0.3">
      <c r="A128" s="1" t="s">
        <v>252</v>
      </c>
      <c r="B128" s="1" t="s">
        <v>253</v>
      </c>
      <c r="D128" s="5">
        <v>300</v>
      </c>
      <c r="E128" s="7">
        <v>0.25</v>
      </c>
      <c r="F128" s="5">
        <v>200</v>
      </c>
      <c r="G128" s="5">
        <v>0.5</v>
      </c>
      <c r="H128" s="5">
        <v>100</v>
      </c>
      <c r="I128" s="5">
        <v>0.75</v>
      </c>
      <c r="J128" s="13">
        <f>D128*INDEX(DIM,MATCH($B128,DIM_ISOS,0),MATCH(J$2&amp;"_"&amp;J$4,DIM_MetricUnique,0))</f>
        <v>0</v>
      </c>
      <c r="K128" s="13">
        <f>E128*INDEX(DIM,MATCH($B128,DIM_ISOS,0),MATCH(K$2&amp;"_"&amp;K$4,DIM_MetricUnique,0))</f>
        <v>0</v>
      </c>
      <c r="L128" s="13">
        <f>F128*INDEX(DIM,MATCH($B128,DIM_ISOS,0),MATCH(L$2&amp;"_"&amp;L$4,DIM_MetricUnique,0))</f>
        <v>468700146.50966197</v>
      </c>
      <c r="M128" s="13">
        <f>G128*INDEX(DIM,MATCH($B128,DIM_ISOS,0),MATCH(M$2&amp;"_"&amp;M$4,DIM_MetricUnique,0))</f>
        <v>92.5</v>
      </c>
      <c r="N128" s="13">
        <f>H128*INDEX(DIM,MATCH($B128,DIM_ISOS,0),MATCH(N$2&amp;"_"&amp;N$4,DIM_MetricUnique,0))</f>
        <v>11626225.241121158</v>
      </c>
      <c r="O128" s="13">
        <f>I128*INDEX(DIM,MATCH($B128,DIM_ISOS,0),MATCH(O$2&amp;"_"&amp;O$4,DIM_MetricUnique,0))</f>
        <v>4.5</v>
      </c>
      <c r="P128" s="13">
        <f>J128+K128</f>
        <v>0</v>
      </c>
      <c r="Q128" s="13">
        <f>L128+M128</f>
        <v>468700239.00966197</v>
      </c>
      <c r="R128" s="13">
        <f>N128+O128</f>
        <v>11626229.741121158</v>
      </c>
      <c r="S128" s="13">
        <f t="shared" si="3"/>
        <v>480326371.75078315</v>
      </c>
      <c r="T128" s="13">
        <f t="shared" si="4"/>
        <v>97</v>
      </c>
      <c r="U128" s="13">
        <f t="shared" si="5"/>
        <v>480326468.75078315</v>
      </c>
    </row>
    <row r="129" spans="1:21" x14ac:dyDescent="0.3">
      <c r="A129" s="1" t="s">
        <v>254</v>
      </c>
      <c r="B129" s="1" t="s">
        <v>255</v>
      </c>
      <c r="D129" s="5">
        <v>300</v>
      </c>
      <c r="E129" s="7">
        <v>0.25</v>
      </c>
      <c r="F129" s="5">
        <v>200</v>
      </c>
      <c r="G129" s="5">
        <v>0.5</v>
      </c>
      <c r="H129" s="5">
        <v>100</v>
      </c>
      <c r="I129" s="5">
        <v>0.75</v>
      </c>
      <c r="J129" s="13">
        <f>D129*INDEX(DIM,MATCH($B129,DIM_ISOS,0),MATCH(J$2&amp;"_"&amp;J$4,DIM_MetricUnique,0))</f>
        <v>0</v>
      </c>
      <c r="K129" s="13">
        <f>E129*INDEX(DIM,MATCH($B129,DIM_ISOS,0),MATCH(K$2&amp;"_"&amp;K$4,DIM_MetricUnique,0))</f>
        <v>0</v>
      </c>
      <c r="L129" s="13">
        <f>F129*INDEX(DIM,MATCH($B129,DIM_ISOS,0),MATCH(L$2&amp;"_"&amp;L$4,DIM_MetricUnique,0))</f>
        <v>1921479804.6513584</v>
      </c>
      <c r="M129" s="13">
        <f>G129*INDEX(DIM,MATCH($B129,DIM_ISOS,0),MATCH(M$2&amp;"_"&amp;M$4,DIM_MetricUnique,0))</f>
        <v>100</v>
      </c>
      <c r="N129" s="13">
        <f>H129*INDEX(DIM,MATCH($B129,DIM_ISOS,0),MATCH(N$2&amp;"_"&amp;N$4,DIM_MetricUnique,0))</f>
        <v>53906205.86745505</v>
      </c>
      <c r="O129" s="13">
        <f>I129*INDEX(DIM,MATCH($B129,DIM_ISOS,0),MATCH(O$2&amp;"_"&amp;O$4,DIM_MetricUnique,0))</f>
        <v>4.5</v>
      </c>
      <c r="P129" s="13">
        <f>J129+K129</f>
        <v>0</v>
      </c>
      <c r="Q129" s="13">
        <f>L129+M129</f>
        <v>1921479904.6513584</v>
      </c>
      <c r="R129" s="13">
        <f>N129+O129</f>
        <v>53906210.36745505</v>
      </c>
      <c r="S129" s="13">
        <f t="shared" si="3"/>
        <v>1975386010.5188134</v>
      </c>
      <c r="T129" s="13">
        <f t="shared" si="4"/>
        <v>104.5</v>
      </c>
      <c r="U129" s="13">
        <f t="shared" si="5"/>
        <v>1975386115.0188134</v>
      </c>
    </row>
    <row r="130" spans="1:21" x14ac:dyDescent="0.3">
      <c r="A130" s="1" t="s">
        <v>256</v>
      </c>
      <c r="B130" s="1" t="s">
        <v>257</v>
      </c>
      <c r="D130" s="5">
        <v>300</v>
      </c>
      <c r="E130" s="7">
        <v>0.25</v>
      </c>
      <c r="F130" s="5">
        <v>200</v>
      </c>
      <c r="G130" s="5">
        <v>0.5</v>
      </c>
      <c r="H130" s="5">
        <v>100</v>
      </c>
      <c r="I130" s="5">
        <v>0.75</v>
      </c>
      <c r="J130" s="13">
        <f>D130*INDEX(DIM,MATCH($B130,DIM_ISOS,0),MATCH(J$2&amp;"_"&amp;J$4,DIM_MetricUnique,0))</f>
        <v>0</v>
      </c>
      <c r="K130" s="13">
        <f>E130*INDEX(DIM,MATCH($B130,DIM_ISOS,0),MATCH(K$2&amp;"_"&amp;K$4,DIM_MetricUnique,0))</f>
        <v>0</v>
      </c>
      <c r="L130" s="13">
        <f>F130*INDEX(DIM,MATCH($B130,DIM_ISOS,0),MATCH(L$2&amp;"_"&amp;L$4,DIM_MetricUnique,0))</f>
        <v>4837865.1608287785</v>
      </c>
      <c r="M130" s="13">
        <f>G130*INDEX(DIM,MATCH($B130,DIM_ISOS,0),MATCH(M$2&amp;"_"&amp;M$4,DIM_MetricUnique,0))</f>
        <v>1.25</v>
      </c>
      <c r="N130" s="13">
        <f>H130*INDEX(DIM,MATCH($B130,DIM_ISOS,0),MATCH(N$2&amp;"_"&amp;N$4,DIM_MetricUnique,0))</f>
        <v>45007097.518151768</v>
      </c>
      <c r="O130" s="13">
        <f>I130*INDEX(DIM,MATCH($B130,DIM_ISOS,0),MATCH(O$2&amp;"_"&amp;O$4,DIM_MetricUnique,0))</f>
        <v>40.5</v>
      </c>
      <c r="P130" s="13">
        <f>J130+K130</f>
        <v>0</v>
      </c>
      <c r="Q130" s="13">
        <f>L130+M130</f>
        <v>4837866.4108287785</v>
      </c>
      <c r="R130" s="13">
        <f>N130+O130</f>
        <v>45007138.018151768</v>
      </c>
      <c r="S130" s="13">
        <f t="shared" si="3"/>
        <v>49844962.678980544</v>
      </c>
      <c r="T130" s="13">
        <f t="shared" si="4"/>
        <v>41.75</v>
      </c>
      <c r="U130" s="13">
        <f t="shared" si="5"/>
        <v>49845004.428980544</v>
      </c>
    </row>
    <row r="131" spans="1:21" x14ac:dyDescent="0.3">
      <c r="A131" s="1" t="s">
        <v>258</v>
      </c>
      <c r="B131" s="1" t="s">
        <v>259</v>
      </c>
      <c r="D131" s="5">
        <v>300</v>
      </c>
      <c r="E131" s="7">
        <v>0.25</v>
      </c>
      <c r="F131" s="5">
        <v>200</v>
      </c>
      <c r="G131" s="5">
        <v>0.5</v>
      </c>
      <c r="H131" s="5">
        <v>100</v>
      </c>
      <c r="I131" s="5">
        <v>0.75</v>
      </c>
      <c r="J131" s="13">
        <f>D131*INDEX(DIM,MATCH($B131,DIM_ISOS,0),MATCH(J$2&amp;"_"&amp;J$4,DIM_MetricUnique,0))</f>
        <v>24223825.456923075</v>
      </c>
      <c r="K131" s="13">
        <f>E131*INDEX(DIM,MATCH($B131,DIM_ISOS,0),MATCH(K$2&amp;"_"&amp;K$4,DIM_MetricUnique,0))</f>
        <v>16</v>
      </c>
      <c r="L131" s="13">
        <f>F131*INDEX(DIM,MATCH($B131,DIM_ISOS,0),MATCH(L$2&amp;"_"&amp;L$4,DIM_MetricUnique,0))</f>
        <v>136924952.63204807</v>
      </c>
      <c r="M131" s="13">
        <f>G131*INDEX(DIM,MATCH($B131,DIM_ISOS,0),MATCH(M$2&amp;"_"&amp;M$4,DIM_MetricUnique,0))</f>
        <v>46.25</v>
      </c>
      <c r="N131" s="13">
        <f>H131*INDEX(DIM,MATCH($B131,DIM_ISOS,0),MATCH(N$2&amp;"_"&amp;N$4,DIM_MetricUnique,0))</f>
        <v>55248003.971628271</v>
      </c>
      <c r="O131" s="13">
        <f>I131*INDEX(DIM,MATCH($B131,DIM_ISOS,0),MATCH(O$2&amp;"_"&amp;O$4,DIM_MetricUnique,0))</f>
        <v>279</v>
      </c>
      <c r="P131" s="13">
        <f>J131+K131</f>
        <v>24223841.456923075</v>
      </c>
      <c r="Q131" s="13">
        <f>L131+M131</f>
        <v>136924998.88204807</v>
      </c>
      <c r="R131" s="13">
        <f>N131+O131</f>
        <v>55248282.971628271</v>
      </c>
      <c r="S131" s="13">
        <f t="shared" si="3"/>
        <v>216396782.06059942</v>
      </c>
      <c r="T131" s="13">
        <f t="shared" si="4"/>
        <v>341.25</v>
      </c>
      <c r="U131" s="13">
        <f t="shared" si="5"/>
        <v>216397123.31059942</v>
      </c>
    </row>
    <row r="132" spans="1:21" x14ac:dyDescent="0.3">
      <c r="A132" s="1" t="s">
        <v>260</v>
      </c>
      <c r="B132" s="1" t="s">
        <v>261</v>
      </c>
      <c r="D132" s="5">
        <v>300</v>
      </c>
      <c r="E132" s="7">
        <v>0.25</v>
      </c>
      <c r="F132" s="5">
        <v>200</v>
      </c>
      <c r="G132" s="5">
        <v>0.5</v>
      </c>
      <c r="H132" s="5">
        <v>100</v>
      </c>
      <c r="I132" s="5">
        <v>0.75</v>
      </c>
      <c r="J132" s="13">
        <f>D132*INDEX(DIM,MATCH($B132,DIM_ISOS,0),MATCH(J$2&amp;"_"&amp;J$4,DIM_MetricUnique,0))</f>
        <v>9607090789.3577251</v>
      </c>
      <c r="K132" s="13">
        <f>E132*INDEX(DIM,MATCH($B132,DIM_ISOS,0),MATCH(K$2&amp;"_"&amp;K$4,DIM_MetricUnique,0))</f>
        <v>19</v>
      </c>
      <c r="L132" s="13">
        <f>F132*INDEX(DIM,MATCH($B132,DIM_ISOS,0),MATCH(L$2&amp;"_"&amp;L$4,DIM_MetricUnique,0))</f>
        <v>18211063825.933525</v>
      </c>
      <c r="M132" s="13">
        <f>G132*INDEX(DIM,MATCH($B132,DIM_ISOS,0),MATCH(M$2&amp;"_"&amp;M$4,DIM_MetricUnique,0))</f>
        <v>111.25</v>
      </c>
      <c r="N132" s="13">
        <f>H132*INDEX(DIM,MATCH($B132,DIM_ISOS,0),MATCH(N$2&amp;"_"&amp;N$4,DIM_MetricUnique,0))</f>
        <v>2211708349.1192455</v>
      </c>
      <c r="O132" s="13">
        <f>I132*INDEX(DIM,MATCH($B132,DIM_ISOS,0),MATCH(O$2&amp;"_"&amp;O$4,DIM_MetricUnique,0))</f>
        <v>409.5</v>
      </c>
      <c r="P132" s="13">
        <f>J132+K132</f>
        <v>9607090808.3577251</v>
      </c>
      <c r="Q132" s="13">
        <f>L132+M132</f>
        <v>18211063937.183525</v>
      </c>
      <c r="R132" s="13">
        <f>N132+O132</f>
        <v>2211708758.6192455</v>
      </c>
      <c r="S132" s="13">
        <f t="shared" si="3"/>
        <v>30029862964.4105</v>
      </c>
      <c r="T132" s="13">
        <f t="shared" si="4"/>
        <v>539.75</v>
      </c>
      <c r="U132" s="13">
        <f t="shared" si="5"/>
        <v>30029863504.1605</v>
      </c>
    </row>
    <row r="133" spans="1:21" x14ac:dyDescent="0.3">
      <c r="A133" s="1" t="s">
        <v>262</v>
      </c>
      <c r="B133" s="1" t="s">
        <v>263</v>
      </c>
      <c r="D133" s="5">
        <v>300</v>
      </c>
      <c r="E133" s="7">
        <v>0.25</v>
      </c>
      <c r="F133" s="5">
        <v>200</v>
      </c>
      <c r="G133" s="5">
        <v>0.5</v>
      </c>
      <c r="H133" s="5">
        <v>100</v>
      </c>
      <c r="I133" s="5">
        <v>0.75</v>
      </c>
      <c r="J133" s="13">
        <f>D133*INDEX(DIM,MATCH($B133,DIM_ISOS,0),MATCH(J$2&amp;"_"&amp;J$4,DIM_MetricUnique,0))</f>
        <v>2047053.6963280966</v>
      </c>
      <c r="K133" s="13">
        <f>E133*INDEX(DIM,MATCH($B133,DIM_ISOS,0),MATCH(K$2&amp;"_"&amp;K$4,DIM_MetricUnique,0))</f>
        <v>24.500000000000004</v>
      </c>
      <c r="L133" s="13">
        <f>F133*INDEX(DIM,MATCH($B133,DIM_ISOS,0),MATCH(L$2&amp;"_"&amp;L$4,DIM_MetricUnique,0))</f>
        <v>1328.1884728807174</v>
      </c>
      <c r="M133" s="13">
        <f>G133*INDEX(DIM,MATCH($B133,DIM_ISOS,0),MATCH(M$2&amp;"_"&amp;M$4,DIM_MetricUnique,0))</f>
        <v>1.25</v>
      </c>
      <c r="N133" s="13">
        <f>H133*INDEX(DIM,MATCH($B133,DIM_ISOS,0),MATCH(N$2&amp;"_"&amp;N$4,DIM_MetricUnique,0))</f>
        <v>47630.708848702612</v>
      </c>
      <c r="O133" s="13">
        <f>I133*INDEX(DIM,MATCH($B133,DIM_ISOS,0),MATCH(O$2&amp;"_"&amp;O$4,DIM_MetricUnique,0))</f>
        <v>13.5</v>
      </c>
      <c r="P133" s="13">
        <f>J133+K133</f>
        <v>2047078.1963280966</v>
      </c>
      <c r="Q133" s="13">
        <f>L133+M133</f>
        <v>1329.4384728807174</v>
      </c>
      <c r="R133" s="13">
        <f>N133+O133</f>
        <v>47644.208848702612</v>
      </c>
      <c r="S133" s="13">
        <f t="shared" si="3"/>
        <v>2096012.59364968</v>
      </c>
      <c r="T133" s="13">
        <f t="shared" si="4"/>
        <v>39.25</v>
      </c>
      <c r="U133" s="13">
        <f t="shared" si="5"/>
        <v>2096051.84364968</v>
      </c>
    </row>
    <row r="134" spans="1:21" x14ac:dyDescent="0.3">
      <c r="A134" s="1" t="s">
        <v>264</v>
      </c>
      <c r="B134" s="1" t="s">
        <v>265</v>
      </c>
      <c r="D134" s="5">
        <v>300</v>
      </c>
      <c r="E134" s="7">
        <v>0.25</v>
      </c>
      <c r="F134" s="5">
        <v>200</v>
      </c>
      <c r="G134" s="5">
        <v>0.5</v>
      </c>
      <c r="H134" s="5">
        <v>100</v>
      </c>
      <c r="I134" s="5">
        <v>0.75</v>
      </c>
      <c r="J134" s="13">
        <f>D134*INDEX(DIM,MATCH($B134,DIM_ISOS,0),MATCH(J$2&amp;"_"&amp;J$4,DIM_MetricUnique,0))</f>
        <v>0</v>
      </c>
      <c r="K134" s="13">
        <f>E134*INDEX(DIM,MATCH($B134,DIM_ISOS,0),MATCH(K$2&amp;"_"&amp;K$4,DIM_MetricUnique,0))</f>
        <v>0</v>
      </c>
      <c r="L134" s="13">
        <f>F134*INDEX(DIM,MATCH($B134,DIM_ISOS,0),MATCH(L$2&amp;"_"&amp;L$4,DIM_MetricUnique,0))</f>
        <v>143610709.95884651</v>
      </c>
      <c r="M134" s="13">
        <f>G134*INDEX(DIM,MATCH($B134,DIM_ISOS,0),MATCH(M$2&amp;"_"&amp;M$4,DIM_MetricUnique,0))</f>
        <v>22.5</v>
      </c>
      <c r="N134" s="13">
        <f>H134*INDEX(DIM,MATCH($B134,DIM_ISOS,0),MATCH(N$2&amp;"_"&amp;N$4,DIM_MetricUnique,0))</f>
        <v>132367967.93773726</v>
      </c>
      <c r="O134" s="13">
        <f>I134*INDEX(DIM,MATCH($B134,DIM_ISOS,0),MATCH(O$2&amp;"_"&amp;O$4,DIM_MetricUnique,0))</f>
        <v>238.5</v>
      </c>
      <c r="P134" s="13">
        <f>J134+K134</f>
        <v>0</v>
      </c>
      <c r="Q134" s="13">
        <f>L134+M134</f>
        <v>143610732.45884651</v>
      </c>
      <c r="R134" s="13">
        <f>N134+O134</f>
        <v>132368206.43773726</v>
      </c>
      <c r="S134" s="13">
        <f t="shared" ref="S134:S195" si="6">J134+L134+N134</f>
        <v>275978677.8965838</v>
      </c>
      <c r="T134" s="13">
        <f t="shared" ref="T134:T195" si="7">K134+M134+O134</f>
        <v>261</v>
      </c>
      <c r="U134" s="13">
        <f t="shared" ref="U134:U195" si="8">P134+Q134+R134</f>
        <v>275978938.8965838</v>
      </c>
    </row>
    <row r="135" spans="1:21" x14ac:dyDescent="0.3">
      <c r="A135" s="1" t="s">
        <v>266</v>
      </c>
      <c r="B135" s="1" t="s">
        <v>267</v>
      </c>
      <c r="D135" s="5">
        <v>300</v>
      </c>
      <c r="E135" s="7">
        <v>0.25</v>
      </c>
      <c r="F135" s="5">
        <v>200</v>
      </c>
      <c r="G135" s="5">
        <v>0.5</v>
      </c>
      <c r="H135" s="5">
        <v>100</v>
      </c>
      <c r="I135" s="5">
        <v>0.75</v>
      </c>
      <c r="J135" s="13">
        <f>D135*INDEX(DIM,MATCH($B135,DIM_ISOS,0),MATCH(J$2&amp;"_"&amp;J$4,DIM_MetricUnique,0))</f>
        <v>84722244.981676921</v>
      </c>
      <c r="K135" s="13">
        <f>E135*INDEX(DIM,MATCH($B135,DIM_ISOS,0),MATCH(K$2&amp;"_"&amp;K$4,DIM_MetricUnique,0))</f>
        <v>12</v>
      </c>
      <c r="L135" s="13">
        <f>F135*INDEX(DIM,MATCH($B135,DIM_ISOS,0),MATCH(L$2&amp;"_"&amp;L$4,DIM_MetricUnique,0))</f>
        <v>168258332.46485052</v>
      </c>
      <c r="M135" s="13">
        <f>G135*INDEX(DIM,MATCH($B135,DIM_ISOS,0),MATCH(M$2&amp;"_"&amp;M$4,DIM_MetricUnique,0))</f>
        <v>37.5</v>
      </c>
      <c r="N135" s="13">
        <f>H135*INDEX(DIM,MATCH($B135,DIM_ISOS,0),MATCH(N$2&amp;"_"&amp;N$4,DIM_MetricUnique,0))</f>
        <v>110622675.3008395</v>
      </c>
      <c r="O135" s="13">
        <f>I135*INDEX(DIM,MATCH($B135,DIM_ISOS,0),MATCH(O$2&amp;"_"&amp;O$4,DIM_MetricUnique,0))</f>
        <v>283.5</v>
      </c>
      <c r="P135" s="13">
        <f>J135+K135</f>
        <v>84722256.981676921</v>
      </c>
      <c r="Q135" s="13">
        <f>L135+M135</f>
        <v>168258369.96485052</v>
      </c>
      <c r="R135" s="13">
        <f>N135+O135</f>
        <v>110622958.8008395</v>
      </c>
      <c r="S135" s="13">
        <f t="shared" si="6"/>
        <v>363603252.74736691</v>
      </c>
      <c r="T135" s="13">
        <f t="shared" si="7"/>
        <v>333</v>
      </c>
      <c r="U135" s="13">
        <f t="shared" si="8"/>
        <v>363603585.74736691</v>
      </c>
    </row>
    <row r="136" spans="1:21" x14ac:dyDescent="0.3">
      <c r="A136" s="1" t="s">
        <v>268</v>
      </c>
      <c r="B136" s="1" t="s">
        <v>269</v>
      </c>
      <c r="D136" s="5">
        <v>300</v>
      </c>
      <c r="E136" s="7">
        <v>0.25</v>
      </c>
      <c r="F136" s="5">
        <v>200</v>
      </c>
      <c r="G136" s="5">
        <v>0.5</v>
      </c>
      <c r="H136" s="5">
        <v>100</v>
      </c>
      <c r="I136" s="5">
        <v>0.75</v>
      </c>
      <c r="J136" s="13">
        <f>D136*INDEX(DIM,MATCH($B136,DIM_ISOS,0),MATCH(J$2&amp;"_"&amp;J$4,DIM_MetricUnique,0))</f>
        <v>612456693.25392663</v>
      </c>
      <c r="K136" s="13">
        <f>E136*INDEX(DIM,MATCH($B136,DIM_ISOS,0),MATCH(K$2&amp;"_"&amp;K$4,DIM_MetricUnique,0))</f>
        <v>13</v>
      </c>
      <c r="L136" s="13">
        <f>F136*INDEX(DIM,MATCH($B136,DIM_ISOS,0),MATCH(L$2&amp;"_"&amp;L$4,DIM_MetricUnique,0))</f>
        <v>622587867.3085078</v>
      </c>
      <c r="M136" s="13">
        <f>G136*INDEX(DIM,MATCH($B136,DIM_ISOS,0),MATCH(M$2&amp;"_"&amp;M$4,DIM_MetricUnique,0))</f>
        <v>63.75</v>
      </c>
      <c r="N136" s="13">
        <f>H136*INDEX(DIM,MATCH($B136,DIM_ISOS,0),MATCH(N$2&amp;"_"&amp;N$4,DIM_MetricUnique,0))</f>
        <v>214641882.5491792</v>
      </c>
      <c r="O136" s="13">
        <f>I136*INDEX(DIM,MATCH($B136,DIM_ISOS,0),MATCH(O$2&amp;"_"&amp;O$4,DIM_MetricUnique,0))</f>
        <v>319.5</v>
      </c>
      <c r="P136" s="13">
        <f>J136+K136</f>
        <v>612456706.25392663</v>
      </c>
      <c r="Q136" s="13">
        <f>L136+M136</f>
        <v>622587931.0585078</v>
      </c>
      <c r="R136" s="13">
        <f>N136+O136</f>
        <v>214642202.0491792</v>
      </c>
      <c r="S136" s="13">
        <f t="shared" si="6"/>
        <v>1449686443.1116138</v>
      </c>
      <c r="T136" s="13">
        <f t="shared" si="7"/>
        <v>396.25</v>
      </c>
      <c r="U136" s="13">
        <f t="shared" si="8"/>
        <v>1449686839.3616138</v>
      </c>
    </row>
    <row r="137" spans="1:21" x14ac:dyDescent="0.3">
      <c r="A137" s="1" t="s">
        <v>270</v>
      </c>
      <c r="B137" s="1" t="s">
        <v>271</v>
      </c>
      <c r="D137" s="5">
        <v>300</v>
      </c>
      <c r="E137" s="7">
        <v>0.25</v>
      </c>
      <c r="F137" s="5">
        <v>200</v>
      </c>
      <c r="G137" s="5">
        <v>0.5</v>
      </c>
      <c r="H137" s="5">
        <v>100</v>
      </c>
      <c r="I137" s="5">
        <v>0.75</v>
      </c>
      <c r="J137" s="13">
        <f>D137*INDEX(DIM,MATCH($B137,DIM_ISOS,0),MATCH(J$2&amp;"_"&amp;J$4,DIM_MetricUnique,0))</f>
        <v>0</v>
      </c>
      <c r="K137" s="13">
        <f>E137*INDEX(DIM,MATCH($B137,DIM_ISOS,0),MATCH(K$2&amp;"_"&amp;K$4,DIM_MetricUnique,0))</f>
        <v>0</v>
      </c>
      <c r="L137" s="13">
        <f>F137*INDEX(DIM,MATCH($B137,DIM_ISOS,0),MATCH(L$2&amp;"_"&amp;L$4,DIM_MetricUnique,0))</f>
        <v>399229738.10107589</v>
      </c>
      <c r="M137" s="13">
        <f>G137*INDEX(DIM,MATCH($B137,DIM_ISOS,0),MATCH(M$2&amp;"_"&amp;M$4,DIM_MetricUnique,0))</f>
        <v>60</v>
      </c>
      <c r="N137" s="13">
        <f>H137*INDEX(DIM,MATCH($B137,DIM_ISOS,0),MATCH(N$2&amp;"_"&amp;N$4,DIM_MetricUnique,0))</f>
        <v>6352856.8337039249</v>
      </c>
      <c r="O137" s="13">
        <f>I137*INDEX(DIM,MATCH($B137,DIM_ISOS,0),MATCH(O$2&amp;"_"&amp;O$4,DIM_MetricUnique,0))</f>
        <v>4.5</v>
      </c>
      <c r="P137" s="13">
        <f>J137+K137</f>
        <v>0</v>
      </c>
      <c r="Q137" s="13">
        <f>L137+M137</f>
        <v>399229798.10107589</v>
      </c>
      <c r="R137" s="13">
        <f>N137+O137</f>
        <v>6352861.3337039249</v>
      </c>
      <c r="S137" s="13">
        <f t="shared" si="6"/>
        <v>405582594.93477982</v>
      </c>
      <c r="T137" s="13">
        <f t="shared" si="7"/>
        <v>64.5</v>
      </c>
      <c r="U137" s="13">
        <f t="shared" si="8"/>
        <v>405582659.43477982</v>
      </c>
    </row>
    <row r="138" spans="1:21" x14ac:dyDescent="0.3">
      <c r="A138" s="1" t="s">
        <v>272</v>
      </c>
      <c r="B138" s="1" t="s">
        <v>273</v>
      </c>
      <c r="D138" s="5">
        <v>300</v>
      </c>
      <c r="E138" s="7">
        <v>0.25</v>
      </c>
      <c r="F138" s="5">
        <v>200</v>
      </c>
      <c r="G138" s="5">
        <v>0.5</v>
      </c>
      <c r="H138" s="5">
        <v>100</v>
      </c>
      <c r="I138" s="5">
        <v>0.75</v>
      </c>
      <c r="J138" s="13">
        <f>D138*INDEX(DIM,MATCH($B138,DIM_ISOS,0),MATCH(J$2&amp;"_"&amp;J$4,DIM_MetricUnique,0))</f>
        <v>0</v>
      </c>
      <c r="K138" s="13">
        <f>E138*INDEX(DIM,MATCH($B138,DIM_ISOS,0),MATCH(K$2&amp;"_"&amp;K$4,DIM_MetricUnique,0))</f>
        <v>0</v>
      </c>
      <c r="L138" s="13">
        <f>F138*INDEX(DIM,MATCH($B138,DIM_ISOS,0),MATCH(L$2&amp;"_"&amp;L$4,DIM_MetricUnique,0))</f>
        <v>2872131487.7135243</v>
      </c>
      <c r="M138" s="13">
        <f>G138*INDEX(DIM,MATCH($B138,DIM_ISOS,0),MATCH(M$2&amp;"_"&amp;M$4,DIM_MetricUnique,0))</f>
        <v>80</v>
      </c>
      <c r="N138" s="13">
        <f>H138*INDEX(DIM,MATCH($B138,DIM_ISOS,0),MATCH(N$2&amp;"_"&amp;N$4,DIM_MetricUnique,0))</f>
        <v>506545892.40012753</v>
      </c>
      <c r="O138" s="13">
        <f>I138*INDEX(DIM,MATCH($B138,DIM_ISOS,0),MATCH(O$2&amp;"_"&amp;O$4,DIM_MetricUnique,0))</f>
        <v>409.5</v>
      </c>
      <c r="P138" s="13">
        <f>J138+K138</f>
        <v>0</v>
      </c>
      <c r="Q138" s="13">
        <f>L138+M138</f>
        <v>2872131567.7135243</v>
      </c>
      <c r="R138" s="13">
        <f>N138+O138</f>
        <v>506546301.90012753</v>
      </c>
      <c r="S138" s="13">
        <f t="shared" si="6"/>
        <v>3378677380.1136518</v>
      </c>
      <c r="T138" s="13">
        <f t="shared" si="7"/>
        <v>489.5</v>
      </c>
      <c r="U138" s="13">
        <f t="shared" si="8"/>
        <v>3378677869.6136518</v>
      </c>
    </row>
    <row r="139" spans="1:21" x14ac:dyDescent="0.3">
      <c r="A139" s="1" t="s">
        <v>274</v>
      </c>
      <c r="B139" s="1" t="s">
        <v>275</v>
      </c>
      <c r="D139" s="5">
        <v>300</v>
      </c>
      <c r="E139" s="7">
        <v>0.25</v>
      </c>
      <c r="F139" s="5">
        <v>200</v>
      </c>
      <c r="G139" s="5">
        <v>0.5</v>
      </c>
      <c r="H139" s="5">
        <v>100</v>
      </c>
      <c r="I139" s="5">
        <v>0.75</v>
      </c>
      <c r="J139" s="13">
        <f>D139*INDEX(DIM,MATCH($B139,DIM_ISOS,0),MATCH(J$2&amp;"_"&amp;J$4,DIM_MetricUnique,0))</f>
        <v>16374400410.646862</v>
      </c>
      <c r="K139" s="13">
        <f>E139*INDEX(DIM,MATCH($B139,DIM_ISOS,0),MATCH(K$2&amp;"_"&amp;K$4,DIM_MetricUnique,0))</f>
        <v>48</v>
      </c>
      <c r="L139" s="13">
        <f>F139*INDEX(DIM,MATCH($B139,DIM_ISOS,0),MATCH(L$2&amp;"_"&amp;L$4,DIM_MetricUnique,0))</f>
        <v>8609625836.2664318</v>
      </c>
      <c r="M139" s="13">
        <f>G139*INDEX(DIM,MATCH($B139,DIM_ISOS,0),MATCH(M$2&amp;"_"&amp;M$4,DIM_MetricUnique,0))</f>
        <v>90</v>
      </c>
      <c r="N139" s="13">
        <f>H139*INDEX(DIM,MATCH($B139,DIM_ISOS,0),MATCH(N$2&amp;"_"&amp;N$4,DIM_MetricUnique,0))</f>
        <v>4630672021.3189316</v>
      </c>
      <c r="O139" s="13">
        <f>I139*INDEX(DIM,MATCH($B139,DIM_ISOS,0),MATCH(O$2&amp;"_"&amp;O$4,DIM_MetricUnique,0))</f>
        <v>427.5</v>
      </c>
      <c r="P139" s="13">
        <f>J139+K139</f>
        <v>16374400458.646862</v>
      </c>
      <c r="Q139" s="13">
        <f>L139+M139</f>
        <v>8609625926.2664318</v>
      </c>
      <c r="R139" s="13">
        <f>N139+O139</f>
        <v>4630672448.8189316</v>
      </c>
      <c r="S139" s="13">
        <f t="shared" si="6"/>
        <v>29614698268.232224</v>
      </c>
      <c r="T139" s="13">
        <f t="shared" si="7"/>
        <v>565.5</v>
      </c>
      <c r="U139" s="13">
        <f t="shared" si="8"/>
        <v>29614698833.732224</v>
      </c>
    </row>
    <row r="140" spans="1:21" x14ac:dyDescent="0.3">
      <c r="A140" s="1" t="s">
        <v>276</v>
      </c>
      <c r="B140" s="1" t="s">
        <v>277</v>
      </c>
      <c r="D140" s="5">
        <v>300</v>
      </c>
      <c r="E140" s="7">
        <v>0.25</v>
      </c>
      <c r="F140" s="5">
        <v>200</v>
      </c>
      <c r="G140" s="5">
        <v>0.5</v>
      </c>
      <c r="H140" s="5">
        <v>100</v>
      </c>
      <c r="I140" s="5">
        <v>0.75</v>
      </c>
      <c r="J140" s="13">
        <f>D140*INDEX(DIM,MATCH($B140,DIM_ISOS,0),MATCH(J$2&amp;"_"&amp;J$4,DIM_MetricUnique,0))</f>
        <v>0</v>
      </c>
      <c r="K140" s="13">
        <f>E140*INDEX(DIM,MATCH($B140,DIM_ISOS,0),MATCH(K$2&amp;"_"&amp;K$4,DIM_MetricUnique,0))</f>
        <v>0</v>
      </c>
      <c r="L140" s="13">
        <f>F140*INDEX(DIM,MATCH($B140,DIM_ISOS,0),MATCH(L$2&amp;"_"&amp;L$4,DIM_MetricUnique,0))</f>
        <v>3672156052.1308222</v>
      </c>
      <c r="M140" s="13">
        <f>G140*INDEX(DIM,MATCH($B140,DIM_ISOS,0),MATCH(M$2&amp;"_"&amp;M$4,DIM_MetricUnique,0))</f>
        <v>77.5</v>
      </c>
      <c r="N140" s="13">
        <f>H140*INDEX(DIM,MATCH($B140,DIM_ISOS,0),MATCH(N$2&amp;"_"&amp;N$4,DIM_MetricUnique,0))</f>
        <v>653315832.47777343</v>
      </c>
      <c r="O140" s="13">
        <f>I140*INDEX(DIM,MATCH($B140,DIM_ISOS,0),MATCH(O$2&amp;"_"&amp;O$4,DIM_MetricUnique,0))</f>
        <v>99.000000000000028</v>
      </c>
      <c r="P140" s="13">
        <f>J140+K140</f>
        <v>0</v>
      </c>
      <c r="Q140" s="13">
        <f>L140+M140</f>
        <v>3672156129.6308222</v>
      </c>
      <c r="R140" s="13">
        <f>N140+O140</f>
        <v>653315931.47777343</v>
      </c>
      <c r="S140" s="13">
        <f t="shared" si="6"/>
        <v>4325471884.6085958</v>
      </c>
      <c r="T140" s="13">
        <f t="shared" si="7"/>
        <v>176.50000000000003</v>
      </c>
      <c r="U140" s="13">
        <f t="shared" si="8"/>
        <v>4325472061.1085958</v>
      </c>
    </row>
    <row r="141" spans="1:21" x14ac:dyDescent="0.3">
      <c r="A141" s="1" t="s">
        <v>278</v>
      </c>
      <c r="B141" s="1" t="s">
        <v>279</v>
      </c>
      <c r="D141" s="5">
        <v>300</v>
      </c>
      <c r="E141" s="7">
        <v>0.25</v>
      </c>
      <c r="F141" s="5">
        <v>200</v>
      </c>
      <c r="G141" s="5">
        <v>0.5</v>
      </c>
      <c r="H141" s="5">
        <v>100</v>
      </c>
      <c r="I141" s="5">
        <v>0.75</v>
      </c>
      <c r="J141" s="13">
        <f>D141*INDEX(DIM,MATCH($B141,DIM_ISOS,0),MATCH(J$2&amp;"_"&amp;J$4,DIM_MetricUnique,0))</f>
        <v>16887617.263327762</v>
      </c>
      <c r="K141" s="13">
        <f>E141*INDEX(DIM,MATCH($B141,DIM_ISOS,0),MATCH(K$2&amp;"_"&amp;K$4,DIM_MetricUnique,0))</f>
        <v>1.5</v>
      </c>
      <c r="L141" s="13">
        <f>F141*INDEX(DIM,MATCH($B141,DIM_ISOS,0),MATCH(L$2&amp;"_"&amp;L$4,DIM_MetricUnique,0))</f>
        <v>485814612.90700895</v>
      </c>
      <c r="M141" s="13">
        <f>G141*INDEX(DIM,MATCH($B141,DIM_ISOS,0),MATCH(M$2&amp;"_"&amp;M$4,DIM_MetricUnique,0))</f>
        <v>46.25</v>
      </c>
      <c r="N141" s="13">
        <f>H141*INDEX(DIM,MATCH($B141,DIM_ISOS,0),MATCH(N$2&amp;"_"&amp;N$4,DIM_MetricUnique,0))</f>
        <v>473080808.69065493</v>
      </c>
      <c r="O141" s="13">
        <f>I141*INDEX(DIM,MATCH($B141,DIM_ISOS,0),MATCH(O$2&amp;"_"&amp;O$4,DIM_MetricUnique,0))</f>
        <v>247.5</v>
      </c>
      <c r="P141" s="13">
        <f>J141+K141</f>
        <v>16887618.763327762</v>
      </c>
      <c r="Q141" s="13">
        <f>L141+M141</f>
        <v>485814659.15700895</v>
      </c>
      <c r="R141" s="13">
        <f>N141+O141</f>
        <v>473081056.19065493</v>
      </c>
      <c r="S141" s="13">
        <f t="shared" si="6"/>
        <v>975783038.86099172</v>
      </c>
      <c r="T141" s="13">
        <f t="shared" si="7"/>
        <v>295.25</v>
      </c>
      <c r="U141" s="13">
        <f t="shared" si="8"/>
        <v>975783334.11099172</v>
      </c>
    </row>
    <row r="142" spans="1:21" x14ac:dyDescent="0.3">
      <c r="A142" s="1" t="s">
        <v>280</v>
      </c>
      <c r="B142" s="1" t="s">
        <v>281</v>
      </c>
      <c r="D142" s="5">
        <v>300</v>
      </c>
      <c r="E142" s="7">
        <v>0.25</v>
      </c>
      <c r="F142" s="5">
        <v>200</v>
      </c>
      <c r="G142" s="5">
        <v>0.5</v>
      </c>
      <c r="H142" s="5">
        <v>100</v>
      </c>
      <c r="I142" s="5">
        <v>0.75</v>
      </c>
      <c r="J142" s="13">
        <f>D142*INDEX(DIM,MATCH($B142,DIM_ISOS,0),MATCH(J$2&amp;"_"&amp;J$4,DIM_MetricUnique,0))</f>
        <v>0</v>
      </c>
      <c r="K142" s="13">
        <f>E142*INDEX(DIM,MATCH($B142,DIM_ISOS,0),MATCH(K$2&amp;"_"&amp;K$4,DIM_MetricUnique,0))</f>
        <v>0</v>
      </c>
      <c r="L142" s="13">
        <f>F142*INDEX(DIM,MATCH($B142,DIM_ISOS,0),MATCH(L$2&amp;"_"&amp;L$4,DIM_MetricUnique,0))</f>
        <v>0</v>
      </c>
      <c r="M142" s="13">
        <f>G142*INDEX(DIM,MATCH($B142,DIM_ISOS,0),MATCH(M$2&amp;"_"&amp;M$4,DIM_MetricUnique,0))</f>
        <v>0</v>
      </c>
      <c r="N142" s="13">
        <f>H142*INDEX(DIM,MATCH($B142,DIM_ISOS,0),MATCH(N$2&amp;"_"&amp;N$4,DIM_MetricUnique,0))</f>
        <v>2566189.2598258927</v>
      </c>
      <c r="O142" s="13">
        <f>I142*INDEX(DIM,MATCH($B142,DIM_ISOS,0),MATCH(O$2&amp;"_"&amp;O$4,DIM_MetricUnique,0))</f>
        <v>49.500000000000014</v>
      </c>
      <c r="P142" s="13">
        <f>J142+K142</f>
        <v>0</v>
      </c>
      <c r="Q142" s="13">
        <f>L142+M142</f>
        <v>0</v>
      </c>
      <c r="R142" s="13">
        <f>N142+O142</f>
        <v>2566238.7598258927</v>
      </c>
      <c r="S142" s="13">
        <f t="shared" si="6"/>
        <v>2566189.2598258927</v>
      </c>
      <c r="T142" s="13">
        <f t="shared" si="7"/>
        <v>49.500000000000014</v>
      </c>
      <c r="U142" s="13">
        <f t="shared" si="8"/>
        <v>2566238.7598258927</v>
      </c>
    </row>
    <row r="143" spans="1:21" x14ac:dyDescent="0.3">
      <c r="A143" s="1" t="s">
        <v>282</v>
      </c>
      <c r="B143" s="1" t="s">
        <v>283</v>
      </c>
      <c r="D143" s="5">
        <v>300</v>
      </c>
      <c r="E143" s="7">
        <v>0.25</v>
      </c>
      <c r="F143" s="5">
        <v>200</v>
      </c>
      <c r="G143" s="5">
        <v>0.5</v>
      </c>
      <c r="H143" s="5">
        <v>100</v>
      </c>
      <c r="I143" s="5">
        <v>0.75</v>
      </c>
      <c r="J143" s="13">
        <f>D143*INDEX(DIM,MATCH($B143,DIM_ISOS,0),MATCH(J$2&amp;"_"&amp;J$4,DIM_MetricUnique,0))</f>
        <v>0</v>
      </c>
      <c r="K143" s="13">
        <f>E143*INDEX(DIM,MATCH($B143,DIM_ISOS,0),MATCH(K$2&amp;"_"&amp;K$4,DIM_MetricUnique,0))</f>
        <v>0</v>
      </c>
      <c r="L143" s="13">
        <f>F143*INDEX(DIM,MATCH($B143,DIM_ISOS,0),MATCH(L$2&amp;"_"&amp;L$4,DIM_MetricUnique,0))</f>
        <v>2261136614.1393704</v>
      </c>
      <c r="M143" s="13">
        <f>G143*INDEX(DIM,MATCH($B143,DIM_ISOS,0),MATCH(M$2&amp;"_"&amp;M$4,DIM_MetricUnique,0))</f>
        <v>87.5</v>
      </c>
      <c r="N143" s="13">
        <f>H143*INDEX(DIM,MATCH($B143,DIM_ISOS,0),MATCH(N$2&amp;"_"&amp;N$4,DIM_MetricUnique,0))</f>
        <v>170623649.07265997</v>
      </c>
      <c r="O143" s="13">
        <f>I143*INDEX(DIM,MATCH($B143,DIM_ISOS,0),MATCH(O$2&amp;"_"&amp;O$4,DIM_MetricUnique,0))</f>
        <v>368.99999999999994</v>
      </c>
      <c r="P143" s="13">
        <f>J143+K143</f>
        <v>0</v>
      </c>
      <c r="Q143" s="13">
        <f>L143+M143</f>
        <v>2261136701.6393704</v>
      </c>
      <c r="R143" s="13">
        <f>N143+O143</f>
        <v>170624018.07265997</v>
      </c>
      <c r="S143" s="13">
        <f t="shared" si="6"/>
        <v>2431760263.2120304</v>
      </c>
      <c r="T143" s="13">
        <f t="shared" si="7"/>
        <v>456.49999999999994</v>
      </c>
      <c r="U143" s="13">
        <f t="shared" si="8"/>
        <v>2431760719.7120304</v>
      </c>
    </row>
    <row r="144" spans="1:21" x14ac:dyDescent="0.3">
      <c r="A144" s="1" t="s">
        <v>284</v>
      </c>
      <c r="B144" s="1" t="s">
        <v>285</v>
      </c>
      <c r="D144" s="5">
        <v>300</v>
      </c>
      <c r="E144" s="7">
        <v>0.25</v>
      </c>
      <c r="F144" s="5">
        <v>200</v>
      </c>
      <c r="G144" s="5">
        <v>0.5</v>
      </c>
      <c r="H144" s="5">
        <v>100</v>
      </c>
      <c r="I144" s="5">
        <v>0.75</v>
      </c>
      <c r="J144" s="13">
        <f>D144*INDEX(DIM,MATCH($B144,DIM_ISOS,0),MATCH(J$2&amp;"_"&amp;J$4,DIM_MetricUnique,0))</f>
        <v>11432398921.494289</v>
      </c>
      <c r="K144" s="13">
        <f>E144*INDEX(DIM,MATCH($B144,DIM_ISOS,0),MATCH(K$2&amp;"_"&amp;K$4,DIM_MetricUnique,0))</f>
        <v>19</v>
      </c>
      <c r="L144" s="13">
        <f>F144*INDEX(DIM,MATCH($B144,DIM_ISOS,0),MATCH(L$2&amp;"_"&amp;L$4,DIM_MetricUnique,0))</f>
        <v>761447187.61456549</v>
      </c>
      <c r="M144" s="13">
        <f>G144*INDEX(DIM,MATCH($B144,DIM_ISOS,0),MATCH(M$2&amp;"_"&amp;M$4,DIM_MetricUnique,0))</f>
        <v>105.00000000000001</v>
      </c>
      <c r="N144" s="13">
        <f>H144*INDEX(DIM,MATCH($B144,DIM_ISOS,0),MATCH(N$2&amp;"_"&amp;N$4,DIM_MetricUnique,0))</f>
        <v>7597726805.6144686</v>
      </c>
      <c r="O144" s="13">
        <f>I144*INDEX(DIM,MATCH($B144,DIM_ISOS,0),MATCH(O$2&amp;"_"&amp;O$4,DIM_MetricUnique,0))</f>
        <v>319.5</v>
      </c>
      <c r="P144" s="13">
        <f>J144+K144</f>
        <v>11432398940.494289</v>
      </c>
      <c r="Q144" s="13">
        <f>L144+M144</f>
        <v>761447292.61456549</v>
      </c>
      <c r="R144" s="13">
        <f>N144+O144</f>
        <v>7597727125.1144686</v>
      </c>
      <c r="S144" s="13">
        <f t="shared" si="6"/>
        <v>19791572914.723324</v>
      </c>
      <c r="T144" s="13">
        <f t="shared" si="7"/>
        <v>443.5</v>
      </c>
      <c r="U144" s="13">
        <f t="shared" si="8"/>
        <v>19791573358.223324</v>
      </c>
    </row>
    <row r="145" spans="1:21" x14ac:dyDescent="0.3">
      <c r="A145" s="1" t="s">
        <v>286</v>
      </c>
      <c r="B145" s="1" t="s">
        <v>287</v>
      </c>
      <c r="D145" s="5">
        <v>300</v>
      </c>
      <c r="E145" s="7">
        <v>0.25</v>
      </c>
      <c r="F145" s="5">
        <v>200</v>
      </c>
      <c r="G145" s="5">
        <v>0.5</v>
      </c>
      <c r="H145" s="5">
        <v>100</v>
      </c>
      <c r="I145" s="5">
        <v>0.75</v>
      </c>
      <c r="J145" s="13">
        <f>D145*INDEX(DIM,MATCH($B145,DIM_ISOS,0),MATCH(J$2&amp;"_"&amp;J$4,DIM_MetricUnique,0))</f>
        <v>0</v>
      </c>
      <c r="K145" s="13">
        <f>E145*INDEX(DIM,MATCH($B145,DIM_ISOS,0),MATCH(K$2&amp;"_"&amp;K$4,DIM_MetricUnique,0))</f>
        <v>0</v>
      </c>
      <c r="L145" s="13">
        <f>F145*INDEX(DIM,MATCH($B145,DIM_ISOS,0),MATCH(L$2&amp;"_"&amp;L$4,DIM_MetricUnique,0))</f>
        <v>938235988.02059984</v>
      </c>
      <c r="M145" s="13">
        <f>G145*INDEX(DIM,MATCH($B145,DIM_ISOS,0),MATCH(M$2&amp;"_"&amp;M$4,DIM_MetricUnique,0))</f>
        <v>55.000000000000007</v>
      </c>
      <c r="N145" s="13">
        <f>H145*INDEX(DIM,MATCH($B145,DIM_ISOS,0),MATCH(N$2&amp;"_"&amp;N$4,DIM_MetricUnique,0))</f>
        <v>389673063.69810814</v>
      </c>
      <c r="O145" s="13">
        <f>I145*INDEX(DIM,MATCH($B145,DIM_ISOS,0),MATCH(O$2&amp;"_"&amp;O$4,DIM_MetricUnique,0))</f>
        <v>175.5</v>
      </c>
      <c r="P145" s="13">
        <f>J145+K145</f>
        <v>0</v>
      </c>
      <c r="Q145" s="13">
        <f>L145+M145</f>
        <v>938236043.02059984</v>
      </c>
      <c r="R145" s="13">
        <f>N145+O145</f>
        <v>389673239.19810814</v>
      </c>
      <c r="S145" s="13">
        <f t="shared" si="6"/>
        <v>1327909051.718708</v>
      </c>
      <c r="T145" s="13">
        <f t="shared" si="7"/>
        <v>230.5</v>
      </c>
      <c r="U145" s="13">
        <f t="shared" si="8"/>
        <v>1327909282.218708</v>
      </c>
    </row>
    <row r="146" spans="1:21" x14ac:dyDescent="0.3">
      <c r="A146" s="1" t="s">
        <v>288</v>
      </c>
      <c r="B146" s="1" t="s">
        <v>289</v>
      </c>
      <c r="D146" s="5">
        <v>300</v>
      </c>
      <c r="E146" s="7">
        <v>0.25</v>
      </c>
      <c r="F146" s="5">
        <v>200</v>
      </c>
      <c r="G146" s="5">
        <v>0.5</v>
      </c>
      <c r="H146" s="5">
        <v>100</v>
      </c>
      <c r="I146" s="5">
        <v>0.75</v>
      </c>
      <c r="J146" s="13">
        <f>D146*INDEX(DIM,MATCH($B146,DIM_ISOS,0),MATCH(J$2&amp;"_"&amp;J$4,DIM_MetricUnique,0))</f>
        <v>3179691.7989184721</v>
      </c>
      <c r="K146" s="13">
        <f>E146*INDEX(DIM,MATCH($B146,DIM_ISOS,0),MATCH(K$2&amp;"_"&amp;K$4,DIM_MetricUnique,0))</f>
        <v>34.5</v>
      </c>
      <c r="L146" s="13">
        <f>F146*INDEX(DIM,MATCH($B146,DIM_ISOS,0),MATCH(L$2&amp;"_"&amp;L$4,DIM_MetricUnique,0))</f>
        <v>47905.218991354988</v>
      </c>
      <c r="M146" s="13">
        <f>G146*INDEX(DIM,MATCH($B146,DIM_ISOS,0),MATCH(M$2&amp;"_"&amp;M$4,DIM_MetricUnique,0))</f>
        <v>1.25</v>
      </c>
      <c r="N146" s="13">
        <f>H146*INDEX(DIM,MATCH($B146,DIM_ISOS,0),MATCH(N$2&amp;"_"&amp;N$4,DIM_MetricUnique,0))</f>
        <v>48439.546675200407</v>
      </c>
      <c r="O146" s="13">
        <f>I146*INDEX(DIM,MATCH($B146,DIM_ISOS,0),MATCH(O$2&amp;"_"&amp;O$4,DIM_MetricUnique,0))</f>
        <v>4.5</v>
      </c>
      <c r="P146" s="13">
        <f>J146+K146</f>
        <v>3179726.2989184721</v>
      </c>
      <c r="Q146" s="13">
        <f>L146+M146</f>
        <v>47906.468991354988</v>
      </c>
      <c r="R146" s="13">
        <f>N146+O146</f>
        <v>48444.046675200407</v>
      </c>
      <c r="S146" s="13">
        <f t="shared" si="6"/>
        <v>3276036.5645850278</v>
      </c>
      <c r="T146" s="13">
        <f t="shared" si="7"/>
        <v>40.25</v>
      </c>
      <c r="U146" s="13">
        <f t="shared" si="8"/>
        <v>3276076.8145850278</v>
      </c>
    </row>
    <row r="147" spans="1:21" x14ac:dyDescent="0.3">
      <c r="A147" s="1" t="s">
        <v>290</v>
      </c>
      <c r="B147" s="1" t="s">
        <v>291</v>
      </c>
      <c r="D147" s="5">
        <v>300</v>
      </c>
      <c r="E147" s="7">
        <v>0.25</v>
      </c>
      <c r="F147" s="5">
        <v>200</v>
      </c>
      <c r="G147" s="5">
        <v>0.5</v>
      </c>
      <c r="H147" s="5">
        <v>100</v>
      </c>
      <c r="I147" s="5">
        <v>0.75</v>
      </c>
      <c r="J147" s="13">
        <f>D147*INDEX(DIM,MATCH($B147,DIM_ISOS,0),MATCH(J$2&amp;"_"&amp;J$4,DIM_MetricUnique,0))</f>
        <v>6276260.2173755998</v>
      </c>
      <c r="K147" s="13">
        <f>E147*INDEX(DIM,MATCH($B147,DIM_ISOS,0),MATCH(K$2&amp;"_"&amp;K$4,DIM_MetricUnique,0))</f>
        <v>23.5</v>
      </c>
      <c r="L147" s="13">
        <f>F147*INDEX(DIM,MATCH($B147,DIM_ISOS,0),MATCH(L$2&amp;"_"&amp;L$4,DIM_MetricUnique,0))</f>
        <v>205680.40785795473</v>
      </c>
      <c r="M147" s="13">
        <f>G147*INDEX(DIM,MATCH($B147,DIM_ISOS,0),MATCH(M$2&amp;"_"&amp;M$4,DIM_MetricUnique,0))</f>
        <v>1.25</v>
      </c>
      <c r="N147" s="13">
        <f>H147*INDEX(DIM,MATCH($B147,DIM_ISOS,0),MATCH(N$2&amp;"_"&amp;N$4,DIM_MetricUnique,0))</f>
        <v>1538778.657249178</v>
      </c>
      <c r="O147" s="13">
        <f>I147*INDEX(DIM,MATCH($B147,DIM_ISOS,0),MATCH(O$2&amp;"_"&amp;O$4,DIM_MetricUnique,0))</f>
        <v>152.99999999999997</v>
      </c>
      <c r="P147" s="13">
        <f>J147+K147</f>
        <v>6276283.7173755998</v>
      </c>
      <c r="Q147" s="13">
        <f>L147+M147</f>
        <v>205681.65785795473</v>
      </c>
      <c r="R147" s="13">
        <f>N147+O147</f>
        <v>1538931.657249178</v>
      </c>
      <c r="S147" s="13">
        <f t="shared" si="6"/>
        <v>8020719.2824827321</v>
      </c>
      <c r="T147" s="13">
        <f t="shared" si="7"/>
        <v>177.74999999999997</v>
      </c>
      <c r="U147" s="13">
        <f t="shared" si="8"/>
        <v>8020897.0324827321</v>
      </c>
    </row>
    <row r="148" spans="1:21" x14ac:dyDescent="0.3">
      <c r="A148" s="1" t="s">
        <v>292</v>
      </c>
      <c r="B148" s="1" t="s">
        <v>293</v>
      </c>
      <c r="D148" s="5">
        <v>300</v>
      </c>
      <c r="E148" s="7">
        <v>0.25</v>
      </c>
      <c r="F148" s="5">
        <v>200</v>
      </c>
      <c r="G148" s="5">
        <v>0.5</v>
      </c>
      <c r="H148" s="5">
        <v>100</v>
      </c>
      <c r="I148" s="5">
        <v>0.75</v>
      </c>
      <c r="J148" s="13">
        <f>D148*INDEX(DIM,MATCH($B148,DIM_ISOS,0),MATCH(J$2&amp;"_"&amp;J$4,DIM_MetricUnique,0))</f>
        <v>765938.90575720824</v>
      </c>
      <c r="K148" s="13">
        <f>E148*INDEX(DIM,MATCH($B148,DIM_ISOS,0),MATCH(K$2&amp;"_"&amp;K$4,DIM_MetricUnique,0))</f>
        <v>21.5</v>
      </c>
      <c r="L148" s="13">
        <f>F148*INDEX(DIM,MATCH($B148,DIM_ISOS,0),MATCH(L$2&amp;"_"&amp;L$4,DIM_MetricUnique,0))</f>
        <v>142808.84164819523</v>
      </c>
      <c r="M148" s="13">
        <f>G148*INDEX(DIM,MATCH($B148,DIM_ISOS,0),MATCH(M$2&amp;"_"&amp;M$4,DIM_MetricUnique,0))</f>
        <v>1.25</v>
      </c>
      <c r="N148" s="13">
        <f>H148*INDEX(DIM,MATCH($B148,DIM_ISOS,0),MATCH(N$2&amp;"_"&amp;N$4,DIM_MetricUnique,0))</f>
        <v>37497.137821810844</v>
      </c>
      <c r="O148" s="13">
        <f>I148*INDEX(DIM,MATCH($B148,DIM_ISOS,0),MATCH(O$2&amp;"_"&amp;O$4,DIM_MetricUnique,0))</f>
        <v>13.5</v>
      </c>
      <c r="P148" s="13">
        <f>J148+K148</f>
        <v>765960.40575720824</v>
      </c>
      <c r="Q148" s="13">
        <f>L148+M148</f>
        <v>142810.09164819523</v>
      </c>
      <c r="R148" s="13">
        <f>N148+O148</f>
        <v>37510.637821810844</v>
      </c>
      <c r="S148" s="13">
        <f t="shared" si="6"/>
        <v>946244.88522721431</v>
      </c>
      <c r="T148" s="13">
        <f t="shared" si="7"/>
        <v>36.25</v>
      </c>
      <c r="U148" s="13">
        <f t="shared" si="8"/>
        <v>946281.13522721431</v>
      </c>
    </row>
    <row r="149" spans="1:21" x14ac:dyDescent="0.3">
      <c r="A149" s="1" t="s">
        <v>294</v>
      </c>
      <c r="B149" s="1" t="s">
        <v>295</v>
      </c>
      <c r="D149" s="5">
        <v>300</v>
      </c>
      <c r="E149" s="7">
        <v>0.25</v>
      </c>
      <c r="F149" s="5">
        <v>200</v>
      </c>
      <c r="G149" s="5">
        <v>0.5</v>
      </c>
      <c r="H149" s="5">
        <v>100</v>
      </c>
      <c r="I149" s="5">
        <v>0.75</v>
      </c>
      <c r="J149" s="13">
        <f>D149*INDEX(DIM,MATCH($B149,DIM_ISOS,0),MATCH(J$2&amp;"_"&amp;J$4,DIM_MetricUnique,0))</f>
        <v>21425050.577516951</v>
      </c>
      <c r="K149" s="13">
        <f>E149*INDEX(DIM,MATCH($B149,DIM_ISOS,0),MATCH(K$2&amp;"_"&amp;K$4,DIM_MetricUnique,0))</f>
        <v>22.000000000000004</v>
      </c>
      <c r="L149" s="13">
        <f>F149*INDEX(DIM,MATCH($B149,DIM_ISOS,0),MATCH(L$2&amp;"_"&amp;L$4,DIM_MetricUnique,0))</f>
        <v>113638.74108444057</v>
      </c>
      <c r="M149" s="13">
        <f>G149*INDEX(DIM,MATCH($B149,DIM_ISOS,0),MATCH(M$2&amp;"_"&amp;M$4,DIM_MetricUnique,0))</f>
        <v>1.25</v>
      </c>
      <c r="N149" s="13">
        <f>H149*INDEX(DIM,MATCH($B149,DIM_ISOS,0),MATCH(N$2&amp;"_"&amp;N$4,DIM_MetricUnique,0))</f>
        <v>34753.15070154475</v>
      </c>
      <c r="O149" s="13">
        <f>I149*INDEX(DIM,MATCH($B149,DIM_ISOS,0),MATCH(O$2&amp;"_"&amp;O$4,DIM_MetricUnique,0))</f>
        <v>4.5</v>
      </c>
      <c r="P149" s="13">
        <f>J149+K149</f>
        <v>21425072.577516951</v>
      </c>
      <c r="Q149" s="13">
        <f>L149+M149</f>
        <v>113639.99108444057</v>
      </c>
      <c r="R149" s="13">
        <f>N149+O149</f>
        <v>34757.65070154475</v>
      </c>
      <c r="S149" s="13">
        <f t="shared" si="6"/>
        <v>21573442.469302937</v>
      </c>
      <c r="T149" s="13">
        <f t="shared" si="7"/>
        <v>27.750000000000004</v>
      </c>
      <c r="U149" s="13">
        <f t="shared" si="8"/>
        <v>21573470.219302937</v>
      </c>
    </row>
    <row r="150" spans="1:21" x14ac:dyDescent="0.3">
      <c r="A150" s="1" t="s">
        <v>296</v>
      </c>
      <c r="B150" s="1" t="s">
        <v>297</v>
      </c>
      <c r="D150" s="5">
        <v>300</v>
      </c>
      <c r="E150" s="7">
        <v>0.25</v>
      </c>
      <c r="F150" s="5">
        <v>200</v>
      </c>
      <c r="G150" s="5">
        <v>0.5</v>
      </c>
      <c r="H150" s="5">
        <v>100</v>
      </c>
      <c r="I150" s="5">
        <v>0.75</v>
      </c>
      <c r="J150" s="13">
        <f>D150*INDEX(DIM,MATCH($B150,DIM_ISOS,0),MATCH(J$2&amp;"_"&amp;J$4,DIM_MetricUnique,0))</f>
        <v>0</v>
      </c>
      <c r="K150" s="13">
        <f>E150*INDEX(DIM,MATCH($B150,DIM_ISOS,0),MATCH(K$2&amp;"_"&amp;K$4,DIM_MetricUnique,0))</f>
        <v>0</v>
      </c>
      <c r="L150" s="13">
        <f>F150*INDEX(DIM,MATCH($B150,DIM_ISOS,0),MATCH(L$2&amp;"_"&amp;L$4,DIM_MetricUnique,0))</f>
        <v>263338.21122625592</v>
      </c>
      <c r="M150" s="13">
        <f>G150*INDEX(DIM,MATCH($B150,DIM_ISOS,0),MATCH(M$2&amp;"_"&amp;M$4,DIM_MetricUnique,0))</f>
        <v>1.25</v>
      </c>
      <c r="N150" s="13">
        <f>H150*INDEX(DIM,MATCH($B150,DIM_ISOS,0),MATCH(N$2&amp;"_"&amp;N$4,DIM_MetricUnique,0))</f>
        <v>110975.23067186306</v>
      </c>
      <c r="O150" s="13">
        <f>I150*INDEX(DIM,MATCH($B150,DIM_ISOS,0),MATCH(O$2&amp;"_"&amp;O$4,DIM_MetricUnique,0))</f>
        <v>4.5</v>
      </c>
      <c r="P150" s="13">
        <f>J150+K150</f>
        <v>0</v>
      </c>
      <c r="Q150" s="13">
        <f>L150+M150</f>
        <v>263339.46122625592</v>
      </c>
      <c r="R150" s="13">
        <f>N150+O150</f>
        <v>110979.73067186306</v>
      </c>
      <c r="S150" s="13">
        <f t="shared" si="6"/>
        <v>374313.441898119</v>
      </c>
      <c r="T150" s="13">
        <f t="shared" si="7"/>
        <v>5.75</v>
      </c>
      <c r="U150" s="13">
        <f t="shared" si="8"/>
        <v>374319.191898119</v>
      </c>
    </row>
    <row r="151" spans="1:21" x14ac:dyDescent="0.3">
      <c r="A151" s="1" t="s">
        <v>298</v>
      </c>
      <c r="B151" s="1" t="s">
        <v>299</v>
      </c>
      <c r="D151" s="5">
        <v>300</v>
      </c>
      <c r="E151" s="7">
        <v>0.25</v>
      </c>
      <c r="F151" s="5">
        <v>200</v>
      </c>
      <c r="G151" s="5">
        <v>0.5</v>
      </c>
      <c r="H151" s="5">
        <v>100</v>
      </c>
      <c r="I151" s="5">
        <v>0.75</v>
      </c>
      <c r="J151" s="13">
        <f>D151*INDEX(DIM,MATCH($B151,DIM_ISOS,0),MATCH(J$2&amp;"_"&amp;J$4,DIM_MetricUnique,0))</f>
        <v>0</v>
      </c>
      <c r="K151" s="13">
        <f>E151*INDEX(DIM,MATCH($B151,DIM_ISOS,0),MATCH(K$2&amp;"_"&amp;K$4,DIM_MetricUnique,0))</f>
        <v>0</v>
      </c>
      <c r="L151" s="13">
        <f>F151*INDEX(DIM,MATCH($B151,DIM_ISOS,0),MATCH(L$2&amp;"_"&amp;L$4,DIM_MetricUnique,0))</f>
        <v>580563677.96957207</v>
      </c>
      <c r="M151" s="13">
        <f>G151*INDEX(DIM,MATCH($B151,DIM_ISOS,0),MATCH(M$2&amp;"_"&amp;M$4,DIM_MetricUnique,0))</f>
        <v>46.25</v>
      </c>
      <c r="N151" s="13">
        <f>H151*INDEX(DIM,MATCH($B151,DIM_ISOS,0),MATCH(N$2&amp;"_"&amp;N$4,DIM_MetricUnique,0))</f>
        <v>200198601.44487625</v>
      </c>
      <c r="O151" s="13">
        <f>I151*INDEX(DIM,MATCH($B151,DIM_ISOS,0),MATCH(O$2&amp;"_"&amp;O$4,DIM_MetricUnique,0))</f>
        <v>125.99999999999997</v>
      </c>
      <c r="P151" s="13">
        <f>J151+K151</f>
        <v>0</v>
      </c>
      <c r="Q151" s="13">
        <f>L151+M151</f>
        <v>580563724.21957207</v>
      </c>
      <c r="R151" s="13">
        <f>N151+O151</f>
        <v>200198727.44487625</v>
      </c>
      <c r="S151" s="13">
        <f t="shared" si="6"/>
        <v>780762279.41444826</v>
      </c>
      <c r="T151" s="13">
        <f t="shared" si="7"/>
        <v>172.24999999999997</v>
      </c>
      <c r="U151" s="13">
        <f t="shared" si="8"/>
        <v>780762451.66444826</v>
      </c>
    </row>
    <row r="152" spans="1:21" x14ac:dyDescent="0.3">
      <c r="A152" s="1" t="s">
        <v>300</v>
      </c>
      <c r="B152" s="1" t="s">
        <v>301</v>
      </c>
      <c r="D152" s="5">
        <v>300</v>
      </c>
      <c r="E152" s="7">
        <v>0.25</v>
      </c>
      <c r="F152" s="5">
        <v>200</v>
      </c>
      <c r="G152" s="5">
        <v>0.5</v>
      </c>
      <c r="H152" s="5">
        <v>100</v>
      </c>
      <c r="I152" s="5">
        <v>0.75</v>
      </c>
      <c r="J152" s="13">
        <f>D152*INDEX(DIM,MATCH($B152,DIM_ISOS,0),MATCH(J$2&amp;"_"&amp;J$4,DIM_MetricUnique,0))</f>
        <v>0</v>
      </c>
      <c r="K152" s="13">
        <f>E152*INDEX(DIM,MATCH($B152,DIM_ISOS,0),MATCH(K$2&amp;"_"&amp;K$4,DIM_MetricUnique,0))</f>
        <v>0</v>
      </c>
      <c r="L152" s="13">
        <f>F152*INDEX(DIM,MATCH($B152,DIM_ISOS,0),MATCH(L$2&amp;"_"&amp;L$4,DIM_MetricUnique,0))</f>
        <v>1419660249.1096671</v>
      </c>
      <c r="M152" s="13">
        <f>G152*INDEX(DIM,MATCH($B152,DIM_ISOS,0),MATCH(M$2&amp;"_"&amp;M$4,DIM_MetricUnique,0))</f>
        <v>60</v>
      </c>
      <c r="N152" s="13">
        <f>H152*INDEX(DIM,MATCH($B152,DIM_ISOS,0),MATCH(N$2&amp;"_"&amp;N$4,DIM_MetricUnique,0))</f>
        <v>2553784.2839226024</v>
      </c>
      <c r="O152" s="13">
        <f>I152*INDEX(DIM,MATCH($B152,DIM_ISOS,0),MATCH(O$2&amp;"_"&amp;O$4,DIM_MetricUnique,0))</f>
        <v>4.5</v>
      </c>
      <c r="P152" s="13">
        <f>J152+K152</f>
        <v>0</v>
      </c>
      <c r="Q152" s="13">
        <f>L152+M152</f>
        <v>1419660309.1096671</v>
      </c>
      <c r="R152" s="13">
        <f>N152+O152</f>
        <v>2553788.7839226024</v>
      </c>
      <c r="S152" s="13">
        <f t="shared" si="6"/>
        <v>1422214033.3935897</v>
      </c>
      <c r="T152" s="13">
        <f t="shared" si="7"/>
        <v>64.5</v>
      </c>
      <c r="U152" s="13">
        <f t="shared" si="8"/>
        <v>1422214097.8935897</v>
      </c>
    </row>
    <row r="153" spans="1:21" x14ac:dyDescent="0.3">
      <c r="A153" s="1" t="s">
        <v>302</v>
      </c>
      <c r="B153" s="1" t="s">
        <v>303</v>
      </c>
      <c r="D153" s="5">
        <v>300</v>
      </c>
      <c r="E153" s="7">
        <v>0.25</v>
      </c>
      <c r="F153" s="5">
        <v>200</v>
      </c>
      <c r="G153" s="5">
        <v>0.5</v>
      </c>
      <c r="H153" s="5">
        <v>100</v>
      </c>
      <c r="I153" s="5">
        <v>0.75</v>
      </c>
      <c r="J153" s="13">
        <f>D153*INDEX(DIM,MATCH($B153,DIM_ISOS,0),MATCH(J$2&amp;"_"&amp;J$4,DIM_MetricUnique,0))</f>
        <v>0</v>
      </c>
      <c r="K153" s="13">
        <f>E153*INDEX(DIM,MATCH($B153,DIM_ISOS,0),MATCH(K$2&amp;"_"&amp;K$4,DIM_MetricUnique,0))</f>
        <v>0</v>
      </c>
      <c r="L153" s="13">
        <f>F153*INDEX(DIM,MATCH($B153,DIM_ISOS,0),MATCH(L$2&amp;"_"&amp;L$4,DIM_MetricUnique,0))</f>
        <v>1095235326.3363636</v>
      </c>
      <c r="M153" s="13">
        <f>G153*INDEX(DIM,MATCH($B153,DIM_ISOS,0),MATCH(M$2&amp;"_"&amp;M$4,DIM_MetricUnique,0))</f>
        <v>112.5</v>
      </c>
      <c r="N153" s="13">
        <f>H153*INDEX(DIM,MATCH($B153,DIM_ISOS,0),MATCH(N$2&amp;"_"&amp;N$4,DIM_MetricUnique,0))</f>
        <v>164483103.34648576</v>
      </c>
      <c r="O153" s="13">
        <f>I153*INDEX(DIM,MATCH($B153,DIM_ISOS,0),MATCH(O$2&amp;"_"&amp;O$4,DIM_MetricUnique,0))</f>
        <v>296.99999999999994</v>
      </c>
      <c r="P153" s="13">
        <f>J153+K153</f>
        <v>0</v>
      </c>
      <c r="Q153" s="13">
        <f>L153+M153</f>
        <v>1095235438.8363636</v>
      </c>
      <c r="R153" s="13">
        <f>N153+O153</f>
        <v>164483400.34648576</v>
      </c>
      <c r="S153" s="13">
        <f t="shared" si="6"/>
        <v>1259718429.6828494</v>
      </c>
      <c r="T153" s="13">
        <f t="shared" si="7"/>
        <v>409.49999999999994</v>
      </c>
      <c r="U153" s="13">
        <f t="shared" si="8"/>
        <v>1259718839.1828494</v>
      </c>
    </row>
    <row r="154" spans="1:21" x14ac:dyDescent="0.3">
      <c r="A154" s="1" t="s">
        <v>304</v>
      </c>
      <c r="B154" s="1" t="s">
        <v>305</v>
      </c>
      <c r="D154" s="5">
        <v>300</v>
      </c>
      <c r="E154" s="7">
        <v>0.25</v>
      </c>
      <c r="F154" s="5">
        <v>200</v>
      </c>
      <c r="G154" s="5">
        <v>0.5</v>
      </c>
      <c r="H154" s="5">
        <v>100</v>
      </c>
      <c r="I154" s="5">
        <v>0.75</v>
      </c>
      <c r="J154" s="13">
        <f>D154*INDEX(DIM,MATCH($B154,DIM_ISOS,0),MATCH(J$2&amp;"_"&amp;J$4,DIM_MetricUnique,0))</f>
        <v>0</v>
      </c>
      <c r="K154" s="13">
        <f>E154*INDEX(DIM,MATCH($B154,DIM_ISOS,0),MATCH(K$2&amp;"_"&amp;K$4,DIM_MetricUnique,0))</f>
        <v>0</v>
      </c>
      <c r="L154" s="13">
        <f>F154*INDEX(DIM,MATCH($B154,DIM_ISOS,0),MATCH(L$2&amp;"_"&amp;L$4,DIM_MetricUnique,0))</f>
        <v>93749.990558768171</v>
      </c>
      <c r="M154" s="13">
        <f>G154*INDEX(DIM,MATCH($B154,DIM_ISOS,0),MATCH(M$2&amp;"_"&amp;M$4,DIM_MetricUnique,0))</f>
        <v>1.25</v>
      </c>
      <c r="N154" s="13">
        <f>H154*INDEX(DIM,MATCH($B154,DIM_ISOS,0),MATCH(N$2&amp;"_"&amp;N$4,DIM_MetricUnique,0))</f>
        <v>5693.1994414300507</v>
      </c>
      <c r="O154" s="13">
        <f>I154*INDEX(DIM,MATCH($B154,DIM_ISOS,0),MATCH(O$2&amp;"_"&amp;O$4,DIM_MetricUnique,0))</f>
        <v>4.5</v>
      </c>
      <c r="P154" s="13">
        <f>J154+K154</f>
        <v>0</v>
      </c>
      <c r="Q154" s="13">
        <f>L154+M154</f>
        <v>93751.240558768171</v>
      </c>
      <c r="R154" s="13">
        <f>N154+O154</f>
        <v>5697.6994414300507</v>
      </c>
      <c r="S154" s="13">
        <f t="shared" si="6"/>
        <v>99443.190000198229</v>
      </c>
      <c r="T154" s="13">
        <f t="shared" si="7"/>
        <v>5.75</v>
      </c>
      <c r="U154" s="13">
        <f t="shared" si="8"/>
        <v>99448.940000198229</v>
      </c>
    </row>
    <row r="155" spans="1:21" x14ac:dyDescent="0.3">
      <c r="A155" s="1" t="s">
        <v>306</v>
      </c>
      <c r="B155" s="1" t="s">
        <v>307</v>
      </c>
      <c r="D155" s="5">
        <v>300</v>
      </c>
      <c r="E155" s="7">
        <v>0.25</v>
      </c>
      <c r="F155" s="5">
        <v>200</v>
      </c>
      <c r="G155" s="5">
        <v>0.5</v>
      </c>
      <c r="H155" s="5">
        <v>100</v>
      </c>
      <c r="I155" s="5">
        <v>0.75</v>
      </c>
      <c r="J155" s="13">
        <f>D155*INDEX(DIM,MATCH($B155,DIM_ISOS,0),MATCH(J$2&amp;"_"&amp;J$4,DIM_MetricUnique,0))</f>
        <v>0</v>
      </c>
      <c r="K155" s="13">
        <f>E155*INDEX(DIM,MATCH($B155,DIM_ISOS,0),MATCH(K$2&amp;"_"&amp;K$4,DIM_MetricUnique,0))</f>
        <v>0</v>
      </c>
      <c r="L155" s="13">
        <f>F155*INDEX(DIM,MATCH($B155,DIM_ISOS,0),MATCH(L$2&amp;"_"&amp;L$4,DIM_MetricUnique,0))</f>
        <v>203207644.27176759</v>
      </c>
      <c r="M155" s="13">
        <f>G155*INDEX(DIM,MATCH($B155,DIM_ISOS,0),MATCH(M$2&amp;"_"&amp;M$4,DIM_MetricUnique,0))</f>
        <v>57.499999999999993</v>
      </c>
      <c r="N155" s="13">
        <f>H155*INDEX(DIM,MATCH($B155,DIM_ISOS,0),MATCH(N$2&amp;"_"&amp;N$4,DIM_MetricUnique,0))</f>
        <v>4038619.0534790754</v>
      </c>
      <c r="O155" s="13">
        <f>I155*INDEX(DIM,MATCH($B155,DIM_ISOS,0),MATCH(O$2&amp;"_"&amp;O$4,DIM_MetricUnique,0))</f>
        <v>4.5</v>
      </c>
      <c r="P155" s="13">
        <f>J155+K155</f>
        <v>0</v>
      </c>
      <c r="Q155" s="13">
        <f>L155+M155</f>
        <v>203207701.77176759</v>
      </c>
      <c r="R155" s="13">
        <f>N155+O155</f>
        <v>4038623.5534790754</v>
      </c>
      <c r="S155" s="13">
        <f t="shared" si="6"/>
        <v>207246263.32524666</v>
      </c>
      <c r="T155" s="13">
        <f t="shared" si="7"/>
        <v>61.999999999999993</v>
      </c>
      <c r="U155" s="13">
        <f t="shared" si="8"/>
        <v>207246325.32524666</v>
      </c>
    </row>
    <row r="156" spans="1:21" x14ac:dyDescent="0.3">
      <c r="A156" s="1" t="s">
        <v>308</v>
      </c>
      <c r="B156" s="1" t="s">
        <v>309</v>
      </c>
      <c r="D156" s="5">
        <v>300</v>
      </c>
      <c r="E156" s="7">
        <v>0.25</v>
      </c>
      <c r="F156" s="5">
        <v>200</v>
      </c>
      <c r="G156" s="5">
        <v>0.5</v>
      </c>
      <c r="H156" s="5">
        <v>100</v>
      </c>
      <c r="I156" s="5">
        <v>0.75</v>
      </c>
      <c r="J156" s="13">
        <f>D156*INDEX(DIM,MATCH($B156,DIM_ISOS,0),MATCH(J$2&amp;"_"&amp;J$4,DIM_MetricUnique,0))</f>
        <v>0</v>
      </c>
      <c r="K156" s="13">
        <f>E156*INDEX(DIM,MATCH($B156,DIM_ISOS,0),MATCH(K$2&amp;"_"&amp;K$4,DIM_MetricUnique,0))</f>
        <v>0</v>
      </c>
      <c r="L156" s="13">
        <f>F156*INDEX(DIM,MATCH($B156,DIM_ISOS,0),MATCH(L$2&amp;"_"&amp;L$4,DIM_MetricUnique,0))</f>
        <v>940289.20908954169</v>
      </c>
      <c r="M156" s="13">
        <f>G156*INDEX(DIM,MATCH($B156,DIM_ISOS,0),MATCH(M$2&amp;"_"&amp;M$4,DIM_MetricUnique,0))</f>
        <v>1.25</v>
      </c>
      <c r="N156" s="13">
        <f>H156*INDEX(DIM,MATCH($B156,DIM_ISOS,0),MATCH(N$2&amp;"_"&amp;N$4,DIM_MetricUnique,0))</f>
        <v>5027843.7057004329</v>
      </c>
      <c r="O156" s="13">
        <f>I156*INDEX(DIM,MATCH($B156,DIM_ISOS,0),MATCH(O$2&amp;"_"&amp;O$4,DIM_MetricUnique,0))</f>
        <v>4.5</v>
      </c>
      <c r="P156" s="13">
        <f>J156+K156</f>
        <v>0</v>
      </c>
      <c r="Q156" s="13">
        <f>L156+M156</f>
        <v>940290.45908954169</v>
      </c>
      <c r="R156" s="13">
        <f>N156+O156</f>
        <v>5027848.2057004329</v>
      </c>
      <c r="S156" s="13">
        <f t="shared" si="6"/>
        <v>5968132.9147899747</v>
      </c>
      <c r="T156" s="13">
        <f t="shared" si="7"/>
        <v>5.75</v>
      </c>
      <c r="U156" s="13">
        <f t="shared" si="8"/>
        <v>5968138.6647899747</v>
      </c>
    </row>
    <row r="157" spans="1:21" x14ac:dyDescent="0.3">
      <c r="A157" s="1" t="s">
        <v>310</v>
      </c>
      <c r="B157" s="1" t="s">
        <v>311</v>
      </c>
      <c r="D157" s="5">
        <v>300</v>
      </c>
      <c r="E157" s="7">
        <v>0.25</v>
      </c>
      <c r="F157" s="5">
        <v>200</v>
      </c>
      <c r="G157" s="5">
        <v>0.5</v>
      </c>
      <c r="H157" s="5">
        <v>100</v>
      </c>
      <c r="I157" s="5">
        <v>0.75</v>
      </c>
      <c r="J157" s="13">
        <f>D157*INDEX(DIM,MATCH($B157,DIM_ISOS,0),MATCH(J$2&amp;"_"&amp;J$4,DIM_MetricUnique,0))</f>
        <v>0</v>
      </c>
      <c r="K157" s="13">
        <f>E157*INDEX(DIM,MATCH($B157,DIM_ISOS,0),MATCH(K$2&amp;"_"&amp;K$4,DIM_MetricUnique,0))</f>
        <v>0</v>
      </c>
      <c r="L157" s="13">
        <f>F157*INDEX(DIM,MATCH($B157,DIM_ISOS,0),MATCH(L$2&amp;"_"&amp;L$4,DIM_MetricUnique,0))</f>
        <v>158559566.49379188</v>
      </c>
      <c r="M157" s="13">
        <f>G157*INDEX(DIM,MATCH($B157,DIM_ISOS,0),MATCH(M$2&amp;"_"&amp;M$4,DIM_MetricUnique,0))</f>
        <v>83.75</v>
      </c>
      <c r="N157" s="13">
        <f>H157*INDEX(DIM,MATCH($B157,DIM_ISOS,0),MATCH(N$2&amp;"_"&amp;N$4,DIM_MetricUnique,0))</f>
        <v>231553980.416058</v>
      </c>
      <c r="O157" s="13">
        <f>I157*INDEX(DIM,MATCH($B157,DIM_ISOS,0),MATCH(O$2&amp;"_"&amp;O$4,DIM_MetricUnique,0))</f>
        <v>229.5</v>
      </c>
      <c r="P157" s="13">
        <f>J157+K157</f>
        <v>0</v>
      </c>
      <c r="Q157" s="13">
        <f>L157+M157</f>
        <v>158559650.24379188</v>
      </c>
      <c r="R157" s="13">
        <f>N157+O157</f>
        <v>231554209.916058</v>
      </c>
      <c r="S157" s="13">
        <f t="shared" si="6"/>
        <v>390113546.90984988</v>
      </c>
      <c r="T157" s="13">
        <f t="shared" si="7"/>
        <v>313.25</v>
      </c>
      <c r="U157" s="13">
        <f t="shared" si="8"/>
        <v>390113860.15984988</v>
      </c>
    </row>
    <row r="158" spans="1:21" x14ac:dyDescent="0.3">
      <c r="A158" s="1" t="s">
        <v>312</v>
      </c>
      <c r="B158" s="1" t="s">
        <v>313</v>
      </c>
      <c r="D158" s="5">
        <v>300</v>
      </c>
      <c r="E158" s="7">
        <v>0.25</v>
      </c>
      <c r="F158" s="5">
        <v>200</v>
      </c>
      <c r="G158" s="5">
        <v>0.5</v>
      </c>
      <c r="H158" s="5">
        <v>100</v>
      </c>
      <c r="I158" s="5">
        <v>0.75</v>
      </c>
      <c r="J158" s="13">
        <f>D158*INDEX(DIM,MATCH($B158,DIM_ISOS,0),MATCH(J$2&amp;"_"&amp;J$4,DIM_MetricUnique,0))</f>
        <v>0</v>
      </c>
      <c r="K158" s="13">
        <f>E158*INDEX(DIM,MATCH($B158,DIM_ISOS,0),MATCH(K$2&amp;"_"&amp;K$4,DIM_MetricUnique,0))</f>
        <v>0</v>
      </c>
      <c r="L158" s="13">
        <f>F158*INDEX(DIM,MATCH($B158,DIM_ISOS,0),MATCH(L$2&amp;"_"&amp;L$4,DIM_MetricUnique,0))</f>
        <v>57107844.726298377</v>
      </c>
      <c r="M158" s="13">
        <f>G158*INDEX(DIM,MATCH($B158,DIM_ISOS,0),MATCH(M$2&amp;"_"&amp;M$4,DIM_MetricUnique,0))</f>
        <v>50</v>
      </c>
      <c r="N158" s="13">
        <f>H158*INDEX(DIM,MATCH($B158,DIM_ISOS,0),MATCH(N$2&amp;"_"&amp;N$4,DIM_MetricUnique,0))</f>
        <v>15917208.184760787</v>
      </c>
      <c r="O158" s="13">
        <f>I158*INDEX(DIM,MATCH($B158,DIM_ISOS,0),MATCH(O$2&amp;"_"&amp;O$4,DIM_MetricUnique,0))</f>
        <v>288</v>
      </c>
      <c r="P158" s="13">
        <f>J158+K158</f>
        <v>0</v>
      </c>
      <c r="Q158" s="13">
        <f>L158+M158</f>
        <v>57107894.726298377</v>
      </c>
      <c r="R158" s="13">
        <f>N158+O158</f>
        <v>15917496.184760787</v>
      </c>
      <c r="S158" s="13">
        <f t="shared" si="6"/>
        <v>73025052.911059171</v>
      </c>
      <c r="T158" s="13">
        <f t="shared" si="7"/>
        <v>338</v>
      </c>
      <c r="U158" s="13">
        <f t="shared" si="8"/>
        <v>73025390.911059171</v>
      </c>
    </row>
    <row r="159" spans="1:21" x14ac:dyDescent="0.3">
      <c r="A159" s="1" t="s">
        <v>314</v>
      </c>
      <c r="B159" s="1" t="s">
        <v>315</v>
      </c>
      <c r="D159" s="5">
        <v>300</v>
      </c>
      <c r="E159" s="7">
        <v>0.25</v>
      </c>
      <c r="F159" s="5">
        <v>200</v>
      </c>
      <c r="G159" s="5">
        <v>0.5</v>
      </c>
      <c r="H159" s="5">
        <v>100</v>
      </c>
      <c r="I159" s="5">
        <v>0.75</v>
      </c>
      <c r="J159" s="13">
        <f>D159*INDEX(DIM,MATCH($B159,DIM_ISOS,0),MATCH(J$2&amp;"_"&amp;J$4,DIM_MetricUnique,0))</f>
        <v>7110724.1749292742</v>
      </c>
      <c r="K159" s="13">
        <f>E159*INDEX(DIM,MATCH($B159,DIM_ISOS,0),MATCH(K$2&amp;"_"&amp;K$4,DIM_MetricUnique,0))</f>
        <v>22.5</v>
      </c>
      <c r="L159" s="13">
        <f>F159*INDEX(DIM,MATCH($B159,DIM_ISOS,0),MATCH(L$2&amp;"_"&amp;L$4,DIM_MetricUnique,0))</f>
        <v>572483.65715425881</v>
      </c>
      <c r="M159" s="13">
        <f>G159*INDEX(DIM,MATCH($B159,DIM_ISOS,0),MATCH(M$2&amp;"_"&amp;M$4,DIM_MetricUnique,0))</f>
        <v>1.25</v>
      </c>
      <c r="N159" s="13">
        <f>H159*INDEX(DIM,MATCH($B159,DIM_ISOS,0),MATCH(N$2&amp;"_"&amp;N$4,DIM_MetricUnique,0))</f>
        <v>15733429.017072005</v>
      </c>
      <c r="O159" s="13">
        <f>I159*INDEX(DIM,MATCH($B159,DIM_ISOS,0),MATCH(O$2&amp;"_"&amp;O$4,DIM_MetricUnique,0))</f>
        <v>351</v>
      </c>
      <c r="P159" s="13">
        <f>J159+K159</f>
        <v>7110746.6749292742</v>
      </c>
      <c r="Q159" s="13">
        <f>L159+M159</f>
        <v>572484.90715425881</v>
      </c>
      <c r="R159" s="13">
        <f>N159+O159</f>
        <v>15733780.017072005</v>
      </c>
      <c r="S159" s="13">
        <f t="shared" si="6"/>
        <v>23416636.849155538</v>
      </c>
      <c r="T159" s="13">
        <f t="shared" si="7"/>
        <v>374.75</v>
      </c>
      <c r="U159" s="13">
        <f t="shared" si="8"/>
        <v>23417011.599155538</v>
      </c>
    </row>
    <row r="160" spans="1:21" x14ac:dyDescent="0.3">
      <c r="A160" s="1" t="s">
        <v>316</v>
      </c>
      <c r="B160" s="1" t="s">
        <v>317</v>
      </c>
      <c r="D160" s="5">
        <v>300</v>
      </c>
      <c r="E160" s="7">
        <v>0.25</v>
      </c>
      <c r="F160" s="5">
        <v>200</v>
      </c>
      <c r="G160" s="5">
        <v>0.5</v>
      </c>
      <c r="H160" s="5">
        <v>100</v>
      </c>
      <c r="I160" s="5">
        <v>0.75</v>
      </c>
      <c r="J160" s="13">
        <f>D160*INDEX(DIM,MATCH($B160,DIM_ISOS,0),MATCH(J$2&amp;"_"&amp;J$4,DIM_MetricUnique,0))</f>
        <v>351591644.0482263</v>
      </c>
      <c r="K160" s="13">
        <f>E160*INDEX(DIM,MATCH($B160,DIM_ISOS,0),MATCH(K$2&amp;"_"&amp;K$4,DIM_MetricUnique,0))</f>
        <v>5</v>
      </c>
      <c r="L160" s="13">
        <f>F160*INDEX(DIM,MATCH($B160,DIM_ISOS,0),MATCH(L$2&amp;"_"&amp;L$4,DIM_MetricUnique,0))</f>
        <v>2205940670.0902343</v>
      </c>
      <c r="M160" s="13">
        <f>G160*INDEX(DIM,MATCH($B160,DIM_ISOS,0),MATCH(M$2&amp;"_"&amp;M$4,DIM_MetricUnique,0))</f>
        <v>93.75</v>
      </c>
      <c r="N160" s="13">
        <f>H160*INDEX(DIM,MATCH($B160,DIM_ISOS,0),MATCH(N$2&amp;"_"&amp;N$4,DIM_MetricUnique,0))</f>
        <v>135324608.25205421</v>
      </c>
      <c r="O160" s="13">
        <f>I160*INDEX(DIM,MATCH($B160,DIM_ISOS,0),MATCH(O$2&amp;"_"&amp;O$4,DIM_MetricUnique,0))</f>
        <v>67.5</v>
      </c>
      <c r="P160" s="13">
        <f>J160+K160</f>
        <v>351591649.0482263</v>
      </c>
      <c r="Q160" s="13">
        <f>L160+M160</f>
        <v>2205940763.8402343</v>
      </c>
      <c r="R160" s="13">
        <f>N160+O160</f>
        <v>135324675.75205421</v>
      </c>
      <c r="S160" s="13">
        <f t="shared" si="6"/>
        <v>2692856922.3905149</v>
      </c>
      <c r="T160" s="13">
        <f t="shared" si="7"/>
        <v>166.25</v>
      </c>
      <c r="U160" s="13">
        <f t="shared" si="8"/>
        <v>2692857088.6405149</v>
      </c>
    </row>
    <row r="161" spans="1:21" x14ac:dyDescent="0.3">
      <c r="A161" s="1" t="s">
        <v>318</v>
      </c>
      <c r="B161" s="1" t="s">
        <v>319</v>
      </c>
      <c r="D161" s="5">
        <v>300</v>
      </c>
      <c r="E161" s="7">
        <v>0.25</v>
      </c>
      <c r="F161" s="5">
        <v>200</v>
      </c>
      <c r="G161" s="5">
        <v>0.5</v>
      </c>
      <c r="H161" s="5">
        <v>100</v>
      </c>
      <c r="I161" s="5">
        <v>0.75</v>
      </c>
      <c r="J161" s="13">
        <f>D161*INDEX(DIM,MATCH($B161,DIM_ISOS,0),MATCH(J$2&amp;"_"&amp;J$4,DIM_MetricUnique,0))</f>
        <v>19119055.434193574</v>
      </c>
      <c r="K161" s="13">
        <f>E161*INDEX(DIM,MATCH($B161,DIM_ISOS,0),MATCH(K$2&amp;"_"&amp;K$4,DIM_MetricUnique,0))</f>
        <v>2</v>
      </c>
      <c r="L161" s="13">
        <f>F161*INDEX(DIM,MATCH($B161,DIM_ISOS,0),MATCH(L$2&amp;"_"&amp;L$4,DIM_MetricUnique,0))</f>
        <v>4836704270.2749853</v>
      </c>
      <c r="M161" s="13">
        <f>G161*INDEX(DIM,MATCH($B161,DIM_ISOS,0),MATCH(M$2&amp;"_"&amp;M$4,DIM_MetricUnique,0))</f>
        <v>62.5</v>
      </c>
      <c r="N161" s="13">
        <f>H161*INDEX(DIM,MATCH($B161,DIM_ISOS,0),MATCH(N$2&amp;"_"&amp;N$4,DIM_MetricUnique,0))</f>
        <v>216556800.84648797</v>
      </c>
      <c r="O161" s="13">
        <f>I161*INDEX(DIM,MATCH($B161,DIM_ISOS,0),MATCH(O$2&amp;"_"&amp;O$4,DIM_MetricUnique,0))</f>
        <v>22.5</v>
      </c>
      <c r="P161" s="13">
        <f>J161+K161</f>
        <v>19119057.434193574</v>
      </c>
      <c r="Q161" s="13">
        <f>L161+M161</f>
        <v>4836704332.7749853</v>
      </c>
      <c r="R161" s="13">
        <f>N161+O161</f>
        <v>216556823.34648797</v>
      </c>
      <c r="S161" s="13">
        <f t="shared" si="6"/>
        <v>5072380126.5556669</v>
      </c>
      <c r="T161" s="13">
        <f t="shared" si="7"/>
        <v>87</v>
      </c>
      <c r="U161" s="13">
        <f t="shared" si="8"/>
        <v>5072380213.5556669</v>
      </c>
    </row>
    <row r="162" spans="1:21" x14ac:dyDescent="0.3">
      <c r="A162" s="1" t="s">
        <v>320</v>
      </c>
      <c r="B162" s="1" t="s">
        <v>321</v>
      </c>
      <c r="D162" s="5">
        <v>300</v>
      </c>
      <c r="E162" s="7">
        <v>0.25</v>
      </c>
      <c r="F162" s="5">
        <v>200</v>
      </c>
      <c r="G162" s="5">
        <v>0.5</v>
      </c>
      <c r="H162" s="5">
        <v>100</v>
      </c>
      <c r="I162" s="5">
        <v>0.75</v>
      </c>
      <c r="J162" s="13">
        <f>D162*INDEX(DIM,MATCH($B162,DIM_ISOS,0),MATCH(J$2&amp;"_"&amp;J$4,DIM_MetricUnique,0))</f>
        <v>0</v>
      </c>
      <c r="K162" s="13">
        <f>E162*INDEX(DIM,MATCH($B162,DIM_ISOS,0),MATCH(K$2&amp;"_"&amp;K$4,DIM_MetricUnique,0))</f>
        <v>0</v>
      </c>
      <c r="L162" s="13">
        <f>F162*INDEX(DIM,MATCH($B162,DIM_ISOS,0),MATCH(L$2&amp;"_"&amp;L$4,DIM_MetricUnique,0))</f>
        <v>75328599.820117727</v>
      </c>
      <c r="M162" s="13">
        <f>G162*INDEX(DIM,MATCH($B162,DIM_ISOS,0),MATCH(M$2&amp;"_"&amp;M$4,DIM_MetricUnique,0))</f>
        <v>90</v>
      </c>
      <c r="N162" s="13">
        <f>H162*INDEX(DIM,MATCH($B162,DIM_ISOS,0),MATCH(N$2&amp;"_"&amp;N$4,DIM_MetricUnique,0))</f>
        <v>199541589.67954415</v>
      </c>
      <c r="O162" s="13">
        <f>I162*INDEX(DIM,MATCH($B162,DIM_ISOS,0),MATCH(O$2&amp;"_"&amp;O$4,DIM_MetricUnique,0))</f>
        <v>130.5</v>
      </c>
      <c r="P162" s="13">
        <f>J162+K162</f>
        <v>0</v>
      </c>
      <c r="Q162" s="13">
        <f>L162+M162</f>
        <v>75328689.820117727</v>
      </c>
      <c r="R162" s="13">
        <f>N162+O162</f>
        <v>199541720.17954415</v>
      </c>
      <c r="S162" s="13">
        <f t="shared" si="6"/>
        <v>274870189.49966186</v>
      </c>
      <c r="T162" s="13">
        <f t="shared" si="7"/>
        <v>220.5</v>
      </c>
      <c r="U162" s="13">
        <f t="shared" si="8"/>
        <v>274870409.99966186</v>
      </c>
    </row>
    <row r="163" spans="1:21" x14ac:dyDescent="0.3">
      <c r="A163" s="1" t="s">
        <v>322</v>
      </c>
      <c r="B163" s="1" t="s">
        <v>323</v>
      </c>
      <c r="D163" s="5">
        <v>300</v>
      </c>
      <c r="E163" s="7">
        <v>0.25</v>
      </c>
      <c r="F163" s="5">
        <v>200</v>
      </c>
      <c r="G163" s="5">
        <v>0.5</v>
      </c>
      <c r="H163" s="5">
        <v>100</v>
      </c>
      <c r="I163" s="5">
        <v>0.75</v>
      </c>
      <c r="J163" s="13">
        <f>D163*INDEX(DIM,MATCH($B163,DIM_ISOS,0),MATCH(J$2&amp;"_"&amp;J$4,DIM_MetricUnique,0))</f>
        <v>0</v>
      </c>
      <c r="K163" s="13">
        <f>E163*INDEX(DIM,MATCH($B163,DIM_ISOS,0),MATCH(K$2&amp;"_"&amp;K$4,DIM_MetricUnique,0))</f>
        <v>0</v>
      </c>
      <c r="L163" s="13">
        <f>F163*INDEX(DIM,MATCH($B163,DIM_ISOS,0),MATCH(L$2&amp;"_"&amp;L$4,DIM_MetricUnique,0))</f>
        <v>4965409536.6034842</v>
      </c>
      <c r="M163" s="13">
        <f>G163*INDEX(DIM,MATCH($B163,DIM_ISOS,0),MATCH(M$2&amp;"_"&amp;M$4,DIM_MetricUnique,0))</f>
        <v>67.5</v>
      </c>
      <c r="N163" s="13">
        <f>H163*INDEX(DIM,MATCH($B163,DIM_ISOS,0),MATCH(N$2&amp;"_"&amp;N$4,DIM_MetricUnique,0))</f>
        <v>180985564.58533701</v>
      </c>
      <c r="O163" s="13">
        <f>I163*INDEX(DIM,MATCH($B163,DIM_ISOS,0),MATCH(O$2&amp;"_"&amp;O$4,DIM_MetricUnique,0))</f>
        <v>193.5</v>
      </c>
      <c r="P163" s="13">
        <f>J163+K163</f>
        <v>0</v>
      </c>
      <c r="Q163" s="13">
        <f>L163+M163</f>
        <v>4965409604.1034842</v>
      </c>
      <c r="R163" s="13">
        <f>N163+O163</f>
        <v>180985758.08533701</v>
      </c>
      <c r="S163" s="13">
        <f t="shared" si="6"/>
        <v>5146395101.1888208</v>
      </c>
      <c r="T163" s="13">
        <f t="shared" si="7"/>
        <v>261</v>
      </c>
      <c r="U163" s="13">
        <f t="shared" si="8"/>
        <v>5146395362.1888208</v>
      </c>
    </row>
    <row r="164" spans="1:21" x14ac:dyDescent="0.3">
      <c r="A164" s="1" t="s">
        <v>324</v>
      </c>
      <c r="B164" s="1" t="s">
        <v>325</v>
      </c>
      <c r="D164" s="5">
        <v>300</v>
      </c>
      <c r="E164" s="7">
        <v>0.25</v>
      </c>
      <c r="F164" s="5">
        <v>200</v>
      </c>
      <c r="G164" s="5">
        <v>0.5</v>
      </c>
      <c r="H164" s="5">
        <v>100</v>
      </c>
      <c r="I164" s="5">
        <v>0.75</v>
      </c>
      <c r="J164" s="13">
        <f>D164*INDEX(DIM,MATCH($B164,DIM_ISOS,0),MATCH(J$2&amp;"_"&amp;J$4,DIM_MetricUnique,0))</f>
        <v>46889545.834432468</v>
      </c>
      <c r="K164" s="13">
        <f>E164*INDEX(DIM,MATCH($B164,DIM_ISOS,0),MATCH(K$2&amp;"_"&amp;K$4,DIM_MetricUnique,0))</f>
        <v>18</v>
      </c>
      <c r="L164" s="13">
        <f>F164*INDEX(DIM,MATCH($B164,DIM_ISOS,0),MATCH(L$2&amp;"_"&amp;L$4,DIM_MetricUnique,0))</f>
        <v>2384832371.8988829</v>
      </c>
      <c r="M164" s="13">
        <f>G164*INDEX(DIM,MATCH($B164,DIM_ISOS,0),MATCH(M$2&amp;"_"&amp;M$4,DIM_MetricUnique,0))</f>
        <v>76.25</v>
      </c>
      <c r="N164" s="13">
        <f>H164*INDEX(DIM,MATCH($B164,DIM_ISOS,0),MATCH(N$2&amp;"_"&amp;N$4,DIM_MetricUnique,0))</f>
        <v>17912629.742252257</v>
      </c>
      <c r="O164" s="13">
        <f>I164*INDEX(DIM,MATCH($B164,DIM_ISOS,0),MATCH(O$2&amp;"_"&amp;O$4,DIM_MetricUnique,0))</f>
        <v>4.5</v>
      </c>
      <c r="P164" s="13">
        <f>J164+K164</f>
        <v>46889563.834432468</v>
      </c>
      <c r="Q164" s="13">
        <f>L164+M164</f>
        <v>2384832448.1488829</v>
      </c>
      <c r="R164" s="13">
        <f>N164+O164</f>
        <v>17912634.242252257</v>
      </c>
      <c r="S164" s="13">
        <f t="shared" si="6"/>
        <v>2449634547.4755678</v>
      </c>
      <c r="T164" s="13">
        <f t="shared" si="7"/>
        <v>98.75</v>
      </c>
      <c r="U164" s="13">
        <f t="shared" si="8"/>
        <v>2449634646.2255678</v>
      </c>
    </row>
    <row r="165" spans="1:21" x14ac:dyDescent="0.3">
      <c r="A165" s="1" t="s">
        <v>326</v>
      </c>
      <c r="B165" s="1" t="s">
        <v>327</v>
      </c>
      <c r="D165" s="5">
        <v>300</v>
      </c>
      <c r="E165" s="7">
        <v>0.25</v>
      </c>
      <c r="F165" s="5">
        <v>200</v>
      </c>
      <c r="G165" s="5">
        <v>0.5</v>
      </c>
      <c r="H165" s="5">
        <v>100</v>
      </c>
      <c r="I165" s="5">
        <v>0.75</v>
      </c>
      <c r="J165" s="13">
        <f>D165*INDEX(DIM,MATCH($B165,DIM_ISOS,0),MATCH(J$2&amp;"_"&amp;J$4,DIM_MetricUnique,0))</f>
        <v>0</v>
      </c>
      <c r="K165" s="13">
        <f>E165*INDEX(DIM,MATCH($B165,DIM_ISOS,0),MATCH(K$2&amp;"_"&amp;K$4,DIM_MetricUnique,0))</f>
        <v>0</v>
      </c>
      <c r="L165" s="13">
        <f>F165*INDEX(DIM,MATCH($B165,DIM_ISOS,0),MATCH(L$2&amp;"_"&amp;L$4,DIM_MetricUnique,0))</f>
        <v>940590392.01427674</v>
      </c>
      <c r="M165" s="13">
        <f>G165*INDEX(DIM,MATCH($B165,DIM_ISOS,0),MATCH(M$2&amp;"_"&amp;M$4,DIM_MetricUnique,0))</f>
        <v>100</v>
      </c>
      <c r="N165" s="13">
        <f>H165*INDEX(DIM,MATCH($B165,DIM_ISOS,0),MATCH(N$2&amp;"_"&amp;N$4,DIM_MetricUnique,0))</f>
        <v>5177956.6815542215</v>
      </c>
      <c r="O165" s="13">
        <f>I165*INDEX(DIM,MATCH($B165,DIM_ISOS,0),MATCH(O$2&amp;"_"&amp;O$4,DIM_MetricUnique,0))</f>
        <v>4.5</v>
      </c>
      <c r="P165" s="13">
        <f>J165+K165</f>
        <v>0</v>
      </c>
      <c r="Q165" s="13">
        <f>L165+M165</f>
        <v>940590492.01427674</v>
      </c>
      <c r="R165" s="13">
        <f>N165+O165</f>
        <v>5177961.1815542215</v>
      </c>
      <c r="S165" s="13">
        <f t="shared" si="6"/>
        <v>945768348.69583094</v>
      </c>
      <c r="T165" s="13">
        <f t="shared" si="7"/>
        <v>104.5</v>
      </c>
      <c r="U165" s="13">
        <f t="shared" si="8"/>
        <v>945768453.19583094</v>
      </c>
    </row>
    <row r="166" spans="1:21" x14ac:dyDescent="0.3">
      <c r="A166" s="1" t="s">
        <v>328</v>
      </c>
      <c r="B166" s="1" t="s">
        <v>329</v>
      </c>
      <c r="D166" s="5">
        <v>300</v>
      </c>
      <c r="E166" s="7">
        <v>0.25</v>
      </c>
      <c r="F166" s="5">
        <v>200</v>
      </c>
      <c r="G166" s="5">
        <v>0.5</v>
      </c>
      <c r="H166" s="5">
        <v>100</v>
      </c>
      <c r="I166" s="5">
        <v>0.75</v>
      </c>
      <c r="J166" s="13">
        <f>D166*INDEX(DIM,MATCH($B166,DIM_ISOS,0),MATCH(J$2&amp;"_"&amp;J$4,DIM_MetricUnique,0))</f>
        <v>0</v>
      </c>
      <c r="K166" s="13">
        <f>E166*INDEX(DIM,MATCH($B166,DIM_ISOS,0),MATCH(K$2&amp;"_"&amp;K$4,DIM_MetricUnique,0))</f>
        <v>0</v>
      </c>
      <c r="L166" s="13">
        <f>F166*INDEX(DIM,MATCH($B166,DIM_ISOS,0),MATCH(L$2&amp;"_"&amp;L$4,DIM_MetricUnique,0))</f>
        <v>32369718.73828727</v>
      </c>
      <c r="M166" s="13">
        <f>G166*INDEX(DIM,MATCH($B166,DIM_ISOS,0),MATCH(M$2&amp;"_"&amp;M$4,DIM_MetricUnique,0))</f>
        <v>107.5</v>
      </c>
      <c r="N166" s="13">
        <f>H166*INDEX(DIM,MATCH($B166,DIM_ISOS,0),MATCH(N$2&amp;"_"&amp;N$4,DIM_MetricUnique,0))</f>
        <v>485976.6465174029</v>
      </c>
      <c r="O166" s="13">
        <f>I166*INDEX(DIM,MATCH($B166,DIM_ISOS,0),MATCH(O$2&amp;"_"&amp;O$4,DIM_MetricUnique,0))</f>
        <v>4.5</v>
      </c>
      <c r="P166" s="13">
        <f>J166+K166</f>
        <v>0</v>
      </c>
      <c r="Q166" s="13">
        <f>L166+M166</f>
        <v>32369826.23828727</v>
      </c>
      <c r="R166" s="13">
        <f>N166+O166</f>
        <v>485981.1465174029</v>
      </c>
      <c r="S166" s="13">
        <f t="shared" si="6"/>
        <v>32855695.384804673</v>
      </c>
      <c r="T166" s="13">
        <f t="shared" si="7"/>
        <v>112</v>
      </c>
      <c r="U166" s="13">
        <f t="shared" si="8"/>
        <v>32855807.384804673</v>
      </c>
    </row>
    <row r="167" spans="1:21" x14ac:dyDescent="0.3">
      <c r="A167" s="1" t="s">
        <v>330</v>
      </c>
      <c r="B167" s="1" t="s">
        <v>331</v>
      </c>
      <c r="D167" s="5">
        <v>300</v>
      </c>
      <c r="E167" s="7">
        <v>0.25</v>
      </c>
      <c r="F167" s="5">
        <v>200</v>
      </c>
      <c r="G167" s="5">
        <v>0.5</v>
      </c>
      <c r="H167" s="5">
        <v>100</v>
      </c>
      <c r="I167" s="5">
        <v>0.75</v>
      </c>
      <c r="J167" s="13">
        <f>D167*INDEX(DIM,MATCH($B167,DIM_ISOS,0),MATCH(J$2&amp;"_"&amp;J$4,DIM_MetricUnique,0))</f>
        <v>942941.46824227727</v>
      </c>
      <c r="K167" s="13">
        <f>E167*INDEX(DIM,MATCH($B167,DIM_ISOS,0),MATCH(K$2&amp;"_"&amp;K$4,DIM_MetricUnique,0))</f>
        <v>1</v>
      </c>
      <c r="L167" s="13">
        <f>F167*INDEX(DIM,MATCH($B167,DIM_ISOS,0),MATCH(L$2&amp;"_"&amp;L$4,DIM_MetricUnique,0))</f>
        <v>48959799.899741702</v>
      </c>
      <c r="M167" s="13">
        <f>G167*INDEX(DIM,MATCH($B167,DIM_ISOS,0),MATCH(M$2&amp;"_"&amp;M$4,DIM_MetricUnique,0))</f>
        <v>52.500000000000007</v>
      </c>
      <c r="N167" s="13">
        <f>H167*INDEX(DIM,MATCH($B167,DIM_ISOS,0),MATCH(N$2&amp;"_"&amp;N$4,DIM_MetricUnique,0))</f>
        <v>490716.32295468799</v>
      </c>
      <c r="O167" s="13">
        <f>I167*INDEX(DIM,MATCH($B167,DIM_ISOS,0),MATCH(O$2&amp;"_"&amp;O$4,DIM_MetricUnique,0))</f>
        <v>4.5</v>
      </c>
      <c r="P167" s="13">
        <f>J167+K167</f>
        <v>942942.46824227727</v>
      </c>
      <c r="Q167" s="13">
        <f>L167+M167</f>
        <v>48959852.399741702</v>
      </c>
      <c r="R167" s="13">
        <f>N167+O167</f>
        <v>490720.82295468799</v>
      </c>
      <c r="S167" s="13">
        <f t="shared" si="6"/>
        <v>50393457.690938666</v>
      </c>
      <c r="T167" s="13">
        <f t="shared" si="7"/>
        <v>58.000000000000007</v>
      </c>
      <c r="U167" s="13">
        <f t="shared" si="8"/>
        <v>50393515.690938666</v>
      </c>
    </row>
    <row r="168" spans="1:21" x14ac:dyDescent="0.3">
      <c r="A168" s="1" t="s">
        <v>332</v>
      </c>
      <c r="B168" s="1" t="s">
        <v>333</v>
      </c>
      <c r="D168" s="5">
        <v>300</v>
      </c>
      <c r="E168" s="7">
        <v>0.25</v>
      </c>
      <c r="F168" s="5">
        <v>200</v>
      </c>
      <c r="G168" s="5">
        <v>0.5</v>
      </c>
      <c r="H168" s="5">
        <v>100</v>
      </c>
      <c r="I168" s="5">
        <v>0.75</v>
      </c>
      <c r="J168" s="13">
        <f>D168*INDEX(DIM,MATCH($B168,DIM_ISOS,0),MATCH(J$2&amp;"_"&amp;J$4,DIM_MetricUnique,0))</f>
        <v>0</v>
      </c>
      <c r="K168" s="13">
        <f>E168*INDEX(DIM,MATCH($B168,DIM_ISOS,0),MATCH(K$2&amp;"_"&amp;K$4,DIM_MetricUnique,0))</f>
        <v>0</v>
      </c>
      <c r="L168" s="13">
        <f>F168*INDEX(DIM,MATCH($B168,DIM_ISOS,0),MATCH(L$2&amp;"_"&amp;L$4,DIM_MetricUnique,0))</f>
        <v>5371723.2884990498</v>
      </c>
      <c r="M168" s="13">
        <f>G168*INDEX(DIM,MATCH($B168,DIM_ISOS,0),MATCH(M$2&amp;"_"&amp;M$4,DIM_MetricUnique,0))</f>
        <v>40</v>
      </c>
      <c r="N168" s="13">
        <f>H168*INDEX(DIM,MATCH($B168,DIM_ISOS,0),MATCH(N$2&amp;"_"&amp;N$4,DIM_MetricUnique,0))</f>
        <v>4823633.6248947354</v>
      </c>
      <c r="O168" s="13">
        <f>I168*INDEX(DIM,MATCH($B168,DIM_ISOS,0),MATCH(O$2&amp;"_"&amp;O$4,DIM_MetricUnique,0))</f>
        <v>4.5</v>
      </c>
      <c r="P168" s="13">
        <f>J168+K168</f>
        <v>0</v>
      </c>
      <c r="Q168" s="13">
        <f>L168+M168</f>
        <v>5371763.2884990498</v>
      </c>
      <c r="R168" s="13">
        <f>N168+O168</f>
        <v>4823638.1248947354</v>
      </c>
      <c r="S168" s="13">
        <f t="shared" si="6"/>
        <v>10195356.913393784</v>
      </c>
      <c r="T168" s="13">
        <f t="shared" si="7"/>
        <v>44.5</v>
      </c>
      <c r="U168" s="13">
        <f t="shared" si="8"/>
        <v>10195401.413393784</v>
      </c>
    </row>
    <row r="169" spans="1:21" x14ac:dyDescent="0.3">
      <c r="A169" s="1" t="s">
        <v>334</v>
      </c>
      <c r="B169" s="1" t="s">
        <v>335</v>
      </c>
      <c r="D169" s="5">
        <v>300</v>
      </c>
      <c r="E169" s="7">
        <v>0.25</v>
      </c>
      <c r="F169" s="5">
        <v>200</v>
      </c>
      <c r="G169" s="5">
        <v>0.5</v>
      </c>
      <c r="H169" s="5">
        <v>100</v>
      </c>
      <c r="I169" s="5">
        <v>0.75</v>
      </c>
      <c r="J169" s="13">
        <f>D169*INDEX(DIM,MATCH($B169,DIM_ISOS,0),MATCH(J$2&amp;"_"&amp;J$4,DIM_MetricUnique,0))</f>
        <v>0</v>
      </c>
      <c r="K169" s="13">
        <f>E169*INDEX(DIM,MATCH($B169,DIM_ISOS,0),MATCH(K$2&amp;"_"&amp;K$4,DIM_MetricUnique,0))</f>
        <v>0</v>
      </c>
      <c r="L169" s="13">
        <f>F169*INDEX(DIM,MATCH($B169,DIM_ISOS,0),MATCH(L$2&amp;"_"&amp;L$4,DIM_MetricUnique,0))</f>
        <v>44744491.2270291</v>
      </c>
      <c r="M169" s="13">
        <f>G169*INDEX(DIM,MATCH($B169,DIM_ISOS,0),MATCH(M$2&amp;"_"&amp;M$4,DIM_MetricUnique,0))</f>
        <v>53.75</v>
      </c>
      <c r="N169" s="13">
        <f>H169*INDEX(DIM,MATCH($B169,DIM_ISOS,0),MATCH(N$2&amp;"_"&amp;N$4,DIM_MetricUnique,0))</f>
        <v>85189604.908134758</v>
      </c>
      <c r="O169" s="13">
        <f>I169*INDEX(DIM,MATCH($B169,DIM_ISOS,0),MATCH(O$2&amp;"_"&amp;O$4,DIM_MetricUnique,0))</f>
        <v>148.49999999999997</v>
      </c>
      <c r="P169" s="13">
        <f>J169+K169</f>
        <v>0</v>
      </c>
      <c r="Q169" s="13">
        <f>L169+M169</f>
        <v>44744544.9770291</v>
      </c>
      <c r="R169" s="13">
        <f>N169+O169</f>
        <v>85189753.408134758</v>
      </c>
      <c r="S169" s="13">
        <f t="shared" si="6"/>
        <v>129934096.13516386</v>
      </c>
      <c r="T169" s="13">
        <f t="shared" si="7"/>
        <v>202.24999999999997</v>
      </c>
      <c r="U169" s="13">
        <f t="shared" si="8"/>
        <v>129934298.38516386</v>
      </c>
    </row>
    <row r="170" spans="1:21" x14ac:dyDescent="0.3">
      <c r="A170" s="1" t="s">
        <v>336</v>
      </c>
      <c r="B170" s="1" t="s">
        <v>337</v>
      </c>
      <c r="D170" s="5">
        <v>300</v>
      </c>
      <c r="E170" s="7">
        <v>0.25</v>
      </c>
      <c r="F170" s="5">
        <v>200</v>
      </c>
      <c r="G170" s="5">
        <v>0.5</v>
      </c>
      <c r="H170" s="5">
        <v>100</v>
      </c>
      <c r="I170" s="5">
        <v>0.75</v>
      </c>
      <c r="J170" s="13">
        <f>D170*INDEX(DIM,MATCH($B170,DIM_ISOS,0),MATCH(J$2&amp;"_"&amp;J$4,DIM_MetricUnique,0))</f>
        <v>0</v>
      </c>
      <c r="K170" s="13">
        <f>E170*INDEX(DIM,MATCH($B170,DIM_ISOS,0),MATCH(K$2&amp;"_"&amp;K$4,DIM_MetricUnique,0))</f>
        <v>0</v>
      </c>
      <c r="L170" s="13">
        <f>F170*INDEX(DIM,MATCH($B170,DIM_ISOS,0),MATCH(L$2&amp;"_"&amp;L$4,DIM_MetricUnique,0))</f>
        <v>171835969.77986842</v>
      </c>
      <c r="M170" s="13">
        <f>G170*INDEX(DIM,MATCH($B170,DIM_ISOS,0),MATCH(M$2&amp;"_"&amp;M$4,DIM_MetricUnique,0))</f>
        <v>65</v>
      </c>
      <c r="N170" s="13">
        <f>H170*INDEX(DIM,MATCH($B170,DIM_ISOS,0),MATCH(N$2&amp;"_"&amp;N$4,DIM_MetricUnique,0))</f>
        <v>635795584.45903277</v>
      </c>
      <c r="O170" s="13">
        <f>I170*INDEX(DIM,MATCH($B170,DIM_ISOS,0),MATCH(O$2&amp;"_"&amp;O$4,DIM_MetricUnique,0))</f>
        <v>283.5</v>
      </c>
      <c r="P170" s="13">
        <f>J170+K170</f>
        <v>0</v>
      </c>
      <c r="Q170" s="13">
        <f>L170+M170</f>
        <v>171836034.77986842</v>
      </c>
      <c r="R170" s="13">
        <f>N170+O170</f>
        <v>635795867.95903277</v>
      </c>
      <c r="S170" s="13">
        <f t="shared" si="6"/>
        <v>807631554.23890114</v>
      </c>
      <c r="T170" s="13">
        <f t="shared" si="7"/>
        <v>348.5</v>
      </c>
      <c r="U170" s="13">
        <f t="shared" si="8"/>
        <v>807631902.73890114</v>
      </c>
    </row>
    <row r="171" spans="1:21" x14ac:dyDescent="0.3">
      <c r="A171" s="1" t="s">
        <v>338</v>
      </c>
      <c r="B171" s="1" t="s">
        <v>339</v>
      </c>
      <c r="D171" s="5">
        <v>300</v>
      </c>
      <c r="E171" s="7">
        <v>0.25</v>
      </c>
      <c r="F171" s="5">
        <v>200</v>
      </c>
      <c r="G171" s="5">
        <v>0.5</v>
      </c>
      <c r="H171" s="5">
        <v>100</v>
      </c>
      <c r="I171" s="5">
        <v>0.75</v>
      </c>
      <c r="J171" s="13">
        <f>D171*INDEX(DIM,MATCH($B171,DIM_ISOS,0),MATCH(J$2&amp;"_"&amp;J$4,DIM_MetricUnique,0))</f>
        <v>0</v>
      </c>
      <c r="K171" s="13">
        <f>E171*INDEX(DIM,MATCH($B171,DIM_ISOS,0),MATCH(K$2&amp;"_"&amp;K$4,DIM_MetricUnique,0))</f>
        <v>0</v>
      </c>
      <c r="L171" s="13">
        <f>F171*INDEX(DIM,MATCH($B171,DIM_ISOS,0),MATCH(L$2&amp;"_"&amp;L$4,DIM_MetricUnique,0))</f>
        <v>740727739.91893291</v>
      </c>
      <c r="M171" s="13">
        <f>G171*INDEX(DIM,MATCH($B171,DIM_ISOS,0),MATCH(M$2&amp;"_"&amp;M$4,DIM_MetricUnique,0))</f>
        <v>67.5</v>
      </c>
      <c r="N171" s="13">
        <f>H171*INDEX(DIM,MATCH($B171,DIM_ISOS,0),MATCH(N$2&amp;"_"&amp;N$4,DIM_MetricUnique,0))</f>
        <v>807329962.86451328</v>
      </c>
      <c r="O171" s="13">
        <f>I171*INDEX(DIM,MATCH($B171,DIM_ISOS,0),MATCH(O$2&amp;"_"&amp;O$4,DIM_MetricUnique,0))</f>
        <v>436.5</v>
      </c>
      <c r="P171" s="13">
        <f>J171+K171</f>
        <v>0</v>
      </c>
      <c r="Q171" s="13">
        <f>L171+M171</f>
        <v>740727807.41893291</v>
      </c>
      <c r="R171" s="13">
        <f>N171+O171</f>
        <v>807330399.36451328</v>
      </c>
      <c r="S171" s="13">
        <f t="shared" si="6"/>
        <v>1548057702.7834463</v>
      </c>
      <c r="T171" s="13">
        <f t="shared" si="7"/>
        <v>504</v>
      </c>
      <c r="U171" s="13">
        <f t="shared" si="8"/>
        <v>1548058206.7834463</v>
      </c>
    </row>
    <row r="172" spans="1:21" x14ac:dyDescent="0.3">
      <c r="A172" s="1" t="s">
        <v>340</v>
      </c>
      <c r="B172" s="1" t="s">
        <v>341</v>
      </c>
      <c r="D172" s="5">
        <v>300</v>
      </c>
      <c r="E172" s="7">
        <v>0.25</v>
      </c>
      <c r="F172" s="5">
        <v>200</v>
      </c>
      <c r="G172" s="5">
        <v>0.5</v>
      </c>
      <c r="H172" s="5">
        <v>100</v>
      </c>
      <c r="I172" s="5">
        <v>0.75</v>
      </c>
      <c r="J172" s="13">
        <f>D172*INDEX(DIM,MATCH($B172,DIM_ISOS,0),MATCH(J$2&amp;"_"&amp;J$4,DIM_MetricUnique,0))</f>
        <v>480256470.85943609</v>
      </c>
      <c r="K172" s="13">
        <f>E172*INDEX(DIM,MATCH($B172,DIM_ISOS,0),MATCH(K$2&amp;"_"&amp;K$4,DIM_MetricUnique,0))</f>
        <v>4</v>
      </c>
      <c r="L172" s="13">
        <f>F172*INDEX(DIM,MATCH($B172,DIM_ISOS,0),MATCH(L$2&amp;"_"&amp;L$4,DIM_MetricUnique,0))</f>
        <v>380161525.40515202</v>
      </c>
      <c r="M172" s="13">
        <f>G172*INDEX(DIM,MATCH($B172,DIM_ISOS,0),MATCH(M$2&amp;"_"&amp;M$4,DIM_MetricUnique,0))</f>
        <v>72.5</v>
      </c>
      <c r="N172" s="13">
        <f>H172*INDEX(DIM,MATCH($B172,DIM_ISOS,0),MATCH(N$2&amp;"_"&amp;N$4,DIM_MetricUnique,0))</f>
        <v>2001338705.4889777</v>
      </c>
      <c r="O172" s="13">
        <f>I172*INDEX(DIM,MATCH($B172,DIM_ISOS,0),MATCH(O$2&amp;"_"&amp;O$4,DIM_MetricUnique,0))</f>
        <v>211.5</v>
      </c>
      <c r="P172" s="13">
        <f>J172+K172</f>
        <v>480256474.85943609</v>
      </c>
      <c r="Q172" s="13">
        <f>L172+M172</f>
        <v>380161597.90515202</v>
      </c>
      <c r="R172" s="13">
        <f>N172+O172</f>
        <v>2001338916.9889777</v>
      </c>
      <c r="S172" s="13">
        <f t="shared" si="6"/>
        <v>2861756701.7535658</v>
      </c>
      <c r="T172" s="13">
        <f t="shared" si="7"/>
        <v>288</v>
      </c>
      <c r="U172" s="13">
        <f t="shared" si="8"/>
        <v>2861756989.7535658</v>
      </c>
    </row>
    <row r="173" spans="1:21" x14ac:dyDescent="0.3">
      <c r="A173" s="1" t="s">
        <v>342</v>
      </c>
      <c r="B173" s="1" t="s">
        <v>343</v>
      </c>
      <c r="D173" s="5">
        <v>300</v>
      </c>
      <c r="E173" s="7">
        <v>0.25</v>
      </c>
      <c r="F173" s="5">
        <v>200</v>
      </c>
      <c r="G173" s="5">
        <v>0.5</v>
      </c>
      <c r="H173" s="5">
        <v>100</v>
      </c>
      <c r="I173" s="5">
        <v>0.75</v>
      </c>
      <c r="J173" s="13">
        <f>D173*INDEX(DIM,MATCH($B173,DIM_ISOS,0),MATCH(J$2&amp;"_"&amp;J$4,DIM_MetricUnique,0))</f>
        <v>249072964.82808042</v>
      </c>
      <c r="K173" s="13">
        <f>E173*INDEX(DIM,MATCH($B173,DIM_ISOS,0),MATCH(K$2&amp;"_"&amp;K$4,DIM_MetricUnique,0))</f>
        <v>24.500000000000004</v>
      </c>
      <c r="L173" s="13">
        <f>F173*INDEX(DIM,MATCH($B173,DIM_ISOS,0),MATCH(L$2&amp;"_"&amp;L$4,DIM_MetricUnique,0))</f>
        <v>10706508658.914957</v>
      </c>
      <c r="M173" s="13">
        <f>G173*INDEX(DIM,MATCH($B173,DIM_ISOS,0),MATCH(M$2&amp;"_"&amp;M$4,DIM_MetricUnique,0))</f>
        <v>110.00000000000001</v>
      </c>
      <c r="N173" s="13">
        <f>H173*INDEX(DIM,MATCH($B173,DIM_ISOS,0),MATCH(N$2&amp;"_"&amp;N$4,DIM_MetricUnique,0))</f>
        <v>1087585034.5391204</v>
      </c>
      <c r="O173" s="13">
        <f>I173*INDEX(DIM,MATCH($B173,DIM_ISOS,0),MATCH(O$2&amp;"_"&amp;O$4,DIM_MetricUnique,0))</f>
        <v>152.99999999999997</v>
      </c>
      <c r="P173" s="13">
        <f>J173+K173</f>
        <v>249072989.32808042</v>
      </c>
      <c r="Q173" s="13">
        <f>L173+M173</f>
        <v>10706508768.914957</v>
      </c>
      <c r="R173" s="13">
        <f>N173+O173</f>
        <v>1087585187.5391204</v>
      </c>
      <c r="S173" s="13">
        <f t="shared" si="6"/>
        <v>12043166658.282158</v>
      </c>
      <c r="T173" s="13">
        <f t="shared" si="7"/>
        <v>287.5</v>
      </c>
      <c r="U173" s="13">
        <f t="shared" si="8"/>
        <v>12043166945.782158</v>
      </c>
    </row>
    <row r="174" spans="1:21" x14ac:dyDescent="0.3">
      <c r="A174" s="1" t="s">
        <v>344</v>
      </c>
      <c r="B174" s="1" t="s">
        <v>345</v>
      </c>
      <c r="D174" s="5">
        <v>300</v>
      </c>
      <c r="E174" s="7">
        <v>0.25</v>
      </c>
      <c r="F174" s="5">
        <v>200</v>
      </c>
      <c r="G174" s="5">
        <v>0.5</v>
      </c>
      <c r="H174" s="5">
        <v>100</v>
      </c>
      <c r="I174" s="5">
        <v>0.75</v>
      </c>
      <c r="J174" s="13">
        <f>D174*INDEX(DIM,MATCH($B174,DIM_ISOS,0),MATCH(J$2&amp;"_"&amp;J$4,DIM_MetricUnique,0))</f>
        <v>0</v>
      </c>
      <c r="K174" s="13">
        <f>E174*INDEX(DIM,MATCH($B174,DIM_ISOS,0),MATCH(K$2&amp;"_"&amp;K$4,DIM_MetricUnique,0))</f>
        <v>0</v>
      </c>
      <c r="L174" s="13">
        <f>F174*INDEX(DIM,MATCH($B174,DIM_ISOS,0),MATCH(L$2&amp;"_"&amp;L$4,DIM_MetricUnique,0))</f>
        <v>129117056.41352527</v>
      </c>
      <c r="M174" s="13">
        <f>G174*INDEX(DIM,MATCH($B174,DIM_ISOS,0),MATCH(M$2&amp;"_"&amp;M$4,DIM_MetricUnique,0))</f>
        <v>52.500000000000007</v>
      </c>
      <c r="N174" s="13">
        <f>H174*INDEX(DIM,MATCH($B174,DIM_ISOS,0),MATCH(N$2&amp;"_"&amp;N$4,DIM_MetricUnique,0))</f>
        <v>134111657.33216791</v>
      </c>
      <c r="O174" s="13">
        <f>I174*INDEX(DIM,MATCH($B174,DIM_ISOS,0),MATCH(O$2&amp;"_"&amp;O$4,DIM_MetricUnique,0))</f>
        <v>296.99999999999994</v>
      </c>
      <c r="P174" s="13">
        <f>J174+K174</f>
        <v>0</v>
      </c>
      <c r="Q174" s="13">
        <f>L174+M174</f>
        <v>129117108.91352527</v>
      </c>
      <c r="R174" s="13">
        <f>N174+O174</f>
        <v>134111954.33216791</v>
      </c>
      <c r="S174" s="13">
        <f t="shared" si="6"/>
        <v>263228713.74569318</v>
      </c>
      <c r="T174" s="13">
        <f t="shared" si="7"/>
        <v>349.49999999999994</v>
      </c>
      <c r="U174" s="13">
        <f t="shared" si="8"/>
        <v>263229063.24569318</v>
      </c>
    </row>
    <row r="175" spans="1:21" x14ac:dyDescent="0.3">
      <c r="A175" s="1" t="s">
        <v>346</v>
      </c>
      <c r="B175" s="1" t="s">
        <v>347</v>
      </c>
      <c r="D175" s="5">
        <v>300</v>
      </c>
      <c r="E175" s="7">
        <v>0.25</v>
      </c>
      <c r="F175" s="5">
        <v>200</v>
      </c>
      <c r="G175" s="5">
        <v>0.5</v>
      </c>
      <c r="H175" s="5">
        <v>100</v>
      </c>
      <c r="I175" s="5">
        <v>0.75</v>
      </c>
      <c r="J175" s="13">
        <f>D175*INDEX(DIM,MATCH($B175,DIM_ISOS,0),MATCH(J$2&amp;"_"&amp;J$4,DIM_MetricUnique,0))</f>
        <v>1623374.5175410341</v>
      </c>
      <c r="K175" s="13">
        <f>E175*INDEX(DIM,MATCH($B175,DIM_ISOS,0),MATCH(K$2&amp;"_"&amp;K$4,DIM_MetricUnique,0))</f>
        <v>18.5</v>
      </c>
      <c r="L175" s="13">
        <f>F175*INDEX(DIM,MATCH($B175,DIM_ISOS,0),MATCH(L$2&amp;"_"&amp;L$4,DIM_MetricUnique,0))</f>
        <v>15266850.515653629</v>
      </c>
      <c r="M175" s="13">
        <f>G175*INDEX(DIM,MATCH($B175,DIM_ISOS,0),MATCH(M$2&amp;"_"&amp;M$4,DIM_MetricUnique,0))</f>
        <v>21.249999999999996</v>
      </c>
      <c r="N175" s="13">
        <f>H175*INDEX(DIM,MATCH($B175,DIM_ISOS,0),MATCH(N$2&amp;"_"&amp;N$4,DIM_MetricUnique,0))</f>
        <v>17817843.959329352</v>
      </c>
      <c r="O175" s="13">
        <f>I175*INDEX(DIM,MATCH($B175,DIM_ISOS,0),MATCH(O$2&amp;"_"&amp;O$4,DIM_MetricUnique,0))</f>
        <v>261</v>
      </c>
      <c r="P175" s="13">
        <f>J175+K175</f>
        <v>1623393.0175410341</v>
      </c>
      <c r="Q175" s="13">
        <f>L175+M175</f>
        <v>15266871.765653629</v>
      </c>
      <c r="R175" s="13">
        <f>N175+O175</f>
        <v>17818104.959329352</v>
      </c>
      <c r="S175" s="13">
        <f t="shared" si="6"/>
        <v>34708068.992524013</v>
      </c>
      <c r="T175" s="13">
        <f t="shared" si="7"/>
        <v>300.75</v>
      </c>
      <c r="U175" s="13">
        <f t="shared" si="8"/>
        <v>34708369.742524013</v>
      </c>
    </row>
    <row r="176" spans="1:21" x14ac:dyDescent="0.3">
      <c r="A176" s="1" t="s">
        <v>348</v>
      </c>
      <c r="B176" s="1" t="s">
        <v>349</v>
      </c>
      <c r="D176" s="5">
        <v>300</v>
      </c>
      <c r="E176" s="7">
        <v>0.25</v>
      </c>
      <c r="F176" s="5">
        <v>200</v>
      </c>
      <c r="G176" s="5">
        <v>0.5</v>
      </c>
      <c r="H176" s="5">
        <v>100</v>
      </c>
      <c r="I176" s="5">
        <v>0.75</v>
      </c>
      <c r="J176" s="13">
        <f>D176*INDEX(DIM,MATCH($B176,DIM_ISOS,0),MATCH(J$2&amp;"_"&amp;J$4,DIM_MetricUnique,0))</f>
        <v>0</v>
      </c>
      <c r="K176" s="13">
        <f>E176*INDEX(DIM,MATCH($B176,DIM_ISOS,0),MATCH(K$2&amp;"_"&amp;K$4,DIM_MetricUnique,0))</f>
        <v>0</v>
      </c>
      <c r="L176" s="13">
        <f>F176*INDEX(DIM,MATCH($B176,DIM_ISOS,0),MATCH(L$2&amp;"_"&amp;L$4,DIM_MetricUnique,0))</f>
        <v>621346782.02388716</v>
      </c>
      <c r="M176" s="13">
        <f>G176*INDEX(DIM,MATCH($B176,DIM_ISOS,0),MATCH(M$2&amp;"_"&amp;M$4,DIM_MetricUnique,0))</f>
        <v>53.75</v>
      </c>
      <c r="N176" s="13">
        <f>H176*INDEX(DIM,MATCH($B176,DIM_ISOS,0),MATCH(N$2&amp;"_"&amp;N$4,DIM_MetricUnique,0))</f>
        <v>4717147.6432716129</v>
      </c>
      <c r="O176" s="13">
        <f>I176*INDEX(DIM,MATCH($B176,DIM_ISOS,0),MATCH(O$2&amp;"_"&amp;O$4,DIM_MetricUnique,0))</f>
        <v>4.5</v>
      </c>
      <c r="P176" s="13">
        <f>J176+K176</f>
        <v>0</v>
      </c>
      <c r="Q176" s="13">
        <f>L176+M176</f>
        <v>621346835.77388716</v>
      </c>
      <c r="R176" s="13">
        <f>N176+O176</f>
        <v>4717152.1432716129</v>
      </c>
      <c r="S176" s="13">
        <f t="shared" si="6"/>
        <v>626063929.66715872</v>
      </c>
      <c r="T176" s="13">
        <f t="shared" si="7"/>
        <v>58.25</v>
      </c>
      <c r="U176" s="13">
        <f t="shared" si="8"/>
        <v>626063987.91715872</v>
      </c>
    </row>
    <row r="177" spans="1:21" x14ac:dyDescent="0.3">
      <c r="A177" s="1" t="s">
        <v>350</v>
      </c>
      <c r="B177" s="1" t="s">
        <v>351</v>
      </c>
      <c r="D177" s="5">
        <v>300</v>
      </c>
      <c r="E177" s="7">
        <v>0.25</v>
      </c>
      <c r="F177" s="5">
        <v>200</v>
      </c>
      <c r="G177" s="5">
        <v>0.5</v>
      </c>
      <c r="H177" s="5">
        <v>100</v>
      </c>
      <c r="I177" s="5">
        <v>0.75</v>
      </c>
      <c r="J177" s="13">
        <f>D177*INDEX(DIM,MATCH($B177,DIM_ISOS,0),MATCH(J$2&amp;"_"&amp;J$4,DIM_MetricUnique,0))</f>
        <v>19592425.705106303</v>
      </c>
      <c r="K177" s="13">
        <f>E177*INDEX(DIM,MATCH($B177,DIM_ISOS,0),MATCH(K$2&amp;"_"&amp;K$4,DIM_MetricUnique,0))</f>
        <v>31</v>
      </c>
      <c r="L177" s="13">
        <f>F177*INDEX(DIM,MATCH($B177,DIM_ISOS,0),MATCH(L$2&amp;"_"&amp;L$4,DIM_MetricUnique,0))</f>
        <v>25869.427170205825</v>
      </c>
      <c r="M177" s="13">
        <f>G177*INDEX(DIM,MATCH($B177,DIM_ISOS,0),MATCH(M$2&amp;"_"&amp;M$4,DIM_MetricUnique,0))</f>
        <v>1.25</v>
      </c>
      <c r="N177" s="13">
        <f>H177*INDEX(DIM,MATCH($B177,DIM_ISOS,0),MATCH(N$2&amp;"_"&amp;N$4,DIM_MetricUnique,0))</f>
        <v>5011.7394356978257</v>
      </c>
      <c r="O177" s="13">
        <f>I177*INDEX(DIM,MATCH($B177,DIM_ISOS,0),MATCH(O$2&amp;"_"&amp;O$4,DIM_MetricUnique,0))</f>
        <v>4.5</v>
      </c>
      <c r="P177" s="13">
        <f>J177+K177</f>
        <v>19592456.705106303</v>
      </c>
      <c r="Q177" s="13">
        <f>L177+M177</f>
        <v>25870.677170205825</v>
      </c>
      <c r="R177" s="13">
        <f>N177+O177</f>
        <v>5016.2394356978257</v>
      </c>
      <c r="S177" s="13">
        <f t="shared" si="6"/>
        <v>19623306.871712208</v>
      </c>
      <c r="T177" s="13">
        <f t="shared" si="7"/>
        <v>36.75</v>
      </c>
      <c r="U177" s="13">
        <f t="shared" si="8"/>
        <v>19623343.621712208</v>
      </c>
    </row>
    <row r="178" spans="1:21" x14ac:dyDescent="0.3">
      <c r="A178" s="1" t="s">
        <v>352</v>
      </c>
      <c r="B178" s="1" t="s">
        <v>353</v>
      </c>
      <c r="D178" s="5">
        <v>300</v>
      </c>
      <c r="E178" s="7">
        <v>0.25</v>
      </c>
      <c r="F178" s="5">
        <v>200</v>
      </c>
      <c r="G178" s="5">
        <v>0.5</v>
      </c>
      <c r="H178" s="5">
        <v>100</v>
      </c>
      <c r="I178" s="5">
        <v>0.75</v>
      </c>
      <c r="J178" s="13">
        <f>D178*INDEX(DIM,MATCH($B178,DIM_ISOS,0),MATCH(J$2&amp;"_"&amp;J$4,DIM_MetricUnique,0))</f>
        <v>90307171.624107465</v>
      </c>
      <c r="K178" s="13">
        <f>E178*INDEX(DIM,MATCH($B178,DIM_ISOS,0),MATCH(K$2&amp;"_"&amp;K$4,DIM_MetricUnique,0))</f>
        <v>12</v>
      </c>
      <c r="L178" s="13">
        <f>F178*INDEX(DIM,MATCH($B178,DIM_ISOS,0),MATCH(L$2&amp;"_"&amp;L$4,DIM_MetricUnique,0))</f>
        <v>8045408.4662571466</v>
      </c>
      <c r="M178" s="13">
        <f>G178*INDEX(DIM,MATCH($B178,DIM_ISOS,0),MATCH(M$2&amp;"_"&amp;M$4,DIM_MetricUnique,0))</f>
        <v>3.75</v>
      </c>
      <c r="N178" s="13">
        <f>H178*INDEX(DIM,MATCH($B178,DIM_ISOS,0),MATCH(N$2&amp;"_"&amp;N$4,DIM_MetricUnique,0))</f>
        <v>8737861.6012323629</v>
      </c>
      <c r="O178" s="13">
        <f>I178*INDEX(DIM,MATCH($B178,DIM_ISOS,0),MATCH(O$2&amp;"_"&amp;O$4,DIM_MetricUnique,0))</f>
        <v>180</v>
      </c>
      <c r="P178" s="13">
        <f>J178+K178</f>
        <v>90307183.624107465</v>
      </c>
      <c r="Q178" s="13">
        <f>L178+M178</f>
        <v>8045412.2162571466</v>
      </c>
      <c r="R178" s="13">
        <f>N178+O178</f>
        <v>8738041.6012323629</v>
      </c>
      <c r="S178" s="13">
        <f t="shared" si="6"/>
        <v>107090441.69159697</v>
      </c>
      <c r="T178" s="13">
        <f t="shared" si="7"/>
        <v>195.75</v>
      </c>
      <c r="U178" s="13">
        <f t="shared" si="8"/>
        <v>107090637.44159697</v>
      </c>
    </row>
    <row r="179" spans="1:21" x14ac:dyDescent="0.3">
      <c r="A179" s="1" t="s">
        <v>354</v>
      </c>
      <c r="B179" s="1" t="s">
        <v>355</v>
      </c>
      <c r="D179" s="5">
        <v>300</v>
      </c>
      <c r="E179" s="7">
        <v>0.25</v>
      </c>
      <c r="F179" s="5">
        <v>200</v>
      </c>
      <c r="G179" s="5">
        <v>0.5</v>
      </c>
      <c r="H179" s="5">
        <v>100</v>
      </c>
      <c r="I179" s="5">
        <v>0.75</v>
      </c>
      <c r="J179" s="13">
        <f>D179*INDEX(DIM,MATCH($B179,DIM_ISOS,0),MATCH(J$2&amp;"_"&amp;J$4,DIM_MetricUnique,0))</f>
        <v>0</v>
      </c>
      <c r="K179" s="13">
        <f>E179*INDEX(DIM,MATCH($B179,DIM_ISOS,0),MATCH(K$2&amp;"_"&amp;K$4,DIM_MetricUnique,0))</f>
        <v>0</v>
      </c>
      <c r="L179" s="13">
        <f>F179*INDEX(DIM,MATCH($B179,DIM_ISOS,0),MATCH(L$2&amp;"_"&amp;L$4,DIM_MetricUnique,0))</f>
        <v>238753968.55060929</v>
      </c>
      <c r="M179" s="13">
        <f>G179*INDEX(DIM,MATCH($B179,DIM_ISOS,0),MATCH(M$2&amp;"_"&amp;M$4,DIM_MetricUnique,0))</f>
        <v>47.5</v>
      </c>
      <c r="N179" s="13">
        <f>H179*INDEX(DIM,MATCH($B179,DIM_ISOS,0),MATCH(N$2&amp;"_"&amp;N$4,DIM_MetricUnique,0))</f>
        <v>86760258.207022443</v>
      </c>
      <c r="O179" s="13">
        <f>I179*INDEX(DIM,MATCH($B179,DIM_ISOS,0),MATCH(O$2&amp;"_"&amp;O$4,DIM_MetricUnique,0))</f>
        <v>184.49999999999997</v>
      </c>
      <c r="P179" s="13">
        <f>J179+K179</f>
        <v>0</v>
      </c>
      <c r="Q179" s="13">
        <f>L179+M179</f>
        <v>238754016.05060929</v>
      </c>
      <c r="R179" s="13">
        <f>N179+O179</f>
        <v>86760442.707022443</v>
      </c>
      <c r="S179" s="13">
        <f t="shared" si="6"/>
        <v>325514226.75763172</v>
      </c>
      <c r="T179" s="13">
        <f t="shared" si="7"/>
        <v>231.99999999999997</v>
      </c>
      <c r="U179" s="13">
        <f t="shared" si="8"/>
        <v>325514458.75763172</v>
      </c>
    </row>
    <row r="180" spans="1:21" x14ac:dyDescent="0.3">
      <c r="A180" s="1" t="s">
        <v>356</v>
      </c>
      <c r="B180" s="1" t="s">
        <v>357</v>
      </c>
      <c r="D180" s="5">
        <v>300</v>
      </c>
      <c r="E180" s="7">
        <v>0.25</v>
      </c>
      <c r="F180" s="5">
        <v>200</v>
      </c>
      <c r="G180" s="5">
        <v>0.5</v>
      </c>
      <c r="H180" s="5">
        <v>100</v>
      </c>
      <c r="I180" s="5">
        <v>0.75</v>
      </c>
      <c r="J180" s="13">
        <f>D180*INDEX(DIM,MATCH($B180,DIM_ISOS,0),MATCH(J$2&amp;"_"&amp;J$4,DIM_MetricUnique,0))</f>
        <v>0</v>
      </c>
      <c r="K180" s="13">
        <f>E180*INDEX(DIM,MATCH($B180,DIM_ISOS,0),MATCH(K$2&amp;"_"&amp;K$4,DIM_MetricUnique,0))</f>
        <v>0</v>
      </c>
      <c r="L180" s="13">
        <f>F180*INDEX(DIM,MATCH($B180,DIM_ISOS,0),MATCH(L$2&amp;"_"&amp;L$4,DIM_MetricUnique,0))</f>
        <v>7569038796.3133593</v>
      </c>
      <c r="M180" s="13">
        <f>G180*INDEX(DIM,MATCH($B180,DIM_ISOS,0),MATCH(M$2&amp;"_"&amp;M$4,DIM_MetricUnique,0))</f>
        <v>71.250000000000014</v>
      </c>
      <c r="N180" s="13">
        <f>H180*INDEX(DIM,MATCH($B180,DIM_ISOS,0),MATCH(N$2&amp;"_"&amp;N$4,DIM_MetricUnique,0))</f>
        <v>7264957345.6412973</v>
      </c>
      <c r="O180" s="13">
        <f>I180*INDEX(DIM,MATCH($B180,DIM_ISOS,0),MATCH(O$2&amp;"_"&amp;O$4,DIM_MetricUnique,0))</f>
        <v>418.5</v>
      </c>
      <c r="P180" s="13">
        <f>J180+K180</f>
        <v>0</v>
      </c>
      <c r="Q180" s="13">
        <f>L180+M180</f>
        <v>7569038867.5633593</v>
      </c>
      <c r="R180" s="13">
        <f>N180+O180</f>
        <v>7264957764.1412973</v>
      </c>
      <c r="S180" s="13">
        <f t="shared" si="6"/>
        <v>14833996141.954657</v>
      </c>
      <c r="T180" s="13">
        <f t="shared" si="7"/>
        <v>489.75</v>
      </c>
      <c r="U180" s="13">
        <f t="shared" si="8"/>
        <v>14833996631.704657</v>
      </c>
    </row>
    <row r="181" spans="1:21" x14ac:dyDescent="0.3">
      <c r="A181" s="1" t="s">
        <v>358</v>
      </c>
      <c r="B181" s="1" t="s">
        <v>359</v>
      </c>
      <c r="D181" s="5">
        <v>300</v>
      </c>
      <c r="E181" s="7">
        <v>0.25</v>
      </c>
      <c r="F181" s="5">
        <v>200</v>
      </c>
      <c r="G181" s="5">
        <v>0.5</v>
      </c>
      <c r="H181" s="5">
        <v>100</v>
      </c>
      <c r="I181" s="5">
        <v>0.75</v>
      </c>
      <c r="J181" s="13">
        <f>D181*INDEX(DIM,MATCH($B181,DIM_ISOS,0),MATCH(J$2&amp;"_"&amp;J$4,DIM_MetricUnique,0))</f>
        <v>0</v>
      </c>
      <c r="K181" s="13">
        <f>E181*INDEX(DIM,MATCH($B181,DIM_ISOS,0),MATCH(K$2&amp;"_"&amp;K$4,DIM_MetricUnique,0))</f>
        <v>0</v>
      </c>
      <c r="L181" s="13">
        <f>F181*INDEX(DIM,MATCH($B181,DIM_ISOS,0),MATCH(L$2&amp;"_"&amp;L$4,DIM_MetricUnique,0))</f>
        <v>212077676.22509179</v>
      </c>
      <c r="M181" s="13">
        <f>G181*INDEX(DIM,MATCH($B181,DIM_ISOS,0),MATCH(M$2&amp;"_"&amp;M$4,DIM_MetricUnique,0))</f>
        <v>80</v>
      </c>
      <c r="N181" s="13">
        <f>H181*INDEX(DIM,MATCH($B181,DIM_ISOS,0),MATCH(N$2&amp;"_"&amp;N$4,DIM_MetricUnique,0))</f>
        <v>279968635.52912176</v>
      </c>
      <c r="O181" s="13">
        <f>I181*INDEX(DIM,MATCH($B181,DIM_ISOS,0),MATCH(O$2&amp;"_"&amp;O$4,DIM_MetricUnique,0))</f>
        <v>387</v>
      </c>
      <c r="P181" s="13">
        <f>J181+K181</f>
        <v>0</v>
      </c>
      <c r="Q181" s="13">
        <f>L181+M181</f>
        <v>212077756.22509179</v>
      </c>
      <c r="R181" s="13">
        <f>N181+O181</f>
        <v>279969022.52912176</v>
      </c>
      <c r="S181" s="13">
        <f t="shared" si="6"/>
        <v>492046311.75421357</v>
      </c>
      <c r="T181" s="13">
        <f t="shared" si="7"/>
        <v>467</v>
      </c>
      <c r="U181" s="13">
        <f t="shared" si="8"/>
        <v>492046778.75421357</v>
      </c>
    </row>
    <row r="182" spans="1:21" x14ac:dyDescent="0.3">
      <c r="A182" s="1" t="s">
        <v>360</v>
      </c>
      <c r="B182" s="1" t="s">
        <v>361</v>
      </c>
      <c r="D182" s="5">
        <v>300</v>
      </c>
      <c r="E182" s="7">
        <v>0.25</v>
      </c>
      <c r="F182" s="5">
        <v>200</v>
      </c>
      <c r="G182" s="5">
        <v>0.5</v>
      </c>
      <c r="H182" s="5">
        <v>100</v>
      </c>
      <c r="I182" s="5">
        <v>0.75</v>
      </c>
      <c r="J182" s="13">
        <f>D182*INDEX(DIM,MATCH($B182,DIM_ISOS,0),MATCH(J$2&amp;"_"&amp;J$4,DIM_MetricUnique,0))</f>
        <v>27514.266482557327</v>
      </c>
      <c r="K182" s="13">
        <f>E182*INDEX(DIM,MATCH($B182,DIM_ISOS,0),MATCH(K$2&amp;"_"&amp;K$4,DIM_MetricUnique,0))</f>
        <v>0.5</v>
      </c>
      <c r="L182" s="13">
        <f>F182*INDEX(DIM,MATCH($B182,DIM_ISOS,0),MATCH(L$2&amp;"_"&amp;L$4,DIM_MetricUnique,0))</f>
        <v>13596.028238162602</v>
      </c>
      <c r="M182" s="13">
        <f>G182*INDEX(DIM,MATCH($B182,DIM_ISOS,0),MATCH(M$2&amp;"_"&amp;M$4,DIM_MetricUnique,0))</f>
        <v>1.25</v>
      </c>
      <c r="N182" s="13">
        <f>H182*INDEX(DIM,MATCH($B182,DIM_ISOS,0),MATCH(N$2&amp;"_"&amp;N$4,DIM_MetricUnique,0))</f>
        <v>3524.2152030971297</v>
      </c>
      <c r="O182" s="13">
        <f>I182*INDEX(DIM,MATCH($B182,DIM_ISOS,0),MATCH(O$2&amp;"_"&amp;O$4,DIM_MetricUnique,0))</f>
        <v>4.5</v>
      </c>
      <c r="P182" s="13">
        <f>J182+K182</f>
        <v>27514.766482557327</v>
      </c>
      <c r="Q182" s="13">
        <f>L182+M182</f>
        <v>13597.278238162602</v>
      </c>
      <c r="R182" s="13">
        <f>N182+O182</f>
        <v>3528.7152030971297</v>
      </c>
      <c r="S182" s="13">
        <f t="shared" si="6"/>
        <v>44634.509923817059</v>
      </c>
      <c r="T182" s="13">
        <f t="shared" si="7"/>
        <v>6.25</v>
      </c>
      <c r="U182" s="13">
        <f t="shared" si="8"/>
        <v>44640.759923817059</v>
      </c>
    </row>
    <row r="183" spans="1:21" x14ac:dyDescent="0.3">
      <c r="A183" s="1" t="s">
        <v>362</v>
      </c>
      <c r="B183" s="1" t="s">
        <v>363</v>
      </c>
      <c r="D183" s="5">
        <v>300</v>
      </c>
      <c r="E183" s="7">
        <v>0.25</v>
      </c>
      <c r="F183" s="5">
        <v>200</v>
      </c>
      <c r="G183" s="5">
        <v>0.5</v>
      </c>
      <c r="H183" s="5">
        <v>100</v>
      </c>
      <c r="I183" s="5">
        <v>0.75</v>
      </c>
      <c r="J183" s="13">
        <f>D183*INDEX(DIM,MATCH($B183,DIM_ISOS,0),MATCH(J$2&amp;"_"&amp;J$4,DIM_MetricUnique,0))</f>
        <v>0</v>
      </c>
      <c r="K183" s="13">
        <f>E183*INDEX(DIM,MATCH($B183,DIM_ISOS,0),MATCH(K$2&amp;"_"&amp;K$4,DIM_MetricUnique,0))</f>
        <v>0</v>
      </c>
      <c r="L183" s="13">
        <f>F183*INDEX(DIM,MATCH($B183,DIM_ISOS,0),MATCH(L$2&amp;"_"&amp;L$4,DIM_MetricUnique,0))</f>
        <v>3781932708.0550961</v>
      </c>
      <c r="M183" s="13">
        <f>G183*INDEX(DIM,MATCH($B183,DIM_ISOS,0),MATCH(M$2&amp;"_"&amp;M$4,DIM_MetricUnique,0))</f>
        <v>63.75</v>
      </c>
      <c r="N183" s="13">
        <f>H183*INDEX(DIM,MATCH($B183,DIM_ISOS,0),MATCH(N$2&amp;"_"&amp;N$4,DIM_MetricUnique,0))</f>
        <v>1086049914.717073</v>
      </c>
      <c r="O183" s="13">
        <f>I183*INDEX(DIM,MATCH($B183,DIM_ISOS,0),MATCH(O$2&amp;"_"&amp;O$4,DIM_MetricUnique,0))</f>
        <v>202.5</v>
      </c>
      <c r="P183" s="13">
        <f>J183+K183</f>
        <v>0</v>
      </c>
      <c r="Q183" s="13">
        <f>L183+M183</f>
        <v>3781932771.8050961</v>
      </c>
      <c r="R183" s="13">
        <f>N183+O183</f>
        <v>1086050117.217073</v>
      </c>
      <c r="S183" s="13">
        <f t="shared" si="6"/>
        <v>4867982622.7721691</v>
      </c>
      <c r="T183" s="13">
        <f t="shared" si="7"/>
        <v>266.25</v>
      </c>
      <c r="U183" s="13">
        <f t="shared" si="8"/>
        <v>4867982889.0221691</v>
      </c>
    </row>
    <row r="184" spans="1:21" x14ac:dyDescent="0.3">
      <c r="A184" s="1" t="s">
        <v>364</v>
      </c>
      <c r="B184" s="1" t="s">
        <v>365</v>
      </c>
      <c r="D184" s="5">
        <v>300</v>
      </c>
      <c r="E184" s="7">
        <v>0.25</v>
      </c>
      <c r="F184" s="5">
        <v>200</v>
      </c>
      <c r="G184" s="5">
        <v>0.5</v>
      </c>
      <c r="H184" s="5">
        <v>100</v>
      </c>
      <c r="I184" s="5">
        <v>0.75</v>
      </c>
      <c r="J184" s="13">
        <f>D184*INDEX(DIM,MATCH($B184,DIM_ISOS,0),MATCH(J$2&amp;"_"&amp;J$4,DIM_MetricUnique,0))</f>
        <v>0</v>
      </c>
      <c r="K184" s="13">
        <f>E184*INDEX(DIM,MATCH($B184,DIM_ISOS,0),MATCH(K$2&amp;"_"&amp;K$4,DIM_MetricUnique,0))</f>
        <v>0</v>
      </c>
      <c r="L184" s="13">
        <f>F184*INDEX(DIM,MATCH($B184,DIM_ISOS,0),MATCH(L$2&amp;"_"&amp;L$4,DIM_MetricUnique,0))</f>
        <v>2479899008.487761</v>
      </c>
      <c r="M184" s="13">
        <f>G184*INDEX(DIM,MATCH($B184,DIM_ISOS,0),MATCH(M$2&amp;"_"&amp;M$4,DIM_MetricUnique,0))</f>
        <v>88.75</v>
      </c>
      <c r="N184" s="13">
        <f>H184*INDEX(DIM,MATCH($B184,DIM_ISOS,0),MATCH(N$2&amp;"_"&amp;N$4,DIM_MetricUnique,0))</f>
        <v>1166725819.2731352</v>
      </c>
      <c r="O184" s="13">
        <f>I184*INDEX(DIM,MATCH($B184,DIM_ISOS,0),MATCH(O$2&amp;"_"&amp;O$4,DIM_MetricUnique,0))</f>
        <v>121.5</v>
      </c>
      <c r="P184" s="13">
        <f>J184+K184</f>
        <v>0</v>
      </c>
      <c r="Q184" s="13">
        <f>L184+M184</f>
        <v>2479899097.237761</v>
      </c>
      <c r="R184" s="13">
        <f>N184+O184</f>
        <v>1166725940.7731352</v>
      </c>
      <c r="S184" s="13">
        <f t="shared" si="6"/>
        <v>3646624827.7608962</v>
      </c>
      <c r="T184" s="13">
        <f t="shared" si="7"/>
        <v>210.25</v>
      </c>
      <c r="U184" s="13">
        <f t="shared" si="8"/>
        <v>3646625038.0108962</v>
      </c>
    </row>
    <row r="185" spans="1:21" x14ac:dyDescent="0.3">
      <c r="A185" s="1" t="s">
        <v>366</v>
      </c>
      <c r="B185" s="1" t="s">
        <v>367</v>
      </c>
      <c r="D185" s="5">
        <v>300</v>
      </c>
      <c r="E185" s="7">
        <v>0.25</v>
      </c>
      <c r="F185" s="5">
        <v>200</v>
      </c>
      <c r="G185" s="5">
        <v>0.5</v>
      </c>
      <c r="H185" s="5">
        <v>100</v>
      </c>
      <c r="I185" s="5">
        <v>0.75</v>
      </c>
      <c r="J185" s="13">
        <f>D185*INDEX(DIM,MATCH($B185,DIM_ISOS,0),MATCH(J$2&amp;"_"&amp;J$4,DIM_MetricUnique,0))</f>
        <v>121748608.54620656</v>
      </c>
      <c r="K185" s="13">
        <f>E185*INDEX(DIM,MATCH($B185,DIM_ISOS,0),MATCH(K$2&amp;"_"&amp;K$4,DIM_MetricUnique,0))</f>
        <v>9</v>
      </c>
      <c r="L185" s="13">
        <f>F185*INDEX(DIM,MATCH($B185,DIM_ISOS,0),MATCH(L$2&amp;"_"&amp;L$4,DIM_MetricUnique,0))</f>
        <v>711574227.61992073</v>
      </c>
      <c r="M185" s="13">
        <f>G185*INDEX(DIM,MATCH($B185,DIM_ISOS,0),MATCH(M$2&amp;"_"&amp;M$4,DIM_MetricUnique,0))</f>
        <v>47.5</v>
      </c>
      <c r="N185" s="13">
        <f>H185*INDEX(DIM,MATCH($B185,DIM_ISOS,0),MATCH(N$2&amp;"_"&amp;N$4,DIM_MetricUnique,0))</f>
        <v>815674896.61457682</v>
      </c>
      <c r="O185" s="13">
        <f>I185*INDEX(DIM,MATCH($B185,DIM_ISOS,0),MATCH(O$2&amp;"_"&amp;O$4,DIM_MetricUnique,0))</f>
        <v>405</v>
      </c>
      <c r="P185" s="13">
        <f>J185+K185</f>
        <v>121748617.54620656</v>
      </c>
      <c r="Q185" s="13">
        <f>L185+M185</f>
        <v>711574275.11992073</v>
      </c>
      <c r="R185" s="13">
        <f>N185+O185</f>
        <v>815675301.61457682</v>
      </c>
      <c r="S185" s="13">
        <f t="shared" si="6"/>
        <v>1648997732.780704</v>
      </c>
      <c r="T185" s="13">
        <f t="shared" si="7"/>
        <v>461.5</v>
      </c>
      <c r="U185" s="13">
        <f t="shared" si="8"/>
        <v>1648998194.280704</v>
      </c>
    </row>
    <row r="186" spans="1:21" x14ac:dyDescent="0.3">
      <c r="A186" s="1" t="s">
        <v>368</v>
      </c>
      <c r="B186" s="1" t="s">
        <v>369</v>
      </c>
      <c r="D186" s="5">
        <v>300</v>
      </c>
      <c r="E186" s="7">
        <v>0.25</v>
      </c>
      <c r="F186" s="5">
        <v>200</v>
      </c>
      <c r="G186" s="5">
        <v>0.5</v>
      </c>
      <c r="H186" s="5">
        <v>100</v>
      </c>
      <c r="I186" s="5">
        <v>0.75</v>
      </c>
      <c r="J186" s="13">
        <f>D186*INDEX(DIM,MATCH($B186,DIM_ISOS,0),MATCH(J$2&amp;"_"&amp;J$4,DIM_MetricUnique,0))</f>
        <v>0</v>
      </c>
      <c r="K186" s="13">
        <f>E186*INDEX(DIM,MATCH($B186,DIM_ISOS,0),MATCH(K$2&amp;"_"&amp;K$4,DIM_MetricUnique,0))</f>
        <v>0</v>
      </c>
      <c r="L186" s="13">
        <f>F186*INDEX(DIM,MATCH($B186,DIM_ISOS,0),MATCH(L$2&amp;"_"&amp;L$4,DIM_MetricUnique,0))</f>
        <v>5137130282.5041342</v>
      </c>
      <c r="M186" s="13">
        <f>G186*INDEX(DIM,MATCH($B186,DIM_ISOS,0),MATCH(M$2&amp;"_"&amp;M$4,DIM_MetricUnique,0))</f>
        <v>60</v>
      </c>
      <c r="N186" s="13">
        <f>H186*INDEX(DIM,MATCH($B186,DIM_ISOS,0),MATCH(N$2&amp;"_"&amp;N$4,DIM_MetricUnique,0))</f>
        <v>22143999.309579425</v>
      </c>
      <c r="O186" s="13">
        <f>I186*INDEX(DIM,MATCH($B186,DIM_ISOS,0),MATCH(O$2&amp;"_"&amp;O$4,DIM_MetricUnique,0))</f>
        <v>4.5</v>
      </c>
      <c r="P186" s="13">
        <f>J186+K186</f>
        <v>0</v>
      </c>
      <c r="Q186" s="13">
        <f>L186+M186</f>
        <v>5137130342.5041342</v>
      </c>
      <c r="R186" s="13">
        <f>N186+O186</f>
        <v>22144003.809579425</v>
      </c>
      <c r="S186" s="13">
        <f t="shared" si="6"/>
        <v>5159274281.813714</v>
      </c>
      <c r="T186" s="13">
        <f t="shared" si="7"/>
        <v>64.5</v>
      </c>
      <c r="U186" s="13">
        <f t="shared" si="8"/>
        <v>5159274346.313714</v>
      </c>
    </row>
    <row r="187" spans="1:21" x14ac:dyDescent="0.3">
      <c r="A187" s="1" t="s">
        <v>370</v>
      </c>
      <c r="B187" s="1" t="s">
        <v>371</v>
      </c>
      <c r="D187" s="5">
        <v>300</v>
      </c>
      <c r="E187" s="7">
        <v>0.25</v>
      </c>
      <c r="F187" s="5">
        <v>200</v>
      </c>
      <c r="G187" s="5">
        <v>0.5</v>
      </c>
      <c r="H187" s="5">
        <v>100</v>
      </c>
      <c r="I187" s="5">
        <v>0.75</v>
      </c>
      <c r="J187" s="13">
        <f>D187*INDEX(DIM,MATCH($B187,DIM_ISOS,0),MATCH(J$2&amp;"_"&amp;J$4,DIM_MetricUnique,0))</f>
        <v>64428158021.989441</v>
      </c>
      <c r="K187" s="13">
        <f>E187*INDEX(DIM,MATCH($B187,DIM_ISOS,0),MATCH(K$2&amp;"_"&amp;K$4,DIM_MetricUnique,0))</f>
        <v>38</v>
      </c>
      <c r="L187" s="13">
        <f>F187*INDEX(DIM,MATCH($B187,DIM_ISOS,0),MATCH(L$2&amp;"_"&amp;L$4,DIM_MetricUnique,0))</f>
        <v>16716202636.31575</v>
      </c>
      <c r="M187" s="13">
        <f>G187*INDEX(DIM,MATCH($B187,DIM_ISOS,0),MATCH(M$2&amp;"_"&amp;M$4,DIM_MetricUnique,0))</f>
        <v>80</v>
      </c>
      <c r="N187" s="13">
        <f>H187*INDEX(DIM,MATCH($B187,DIM_ISOS,0),MATCH(N$2&amp;"_"&amp;N$4,DIM_MetricUnique,0))</f>
        <v>3144273280.2514057</v>
      </c>
      <c r="O187" s="13">
        <f>I187*INDEX(DIM,MATCH($B187,DIM_ISOS,0),MATCH(O$2&amp;"_"&amp;O$4,DIM_MetricUnique,0))</f>
        <v>355.5</v>
      </c>
      <c r="P187" s="13">
        <f>J187+K187</f>
        <v>64428158059.989441</v>
      </c>
      <c r="Q187" s="13">
        <f>L187+M187</f>
        <v>16716202716.31575</v>
      </c>
      <c r="R187" s="13">
        <f>N187+O187</f>
        <v>3144273635.7514057</v>
      </c>
      <c r="S187" s="13">
        <f t="shared" si="6"/>
        <v>84288633938.556595</v>
      </c>
      <c r="T187" s="13">
        <f t="shared" si="7"/>
        <v>473.5</v>
      </c>
      <c r="U187" s="13">
        <f t="shared" si="8"/>
        <v>84288634412.056595</v>
      </c>
    </row>
    <row r="188" spans="1:21" x14ac:dyDescent="0.3">
      <c r="A188" s="1" t="s">
        <v>372</v>
      </c>
      <c r="B188" s="1" t="s">
        <v>373</v>
      </c>
      <c r="D188" s="5">
        <v>300</v>
      </c>
      <c r="E188" s="7">
        <v>0.25</v>
      </c>
      <c r="F188" s="5">
        <v>200</v>
      </c>
      <c r="G188" s="5">
        <v>0.5</v>
      </c>
      <c r="H188" s="5">
        <v>100</v>
      </c>
      <c r="I188" s="5">
        <v>0.75</v>
      </c>
      <c r="J188" s="13">
        <f>D188*INDEX(DIM,MATCH($B188,DIM_ISOS,0),MATCH(J$2&amp;"_"&amp;J$4,DIM_MetricUnique,0))</f>
        <v>0</v>
      </c>
      <c r="K188" s="13">
        <f>E188*INDEX(DIM,MATCH($B188,DIM_ISOS,0),MATCH(K$2&amp;"_"&amp;K$4,DIM_MetricUnique,0))</f>
        <v>0</v>
      </c>
      <c r="L188" s="13">
        <f>F188*INDEX(DIM,MATCH($B188,DIM_ISOS,0),MATCH(L$2&amp;"_"&amp;L$4,DIM_MetricUnique,0))</f>
        <v>46332923.9738985</v>
      </c>
      <c r="M188" s="13">
        <f>G188*INDEX(DIM,MATCH($B188,DIM_ISOS,0),MATCH(M$2&amp;"_"&amp;M$4,DIM_MetricUnique,0))</f>
        <v>48.75</v>
      </c>
      <c r="N188" s="13">
        <f>H188*INDEX(DIM,MATCH($B188,DIM_ISOS,0),MATCH(N$2&amp;"_"&amp;N$4,DIM_MetricUnique,0))</f>
        <v>588658.36534038151</v>
      </c>
      <c r="O188" s="13">
        <f>I188*INDEX(DIM,MATCH($B188,DIM_ISOS,0),MATCH(O$2&amp;"_"&amp;O$4,DIM_MetricUnique,0))</f>
        <v>4.5</v>
      </c>
      <c r="P188" s="13">
        <f>J188+K188</f>
        <v>0</v>
      </c>
      <c r="Q188" s="13">
        <f>L188+M188</f>
        <v>46332972.7238985</v>
      </c>
      <c r="R188" s="13">
        <f>N188+O188</f>
        <v>588662.86534038151</v>
      </c>
      <c r="S188" s="13">
        <f t="shared" si="6"/>
        <v>46921582.339238882</v>
      </c>
      <c r="T188" s="13">
        <f t="shared" si="7"/>
        <v>53.25</v>
      </c>
      <c r="U188" s="13">
        <f t="shared" si="8"/>
        <v>46921635.589238882</v>
      </c>
    </row>
    <row r="189" spans="1:21" x14ac:dyDescent="0.3">
      <c r="A189" s="1" t="s">
        <v>374</v>
      </c>
      <c r="B189" s="1" t="s">
        <v>375</v>
      </c>
      <c r="D189" s="5">
        <v>300</v>
      </c>
      <c r="E189" s="7">
        <v>0.25</v>
      </c>
      <c r="F189" s="5">
        <v>200</v>
      </c>
      <c r="G189" s="5">
        <v>0.5</v>
      </c>
      <c r="H189" s="5">
        <v>100</v>
      </c>
      <c r="I189" s="5">
        <v>0.75</v>
      </c>
      <c r="J189" s="13">
        <f>D189*INDEX(DIM,MATCH($B189,DIM_ISOS,0),MATCH(J$2&amp;"_"&amp;J$4,DIM_MetricUnique,0))</f>
        <v>0</v>
      </c>
      <c r="K189" s="13">
        <f>E189*INDEX(DIM,MATCH($B189,DIM_ISOS,0),MATCH(K$2&amp;"_"&amp;K$4,DIM_MetricUnique,0))</f>
        <v>0</v>
      </c>
      <c r="L189" s="13">
        <f>F189*INDEX(DIM,MATCH($B189,DIM_ISOS,0),MATCH(L$2&amp;"_"&amp;L$4,DIM_MetricUnique,0))</f>
        <v>3757145578.7495956</v>
      </c>
      <c r="M189" s="13">
        <f>G189*INDEX(DIM,MATCH($B189,DIM_ISOS,0),MATCH(M$2&amp;"_"&amp;M$4,DIM_MetricUnique,0))</f>
        <v>78.75</v>
      </c>
      <c r="N189" s="13">
        <f>H189*INDEX(DIM,MATCH($B189,DIM_ISOS,0),MATCH(N$2&amp;"_"&amp;N$4,DIM_MetricUnique,0))</f>
        <v>2225642779.1834478</v>
      </c>
      <c r="O189" s="13">
        <f>I189*INDEX(DIM,MATCH($B189,DIM_ISOS,0),MATCH(O$2&amp;"_"&amp;O$4,DIM_MetricUnique,0))</f>
        <v>445.5</v>
      </c>
      <c r="P189" s="13">
        <f>J189+K189</f>
        <v>0</v>
      </c>
      <c r="Q189" s="13">
        <f>L189+M189</f>
        <v>3757145657.4995956</v>
      </c>
      <c r="R189" s="13">
        <f>N189+O189</f>
        <v>2225643224.6834478</v>
      </c>
      <c r="S189" s="13">
        <f t="shared" si="6"/>
        <v>5982788357.9330435</v>
      </c>
      <c r="T189" s="13">
        <f t="shared" si="7"/>
        <v>524.25</v>
      </c>
      <c r="U189" s="13">
        <f t="shared" si="8"/>
        <v>5982788882.1830435</v>
      </c>
    </row>
    <row r="190" spans="1:21" x14ac:dyDescent="0.3">
      <c r="A190" s="1" t="s">
        <v>376</v>
      </c>
      <c r="B190" s="1" t="s">
        <v>377</v>
      </c>
      <c r="D190" s="5">
        <v>300</v>
      </c>
      <c r="E190" s="7">
        <v>0.25</v>
      </c>
      <c r="F190" s="5">
        <v>200</v>
      </c>
      <c r="G190" s="5">
        <v>0.5</v>
      </c>
      <c r="H190" s="5">
        <v>100</v>
      </c>
      <c r="I190" s="5">
        <v>0.75</v>
      </c>
      <c r="J190" s="13">
        <f>D190*INDEX(DIM,MATCH($B190,DIM_ISOS,0),MATCH(J$2&amp;"_"&amp;J$4,DIM_MetricUnique,0))</f>
        <v>10568680.237157123</v>
      </c>
      <c r="K190" s="13">
        <f>E190*INDEX(DIM,MATCH($B190,DIM_ISOS,0),MATCH(K$2&amp;"_"&amp;K$4,DIM_MetricUnique,0))</f>
        <v>25.5</v>
      </c>
      <c r="L190" s="13">
        <f>F190*INDEX(DIM,MATCH($B190,DIM_ISOS,0),MATCH(L$2&amp;"_"&amp;L$4,DIM_MetricUnique,0))</f>
        <v>528352.22938422626</v>
      </c>
      <c r="M190" s="13">
        <f>G190*INDEX(DIM,MATCH($B190,DIM_ISOS,0),MATCH(M$2&amp;"_"&amp;M$4,DIM_MetricUnique,0))</f>
        <v>1.25</v>
      </c>
      <c r="N190" s="13">
        <f>H190*INDEX(DIM,MATCH($B190,DIM_ISOS,0),MATCH(N$2&amp;"_"&amp;N$4,DIM_MetricUnique,0))</f>
        <v>797717.66456385609</v>
      </c>
      <c r="O190" s="13">
        <f>I190*INDEX(DIM,MATCH($B190,DIM_ISOS,0),MATCH(O$2&amp;"_"&amp;O$4,DIM_MetricUnique,0))</f>
        <v>157.5</v>
      </c>
      <c r="P190" s="13">
        <f>J190+K190</f>
        <v>10568705.737157123</v>
      </c>
      <c r="Q190" s="13">
        <f>L190+M190</f>
        <v>528353.47938422626</v>
      </c>
      <c r="R190" s="13">
        <f>N190+O190</f>
        <v>797875.16456385609</v>
      </c>
      <c r="S190" s="13">
        <f t="shared" si="6"/>
        <v>11894750.131105207</v>
      </c>
      <c r="T190" s="13">
        <f t="shared" si="7"/>
        <v>184.25</v>
      </c>
      <c r="U190" s="13">
        <f t="shared" si="8"/>
        <v>11894934.381105207</v>
      </c>
    </row>
    <row r="191" spans="1:21" x14ac:dyDescent="0.3">
      <c r="A191" s="1" t="s">
        <v>378</v>
      </c>
      <c r="B191" s="1" t="s">
        <v>379</v>
      </c>
      <c r="D191" s="5">
        <v>300</v>
      </c>
      <c r="E191" s="7">
        <v>0.25</v>
      </c>
      <c r="F191" s="5">
        <v>200</v>
      </c>
      <c r="G191" s="5">
        <v>0.5</v>
      </c>
      <c r="H191" s="5">
        <v>100</v>
      </c>
      <c r="I191" s="5">
        <v>0.75</v>
      </c>
      <c r="J191" s="13">
        <f>D191*INDEX(DIM,MATCH($B191,DIM_ISOS,0),MATCH(J$2&amp;"_"&amp;J$4,DIM_MetricUnique,0))</f>
        <v>4104728463.9286561</v>
      </c>
      <c r="K191" s="13">
        <f>E191*INDEX(DIM,MATCH($B191,DIM_ISOS,0),MATCH(K$2&amp;"_"&amp;K$4,DIM_MetricUnique,0))</f>
        <v>23</v>
      </c>
      <c r="L191" s="13">
        <f>F191*INDEX(DIM,MATCH($B191,DIM_ISOS,0),MATCH(L$2&amp;"_"&amp;L$4,DIM_MetricUnique,0))</f>
        <v>916808635.68438017</v>
      </c>
      <c r="M191" s="13">
        <f>G191*INDEX(DIM,MATCH($B191,DIM_ISOS,0),MATCH(M$2&amp;"_"&amp;M$4,DIM_MetricUnique,0))</f>
        <v>69.999999999999986</v>
      </c>
      <c r="N191" s="13">
        <f>H191*INDEX(DIM,MATCH($B191,DIM_ISOS,0),MATCH(N$2&amp;"_"&amp;N$4,DIM_MetricUnique,0))</f>
        <v>1062472819.5150586</v>
      </c>
      <c r="O191" s="13">
        <f>I191*INDEX(DIM,MATCH($B191,DIM_ISOS,0),MATCH(O$2&amp;"_"&amp;O$4,DIM_MetricUnique,0))</f>
        <v>396.00000000000011</v>
      </c>
      <c r="P191" s="13">
        <f>J191+K191</f>
        <v>4104728486.9286561</v>
      </c>
      <c r="Q191" s="13">
        <f>L191+M191</f>
        <v>916808705.68438017</v>
      </c>
      <c r="R191" s="13">
        <f>N191+O191</f>
        <v>1062473215.5150586</v>
      </c>
      <c r="S191" s="13">
        <f t="shared" si="6"/>
        <v>6084009919.1280947</v>
      </c>
      <c r="T191" s="13">
        <f t="shared" si="7"/>
        <v>489.00000000000011</v>
      </c>
      <c r="U191" s="13">
        <f t="shared" si="8"/>
        <v>6084010408.1280947</v>
      </c>
    </row>
    <row r="192" spans="1:21" x14ac:dyDescent="0.3">
      <c r="A192" s="1" t="s">
        <v>380</v>
      </c>
      <c r="B192" s="1" t="s">
        <v>381</v>
      </c>
      <c r="D192" s="5">
        <v>300</v>
      </c>
      <c r="E192" s="7">
        <v>0.25</v>
      </c>
      <c r="F192" s="5">
        <v>200</v>
      </c>
      <c r="G192" s="5">
        <v>0.5</v>
      </c>
      <c r="H192" s="5">
        <v>100</v>
      </c>
      <c r="I192" s="5">
        <v>0.75</v>
      </c>
      <c r="J192" s="13">
        <f>D192*INDEX(DIM,MATCH($B192,DIM_ISOS,0),MATCH(J$2&amp;"_"&amp;J$4,DIM_MetricUnique,0))</f>
        <v>7590834114.3327579</v>
      </c>
      <c r="K192" s="13">
        <f>E192*INDEX(DIM,MATCH($B192,DIM_ISOS,0),MATCH(K$2&amp;"_"&amp;K$4,DIM_MetricUnique,0))</f>
        <v>39.5</v>
      </c>
      <c r="L192" s="13">
        <f>F192*INDEX(DIM,MATCH($B192,DIM_ISOS,0),MATCH(L$2&amp;"_"&amp;L$4,DIM_MetricUnique,0))</f>
        <v>12691770419.291979</v>
      </c>
      <c r="M192" s="13">
        <f>G192*INDEX(DIM,MATCH($B192,DIM_ISOS,0),MATCH(M$2&amp;"_"&amp;M$4,DIM_MetricUnique,0))</f>
        <v>125</v>
      </c>
      <c r="N192" s="13">
        <f>H192*INDEX(DIM,MATCH($B192,DIM_ISOS,0),MATCH(N$2&amp;"_"&amp;N$4,DIM_MetricUnique,0))</f>
        <v>1135594142.3495193</v>
      </c>
      <c r="O192" s="13">
        <f>I192*INDEX(DIM,MATCH($B192,DIM_ISOS,0),MATCH(O$2&amp;"_"&amp;O$4,DIM_MetricUnique,0))</f>
        <v>139.5</v>
      </c>
      <c r="P192" s="13">
        <f>J192+K192</f>
        <v>7590834153.8327579</v>
      </c>
      <c r="Q192" s="13">
        <f>L192+M192</f>
        <v>12691770544.291979</v>
      </c>
      <c r="R192" s="13">
        <f>N192+O192</f>
        <v>1135594281.8495193</v>
      </c>
      <c r="S192" s="13">
        <f t="shared" si="6"/>
        <v>21418198675.974255</v>
      </c>
      <c r="T192" s="13">
        <f t="shared" si="7"/>
        <v>304</v>
      </c>
      <c r="U192" s="13">
        <f t="shared" si="8"/>
        <v>21418198979.974255</v>
      </c>
    </row>
    <row r="193" spans="1:21" x14ac:dyDescent="0.3">
      <c r="A193" s="1" t="s">
        <v>382</v>
      </c>
      <c r="B193" s="1" t="s">
        <v>383</v>
      </c>
      <c r="D193" s="5">
        <v>300</v>
      </c>
      <c r="E193" s="7">
        <v>0.25</v>
      </c>
      <c r="F193" s="5">
        <v>200</v>
      </c>
      <c r="G193" s="5">
        <v>0.5</v>
      </c>
      <c r="H193" s="5">
        <v>100</v>
      </c>
      <c r="I193" s="5">
        <v>0.75</v>
      </c>
      <c r="J193" s="13">
        <f>D193*INDEX(DIM,MATCH($B193,DIM_ISOS,0),MATCH(J$2&amp;"_"&amp;J$4,DIM_MetricUnique,0))</f>
        <v>0</v>
      </c>
      <c r="K193" s="13">
        <f>E193*INDEX(DIM,MATCH($B193,DIM_ISOS,0),MATCH(K$2&amp;"_"&amp;K$4,DIM_MetricUnique,0))</f>
        <v>0</v>
      </c>
      <c r="L193" s="13">
        <f>F193*INDEX(DIM,MATCH($B193,DIM_ISOS,0),MATCH(L$2&amp;"_"&amp;L$4,DIM_MetricUnique,0))</f>
        <v>2584507250.1269093</v>
      </c>
      <c r="M193" s="13">
        <f>G193*INDEX(DIM,MATCH($B193,DIM_ISOS,0),MATCH(M$2&amp;"_"&amp;M$4,DIM_MetricUnique,0))</f>
        <v>60</v>
      </c>
      <c r="N193" s="13">
        <f>H193*INDEX(DIM,MATCH($B193,DIM_ISOS,0),MATCH(N$2&amp;"_"&amp;N$4,DIM_MetricUnique,0))</f>
        <v>5630547.4603832914</v>
      </c>
      <c r="O193" s="13">
        <f>I193*INDEX(DIM,MATCH($B193,DIM_ISOS,0),MATCH(O$2&amp;"_"&amp;O$4,DIM_MetricUnique,0))</f>
        <v>4.5</v>
      </c>
      <c r="P193" s="13">
        <f>J193+K193</f>
        <v>0</v>
      </c>
      <c r="Q193" s="13">
        <f>L193+M193</f>
        <v>2584507310.1269093</v>
      </c>
      <c r="R193" s="13">
        <f>N193+O193</f>
        <v>5630551.9603832914</v>
      </c>
      <c r="S193" s="13">
        <f t="shared" si="6"/>
        <v>2590137797.5872927</v>
      </c>
      <c r="T193" s="13">
        <f t="shared" si="7"/>
        <v>64.5</v>
      </c>
      <c r="U193" s="13">
        <f t="shared" si="8"/>
        <v>2590137862.0872927</v>
      </c>
    </row>
    <row r="194" spans="1:21" x14ac:dyDescent="0.3">
      <c r="A194" s="1" t="s">
        <v>384</v>
      </c>
      <c r="B194" s="1" t="s">
        <v>385</v>
      </c>
      <c r="D194" s="5">
        <v>300</v>
      </c>
      <c r="E194" s="7">
        <v>0.25</v>
      </c>
      <c r="F194" s="5">
        <v>200</v>
      </c>
      <c r="G194" s="5">
        <v>0.5</v>
      </c>
      <c r="H194" s="5">
        <v>100</v>
      </c>
      <c r="I194" s="5">
        <v>0.75</v>
      </c>
      <c r="J194" s="13">
        <f>D194*INDEX(DIM,MATCH($B194,DIM_ISOS,0),MATCH(J$2&amp;"_"&amp;J$4,DIM_MetricUnique,0))</f>
        <v>0</v>
      </c>
      <c r="K194" s="13">
        <f>E194*INDEX(DIM,MATCH($B194,DIM_ISOS,0),MATCH(K$2&amp;"_"&amp;K$4,DIM_MetricUnique,0))</f>
        <v>0</v>
      </c>
      <c r="L194" s="13">
        <f>F194*INDEX(DIM,MATCH($B194,DIM_ISOS,0),MATCH(L$2&amp;"_"&amp;L$4,DIM_MetricUnique,0))</f>
        <v>917188266.09332705</v>
      </c>
      <c r="M194" s="13">
        <f>G194*INDEX(DIM,MATCH($B194,DIM_ISOS,0),MATCH(M$2&amp;"_"&amp;M$4,DIM_MetricUnique,0))</f>
        <v>68.75</v>
      </c>
      <c r="N194" s="13">
        <f>H194*INDEX(DIM,MATCH($B194,DIM_ISOS,0),MATCH(N$2&amp;"_"&amp;N$4,DIM_MetricUnique,0))</f>
        <v>158293844.62855282</v>
      </c>
      <c r="O194" s="13">
        <f>I194*INDEX(DIM,MATCH($B194,DIM_ISOS,0),MATCH(O$2&amp;"_"&amp;O$4,DIM_MetricUnique,0))</f>
        <v>67.5</v>
      </c>
      <c r="P194" s="13">
        <f>J194+K194</f>
        <v>0</v>
      </c>
      <c r="Q194" s="13">
        <f>L194+M194</f>
        <v>917188334.84332705</v>
      </c>
      <c r="R194" s="13">
        <f>N194+O194</f>
        <v>158293912.12855282</v>
      </c>
      <c r="S194" s="13">
        <f t="shared" si="6"/>
        <v>1075482110.72188</v>
      </c>
      <c r="T194" s="13">
        <f t="shared" si="7"/>
        <v>136.25</v>
      </c>
      <c r="U194" s="13">
        <f t="shared" si="8"/>
        <v>1075482246.97188</v>
      </c>
    </row>
    <row r="195" spans="1:21" x14ac:dyDescent="0.3">
      <c r="A195" s="1" t="s">
        <v>386</v>
      </c>
      <c r="B195" s="1" t="s">
        <v>387</v>
      </c>
      <c r="D195" s="5">
        <v>300</v>
      </c>
      <c r="E195" s="7">
        <v>0.25</v>
      </c>
      <c r="F195" s="5">
        <v>200</v>
      </c>
      <c r="G195" s="5">
        <v>0.5</v>
      </c>
      <c r="H195" s="5">
        <v>100</v>
      </c>
      <c r="I195" s="5">
        <v>0.75</v>
      </c>
      <c r="J195" s="13">
        <f>D195*INDEX(DIM,MATCH($B195,DIM_ISOS,0),MATCH(J$2&amp;"_"&amp;J$4,DIM_MetricUnique,0))</f>
        <v>108145582.00602064</v>
      </c>
      <c r="K195" s="13">
        <f>E195*INDEX(DIM,MATCH($B195,DIM_ISOS,0),MATCH(K$2&amp;"_"&amp;K$4,DIM_MetricUnique,0))</f>
        <v>2</v>
      </c>
      <c r="L195" s="13">
        <f>F195*INDEX(DIM,MATCH($B195,DIM_ISOS,0),MATCH(L$2&amp;"_"&amp;L$4,DIM_MetricUnique,0))</f>
        <v>1900438566.3464866</v>
      </c>
      <c r="M195" s="13">
        <f>G195*INDEX(DIM,MATCH($B195,DIM_ISOS,0),MATCH(M$2&amp;"_"&amp;M$4,DIM_MetricUnique,0))</f>
        <v>75</v>
      </c>
      <c r="N195" s="13">
        <f>H195*INDEX(DIM,MATCH($B195,DIM_ISOS,0),MATCH(N$2&amp;"_"&amp;N$4,DIM_MetricUnique,0))</f>
        <v>13911957.206572013</v>
      </c>
      <c r="O195" s="13">
        <f>I195*INDEX(DIM,MATCH($B195,DIM_ISOS,0),MATCH(O$2&amp;"_"&amp;O$4,DIM_MetricUnique,0))</f>
        <v>9</v>
      </c>
      <c r="P195" s="13">
        <f>J195+K195</f>
        <v>108145584.00602064</v>
      </c>
      <c r="Q195" s="13">
        <f>L195+M195</f>
        <v>1900438641.3464866</v>
      </c>
      <c r="R195" s="13">
        <f>N195+O195</f>
        <v>13911966.206572013</v>
      </c>
      <c r="S195" s="13">
        <f t="shared" si="6"/>
        <v>2022496105.5590792</v>
      </c>
      <c r="T195" s="13">
        <f t="shared" si="7"/>
        <v>86</v>
      </c>
      <c r="U195" s="13">
        <f t="shared" si="8"/>
        <v>2022496191.5590792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9081-44C9-436E-B055-D5FFB468B1EE}">
  <dimension ref="A1:X194"/>
  <sheetViews>
    <sheetView showGridLines="0" topLeftCell="H1" zoomScale="85" zoomScaleNormal="85" workbookViewId="0">
      <selection activeCell="Z5" sqref="Z5"/>
    </sheetView>
  </sheetViews>
  <sheetFormatPr defaultRowHeight="13.8" x14ac:dyDescent="0.3"/>
  <cols>
    <col min="1" max="3" width="8.796875" style="1"/>
    <col min="4" max="5" width="8.796875" style="9"/>
    <col min="6" max="8" width="8.796875" style="5"/>
    <col min="9" max="11" width="8.796875" style="20"/>
    <col min="12" max="12" width="9.5" style="20" bestFit="1" customWidth="1"/>
    <col min="13" max="14" width="8.796875" style="12"/>
    <col min="15" max="15" width="9.5" style="20" bestFit="1" customWidth="1"/>
    <col min="16" max="20" width="8.796875" style="20"/>
    <col min="21" max="22" width="8.796875" style="13"/>
    <col min="23" max="24" width="8.796875" style="18"/>
    <col min="25" max="16384" width="8.796875" style="1"/>
  </cols>
  <sheetData>
    <row r="1" spans="1:24" x14ac:dyDescent="0.3">
      <c r="A1" s="3" t="s">
        <v>408</v>
      </c>
      <c r="I1" s="12"/>
      <c r="J1" s="12"/>
      <c r="K1" s="12"/>
    </row>
    <row r="2" spans="1:24" x14ac:dyDescent="0.3">
      <c r="D2" s="9" t="s">
        <v>401</v>
      </c>
      <c r="E2" s="9" t="s">
        <v>401</v>
      </c>
      <c r="F2" s="5" t="s">
        <v>2</v>
      </c>
      <c r="G2" s="5" t="s">
        <v>3</v>
      </c>
      <c r="H2" s="5" t="s">
        <v>4</v>
      </c>
      <c r="I2" s="12" t="s">
        <v>2</v>
      </c>
      <c r="J2" s="12" t="s">
        <v>2</v>
      </c>
      <c r="K2" s="12" t="s">
        <v>2</v>
      </c>
      <c r="L2" s="20" t="s">
        <v>3</v>
      </c>
      <c r="M2" s="12" t="s">
        <v>3</v>
      </c>
      <c r="N2" s="12" t="s">
        <v>3</v>
      </c>
      <c r="O2" s="20" t="s">
        <v>4</v>
      </c>
      <c r="P2" s="20" t="s">
        <v>4</v>
      </c>
      <c r="Q2" s="20" t="s">
        <v>4</v>
      </c>
      <c r="R2" s="20" t="s">
        <v>403</v>
      </c>
      <c r="S2" s="20" t="s">
        <v>403</v>
      </c>
      <c r="T2" s="20" t="s">
        <v>403</v>
      </c>
      <c r="U2" s="13" t="s">
        <v>2</v>
      </c>
      <c r="V2" s="13" t="s">
        <v>3</v>
      </c>
      <c r="W2" s="18" t="s">
        <v>4</v>
      </c>
      <c r="X2" s="18" t="s">
        <v>403</v>
      </c>
    </row>
    <row r="3" spans="1:24" x14ac:dyDescent="0.3">
      <c r="A3" s="2" t="s">
        <v>0</v>
      </c>
      <c r="B3" s="2" t="s">
        <v>5</v>
      </c>
      <c r="C3" s="2" t="s">
        <v>1</v>
      </c>
      <c r="D3" s="10" t="s">
        <v>404</v>
      </c>
      <c r="E3" s="10" t="s">
        <v>399</v>
      </c>
      <c r="F3" s="6" t="s">
        <v>402</v>
      </c>
      <c r="G3" s="6" t="s">
        <v>402</v>
      </c>
      <c r="H3" s="6" t="s">
        <v>402</v>
      </c>
      <c r="I3" s="15" t="s">
        <v>405</v>
      </c>
      <c r="J3" s="15" t="s">
        <v>406</v>
      </c>
      <c r="K3" s="15" t="s">
        <v>407</v>
      </c>
      <c r="L3" s="21" t="s">
        <v>405</v>
      </c>
      <c r="M3" s="15" t="s">
        <v>406</v>
      </c>
      <c r="N3" s="15" t="s">
        <v>407</v>
      </c>
      <c r="O3" s="21" t="s">
        <v>405</v>
      </c>
      <c r="P3" s="21" t="s">
        <v>406</v>
      </c>
      <c r="Q3" s="21" t="s">
        <v>407</v>
      </c>
      <c r="R3" s="21" t="s">
        <v>405</v>
      </c>
      <c r="S3" s="21" t="s">
        <v>406</v>
      </c>
      <c r="T3" s="21" t="s">
        <v>407</v>
      </c>
      <c r="U3" s="17" t="s">
        <v>400</v>
      </c>
      <c r="V3" s="17" t="s">
        <v>400</v>
      </c>
      <c r="W3" s="19" t="s">
        <v>400</v>
      </c>
      <c r="X3" s="19" t="s">
        <v>400</v>
      </c>
    </row>
    <row r="4" spans="1:24" x14ac:dyDescent="0.3">
      <c r="A4" s="1" t="s">
        <v>6</v>
      </c>
      <c r="B4" s="1" t="s">
        <v>7</v>
      </c>
      <c r="D4" s="11">
        <f>stlt_tradeoff</f>
        <v>0.6</v>
      </c>
      <c r="E4" s="11">
        <f>spotlight_factor</f>
        <v>0.5</v>
      </c>
      <c r="F4" s="8">
        <v>0.25</v>
      </c>
      <c r="G4" s="8">
        <v>0.5</v>
      </c>
      <c r="H4" s="8">
        <v>0.75</v>
      </c>
      <c r="I4" s="20">
        <f>$D4*'3. ARM'!J5+(1-$D4)*'3. ARM'!K5</f>
        <v>0</v>
      </c>
      <c r="J4" s="20">
        <f>$E4*F4*'3. ARM'!P5+((1-$E4)*'3. ARM'!P5)</f>
        <v>0</v>
      </c>
      <c r="K4" s="20">
        <f>(I4+J4)/2</f>
        <v>0</v>
      </c>
      <c r="L4" s="20">
        <f>$D4*'3. ARM'!L5+(1-$D4)*'3. ARM'!M5</f>
        <v>390450057.79368919</v>
      </c>
      <c r="M4" s="20">
        <f>$E4*G4*'3. ARM'!Q5+((1-$E4)*'3. ARM'!Q5)</f>
        <v>488062594.74211144</v>
      </c>
      <c r="N4" s="20">
        <f>(L4+M4)/2</f>
        <v>439256326.26790035</v>
      </c>
      <c r="O4" s="20">
        <f>$D4*'3. ARM'!N5+(1-$D4)*'3. ARM'!O5</f>
        <v>1085450970.1327019</v>
      </c>
      <c r="P4" s="20">
        <f>$E4*H4*'3. ARM'!R5+((1-$E4)*'3. ARM'!R5)</f>
        <v>1582949452.1935236</v>
      </c>
      <c r="Q4" s="20">
        <f>(O4+P4)/2</f>
        <v>1334200211.1631126</v>
      </c>
      <c r="R4" s="20">
        <f>I4+L4+O4</f>
        <v>1475901027.9263911</v>
      </c>
      <c r="S4" s="20">
        <f>J4+M4+P4</f>
        <v>2071012046.9356351</v>
      </c>
      <c r="T4" s="20">
        <f>K4+N4+Q4</f>
        <v>1773456537.4310131</v>
      </c>
      <c r="U4" s="13">
        <f>_xlfn.RANK.EQ(J4,J$4:J$194)</f>
        <v>72</v>
      </c>
      <c r="V4" s="13">
        <f>_xlfn.RANK.EQ(N4,N$4:N$194)</f>
        <v>71</v>
      </c>
      <c r="W4" s="18">
        <f>_xlfn.RANK.EQ(Q4,Q$4:Q$194)</f>
        <v>17</v>
      </c>
      <c r="X4" s="18">
        <f>_xlfn.RANK.EQ(T4,T$4:T$194)</f>
        <v>46</v>
      </c>
    </row>
    <row r="5" spans="1:24" x14ac:dyDescent="0.3">
      <c r="A5" s="1" t="s">
        <v>8</v>
      </c>
      <c r="B5" s="1" t="s">
        <v>9</v>
      </c>
      <c r="D5" s="11">
        <f>stlt_tradeoff</f>
        <v>0.6</v>
      </c>
      <c r="E5" s="11">
        <f>spotlight_factor</f>
        <v>0.5</v>
      </c>
      <c r="F5" s="8">
        <v>0.25</v>
      </c>
      <c r="G5" s="8">
        <v>0.5</v>
      </c>
      <c r="H5" s="8">
        <v>0.75</v>
      </c>
      <c r="I5" s="20">
        <f>D5*'3. ARM'!J6+(1-D5)*'3. ARM'!K6</f>
        <v>0</v>
      </c>
      <c r="J5" s="20">
        <f>E5*F5*'3. ARM'!P6+((1-E5)*'3. ARM'!P6)</f>
        <v>0</v>
      </c>
      <c r="K5" s="20">
        <f t="shared" ref="K5:K68" si="0">(I5+J5)/2</f>
        <v>0</v>
      </c>
      <c r="L5" s="20">
        <f>$D5*'3. ARM'!L6+(1-$D5)*'3. ARM'!M6</f>
        <v>157945444.42913225</v>
      </c>
      <c r="M5" s="20">
        <f>$E5*G5*'3. ARM'!Q6+((1-$E5)*'3. ARM'!Q6)</f>
        <v>197431820.22391531</v>
      </c>
      <c r="N5" s="20">
        <f t="shared" ref="N5:N68" si="1">(L5+M5)/2</f>
        <v>177688632.32652378</v>
      </c>
      <c r="O5" s="20">
        <f>$D5*'3. ARM'!N6+(1-$D5)*'3. ARM'!O6</f>
        <v>2390181.7795367697</v>
      </c>
      <c r="P5" s="20">
        <f>$E5*H5*'3. ARM'!R6+((1-$E5)*'3. ARM'!R6)</f>
        <v>3485763.1368244556</v>
      </c>
      <c r="Q5" s="20">
        <f t="shared" ref="Q5:Q68" si="2">(O5+P5)/2</f>
        <v>2937972.4581806129</v>
      </c>
      <c r="R5" s="20">
        <f>I5+L5+O5</f>
        <v>160335626.20866904</v>
      </c>
      <c r="S5" s="20">
        <f>J5+M5+P5</f>
        <v>200917583.36073977</v>
      </c>
      <c r="T5" s="20">
        <f>K5+N5+Q5</f>
        <v>180626604.78470439</v>
      </c>
      <c r="U5" s="13">
        <f>_xlfn.RANK.EQ(J5,J$4:J$194)</f>
        <v>72</v>
      </c>
      <c r="V5" s="13">
        <f>_xlfn.RANK.EQ(N5,N$4:N$194)</f>
        <v>99</v>
      </c>
      <c r="W5" s="18">
        <f>_xlfn.RANK.EQ(Q5,Q$4:Q$194)</f>
        <v>141</v>
      </c>
      <c r="X5" s="18">
        <f t="shared" ref="X5:X68" si="3">_xlfn.RANK.EQ(T5,T$4:T$194)</f>
        <v>120</v>
      </c>
    </row>
    <row r="6" spans="1:24" x14ac:dyDescent="0.3">
      <c r="A6" s="1" t="s">
        <v>10</v>
      </c>
      <c r="B6" s="1" t="s">
        <v>11</v>
      </c>
      <c r="D6" s="11">
        <f>stlt_tradeoff</f>
        <v>0.6</v>
      </c>
      <c r="E6" s="11">
        <f>spotlight_factor</f>
        <v>0.5</v>
      </c>
      <c r="F6" s="8">
        <v>0.25</v>
      </c>
      <c r="G6" s="8">
        <v>0.5</v>
      </c>
      <c r="H6" s="8">
        <v>0.75</v>
      </c>
      <c r="I6" s="20">
        <f>D6*'3. ARM'!J7+(1-D6)*'3. ARM'!K7</f>
        <v>0</v>
      </c>
      <c r="J6" s="20">
        <f>E6*F6*'3. ARM'!P7+((1-E6)*'3. ARM'!P7)</f>
        <v>0</v>
      </c>
      <c r="K6" s="20">
        <f t="shared" si="0"/>
        <v>0</v>
      </c>
      <c r="L6" s="20">
        <f>$D6*'3. ARM'!L7+(1-$D6)*'3. ARM'!M7</f>
        <v>2398455602.8435674</v>
      </c>
      <c r="M6" s="20">
        <f>$E6*G6*'3. ARM'!Q7+((1-$E6)*'3. ARM'!Q7)</f>
        <v>2998069519.8044596</v>
      </c>
      <c r="N6" s="20">
        <f t="shared" si="1"/>
        <v>2698262561.3240137</v>
      </c>
      <c r="O6" s="20">
        <f>$D6*'3. ARM'!N7+(1-$D6)*'3. ARM'!O7</f>
        <v>548975357.39044964</v>
      </c>
      <c r="P6" s="20">
        <f>$E6*H6*'3. ARM'!R7+((1-$E6)*'3. ARM'!R7)</f>
        <v>800589135.04857254</v>
      </c>
      <c r="Q6" s="20">
        <f t="shared" si="2"/>
        <v>674782246.21951103</v>
      </c>
      <c r="R6" s="20">
        <f>I6+L6+O6</f>
        <v>2947430960.2340169</v>
      </c>
      <c r="S6" s="20">
        <f>J6+M6+P6</f>
        <v>3798658654.8530321</v>
      </c>
      <c r="T6" s="20">
        <f>K6+N6+Q6</f>
        <v>3373044807.5435247</v>
      </c>
      <c r="U6" s="13">
        <f>_xlfn.RANK.EQ(J6,J$4:J$194)</f>
        <v>72</v>
      </c>
      <c r="V6" s="13">
        <f>_xlfn.RANK.EQ(N6,N$4:N$194)</f>
        <v>21</v>
      </c>
      <c r="W6" s="18">
        <f>_xlfn.RANK.EQ(Q6,Q$4:Q$194)</f>
        <v>27</v>
      </c>
      <c r="X6" s="18">
        <f t="shared" si="3"/>
        <v>29</v>
      </c>
    </row>
    <row r="7" spans="1:24" x14ac:dyDescent="0.3">
      <c r="A7" s="1" t="s">
        <v>12</v>
      </c>
      <c r="B7" s="1" t="s">
        <v>13</v>
      </c>
      <c r="D7" s="11">
        <f>stlt_tradeoff</f>
        <v>0.6</v>
      </c>
      <c r="E7" s="11">
        <f>spotlight_factor</f>
        <v>0.5</v>
      </c>
      <c r="F7" s="8">
        <v>0.25</v>
      </c>
      <c r="G7" s="8">
        <v>0.5</v>
      </c>
      <c r="H7" s="8">
        <v>0.75</v>
      </c>
      <c r="I7" s="20">
        <f>D7*'3. ARM'!J8+(1-D7)*'3. ARM'!K8</f>
        <v>0</v>
      </c>
      <c r="J7" s="20">
        <f>E7*F7*'3. ARM'!P8+((1-E7)*'3. ARM'!P8)</f>
        <v>0</v>
      </c>
      <c r="K7" s="20">
        <f t="shared" si="0"/>
        <v>0</v>
      </c>
      <c r="L7" s="20">
        <f>$D7*'3. ARM'!L8+(1-$D7)*'3. ARM'!M8</f>
        <v>580695998.1718632</v>
      </c>
      <c r="M7" s="20">
        <f>$E7*G7*'3. ARM'!Q8+((1-$E7)*'3. ARM'!Q8)</f>
        <v>725870013.65232897</v>
      </c>
      <c r="N7" s="20">
        <f t="shared" si="1"/>
        <v>653283005.91209602</v>
      </c>
      <c r="O7" s="20">
        <f>$D7*'3. ARM'!N8+(1-$D7)*'3. ARM'!O8</f>
        <v>14465022.195085891</v>
      </c>
      <c r="P7" s="20">
        <f>$E7*H7*'3. ARM'!R8+((1-$E7)*'3. ARM'!R8)</f>
        <v>21094825.347000256</v>
      </c>
      <c r="Q7" s="20">
        <f t="shared" si="2"/>
        <v>17779923.771043073</v>
      </c>
      <c r="R7" s="20">
        <f>I7+L7+O7</f>
        <v>595161020.36694908</v>
      </c>
      <c r="S7" s="20">
        <f>J7+M7+P7</f>
        <v>746964838.99932921</v>
      </c>
      <c r="T7" s="20">
        <f>K7+N7+Q7</f>
        <v>671062929.68313909</v>
      </c>
      <c r="U7" s="13">
        <f>_xlfn.RANK.EQ(J7,J$4:J$194)</f>
        <v>72</v>
      </c>
      <c r="V7" s="13">
        <f>_xlfn.RANK.EQ(N7,N$4:N$194)</f>
        <v>60</v>
      </c>
      <c r="W7" s="18">
        <f>_xlfn.RANK.EQ(Q7,Q$4:Q$194)</f>
        <v>103</v>
      </c>
      <c r="X7" s="18">
        <f t="shared" si="3"/>
        <v>75</v>
      </c>
    </row>
    <row r="8" spans="1:24" x14ac:dyDescent="0.3">
      <c r="A8" s="1" t="s">
        <v>14</v>
      </c>
      <c r="B8" s="1" t="s">
        <v>15</v>
      </c>
      <c r="D8" s="11">
        <f>stlt_tradeoff</f>
        <v>0.6</v>
      </c>
      <c r="E8" s="11">
        <f>spotlight_factor</f>
        <v>0.5</v>
      </c>
      <c r="F8" s="8">
        <v>0.25</v>
      </c>
      <c r="G8" s="8">
        <v>0.5</v>
      </c>
      <c r="H8" s="8">
        <v>0.75</v>
      </c>
      <c r="I8" s="20">
        <f>D8*'3. ARM'!J9+(1-D8)*'3. ARM'!K9</f>
        <v>2234445.9397134557</v>
      </c>
      <c r="J8" s="20">
        <f>E8*F8*'3. ARM'!P9+((1-E8)*'3. ARM'!P9)</f>
        <v>2327556.6038681832</v>
      </c>
      <c r="K8" s="20">
        <f t="shared" si="0"/>
        <v>2281001.2717908192</v>
      </c>
      <c r="L8" s="20">
        <f>$D8*'3. ARM'!L9+(1-$D8)*'3. ARM'!M9</f>
        <v>116620.30992914966</v>
      </c>
      <c r="M8" s="20">
        <f>$E8*G8*'3. ARM'!Q9+((1-$E8)*'3. ARM'!Q9)</f>
        <v>145775.69991143708</v>
      </c>
      <c r="N8" s="20">
        <f t="shared" si="1"/>
        <v>131198.00492029337</v>
      </c>
      <c r="O8" s="20">
        <f>$D8*'3. ARM'!N9+(1-$D8)*'3. ARM'!O9</f>
        <v>553757.31374759192</v>
      </c>
      <c r="P8" s="20">
        <f>$E8*H8*'3. ARM'!R9+((1-$E8)*'3. ARM'!R9)</f>
        <v>807577.18671523826</v>
      </c>
      <c r="Q8" s="20">
        <f t="shared" si="2"/>
        <v>680667.25023141503</v>
      </c>
      <c r="R8" s="20">
        <f>I8+L8+O8</f>
        <v>2904823.5633901972</v>
      </c>
      <c r="S8" s="20">
        <f>J8+M8+P8</f>
        <v>3280909.4904948585</v>
      </c>
      <c r="T8" s="20">
        <f>K8+N8+Q8</f>
        <v>3092866.5269425279</v>
      </c>
      <c r="U8" s="13">
        <f>_xlfn.RANK.EQ(J8,J$4:J$194)</f>
        <v>64</v>
      </c>
      <c r="V8" s="13">
        <f>_xlfn.RANK.EQ(N8,N$4:N$194)</f>
        <v>173</v>
      </c>
      <c r="W8" s="18">
        <f>_xlfn.RANK.EQ(Q8,Q$4:Q$194)</f>
        <v>156</v>
      </c>
      <c r="X8" s="18">
        <f t="shared" si="3"/>
        <v>173</v>
      </c>
    </row>
    <row r="9" spans="1:24" x14ac:dyDescent="0.3">
      <c r="A9" s="1" t="s">
        <v>16</v>
      </c>
      <c r="B9" s="1" t="s">
        <v>17</v>
      </c>
      <c r="D9" s="11">
        <f>stlt_tradeoff</f>
        <v>0.6</v>
      </c>
      <c r="E9" s="11">
        <f>spotlight_factor</f>
        <v>0.5</v>
      </c>
      <c r="F9" s="8">
        <v>0.25</v>
      </c>
      <c r="G9" s="8">
        <v>0.5</v>
      </c>
      <c r="H9" s="8">
        <v>0.75</v>
      </c>
      <c r="I9" s="20">
        <f>D9*'3. ARM'!J10+(1-D9)*'3. ARM'!K10</f>
        <v>0</v>
      </c>
      <c r="J9" s="20">
        <f>E9*F9*'3. ARM'!P10+((1-E9)*'3. ARM'!P10)</f>
        <v>0</v>
      </c>
      <c r="K9" s="20">
        <f t="shared" si="0"/>
        <v>0</v>
      </c>
      <c r="L9" s="20">
        <f>$D9*'3. ARM'!L10+(1-$D9)*'3. ARM'!M10</f>
        <v>1161769325.2574098</v>
      </c>
      <c r="M9" s="20">
        <f>$E9*G9*'3. ARM'!Q10+((1-$E9)*'3. ARM'!Q10)</f>
        <v>1452211676.8842623</v>
      </c>
      <c r="N9" s="20">
        <f t="shared" si="1"/>
        <v>1306990501.0708361</v>
      </c>
      <c r="O9" s="20">
        <f>$D9*'3. ARM'!N10+(1-$D9)*'3. ARM'!O10</f>
        <v>12830612.485274425</v>
      </c>
      <c r="P9" s="20">
        <f>$E9*H9*'3. ARM'!R10+((1-$E9)*'3. ARM'!R10)</f>
        <v>18711378.124358535</v>
      </c>
      <c r="Q9" s="20">
        <f t="shared" si="2"/>
        <v>15770995.304816481</v>
      </c>
      <c r="R9" s="20">
        <f>I9+L9+O9</f>
        <v>1174599937.7426841</v>
      </c>
      <c r="S9" s="20">
        <f>J9+M9+P9</f>
        <v>1470923055.0086207</v>
      </c>
      <c r="T9" s="20">
        <f>K9+N9+Q9</f>
        <v>1322761496.3756526</v>
      </c>
      <c r="U9" s="13">
        <f>_xlfn.RANK.EQ(J9,J$4:J$194)</f>
        <v>72</v>
      </c>
      <c r="V9" s="13">
        <f>_xlfn.RANK.EQ(N9,N$4:N$194)</f>
        <v>47</v>
      </c>
      <c r="W9" s="18">
        <f>_xlfn.RANK.EQ(Q9,Q$4:Q$194)</f>
        <v>108</v>
      </c>
      <c r="X9" s="18">
        <f t="shared" si="3"/>
        <v>59</v>
      </c>
    </row>
    <row r="10" spans="1:24" x14ac:dyDescent="0.3">
      <c r="A10" s="1" t="s">
        <v>18</v>
      </c>
      <c r="B10" s="1" t="s">
        <v>19</v>
      </c>
      <c r="D10" s="11">
        <f>stlt_tradeoff</f>
        <v>0.6</v>
      </c>
      <c r="E10" s="11">
        <f>spotlight_factor</f>
        <v>0.5</v>
      </c>
      <c r="F10" s="8">
        <v>0.25</v>
      </c>
      <c r="G10" s="8">
        <v>0.5</v>
      </c>
      <c r="H10" s="8">
        <v>0.75</v>
      </c>
      <c r="I10" s="20">
        <f>D10*'3. ARM'!J11+(1-D10)*'3. ARM'!K11</f>
        <v>0</v>
      </c>
      <c r="J10" s="20">
        <f>E10*F10*'3. ARM'!P11+((1-E10)*'3. ARM'!P11)</f>
        <v>0</v>
      </c>
      <c r="K10" s="20">
        <f t="shared" si="0"/>
        <v>0</v>
      </c>
      <c r="L10" s="20">
        <f>$D10*'3. ARM'!L11+(1-$D10)*'3. ARM'!M11</f>
        <v>92753851.442976654</v>
      </c>
      <c r="M10" s="20">
        <f>$E10*G10*'3. ARM'!Q11+((1-$E10)*'3. ARM'!Q11)</f>
        <v>115942328.05372082</v>
      </c>
      <c r="N10" s="20">
        <f t="shared" si="1"/>
        <v>104348089.74834874</v>
      </c>
      <c r="O10" s="20">
        <f>$D10*'3. ARM'!N11+(1-$D10)*'3. ARM'!O11</f>
        <v>104008223.86165792</v>
      </c>
      <c r="P10" s="20">
        <f>$E10*H10*'3. ARM'!R11+((1-$E10)*'3. ARM'!R11)</f>
        <v>151678766.11075112</v>
      </c>
      <c r="Q10" s="20">
        <f t="shared" si="2"/>
        <v>127843494.98620452</v>
      </c>
      <c r="R10" s="20">
        <f>I10+L10+O10</f>
        <v>196762075.30463457</v>
      </c>
      <c r="S10" s="20">
        <f>J10+M10+P10</f>
        <v>267621094.16447192</v>
      </c>
      <c r="T10" s="20">
        <f>K10+N10+Q10</f>
        <v>232191584.73455328</v>
      </c>
      <c r="U10" s="13">
        <f>_xlfn.RANK.EQ(J10,J$4:J$194)</f>
        <v>72</v>
      </c>
      <c r="V10" s="13">
        <f>_xlfn.RANK.EQ(N10,N$4:N$194)</f>
        <v>118</v>
      </c>
      <c r="W10" s="18">
        <f>_xlfn.RANK.EQ(Q10,Q$4:Q$194)</f>
        <v>71</v>
      </c>
      <c r="X10" s="18">
        <f t="shared" si="3"/>
        <v>111</v>
      </c>
    </row>
    <row r="11" spans="1:24" x14ac:dyDescent="0.3">
      <c r="A11" s="1" t="s">
        <v>20</v>
      </c>
      <c r="B11" s="1" t="s">
        <v>21</v>
      </c>
      <c r="D11" s="11">
        <f>stlt_tradeoff</f>
        <v>0.6</v>
      </c>
      <c r="E11" s="11">
        <f>spotlight_factor</f>
        <v>0.5</v>
      </c>
      <c r="F11" s="8">
        <v>0.25</v>
      </c>
      <c r="G11" s="8">
        <v>0.5</v>
      </c>
      <c r="H11" s="8">
        <v>0.75</v>
      </c>
      <c r="I11" s="20">
        <f>D11*'3. ARM'!J12+(1-D11)*'3. ARM'!K12</f>
        <v>1315480844.1364939</v>
      </c>
      <c r="J11" s="20">
        <f>E11*F11*'3. ARM'!P12+((1-E11)*'3. ARM'!P12)</f>
        <v>1370292550.9755147</v>
      </c>
      <c r="K11" s="20">
        <f t="shared" si="0"/>
        <v>1342886697.5560043</v>
      </c>
      <c r="L11" s="20">
        <f>$D11*'3. ARM'!L12+(1-$D11)*'3. ARM'!M12</f>
        <v>1059910030.957569</v>
      </c>
      <c r="M11" s="20">
        <f>$E11*G11*'3. ARM'!Q12+((1-$E11)*'3. ARM'!Q12)</f>
        <v>1324887555.2594614</v>
      </c>
      <c r="N11" s="20">
        <f t="shared" si="1"/>
        <v>1192398793.1085153</v>
      </c>
      <c r="O11" s="20">
        <f>$D11*'3. ARM'!N12+(1-$D11)*'3. ARM'!O12</f>
        <v>399453655.99591267</v>
      </c>
      <c r="P11" s="20">
        <f>$E11*H11*'3. ARM'!R12+((1-$E11)*'3. ARM'!R12)</f>
        <v>582536634.16070604</v>
      </c>
      <c r="Q11" s="20">
        <f t="shared" si="2"/>
        <v>490995145.07830936</v>
      </c>
      <c r="R11" s="20">
        <f>I11+L11+O11</f>
        <v>2774844531.0899754</v>
      </c>
      <c r="S11" s="20">
        <f>J11+M11+P11</f>
        <v>3277716740.3956819</v>
      </c>
      <c r="T11" s="20">
        <f>K11+N11+Q11</f>
        <v>3026280635.7428288</v>
      </c>
      <c r="U11" s="13">
        <f>_xlfn.RANK.EQ(J11,J$4:J$194)</f>
        <v>16</v>
      </c>
      <c r="V11" s="13">
        <f>_xlfn.RANK.EQ(N11,N$4:N$194)</f>
        <v>52</v>
      </c>
      <c r="W11" s="18">
        <f>_xlfn.RANK.EQ(Q11,Q$4:Q$194)</f>
        <v>33</v>
      </c>
      <c r="X11" s="18">
        <f t="shared" si="3"/>
        <v>32</v>
      </c>
    </row>
    <row r="12" spans="1:24" x14ac:dyDescent="0.3">
      <c r="A12" s="1" t="s">
        <v>22</v>
      </c>
      <c r="B12" s="1" t="s">
        <v>23</v>
      </c>
      <c r="D12" s="11">
        <f>stlt_tradeoff</f>
        <v>0.6</v>
      </c>
      <c r="E12" s="11">
        <f>spotlight_factor</f>
        <v>0.5</v>
      </c>
      <c r="F12" s="8">
        <v>0.25</v>
      </c>
      <c r="G12" s="8">
        <v>0.5</v>
      </c>
      <c r="H12" s="8">
        <v>0.75</v>
      </c>
      <c r="I12" s="20">
        <f>D12*'3. ARM'!J13+(1-D12)*'3. ARM'!K13</f>
        <v>0</v>
      </c>
      <c r="J12" s="20">
        <f>E12*F12*'3. ARM'!P13+((1-E12)*'3. ARM'!P13)</f>
        <v>0</v>
      </c>
      <c r="K12" s="20">
        <f t="shared" si="0"/>
        <v>0</v>
      </c>
      <c r="L12" s="20">
        <f>$D12*'3. ARM'!L13+(1-$D12)*'3. ARM'!M13</f>
        <v>100557450.57439174</v>
      </c>
      <c r="M12" s="20">
        <f>$E12*G12*'3. ARM'!Q13+((1-$E12)*'3. ARM'!Q13)</f>
        <v>125696830.40548968</v>
      </c>
      <c r="N12" s="20">
        <f t="shared" si="1"/>
        <v>113127140.4899407</v>
      </c>
      <c r="O12" s="20">
        <f>$D12*'3. ARM'!N13+(1-$D12)*'3. ARM'!O13</f>
        <v>119464339.63846004</v>
      </c>
      <c r="P12" s="20">
        <f>$E12*H12*'3. ARM'!R13+((1-$E12)*'3. ARM'!R13)</f>
        <v>174218881.1394209</v>
      </c>
      <c r="Q12" s="20">
        <f t="shared" si="2"/>
        <v>146841610.38894045</v>
      </c>
      <c r="R12" s="20">
        <f>I12+L12+O12</f>
        <v>220021790.21285176</v>
      </c>
      <c r="S12" s="20">
        <f>J12+M12+P12</f>
        <v>299915711.54491055</v>
      </c>
      <c r="T12" s="20">
        <f>K12+N12+Q12</f>
        <v>259968750.87888116</v>
      </c>
      <c r="U12" s="13">
        <f>_xlfn.RANK.EQ(J12,J$4:J$194)</f>
        <v>72</v>
      </c>
      <c r="V12" s="13">
        <f>_xlfn.RANK.EQ(N12,N$4:N$194)</f>
        <v>115</v>
      </c>
      <c r="W12" s="18">
        <f>_xlfn.RANK.EQ(Q12,Q$4:Q$194)</f>
        <v>67</v>
      </c>
      <c r="X12" s="18">
        <f t="shared" si="3"/>
        <v>107</v>
      </c>
    </row>
    <row r="13" spans="1:24" x14ac:dyDescent="0.3">
      <c r="A13" s="1" t="s">
        <v>24</v>
      </c>
      <c r="B13" s="1" t="s">
        <v>25</v>
      </c>
      <c r="D13" s="11">
        <f>stlt_tradeoff</f>
        <v>0.6</v>
      </c>
      <c r="E13" s="11">
        <f>spotlight_factor</f>
        <v>0.5</v>
      </c>
      <c r="F13" s="8">
        <v>0.25</v>
      </c>
      <c r="G13" s="8">
        <v>0.5</v>
      </c>
      <c r="H13" s="8">
        <v>0.75</v>
      </c>
      <c r="I13" s="20">
        <f>D13*'3. ARM'!J14+(1-D13)*'3. ARM'!K14</f>
        <v>0</v>
      </c>
      <c r="J13" s="20">
        <f>E13*F13*'3. ARM'!P14+((1-E13)*'3. ARM'!P14)</f>
        <v>0</v>
      </c>
      <c r="K13" s="20">
        <f t="shared" si="0"/>
        <v>0</v>
      </c>
      <c r="L13" s="20">
        <f>$D13*'3. ARM'!L14+(1-$D13)*'3. ARM'!M14</f>
        <v>277595181.67919582</v>
      </c>
      <c r="M13" s="20">
        <f>$E13*G13*'3. ARM'!Q14+((1-$E13)*'3. ARM'!Q14)</f>
        <v>346993992.41149473</v>
      </c>
      <c r="N13" s="20">
        <f t="shared" si="1"/>
        <v>312294587.04534531</v>
      </c>
      <c r="O13" s="20">
        <f>$D13*'3. ARM'!N14+(1-$D13)*'3. ARM'!O14</f>
        <v>45121102.438349739</v>
      </c>
      <c r="P13" s="20">
        <f>$E13*H13*'3. ARM'!R14+((1-$E13)*'3. ARM'!R14)</f>
        <v>65801715.347593367</v>
      </c>
      <c r="Q13" s="20">
        <f t="shared" si="2"/>
        <v>55461408.892971553</v>
      </c>
      <c r="R13" s="20">
        <f>I13+L13+O13</f>
        <v>322716284.11754555</v>
      </c>
      <c r="S13" s="20">
        <f>J13+M13+P13</f>
        <v>412795707.7590881</v>
      </c>
      <c r="T13" s="20">
        <f>K13+N13+Q13</f>
        <v>367755995.93831688</v>
      </c>
      <c r="U13" s="13">
        <f>_xlfn.RANK.EQ(J13,J$4:J$194)</f>
        <v>72</v>
      </c>
      <c r="V13" s="13">
        <f>_xlfn.RANK.EQ(N13,N$4:N$194)</f>
        <v>82</v>
      </c>
      <c r="W13" s="18">
        <f>_xlfn.RANK.EQ(Q13,Q$4:Q$194)</f>
        <v>90</v>
      </c>
      <c r="X13" s="18">
        <f t="shared" si="3"/>
        <v>96</v>
      </c>
    </row>
    <row r="14" spans="1:24" x14ac:dyDescent="0.3">
      <c r="A14" s="1" t="s">
        <v>26</v>
      </c>
      <c r="B14" s="1" t="s">
        <v>27</v>
      </c>
      <c r="D14" s="11">
        <f>stlt_tradeoff</f>
        <v>0.6</v>
      </c>
      <c r="E14" s="11">
        <f>spotlight_factor</f>
        <v>0.5</v>
      </c>
      <c r="F14" s="8">
        <v>0.25</v>
      </c>
      <c r="G14" s="8">
        <v>0.5</v>
      </c>
      <c r="H14" s="8">
        <v>0.75</v>
      </c>
      <c r="I14" s="20">
        <f>D14*'3. ARM'!J15+(1-D14)*'3. ARM'!K15</f>
        <v>42624871.29810936</v>
      </c>
      <c r="J14" s="20">
        <f>E14*F14*'3. ARM'!P15+((1-E14)*'3. ARM'!P15)</f>
        <v>44400916.768863916</v>
      </c>
      <c r="K14" s="20">
        <f t="shared" si="0"/>
        <v>43512894.033486634</v>
      </c>
      <c r="L14" s="20">
        <f>$D14*'3. ARM'!L15+(1-$D14)*'3. ARM'!M15</f>
        <v>71386.400032840625</v>
      </c>
      <c r="M14" s="20">
        <f>$E14*G14*'3. ARM'!Q15+((1-$E14)*'3. ARM'!Q15)</f>
        <v>89233.312541050778</v>
      </c>
      <c r="N14" s="20">
        <f t="shared" si="1"/>
        <v>80309.856286945695</v>
      </c>
      <c r="O14" s="20">
        <f>$D14*'3. ARM'!N15+(1-$D14)*'3. ARM'!O15</f>
        <v>169811.71630626143</v>
      </c>
      <c r="P14" s="20">
        <f>$E14*H14*'3. ARM'!R15+((1-$E14)*'3. ARM'!R15)</f>
        <v>247643.3987799646</v>
      </c>
      <c r="Q14" s="20">
        <f t="shared" si="2"/>
        <v>208727.55754311301</v>
      </c>
      <c r="R14" s="20">
        <f>I14+L14+O14</f>
        <v>42866069.414448462</v>
      </c>
      <c r="S14" s="20">
        <f>J14+M14+P14</f>
        <v>44737793.480184935</v>
      </c>
      <c r="T14" s="20">
        <f>K14+N14+Q14</f>
        <v>43801931.447316691</v>
      </c>
      <c r="U14" s="13">
        <f>_xlfn.RANK.EQ(J14,J$4:J$194)</f>
        <v>45</v>
      </c>
      <c r="V14" s="13">
        <f>_xlfn.RANK.EQ(N14,N$4:N$194)</f>
        <v>176</v>
      </c>
      <c r="W14" s="18">
        <f>_xlfn.RANK.EQ(Q14,Q$4:Q$194)</f>
        <v>171</v>
      </c>
      <c r="X14" s="18">
        <f t="shared" si="3"/>
        <v>144</v>
      </c>
    </row>
    <row r="15" spans="1:24" x14ac:dyDescent="0.3">
      <c r="A15" s="1" t="s">
        <v>28</v>
      </c>
      <c r="B15" s="1" t="s">
        <v>29</v>
      </c>
      <c r="D15" s="11">
        <f>stlt_tradeoff</f>
        <v>0.6</v>
      </c>
      <c r="E15" s="11">
        <f>spotlight_factor</f>
        <v>0.5</v>
      </c>
      <c r="F15" s="8">
        <v>0.25</v>
      </c>
      <c r="G15" s="8">
        <v>0.5</v>
      </c>
      <c r="H15" s="8">
        <v>0.75</v>
      </c>
      <c r="I15" s="20">
        <f>D15*'3. ARM'!J16+(1-D15)*'3. ARM'!K16</f>
        <v>0</v>
      </c>
      <c r="J15" s="20">
        <f>E15*F15*'3. ARM'!P16+((1-E15)*'3. ARM'!P16)</f>
        <v>0</v>
      </c>
      <c r="K15" s="20">
        <f t="shared" si="0"/>
        <v>0</v>
      </c>
      <c r="L15" s="20">
        <f>$D15*'3. ARM'!L16+(1-$D15)*'3. ARM'!M16</f>
        <v>1775207.2393231948</v>
      </c>
      <c r="M15" s="20">
        <f>$E15*G15*'3. ARM'!Q16+((1-$E15)*'3. ARM'!Q16)</f>
        <v>2219009.3616539934</v>
      </c>
      <c r="N15" s="20">
        <f t="shared" si="1"/>
        <v>1997108.300488594</v>
      </c>
      <c r="O15" s="20">
        <f>$D15*'3. ARM'!N16+(1-$D15)*'3. ARM'!O16</f>
        <v>490517.51342790929</v>
      </c>
      <c r="P15" s="20">
        <f>$E15*H15*'3. ARM'!R16+((1-$E15)*'3. ARM'!R16)</f>
        <v>715339.35291570099</v>
      </c>
      <c r="Q15" s="20">
        <f t="shared" si="2"/>
        <v>602928.43317180511</v>
      </c>
      <c r="R15" s="20">
        <f>I15+L15+O15</f>
        <v>2265724.7527511041</v>
      </c>
      <c r="S15" s="20">
        <f>J15+M15+P15</f>
        <v>2934348.7145696944</v>
      </c>
      <c r="T15" s="20">
        <f>K15+N15+Q15</f>
        <v>2600036.733660399</v>
      </c>
      <c r="U15" s="13">
        <f>_xlfn.RANK.EQ(J15,J$4:J$194)</f>
        <v>72</v>
      </c>
      <c r="V15" s="13">
        <f>_xlfn.RANK.EQ(N15,N$4:N$194)</f>
        <v>159</v>
      </c>
      <c r="W15" s="18">
        <f>_xlfn.RANK.EQ(Q15,Q$4:Q$194)</f>
        <v>157</v>
      </c>
      <c r="X15" s="18">
        <f t="shared" si="3"/>
        <v>176</v>
      </c>
    </row>
    <row r="16" spans="1:24" x14ac:dyDescent="0.3">
      <c r="A16" s="1" t="s">
        <v>30</v>
      </c>
      <c r="B16" s="1" t="s">
        <v>31</v>
      </c>
      <c r="D16" s="11">
        <f>stlt_tradeoff</f>
        <v>0.6</v>
      </c>
      <c r="E16" s="11">
        <f>spotlight_factor</f>
        <v>0.5</v>
      </c>
      <c r="F16" s="8">
        <v>0.25</v>
      </c>
      <c r="G16" s="8">
        <v>0.5</v>
      </c>
      <c r="H16" s="8">
        <v>0.75</v>
      </c>
      <c r="I16" s="20">
        <f>D16*'3. ARM'!J17+(1-D16)*'3. ARM'!K17</f>
        <v>10001400633.512428</v>
      </c>
      <c r="J16" s="20">
        <f>E16*F16*'3. ARM'!P17+((1-E16)*'3. ARM'!P17)</f>
        <v>10418125667.096281</v>
      </c>
      <c r="K16" s="20">
        <f t="shared" si="0"/>
        <v>10209763150.304356</v>
      </c>
      <c r="L16" s="20">
        <f>$D16*'3. ARM'!L17+(1-$D16)*'3. ARM'!M17</f>
        <v>13611262106.272301</v>
      </c>
      <c r="M16" s="20">
        <f>$E16*G16*'3. ARM'!Q17+((1-$E16)*'3. ARM'!Q17)</f>
        <v>17014077664.090376</v>
      </c>
      <c r="N16" s="20">
        <f t="shared" si="1"/>
        <v>15312669885.181339</v>
      </c>
      <c r="O16" s="20">
        <f>$D16*'3. ARM'!N17+(1-$D16)*'3. ARM'!O17</f>
        <v>4471543014.1006823</v>
      </c>
      <c r="P16" s="20">
        <f>$E16*H16*'3. ARM'!R17+((1-$E16)*'3. ARM'!R17)</f>
        <v>6521000343.0843277</v>
      </c>
      <c r="Q16" s="20">
        <f t="shared" si="2"/>
        <v>5496271678.5925045</v>
      </c>
      <c r="R16" s="20">
        <f>I16+L16+O16</f>
        <v>28084205753.88541</v>
      </c>
      <c r="S16" s="20">
        <f>J16+M16+P16</f>
        <v>33953203674.270985</v>
      </c>
      <c r="T16" s="20">
        <f>K16+N16+Q16</f>
        <v>31018704714.078201</v>
      </c>
      <c r="U16" s="13">
        <f>_xlfn.RANK.EQ(J16,J$4:J$194)</f>
        <v>4</v>
      </c>
      <c r="V16" s="13">
        <f>_xlfn.RANK.EQ(N16,N$4:N$194)</f>
        <v>5</v>
      </c>
      <c r="W16" s="18">
        <f>_xlfn.RANK.EQ(Q16,Q$4:Q$194)</f>
        <v>5</v>
      </c>
      <c r="X16" s="18">
        <f t="shared" si="3"/>
        <v>5</v>
      </c>
    </row>
    <row r="17" spans="1:24" x14ac:dyDescent="0.3">
      <c r="A17" s="1" t="s">
        <v>32</v>
      </c>
      <c r="B17" s="1" t="s">
        <v>33</v>
      </c>
      <c r="D17" s="11">
        <f>stlt_tradeoff</f>
        <v>0.6</v>
      </c>
      <c r="E17" s="11">
        <f>spotlight_factor</f>
        <v>0.5</v>
      </c>
      <c r="F17" s="8">
        <v>0.25</v>
      </c>
      <c r="G17" s="8">
        <v>0.5</v>
      </c>
      <c r="H17" s="8">
        <v>0.75</v>
      </c>
      <c r="I17" s="20">
        <f>D17*'3. ARM'!J18+(1-D17)*'3. ARM'!K18</f>
        <v>3711770.8514239849</v>
      </c>
      <c r="J17" s="20">
        <f>E17*F17*'3. ARM'!P18+((1-E17)*'3. ARM'!P18)</f>
        <v>3866432.7618999844</v>
      </c>
      <c r="K17" s="20">
        <f t="shared" si="0"/>
        <v>3789101.8066619849</v>
      </c>
      <c r="L17" s="20">
        <f>$D17*'3. ARM'!L18+(1-$D17)*'3. ARM'!M18</f>
        <v>33761.92121740002</v>
      </c>
      <c r="M17" s="20">
        <f>$E17*G17*'3. ARM'!Q18+((1-$E17)*'3. ARM'!Q18)</f>
        <v>42202.714021750027</v>
      </c>
      <c r="N17" s="20">
        <f t="shared" si="1"/>
        <v>37982.317619575027</v>
      </c>
      <c r="O17" s="20">
        <f>$D17*'3. ARM'!N18+(1-$D17)*'3. ARM'!O18</f>
        <v>17853.323364452193</v>
      </c>
      <c r="P17" s="20">
        <f>$E17*H17*'3. ARM'!R18+((1-$E17)*'3. ARM'!R18)</f>
        <v>26037.409073159448</v>
      </c>
      <c r="Q17" s="20">
        <f t="shared" si="2"/>
        <v>21945.366218805822</v>
      </c>
      <c r="R17" s="20">
        <f>I17+L17+O17</f>
        <v>3763386.096005837</v>
      </c>
      <c r="S17" s="20">
        <f>J17+M17+P17</f>
        <v>3934672.8849948938</v>
      </c>
      <c r="T17" s="20">
        <f>K17+N17+Q17</f>
        <v>3849029.4905003658</v>
      </c>
      <c r="U17" s="13">
        <f>_xlfn.RANK.EQ(J17,J$4:J$194)</f>
        <v>61</v>
      </c>
      <c r="V17" s="13">
        <f>_xlfn.RANK.EQ(N17,N$4:N$194)</f>
        <v>182</v>
      </c>
      <c r="W17" s="18">
        <f>_xlfn.RANK.EQ(Q17,Q$4:Q$194)</f>
        <v>184</v>
      </c>
      <c r="X17" s="18">
        <f t="shared" si="3"/>
        <v>171</v>
      </c>
    </row>
    <row r="18" spans="1:24" x14ac:dyDescent="0.3">
      <c r="A18" s="1" t="s">
        <v>34</v>
      </c>
      <c r="B18" s="1" t="s">
        <v>35</v>
      </c>
      <c r="D18" s="11">
        <f>stlt_tradeoff</f>
        <v>0.6</v>
      </c>
      <c r="E18" s="11">
        <f>spotlight_factor</f>
        <v>0.5</v>
      </c>
      <c r="F18" s="8">
        <v>0.25</v>
      </c>
      <c r="G18" s="8">
        <v>0.5</v>
      </c>
      <c r="H18" s="8">
        <v>0.75</v>
      </c>
      <c r="I18" s="20">
        <f>D18*'3. ARM'!J19+(1-D18)*'3. ARM'!K19</f>
        <v>0</v>
      </c>
      <c r="J18" s="20">
        <f>E18*F18*'3. ARM'!P19+((1-E18)*'3. ARM'!P19)</f>
        <v>0</v>
      </c>
      <c r="K18" s="20">
        <f t="shared" si="0"/>
        <v>0</v>
      </c>
      <c r="L18" s="20">
        <f>$D18*'3. ARM'!L19+(1-$D18)*'3. ARM'!M19</f>
        <v>150004049.70955214</v>
      </c>
      <c r="M18" s="20">
        <f>$E18*G18*'3. ARM'!Q19+((1-$E18)*'3. ARM'!Q19)</f>
        <v>187505081.51194018</v>
      </c>
      <c r="N18" s="20">
        <f t="shared" si="1"/>
        <v>168754565.61074615</v>
      </c>
      <c r="O18" s="20">
        <f>$D18*'3. ARM'!N19+(1-$D18)*'3. ARM'!O19</f>
        <v>5078961.0580627462</v>
      </c>
      <c r="P18" s="20">
        <f>$E18*H18*'3. ARM'!R19+((1-$E18)*'3. ARM'!R19)</f>
        <v>7406819.5221748389</v>
      </c>
      <c r="Q18" s="20">
        <f t="shared" si="2"/>
        <v>6242890.290118793</v>
      </c>
      <c r="R18" s="20">
        <f>I18+L18+O18</f>
        <v>155083010.76761487</v>
      </c>
      <c r="S18" s="20">
        <f>J18+M18+P18</f>
        <v>194911901.03411502</v>
      </c>
      <c r="T18" s="20">
        <f>K18+N18+Q18</f>
        <v>174997455.90086493</v>
      </c>
      <c r="U18" s="13">
        <f>_xlfn.RANK.EQ(J18,J$4:J$194)</f>
        <v>72</v>
      </c>
      <c r="V18" s="13">
        <f>_xlfn.RANK.EQ(N18,N$4:N$194)</f>
        <v>100</v>
      </c>
      <c r="W18" s="18">
        <f>_xlfn.RANK.EQ(Q18,Q$4:Q$194)</f>
        <v>126</v>
      </c>
      <c r="X18" s="18">
        <f t="shared" si="3"/>
        <v>121</v>
      </c>
    </row>
    <row r="19" spans="1:24" x14ac:dyDescent="0.3">
      <c r="A19" s="1" t="s">
        <v>36</v>
      </c>
      <c r="B19" s="1" t="s">
        <v>37</v>
      </c>
      <c r="D19" s="11">
        <f>stlt_tradeoff</f>
        <v>0.6</v>
      </c>
      <c r="E19" s="11">
        <f>spotlight_factor</f>
        <v>0.5</v>
      </c>
      <c r="F19" s="8">
        <v>0.25</v>
      </c>
      <c r="G19" s="8">
        <v>0.5</v>
      </c>
      <c r="H19" s="8">
        <v>0.75</v>
      </c>
      <c r="I19" s="20">
        <f>D19*'3. ARM'!J20+(1-D19)*'3. ARM'!K20</f>
        <v>0</v>
      </c>
      <c r="J19" s="20">
        <f>E19*F19*'3. ARM'!P20+((1-E19)*'3. ARM'!P20)</f>
        <v>0</v>
      </c>
      <c r="K19" s="20">
        <f t="shared" si="0"/>
        <v>0</v>
      </c>
      <c r="L19" s="20">
        <f>$D19*'3. ARM'!L20+(1-$D19)*'3. ARM'!M20</f>
        <v>340567709.81696624</v>
      </c>
      <c r="M19" s="20">
        <f>$E19*G19*'3. ARM'!Q20+((1-$E19)*'3. ARM'!Q20)</f>
        <v>425709649.77120781</v>
      </c>
      <c r="N19" s="20">
        <f t="shared" si="1"/>
        <v>383138679.79408705</v>
      </c>
      <c r="O19" s="20">
        <f>$D19*'3. ARM'!N20+(1-$D19)*'3. ARM'!O20</f>
        <v>169788695.4819116</v>
      </c>
      <c r="P19" s="20">
        <f>$E19*H19*'3. ARM'!R20+((1-$E19)*'3. ARM'!R20)</f>
        <v>247608549.68195444</v>
      </c>
      <c r="Q19" s="20">
        <f t="shared" si="2"/>
        <v>208698622.58193302</v>
      </c>
      <c r="R19" s="20">
        <f>I19+L19+O19</f>
        <v>510356405.29887784</v>
      </c>
      <c r="S19" s="20">
        <f>J19+M19+P19</f>
        <v>673318199.45316219</v>
      </c>
      <c r="T19" s="20">
        <f>K19+N19+Q19</f>
        <v>591837302.37602007</v>
      </c>
      <c r="U19" s="13">
        <f>_xlfn.RANK.EQ(J19,J$4:J$194)</f>
        <v>72</v>
      </c>
      <c r="V19" s="13">
        <f>_xlfn.RANK.EQ(N19,N$4:N$194)</f>
        <v>79</v>
      </c>
      <c r="W19" s="18">
        <f>_xlfn.RANK.EQ(Q19,Q$4:Q$194)</f>
        <v>56</v>
      </c>
      <c r="X19" s="18">
        <f t="shared" si="3"/>
        <v>80</v>
      </c>
    </row>
    <row r="20" spans="1:24" x14ac:dyDescent="0.3">
      <c r="A20" s="1" t="s">
        <v>38</v>
      </c>
      <c r="B20" s="1" t="s">
        <v>39</v>
      </c>
      <c r="D20" s="11">
        <f>stlt_tradeoff</f>
        <v>0.6</v>
      </c>
      <c r="E20" s="11">
        <f>spotlight_factor</f>
        <v>0.5</v>
      </c>
      <c r="F20" s="8">
        <v>0.25</v>
      </c>
      <c r="G20" s="8">
        <v>0.5</v>
      </c>
      <c r="H20" s="8">
        <v>0.75</v>
      </c>
      <c r="I20" s="20">
        <f>D20*'3. ARM'!J21+(1-D20)*'3. ARM'!K21</f>
        <v>15998463.069085047</v>
      </c>
      <c r="J20" s="20">
        <f>E20*F20*'3. ARM'!P21+((1-E20)*'3. ARM'!P21)</f>
        <v>16665073.196963592</v>
      </c>
      <c r="K20" s="20">
        <f t="shared" si="0"/>
        <v>16331768.13302432</v>
      </c>
      <c r="L20" s="20">
        <f>$D20*'3. ARM'!L21+(1-$D20)*'3. ARM'!M21</f>
        <v>7500694.9346548198</v>
      </c>
      <c r="M20" s="20">
        <f>$E20*G20*'3. ARM'!Q21+((1-$E20)*'3. ARM'!Q21)</f>
        <v>9375894.918318525</v>
      </c>
      <c r="N20" s="20">
        <f t="shared" si="1"/>
        <v>8438294.9264866728</v>
      </c>
      <c r="O20" s="20">
        <f>$D20*'3. ARM'!N21+(1-$D20)*'3. ARM'!O21</f>
        <v>1778689.6273015933</v>
      </c>
      <c r="P20" s="20">
        <f>$E20*H20*'3. ARM'!R21+((1-$E20)*'3. ARM'!R21)</f>
        <v>2593948.6231481568</v>
      </c>
      <c r="Q20" s="20">
        <f t="shared" si="2"/>
        <v>2186319.1252248753</v>
      </c>
      <c r="R20" s="20">
        <f>I20+L20+O20</f>
        <v>25277847.63104146</v>
      </c>
      <c r="S20" s="20">
        <f>J20+M20+P20</f>
        <v>28634916.738430277</v>
      </c>
      <c r="T20" s="20">
        <f>K20+N20+Q20</f>
        <v>26956382.184735864</v>
      </c>
      <c r="U20" s="13">
        <f>_xlfn.RANK.EQ(J20,J$4:J$194)</f>
        <v>49</v>
      </c>
      <c r="V20" s="13">
        <f>_xlfn.RANK.EQ(N20,N$4:N$194)</f>
        <v>150</v>
      </c>
      <c r="W20" s="18">
        <f>_xlfn.RANK.EQ(Q20,Q$4:Q$194)</f>
        <v>142</v>
      </c>
      <c r="X20" s="18">
        <f t="shared" si="3"/>
        <v>153</v>
      </c>
    </row>
    <row r="21" spans="1:24" x14ac:dyDescent="0.3">
      <c r="A21" s="1" t="s">
        <v>40</v>
      </c>
      <c r="B21" s="1" t="s">
        <v>41</v>
      </c>
      <c r="D21" s="11">
        <f>stlt_tradeoff</f>
        <v>0.6</v>
      </c>
      <c r="E21" s="11">
        <f>spotlight_factor</f>
        <v>0.5</v>
      </c>
      <c r="F21" s="8">
        <v>0.25</v>
      </c>
      <c r="G21" s="8">
        <v>0.5</v>
      </c>
      <c r="H21" s="8">
        <v>0.75</v>
      </c>
      <c r="I21" s="20">
        <f>D21*'3. ARM'!J22+(1-D21)*'3. ARM'!K22</f>
        <v>0</v>
      </c>
      <c r="J21" s="20">
        <f>E21*F21*'3. ARM'!P22+((1-E21)*'3. ARM'!P22)</f>
        <v>0</v>
      </c>
      <c r="K21" s="20">
        <f t="shared" si="0"/>
        <v>0</v>
      </c>
      <c r="L21" s="20">
        <f>$D21*'3. ARM'!L22+(1-$D21)*'3. ARM'!M22</f>
        <v>562189728.21729255</v>
      </c>
      <c r="M21" s="20">
        <f>$E21*G21*'3. ARM'!Q22+((1-$E21)*'3. ARM'!Q22)</f>
        <v>702737176.20911574</v>
      </c>
      <c r="N21" s="20">
        <f t="shared" si="1"/>
        <v>632463452.21320415</v>
      </c>
      <c r="O21" s="20">
        <f>$D21*'3. ARM'!N22+(1-$D21)*'3. ARM'!O22</f>
        <v>3397140.0652302047</v>
      </c>
      <c r="P21" s="20">
        <f>$E21*H21*'3. ARM'!R22+((1-$E21)*'3. ARM'!R22)</f>
        <v>4954163.9076273823</v>
      </c>
      <c r="Q21" s="20">
        <f t="shared" si="2"/>
        <v>4175651.9864287935</v>
      </c>
      <c r="R21" s="20">
        <f>I21+L21+O21</f>
        <v>565586868.2825228</v>
      </c>
      <c r="S21" s="20">
        <f>J21+M21+P21</f>
        <v>707691340.11674309</v>
      </c>
      <c r="T21" s="20">
        <f>K21+N21+Q21</f>
        <v>636639104.19963288</v>
      </c>
      <c r="U21" s="13">
        <f>_xlfn.RANK.EQ(J21,J$4:J$194)</f>
        <v>72</v>
      </c>
      <c r="V21" s="13">
        <f>_xlfn.RANK.EQ(N21,N$4:N$194)</f>
        <v>63</v>
      </c>
      <c r="W21" s="18">
        <f>_xlfn.RANK.EQ(Q21,Q$4:Q$194)</f>
        <v>130</v>
      </c>
      <c r="X21" s="18">
        <f t="shared" si="3"/>
        <v>78</v>
      </c>
    </row>
    <row r="22" spans="1:24" x14ac:dyDescent="0.3">
      <c r="A22" s="1" t="s">
        <v>42</v>
      </c>
      <c r="B22" s="1" t="s">
        <v>43</v>
      </c>
      <c r="D22" s="11">
        <f>stlt_tradeoff</f>
        <v>0.6</v>
      </c>
      <c r="E22" s="11">
        <f>spotlight_factor</f>
        <v>0.5</v>
      </c>
      <c r="F22" s="8">
        <v>0.25</v>
      </c>
      <c r="G22" s="8">
        <v>0.5</v>
      </c>
      <c r="H22" s="8">
        <v>0.75</v>
      </c>
      <c r="I22" s="20">
        <f>D22*'3. ARM'!J23+(1-D22)*'3. ARM'!K23</f>
        <v>0</v>
      </c>
      <c r="J22" s="20">
        <f>E22*F22*'3. ARM'!P23+((1-E22)*'3. ARM'!P23)</f>
        <v>0</v>
      </c>
      <c r="K22" s="20">
        <f t="shared" si="0"/>
        <v>0</v>
      </c>
      <c r="L22" s="20">
        <f>$D22*'3. ARM'!L23+(1-$D22)*'3. ARM'!M23</f>
        <v>12079883.696267506</v>
      </c>
      <c r="M22" s="20">
        <f>$E22*G22*'3. ARM'!Q23+((1-$E22)*'3. ARM'!Q23)</f>
        <v>15099871.495334383</v>
      </c>
      <c r="N22" s="20">
        <f t="shared" si="1"/>
        <v>13589877.595800944</v>
      </c>
      <c r="O22" s="20">
        <f>$D22*'3. ARM'!N23+(1-$D22)*'3. ARM'!O23</f>
        <v>21531017.188540597</v>
      </c>
      <c r="P22" s="20">
        <f>$E22*H22*'3. ARM'!R23+((1-$E22)*'3. ARM'!R23)</f>
        <v>31399494.566621702</v>
      </c>
      <c r="Q22" s="20">
        <f t="shared" si="2"/>
        <v>26465255.877581149</v>
      </c>
      <c r="R22" s="20">
        <f>I22+L22+O22</f>
        <v>33610900.884808101</v>
      </c>
      <c r="S22" s="20">
        <f>J22+M22+P22</f>
        <v>46499366.061956085</v>
      </c>
      <c r="T22" s="20">
        <f>K22+N22+Q22</f>
        <v>40055133.473382093</v>
      </c>
      <c r="U22" s="13">
        <f>_xlfn.RANK.EQ(J22,J$4:J$194)</f>
        <v>72</v>
      </c>
      <c r="V22" s="13">
        <f>_xlfn.RANK.EQ(N22,N$4:N$194)</f>
        <v>148</v>
      </c>
      <c r="W22" s="18">
        <f>_xlfn.RANK.EQ(Q22,Q$4:Q$194)</f>
        <v>99</v>
      </c>
      <c r="X22" s="18">
        <f t="shared" si="3"/>
        <v>146</v>
      </c>
    </row>
    <row r="23" spans="1:24" x14ac:dyDescent="0.3">
      <c r="A23" s="1" t="s">
        <v>44</v>
      </c>
      <c r="B23" s="1" t="s">
        <v>45</v>
      </c>
      <c r="D23" s="11">
        <f>stlt_tradeoff</f>
        <v>0.6</v>
      </c>
      <c r="E23" s="11">
        <f>spotlight_factor</f>
        <v>0.5</v>
      </c>
      <c r="F23" s="8">
        <v>0.25</v>
      </c>
      <c r="G23" s="8">
        <v>0.5</v>
      </c>
      <c r="H23" s="8">
        <v>0.75</v>
      </c>
      <c r="I23" s="20">
        <f>D23*'3. ARM'!J24+(1-D23)*'3. ARM'!K24</f>
        <v>0</v>
      </c>
      <c r="J23" s="20">
        <f>E23*F23*'3. ARM'!P24+((1-E23)*'3. ARM'!P24)</f>
        <v>0</v>
      </c>
      <c r="K23" s="20">
        <f t="shared" si="0"/>
        <v>0</v>
      </c>
      <c r="L23" s="20">
        <f>$D23*'3. ARM'!L24+(1-$D23)*'3. ARM'!M24</f>
        <v>701202088.25153422</v>
      </c>
      <c r="M23" s="20">
        <f>$E23*G23*'3. ARM'!Q24+((1-$E23)*'3. ARM'!Q24)</f>
        <v>876502627.50191784</v>
      </c>
      <c r="N23" s="20">
        <f t="shared" si="1"/>
        <v>788852357.87672603</v>
      </c>
      <c r="O23" s="20">
        <f>$D23*'3. ARM'!N24+(1-$D23)*'3. ARM'!O24</f>
        <v>358045819.53397846</v>
      </c>
      <c r="P23" s="20">
        <f>$E23*H23*'3. ARM'!R24+((1-$E23)*'3. ARM'!R24)</f>
        <v>522150236.17455196</v>
      </c>
      <c r="Q23" s="20">
        <f t="shared" si="2"/>
        <v>440098027.85426521</v>
      </c>
      <c r="R23" s="20">
        <f>I23+L23+O23</f>
        <v>1059247907.7855127</v>
      </c>
      <c r="S23" s="20">
        <f>J23+M23+P23</f>
        <v>1398652863.6764698</v>
      </c>
      <c r="T23" s="20">
        <f>K23+N23+Q23</f>
        <v>1228950385.7309914</v>
      </c>
      <c r="U23" s="13">
        <f>_xlfn.RANK.EQ(J23,J$4:J$194)</f>
        <v>72</v>
      </c>
      <c r="V23" s="13">
        <f>_xlfn.RANK.EQ(N23,N$4:N$194)</f>
        <v>56</v>
      </c>
      <c r="W23" s="18">
        <f>_xlfn.RANK.EQ(Q23,Q$4:Q$194)</f>
        <v>38</v>
      </c>
      <c r="X23" s="18">
        <f t="shared" si="3"/>
        <v>61</v>
      </c>
    </row>
    <row r="24" spans="1:24" x14ac:dyDescent="0.3">
      <c r="A24" s="1" t="s">
        <v>46</v>
      </c>
      <c r="B24" s="1" t="s">
        <v>47</v>
      </c>
      <c r="D24" s="11">
        <f>stlt_tradeoff</f>
        <v>0.6</v>
      </c>
      <c r="E24" s="11">
        <f>spotlight_factor</f>
        <v>0.5</v>
      </c>
      <c r="F24" s="8">
        <v>0.25</v>
      </c>
      <c r="G24" s="8">
        <v>0.5</v>
      </c>
      <c r="H24" s="8">
        <v>0.75</v>
      </c>
      <c r="I24" s="20">
        <f>D24*'3. ARM'!J25+(1-D24)*'3. ARM'!K25</f>
        <v>0</v>
      </c>
      <c r="J24" s="20">
        <f>E24*F24*'3. ARM'!P25+((1-E24)*'3. ARM'!P25)</f>
        <v>0</v>
      </c>
      <c r="K24" s="20">
        <f t="shared" si="0"/>
        <v>0</v>
      </c>
      <c r="L24" s="20">
        <f>$D24*'3. ARM'!L25+(1-$D24)*'3. ARM'!M25</f>
        <v>198696515.58076406</v>
      </c>
      <c r="M24" s="20">
        <f>$E24*G24*'3. ARM'!Q25+((1-$E24)*'3. ARM'!Q25)</f>
        <v>248370666.66345507</v>
      </c>
      <c r="N24" s="20">
        <f t="shared" si="1"/>
        <v>223533591.12210956</v>
      </c>
      <c r="O24" s="20">
        <f>$D24*'3. ARM'!N25+(1-$D24)*'3. ARM'!O25</f>
        <v>56253866.541186936</v>
      </c>
      <c r="P24" s="20">
        <f>$E24*H24*'3. ARM'!R25+((1-$E24)*'3. ARM'!R25)</f>
        <v>82036971.393397629</v>
      </c>
      <c r="Q24" s="20">
        <f t="shared" si="2"/>
        <v>69145418.967292279</v>
      </c>
      <c r="R24" s="20">
        <f>I24+L24+O24</f>
        <v>254950382.12195098</v>
      </c>
      <c r="S24" s="20">
        <f>J24+M24+P24</f>
        <v>330407638.0568527</v>
      </c>
      <c r="T24" s="20">
        <f>K24+N24+Q24</f>
        <v>292679010.08940184</v>
      </c>
      <c r="U24" s="13">
        <f>_xlfn.RANK.EQ(J24,J$4:J$194)</f>
        <v>72</v>
      </c>
      <c r="V24" s="13">
        <f>_xlfn.RANK.EQ(N24,N$4:N$194)</f>
        <v>94</v>
      </c>
      <c r="W24" s="18">
        <f>_xlfn.RANK.EQ(Q24,Q$4:Q$194)</f>
        <v>85</v>
      </c>
      <c r="X24" s="18">
        <f t="shared" si="3"/>
        <v>102</v>
      </c>
    </row>
    <row r="25" spans="1:24" x14ac:dyDescent="0.3">
      <c r="A25" s="1" t="s">
        <v>48</v>
      </c>
      <c r="B25" s="1" t="s">
        <v>49</v>
      </c>
      <c r="D25" s="11">
        <f>stlt_tradeoff</f>
        <v>0.6</v>
      </c>
      <c r="E25" s="11">
        <f>spotlight_factor</f>
        <v>0.5</v>
      </c>
      <c r="F25" s="8">
        <v>0.25</v>
      </c>
      <c r="G25" s="8">
        <v>0.5</v>
      </c>
      <c r="H25" s="8">
        <v>0.75</v>
      </c>
      <c r="I25" s="20">
        <f>D25*'3. ARM'!J26+(1-D25)*'3. ARM'!K26</f>
        <v>0</v>
      </c>
      <c r="J25" s="20">
        <f>E25*F25*'3. ARM'!P26+((1-E25)*'3. ARM'!P26)</f>
        <v>0</v>
      </c>
      <c r="K25" s="20">
        <f t="shared" si="0"/>
        <v>0</v>
      </c>
      <c r="L25" s="20">
        <f>$D25*'3. ARM'!L26+(1-$D25)*'3. ARM'!M26</f>
        <v>70088811.392835975</v>
      </c>
      <c r="M25" s="20">
        <f>$E25*G25*'3. ARM'!Q26+((1-$E25)*'3. ARM'!Q26)</f>
        <v>87611029.241044983</v>
      </c>
      <c r="N25" s="20">
        <f t="shared" si="1"/>
        <v>78849920.316940486</v>
      </c>
      <c r="O25" s="20">
        <f>$D25*'3. ARM'!N26+(1-$D25)*'3. ARM'!O26</f>
        <v>1188318.8656089681</v>
      </c>
      <c r="P25" s="20">
        <f>$E25*H25*'3. ARM'!R26+((1-$E25)*'3. ARM'!R26)</f>
        <v>1732966.3248464121</v>
      </c>
      <c r="Q25" s="20">
        <f t="shared" si="2"/>
        <v>1460642.5952276899</v>
      </c>
      <c r="R25" s="20">
        <f>I25+L25+O25</f>
        <v>71277130.25844495</v>
      </c>
      <c r="S25" s="20">
        <f>J25+M25+P25</f>
        <v>89343995.5658914</v>
      </c>
      <c r="T25" s="20">
        <f>K25+N25+Q25</f>
        <v>80310562.912168175</v>
      </c>
      <c r="U25" s="13">
        <f>_xlfn.RANK.EQ(J25,J$4:J$194)</f>
        <v>72</v>
      </c>
      <c r="V25" s="13">
        <f>_xlfn.RANK.EQ(N25,N$4:N$194)</f>
        <v>127</v>
      </c>
      <c r="W25" s="18">
        <f>_xlfn.RANK.EQ(Q25,Q$4:Q$194)</f>
        <v>147</v>
      </c>
      <c r="X25" s="18">
        <f t="shared" si="3"/>
        <v>138</v>
      </c>
    </row>
    <row r="26" spans="1:24" x14ac:dyDescent="0.3">
      <c r="A26" s="1" t="s">
        <v>50</v>
      </c>
      <c r="B26" s="1" t="s">
        <v>51</v>
      </c>
      <c r="D26" s="11">
        <f>stlt_tradeoff</f>
        <v>0.6</v>
      </c>
      <c r="E26" s="11">
        <f>spotlight_factor</f>
        <v>0.5</v>
      </c>
      <c r="F26" s="8">
        <v>0.25</v>
      </c>
      <c r="G26" s="8">
        <v>0.5</v>
      </c>
      <c r="H26" s="8">
        <v>0.75</v>
      </c>
      <c r="I26" s="20">
        <f>D26*'3. ARM'!J27+(1-D26)*'3. ARM'!K27</f>
        <v>0</v>
      </c>
      <c r="J26" s="20">
        <f>E26*F26*'3. ARM'!P27+((1-E26)*'3. ARM'!P27)</f>
        <v>0</v>
      </c>
      <c r="K26" s="20">
        <f t="shared" si="0"/>
        <v>0</v>
      </c>
      <c r="L26" s="20">
        <f>$D26*'3. ARM'!L27+(1-$D26)*'3. ARM'!M27</f>
        <v>15569650804.796793</v>
      </c>
      <c r="M26" s="20">
        <f>$E26*G26*'3. ARM'!Q27+((1-$E26)*'3. ARM'!Q27)</f>
        <v>19462063531.308491</v>
      </c>
      <c r="N26" s="20">
        <f t="shared" si="1"/>
        <v>17515857168.052643</v>
      </c>
      <c r="O26" s="20">
        <f>$D26*'3. ARM'!N27+(1-$D26)*'3. ARM'!O27</f>
        <v>2533003024.6957264</v>
      </c>
      <c r="P26" s="20">
        <f>$E26*H26*'3. ARM'!R27+((1-$E26)*'3. ARM'!R27)</f>
        <v>3693962775.8479347</v>
      </c>
      <c r="Q26" s="20">
        <f t="shared" si="2"/>
        <v>3113482900.2718306</v>
      </c>
      <c r="R26" s="20">
        <f>I26+L26+O26</f>
        <v>18102653829.492519</v>
      </c>
      <c r="S26" s="20">
        <f>J26+M26+P26</f>
        <v>23156026307.156425</v>
      </c>
      <c r="T26" s="20">
        <f>K26+N26+Q26</f>
        <v>20629340068.324474</v>
      </c>
      <c r="U26" s="13">
        <f>_xlfn.RANK.EQ(J26,J$4:J$194)</f>
        <v>72</v>
      </c>
      <c r="V26" s="13">
        <f>_xlfn.RANK.EQ(N26,N$4:N$194)</f>
        <v>4</v>
      </c>
      <c r="W26" s="18">
        <f>_xlfn.RANK.EQ(Q26,Q$4:Q$194)</f>
        <v>9</v>
      </c>
      <c r="X26" s="18">
        <f t="shared" si="3"/>
        <v>6</v>
      </c>
    </row>
    <row r="27" spans="1:24" x14ac:dyDescent="0.3">
      <c r="A27" s="1" t="s">
        <v>52</v>
      </c>
      <c r="B27" s="1" t="s">
        <v>53</v>
      </c>
      <c r="D27" s="11">
        <f>stlt_tradeoff</f>
        <v>0.6</v>
      </c>
      <c r="E27" s="11">
        <f>spotlight_factor</f>
        <v>0.5</v>
      </c>
      <c r="F27" s="8">
        <v>0.25</v>
      </c>
      <c r="G27" s="8">
        <v>0.5</v>
      </c>
      <c r="H27" s="8">
        <v>0.75</v>
      </c>
      <c r="I27" s="20">
        <f>D27*'3. ARM'!J28+(1-D27)*'3. ARM'!K28</f>
        <v>7945180.950630107</v>
      </c>
      <c r="J27" s="20">
        <f>E27*F27*'3. ARM'!P28+((1-E27)*'3. ARM'!P28)</f>
        <v>8276232.1360730287</v>
      </c>
      <c r="K27" s="20">
        <f t="shared" si="0"/>
        <v>8110706.5433515683</v>
      </c>
      <c r="L27" s="20">
        <f>$D27*'3. ARM'!L28+(1-$D27)*'3. ARM'!M28</f>
        <v>3155485.8611358143</v>
      </c>
      <c r="M27" s="20">
        <f>$E27*G27*'3. ARM'!Q28+((1-$E27)*'3. ARM'!Q28)</f>
        <v>3944361.7014197679</v>
      </c>
      <c r="N27" s="20">
        <f t="shared" si="1"/>
        <v>3549923.7812777911</v>
      </c>
      <c r="O27" s="20">
        <f>$D27*'3. ARM'!N28+(1-$D27)*'3. ARM'!O28</f>
        <v>154416.48694820778</v>
      </c>
      <c r="P27" s="20">
        <f>$E27*H27*'3. ARM'!R28+((1-$E27)*'3. ARM'!R28)</f>
        <v>225192.02263280307</v>
      </c>
      <c r="Q27" s="20">
        <f t="shared" si="2"/>
        <v>189804.25479050542</v>
      </c>
      <c r="R27" s="20">
        <f>I27+L27+O27</f>
        <v>11255083.298714127</v>
      </c>
      <c r="S27" s="20">
        <f>J27+M27+P27</f>
        <v>12445785.860125601</v>
      </c>
      <c r="T27" s="20">
        <f>K27+N27+Q27</f>
        <v>11850434.579419864</v>
      </c>
      <c r="U27" s="13">
        <f>_xlfn.RANK.EQ(J27,J$4:J$194)</f>
        <v>57</v>
      </c>
      <c r="V27" s="13">
        <f>_xlfn.RANK.EQ(N27,N$4:N$194)</f>
        <v>156</v>
      </c>
      <c r="W27" s="18">
        <f>_xlfn.RANK.EQ(Q27,Q$4:Q$194)</f>
        <v>172</v>
      </c>
      <c r="X27" s="18">
        <f t="shared" si="3"/>
        <v>162</v>
      </c>
    </row>
    <row r="28" spans="1:24" x14ac:dyDescent="0.3">
      <c r="A28" s="1" t="s">
        <v>54</v>
      </c>
      <c r="B28" s="1" t="s">
        <v>55</v>
      </c>
      <c r="D28" s="11">
        <f>stlt_tradeoff</f>
        <v>0.6</v>
      </c>
      <c r="E28" s="11">
        <f>spotlight_factor</f>
        <v>0.5</v>
      </c>
      <c r="F28" s="8">
        <v>0.25</v>
      </c>
      <c r="G28" s="8">
        <v>0.5</v>
      </c>
      <c r="H28" s="8">
        <v>0.75</v>
      </c>
      <c r="I28" s="20">
        <f>D28*'3. ARM'!J29+(1-D28)*'3. ARM'!K29</f>
        <v>0</v>
      </c>
      <c r="J28" s="20">
        <f>E28*F28*'3. ARM'!P29+((1-E28)*'3. ARM'!P29)</f>
        <v>0</v>
      </c>
      <c r="K28" s="20">
        <f t="shared" si="0"/>
        <v>0</v>
      </c>
      <c r="L28" s="20">
        <f>$D28*'3. ARM'!L29+(1-$D28)*'3. ARM'!M29</f>
        <v>212228108.17756525</v>
      </c>
      <c r="M28" s="20">
        <f>$E28*G28*'3. ARM'!Q29+((1-$E28)*'3. ARM'!Q29)</f>
        <v>265285150.53445655</v>
      </c>
      <c r="N28" s="20">
        <f t="shared" si="1"/>
        <v>238756629.35601091</v>
      </c>
      <c r="O28" s="20">
        <f>$D28*'3. ARM'!N29+(1-$D28)*'3. ARM'!O29</f>
        <v>133508222.18273088</v>
      </c>
      <c r="P28" s="20">
        <f>$E28*H28*'3. ARM'!R29+((1-$E28)*'3. ARM'!R29)</f>
        <v>194699577.30814922</v>
      </c>
      <c r="Q28" s="20">
        <f t="shared" si="2"/>
        <v>164103899.74544007</v>
      </c>
      <c r="R28" s="20">
        <f>I28+L28+O28</f>
        <v>345736330.36029613</v>
      </c>
      <c r="S28" s="20">
        <f>J28+M28+P28</f>
        <v>459984727.84260577</v>
      </c>
      <c r="T28" s="20">
        <f>K28+N28+Q28</f>
        <v>402860529.10145098</v>
      </c>
      <c r="U28" s="13">
        <f>_xlfn.RANK.EQ(J28,J$4:J$194)</f>
        <v>72</v>
      </c>
      <c r="V28" s="13">
        <f>_xlfn.RANK.EQ(N28,N$4:N$194)</f>
        <v>92</v>
      </c>
      <c r="W28" s="18">
        <f>_xlfn.RANK.EQ(Q28,Q$4:Q$194)</f>
        <v>62</v>
      </c>
      <c r="X28" s="18">
        <f t="shared" si="3"/>
        <v>92</v>
      </c>
    </row>
    <row r="29" spans="1:24" x14ac:dyDescent="0.3">
      <c r="A29" s="1" t="s">
        <v>56</v>
      </c>
      <c r="B29" s="1" t="s">
        <v>57</v>
      </c>
      <c r="D29" s="11">
        <f>stlt_tradeoff</f>
        <v>0.6</v>
      </c>
      <c r="E29" s="11">
        <f>spotlight_factor</f>
        <v>0.5</v>
      </c>
      <c r="F29" s="8">
        <v>0.25</v>
      </c>
      <c r="G29" s="8">
        <v>0.5</v>
      </c>
      <c r="H29" s="8">
        <v>0.75</v>
      </c>
      <c r="I29" s="20">
        <f>D29*'3. ARM'!J30+(1-D29)*'3. ARM'!K30</f>
        <v>0</v>
      </c>
      <c r="J29" s="20">
        <f>E29*F29*'3. ARM'!P30+((1-E29)*'3. ARM'!P30)</f>
        <v>0</v>
      </c>
      <c r="K29" s="20">
        <f t="shared" si="0"/>
        <v>0</v>
      </c>
      <c r="L29" s="20">
        <f>$D29*'3. ARM'!L30+(1-$D29)*'3. ARM'!M30</f>
        <v>273559993.73616809</v>
      </c>
      <c r="M29" s="20">
        <f>$E29*G29*'3. ARM'!Q30+((1-$E29)*'3. ARM'!Q30)</f>
        <v>341950006.54521012</v>
      </c>
      <c r="N29" s="20">
        <f t="shared" si="1"/>
        <v>307755000.14068913</v>
      </c>
      <c r="O29" s="20">
        <f>$D29*'3. ARM'!N30+(1-$D29)*'3. ARM'!O30</f>
        <v>10620246.088530453</v>
      </c>
      <c r="P29" s="20">
        <f>$E29*H29*'3. ARM'!R30+((1-$E29)*'3. ARM'!R30)</f>
        <v>15487860.191606909</v>
      </c>
      <c r="Q29" s="20">
        <f t="shared" si="2"/>
        <v>13054053.14006868</v>
      </c>
      <c r="R29" s="20">
        <f>I29+L29+O29</f>
        <v>284180239.82469857</v>
      </c>
      <c r="S29" s="20">
        <f>J29+M29+P29</f>
        <v>357437866.736817</v>
      </c>
      <c r="T29" s="20">
        <f>K29+N29+Q29</f>
        <v>320809053.28075778</v>
      </c>
      <c r="U29" s="13">
        <f>_xlfn.RANK.EQ(J29,J$4:J$194)</f>
        <v>72</v>
      </c>
      <c r="V29" s="13">
        <f>_xlfn.RANK.EQ(N29,N$4:N$194)</f>
        <v>83</v>
      </c>
      <c r="W29" s="18">
        <f>_xlfn.RANK.EQ(Q29,Q$4:Q$194)</f>
        <v>115</v>
      </c>
      <c r="X29" s="18">
        <f t="shared" si="3"/>
        <v>100</v>
      </c>
    </row>
    <row r="30" spans="1:24" x14ac:dyDescent="0.3">
      <c r="A30" s="1" t="s">
        <v>58</v>
      </c>
      <c r="B30" s="1" t="s">
        <v>59</v>
      </c>
      <c r="D30" s="11">
        <f>stlt_tradeoff</f>
        <v>0.6</v>
      </c>
      <c r="E30" s="11">
        <f>spotlight_factor</f>
        <v>0.5</v>
      </c>
      <c r="F30" s="8">
        <v>0.25</v>
      </c>
      <c r="G30" s="8">
        <v>0.5</v>
      </c>
      <c r="H30" s="8">
        <v>0.75</v>
      </c>
      <c r="I30" s="20">
        <f>D30*'3. ARM'!J31+(1-D30)*'3. ARM'!K31</f>
        <v>0</v>
      </c>
      <c r="J30" s="20">
        <f>E30*F30*'3. ARM'!P31+((1-E30)*'3. ARM'!P31)</f>
        <v>0</v>
      </c>
      <c r="K30" s="20">
        <f t="shared" si="0"/>
        <v>0</v>
      </c>
      <c r="L30" s="20">
        <f>$D30*'3. ARM'!L31+(1-$D30)*'3. ARM'!M31</f>
        <v>131570530.77489653</v>
      </c>
      <c r="M30" s="20">
        <f>$E30*G30*'3. ARM'!Q31+((1-$E30)*'3. ARM'!Q31)</f>
        <v>164463175.03112066</v>
      </c>
      <c r="N30" s="20">
        <f t="shared" si="1"/>
        <v>148016852.90300858</v>
      </c>
      <c r="O30" s="20">
        <f>$D30*'3. ARM'!N31+(1-$D30)*'3. ARM'!O31</f>
        <v>243213630.04744554</v>
      </c>
      <c r="P30" s="20">
        <f>$E30*H30*'3. ARM'!R31+((1-$E30)*'3. ARM'!R31)</f>
        <v>354686596.31919146</v>
      </c>
      <c r="Q30" s="20">
        <f t="shared" si="2"/>
        <v>298950113.1833185</v>
      </c>
      <c r="R30" s="20">
        <f>I30+L30+O30</f>
        <v>374784160.82234204</v>
      </c>
      <c r="S30" s="20">
        <f>J30+M30+P30</f>
        <v>519149771.35031211</v>
      </c>
      <c r="T30" s="20">
        <f>K30+N30+Q30</f>
        <v>446966966.08632708</v>
      </c>
      <c r="U30" s="13">
        <f>_xlfn.RANK.EQ(J30,J$4:J$194)</f>
        <v>72</v>
      </c>
      <c r="V30" s="13">
        <f>_xlfn.RANK.EQ(N30,N$4:N$194)</f>
        <v>104</v>
      </c>
      <c r="W30" s="18">
        <f>_xlfn.RANK.EQ(Q30,Q$4:Q$194)</f>
        <v>50</v>
      </c>
      <c r="X30" s="18">
        <f t="shared" si="3"/>
        <v>87</v>
      </c>
    </row>
    <row r="31" spans="1:24" x14ac:dyDescent="0.3">
      <c r="A31" s="1" t="s">
        <v>60</v>
      </c>
      <c r="B31" s="1" t="s">
        <v>61</v>
      </c>
      <c r="D31" s="11">
        <f>stlt_tradeoff</f>
        <v>0.6</v>
      </c>
      <c r="E31" s="11">
        <f>spotlight_factor</f>
        <v>0.5</v>
      </c>
      <c r="F31" s="8">
        <v>0.25</v>
      </c>
      <c r="G31" s="8">
        <v>0.5</v>
      </c>
      <c r="H31" s="8">
        <v>0.75</v>
      </c>
      <c r="I31" s="20">
        <f>D31*'3. ARM'!J32+(1-D31)*'3. ARM'!K32</f>
        <v>0</v>
      </c>
      <c r="J31" s="20">
        <f>E31*F31*'3. ARM'!P32+((1-E31)*'3. ARM'!P32)</f>
        <v>0</v>
      </c>
      <c r="K31" s="20">
        <f t="shared" si="0"/>
        <v>0</v>
      </c>
      <c r="L31" s="20">
        <f>$D31*'3. ARM'!L32+(1-$D31)*'3. ARM'!M32</f>
        <v>375079.32643937966</v>
      </c>
      <c r="M31" s="20">
        <f>$E31*G31*'3. ARM'!Q32+((1-$E31)*'3. ARM'!Q32)</f>
        <v>468849.47054922458</v>
      </c>
      <c r="N31" s="20">
        <f t="shared" si="1"/>
        <v>421964.39849430212</v>
      </c>
      <c r="O31" s="20">
        <f>$D31*'3. ARM'!N32+(1-$D31)*'3. ARM'!O32</f>
        <v>2220.8844600719349</v>
      </c>
      <c r="P31" s="20">
        <f>$E31*H31*'3. ARM'!R32+((1-$E31)*'3. ARM'!R32)</f>
        <v>3240.1023376049052</v>
      </c>
      <c r="Q31" s="20">
        <f t="shared" si="2"/>
        <v>2730.49339883842</v>
      </c>
      <c r="R31" s="20">
        <f>I31+L31+O31</f>
        <v>377300.21089945157</v>
      </c>
      <c r="S31" s="20">
        <f>J31+M31+P31</f>
        <v>472089.5728868295</v>
      </c>
      <c r="T31" s="20">
        <f>K31+N31+Q31</f>
        <v>424694.89189314056</v>
      </c>
      <c r="U31" s="13">
        <f>_xlfn.RANK.EQ(J31,J$4:J$194)</f>
        <v>72</v>
      </c>
      <c r="V31" s="13">
        <f>_xlfn.RANK.EQ(N31,N$4:N$194)</f>
        <v>164</v>
      </c>
      <c r="W31" s="18">
        <f>_xlfn.RANK.EQ(Q31,Q$4:Q$194)</f>
        <v>189</v>
      </c>
      <c r="X31" s="18">
        <f t="shared" si="3"/>
        <v>185</v>
      </c>
    </row>
    <row r="32" spans="1:24" x14ac:dyDescent="0.3">
      <c r="A32" s="1" t="s">
        <v>62</v>
      </c>
      <c r="B32" s="1" t="s">
        <v>63</v>
      </c>
      <c r="D32" s="11">
        <f>stlt_tradeoff</f>
        <v>0.6</v>
      </c>
      <c r="E32" s="11">
        <f>spotlight_factor</f>
        <v>0.5</v>
      </c>
      <c r="F32" s="8">
        <v>0.25</v>
      </c>
      <c r="G32" s="8">
        <v>0.5</v>
      </c>
      <c r="H32" s="8">
        <v>0.75</v>
      </c>
      <c r="I32" s="20">
        <f>D32*'3. ARM'!J33+(1-D32)*'3. ARM'!K33</f>
        <v>202357084.25976294</v>
      </c>
      <c r="J32" s="20">
        <f>E32*F32*'3. ARM'!P33+((1-E32)*'3. ARM'!P33)</f>
        <v>210788633.60391974</v>
      </c>
      <c r="K32" s="20">
        <f t="shared" si="0"/>
        <v>206572858.93184134</v>
      </c>
      <c r="L32" s="20">
        <f>$D32*'3. ARM'!L33+(1-$D32)*'3. ARM'!M33</f>
        <v>1209399583.5151403</v>
      </c>
      <c r="M32" s="20">
        <f>$E32*G32*'3. ARM'!Q33+((1-$E32)*'3. ARM'!Q33)</f>
        <v>1511749509.0814254</v>
      </c>
      <c r="N32" s="20">
        <f t="shared" si="1"/>
        <v>1360574546.2982829</v>
      </c>
      <c r="O32" s="20">
        <f>$D32*'3. ARM'!N33+(1-$D32)*'3. ARM'!O33</f>
        <v>2846378.890552558</v>
      </c>
      <c r="P32" s="20">
        <f>$E32*H32*'3. ARM'!R33+((1-$E32)*'3. ARM'!R33)</f>
        <v>4150970.5278891474</v>
      </c>
      <c r="Q32" s="20">
        <f t="shared" si="2"/>
        <v>3498674.7092208527</v>
      </c>
      <c r="R32" s="20">
        <f>I32+L32+O32</f>
        <v>1414603046.6654558</v>
      </c>
      <c r="S32" s="20">
        <f>J32+M32+P32</f>
        <v>1726689113.2132344</v>
      </c>
      <c r="T32" s="20">
        <f>K32+N32+Q32</f>
        <v>1570646079.9393451</v>
      </c>
      <c r="U32" s="13">
        <f>_xlfn.RANK.EQ(J32,J$4:J$194)</f>
        <v>30</v>
      </c>
      <c r="V32" s="13">
        <f>_xlfn.RANK.EQ(N32,N$4:N$194)</f>
        <v>45</v>
      </c>
      <c r="W32" s="18">
        <f>_xlfn.RANK.EQ(Q32,Q$4:Q$194)</f>
        <v>137</v>
      </c>
      <c r="X32" s="18">
        <f t="shared" si="3"/>
        <v>52</v>
      </c>
    </row>
    <row r="33" spans="1:24" x14ac:dyDescent="0.3">
      <c r="A33" s="1" t="s">
        <v>64</v>
      </c>
      <c r="B33" s="1" t="s">
        <v>65</v>
      </c>
      <c r="D33" s="11">
        <f>stlt_tradeoff</f>
        <v>0.6</v>
      </c>
      <c r="E33" s="11">
        <f>spotlight_factor</f>
        <v>0.5</v>
      </c>
      <c r="F33" s="8">
        <v>0.25</v>
      </c>
      <c r="G33" s="8">
        <v>0.5</v>
      </c>
      <c r="H33" s="8">
        <v>0.75</v>
      </c>
      <c r="I33" s="20">
        <f>D33*'3. ARM'!J34+(1-D33)*'3. ARM'!K34</f>
        <v>0</v>
      </c>
      <c r="J33" s="20">
        <f>E33*F33*'3. ARM'!P34+((1-E33)*'3. ARM'!P34)</f>
        <v>0</v>
      </c>
      <c r="K33" s="20">
        <f t="shared" si="0"/>
        <v>0</v>
      </c>
      <c r="L33" s="20">
        <f>$D33*'3. ARM'!L34+(1-$D33)*'3. ARM'!M34</f>
        <v>184669459.15009743</v>
      </c>
      <c r="M33" s="20">
        <f>$E33*G33*'3. ARM'!Q34+((1-$E33)*'3. ARM'!Q34)</f>
        <v>230836842.68762177</v>
      </c>
      <c r="N33" s="20">
        <f t="shared" si="1"/>
        <v>207753150.9188596</v>
      </c>
      <c r="O33" s="20">
        <f>$D33*'3. ARM'!N34+(1-$D33)*'3. ARM'!O34</f>
        <v>31689119.195172857</v>
      </c>
      <c r="P33" s="20">
        <f>$E33*H33*'3. ARM'!R34+((1-$E33)*'3. ARM'!R34)</f>
        <v>46213308.013793752</v>
      </c>
      <c r="Q33" s="20">
        <f t="shared" si="2"/>
        <v>38951213.604483306</v>
      </c>
      <c r="R33" s="20">
        <f>I33+L33+O33</f>
        <v>216358578.34527028</v>
      </c>
      <c r="S33" s="20">
        <f>J33+M33+P33</f>
        <v>277050150.70141554</v>
      </c>
      <c r="T33" s="20">
        <f>K33+N33+Q33</f>
        <v>246704364.52334291</v>
      </c>
      <c r="U33" s="13">
        <f>_xlfn.RANK.EQ(J33,J$4:J$194)</f>
        <v>72</v>
      </c>
      <c r="V33" s="13">
        <f>_xlfn.RANK.EQ(N33,N$4:N$194)</f>
        <v>96</v>
      </c>
      <c r="W33" s="18">
        <f>_xlfn.RANK.EQ(Q33,Q$4:Q$194)</f>
        <v>94</v>
      </c>
      <c r="X33" s="18">
        <f t="shared" si="3"/>
        <v>109</v>
      </c>
    </row>
    <row r="34" spans="1:24" x14ac:dyDescent="0.3">
      <c r="A34" s="1" t="s">
        <v>66</v>
      </c>
      <c r="B34" s="1" t="s">
        <v>67</v>
      </c>
      <c r="D34" s="11">
        <f>stlt_tradeoff</f>
        <v>0.6</v>
      </c>
      <c r="E34" s="11">
        <f>spotlight_factor</f>
        <v>0.5</v>
      </c>
      <c r="F34" s="8">
        <v>0.25</v>
      </c>
      <c r="G34" s="8">
        <v>0.5</v>
      </c>
      <c r="H34" s="8">
        <v>0.75</v>
      </c>
      <c r="I34" s="20">
        <f>D34*'3. ARM'!J35+(1-D34)*'3. ARM'!K35</f>
        <v>37597844.243264116</v>
      </c>
      <c r="J34" s="20">
        <f>E34*F34*'3. ARM'!P35+((1-E34)*'3. ARM'!P35)</f>
        <v>39164423.795066781</v>
      </c>
      <c r="K34" s="20">
        <f t="shared" si="0"/>
        <v>38381134.019165449</v>
      </c>
      <c r="L34" s="20">
        <f>$D34*'3. ARM'!L35+(1-$D34)*'3. ARM'!M35</f>
        <v>1883667780.9408705</v>
      </c>
      <c r="M34" s="20">
        <f>$E34*G34*'3. ARM'!Q35+((1-$E34)*'3. ARM'!Q35)</f>
        <v>2354584742.4260883</v>
      </c>
      <c r="N34" s="20">
        <f t="shared" si="1"/>
        <v>2119126261.6834793</v>
      </c>
      <c r="O34" s="20">
        <f>$D34*'3. ARM'!N35+(1-$D34)*'3. ARM'!O35</f>
        <v>109159724.64702162</v>
      </c>
      <c r="P34" s="20">
        <f>$E34*H34*'3. ARM'!R35+((1-$E34)*'3. ARM'!R35)</f>
        <v>159191328.11023986</v>
      </c>
      <c r="Q34" s="20">
        <f t="shared" si="2"/>
        <v>134175526.37863074</v>
      </c>
      <c r="R34" s="20">
        <f>I34+L34+O34</f>
        <v>2030425349.8311563</v>
      </c>
      <c r="S34" s="20">
        <f>J34+M34+P34</f>
        <v>2552940494.3313951</v>
      </c>
      <c r="T34" s="20">
        <f>K34+N34+Q34</f>
        <v>2291682922.0812755</v>
      </c>
      <c r="U34" s="13">
        <f>_xlfn.RANK.EQ(J34,J$4:J$194)</f>
        <v>46</v>
      </c>
      <c r="V34" s="13">
        <f>_xlfn.RANK.EQ(N34,N$4:N$194)</f>
        <v>27</v>
      </c>
      <c r="W34" s="18">
        <f>_xlfn.RANK.EQ(Q34,Q$4:Q$194)</f>
        <v>69</v>
      </c>
      <c r="X34" s="18">
        <f t="shared" si="3"/>
        <v>41</v>
      </c>
    </row>
    <row r="35" spans="1:24" x14ac:dyDescent="0.3">
      <c r="A35" s="1" t="s">
        <v>68</v>
      </c>
      <c r="B35" s="1" t="s">
        <v>69</v>
      </c>
      <c r="D35" s="11">
        <f>stlt_tradeoff</f>
        <v>0.6</v>
      </c>
      <c r="E35" s="11">
        <f>spotlight_factor</f>
        <v>0.5</v>
      </c>
      <c r="F35" s="8">
        <v>0.25</v>
      </c>
      <c r="G35" s="8">
        <v>0.5</v>
      </c>
      <c r="H35" s="8">
        <v>0.75</v>
      </c>
      <c r="I35" s="20">
        <f>D35*'3. ARM'!J36+(1-D35)*'3. ARM'!K36</f>
        <v>0</v>
      </c>
      <c r="J35" s="20">
        <f>E35*F35*'3. ARM'!P36+((1-E35)*'3. ARM'!P36)</f>
        <v>0</v>
      </c>
      <c r="K35" s="20">
        <f t="shared" si="0"/>
        <v>0</v>
      </c>
      <c r="L35" s="20">
        <f>$D35*'3. ARM'!L36+(1-$D35)*'3. ARM'!M36</f>
        <v>208664164.79373157</v>
      </c>
      <c r="M35" s="20">
        <f>$E35*G35*'3. ARM'!Q36+((1-$E35)*'3. ARM'!Q36)</f>
        <v>260830224.11716449</v>
      </c>
      <c r="N35" s="20">
        <f t="shared" si="1"/>
        <v>234747194.45544803</v>
      </c>
      <c r="O35" s="20">
        <f>$D35*'3. ARM'!N36+(1-$D35)*'3. ARM'!O36</f>
        <v>1228716.1332467992</v>
      </c>
      <c r="P35" s="20">
        <f>$E35*H35*'3. ARM'!R36+((1-$E35)*'3. ARM'!R36)</f>
        <v>1791885.5693182489</v>
      </c>
      <c r="Q35" s="20">
        <f t="shared" si="2"/>
        <v>1510300.8512825239</v>
      </c>
      <c r="R35" s="20">
        <f>I35+L35+O35</f>
        <v>209892880.92697838</v>
      </c>
      <c r="S35" s="20">
        <f>J35+M35+P35</f>
        <v>262622109.68648273</v>
      </c>
      <c r="T35" s="20">
        <f>K35+N35+Q35</f>
        <v>236257495.30673057</v>
      </c>
      <c r="U35" s="13">
        <f>_xlfn.RANK.EQ(J35,J$4:J$194)</f>
        <v>72</v>
      </c>
      <c r="V35" s="13">
        <f>_xlfn.RANK.EQ(N35,N$4:N$194)</f>
        <v>93</v>
      </c>
      <c r="W35" s="18">
        <f>_xlfn.RANK.EQ(Q35,Q$4:Q$194)</f>
        <v>146</v>
      </c>
      <c r="X35" s="18">
        <f t="shared" si="3"/>
        <v>110</v>
      </c>
    </row>
    <row r="36" spans="1:24" x14ac:dyDescent="0.3">
      <c r="A36" s="1" t="s">
        <v>70</v>
      </c>
      <c r="B36" s="1" t="s">
        <v>71</v>
      </c>
      <c r="D36" s="11">
        <f>stlt_tradeoff</f>
        <v>0.6</v>
      </c>
      <c r="E36" s="11">
        <f>spotlight_factor</f>
        <v>0.5</v>
      </c>
      <c r="F36" s="8">
        <v>0.25</v>
      </c>
      <c r="G36" s="8">
        <v>0.5</v>
      </c>
      <c r="H36" s="8">
        <v>0.75</v>
      </c>
      <c r="I36" s="20">
        <f>D36*'3. ARM'!J37+(1-D36)*'3. ARM'!K37</f>
        <v>0</v>
      </c>
      <c r="J36" s="20">
        <f>E36*F36*'3. ARM'!P37+((1-E36)*'3. ARM'!P37)</f>
        <v>0</v>
      </c>
      <c r="K36" s="20">
        <f t="shared" si="0"/>
        <v>0</v>
      </c>
      <c r="L36" s="20">
        <f>$D36*'3. ARM'!L37+(1-$D36)*'3. ARM'!M37</f>
        <v>1157864999.4882388</v>
      </c>
      <c r="M36" s="20">
        <f>$E36*G36*'3. ARM'!Q37+((1-$E36)*'3. ARM'!Q37)</f>
        <v>1447331272.7977986</v>
      </c>
      <c r="N36" s="20">
        <f t="shared" si="1"/>
        <v>1302598136.1430187</v>
      </c>
      <c r="O36" s="20">
        <f>$D36*'3. ARM'!N37+(1-$D36)*'3. ARM'!O37</f>
        <v>6229627.5499211354</v>
      </c>
      <c r="P36" s="20">
        <f>$E36*H36*'3. ARM'!R37+((1-$E36)*'3. ARM'!R37)</f>
        <v>9084874.822801657</v>
      </c>
      <c r="Q36" s="20">
        <f t="shared" si="2"/>
        <v>7657251.1863613967</v>
      </c>
      <c r="R36" s="20">
        <f>I36+L36+O36</f>
        <v>1164094627.0381598</v>
      </c>
      <c r="S36" s="20">
        <f>J36+M36+P36</f>
        <v>1456416147.6206002</v>
      </c>
      <c r="T36" s="20">
        <f>K36+N36+Q36</f>
        <v>1310255387.32938</v>
      </c>
      <c r="U36" s="13">
        <f>_xlfn.RANK.EQ(J36,J$4:J$194)</f>
        <v>72</v>
      </c>
      <c r="V36" s="13">
        <f>_xlfn.RANK.EQ(N36,N$4:N$194)</f>
        <v>48</v>
      </c>
      <c r="W36" s="18">
        <f>_xlfn.RANK.EQ(Q36,Q$4:Q$194)</f>
        <v>123</v>
      </c>
      <c r="X36" s="18">
        <f t="shared" si="3"/>
        <v>60</v>
      </c>
    </row>
    <row r="37" spans="1:24" x14ac:dyDescent="0.3">
      <c r="A37" s="1" t="s">
        <v>72</v>
      </c>
      <c r="B37" s="1" t="s">
        <v>73</v>
      </c>
      <c r="D37" s="11">
        <f>stlt_tradeoff</f>
        <v>0.6</v>
      </c>
      <c r="E37" s="11">
        <f>spotlight_factor</f>
        <v>0.5</v>
      </c>
      <c r="F37" s="8">
        <v>0.25</v>
      </c>
      <c r="G37" s="8">
        <v>0.5</v>
      </c>
      <c r="H37" s="8">
        <v>0.75</v>
      </c>
      <c r="I37" s="20">
        <f>D37*'3. ARM'!J38+(1-D37)*'3. ARM'!K38</f>
        <v>0</v>
      </c>
      <c r="J37" s="20">
        <f>E37*F37*'3. ARM'!P38+((1-E37)*'3. ARM'!P38)</f>
        <v>0</v>
      </c>
      <c r="K37" s="20">
        <f t="shared" si="0"/>
        <v>0</v>
      </c>
      <c r="L37" s="20">
        <f>$D37*'3. ARM'!L38+(1-$D37)*'3. ARM'!M38</f>
        <v>1163261402.4327004</v>
      </c>
      <c r="M37" s="20">
        <f>$E37*G37*'3. ARM'!Q38+((1-$E37)*'3. ARM'!Q38)</f>
        <v>1454076770.5408754</v>
      </c>
      <c r="N37" s="20">
        <f t="shared" si="1"/>
        <v>1308669086.4867878</v>
      </c>
      <c r="O37" s="20">
        <f>$D37*'3. ARM'!N38+(1-$D37)*'3. ARM'!O38</f>
        <v>282061709.28058356</v>
      </c>
      <c r="P37" s="20">
        <f>$E37*H37*'3. ARM'!R38+((1-$E37)*'3. ARM'!R38)</f>
        <v>411340121.32585108</v>
      </c>
      <c r="Q37" s="20">
        <f t="shared" si="2"/>
        <v>346700915.30321729</v>
      </c>
      <c r="R37" s="20">
        <f>I37+L37+O37</f>
        <v>1445323111.713284</v>
      </c>
      <c r="S37" s="20">
        <f>J37+M37+P37</f>
        <v>1865416891.8667264</v>
      </c>
      <c r="T37" s="20">
        <f>K37+N37+Q37</f>
        <v>1655370001.7900052</v>
      </c>
      <c r="U37" s="13">
        <f>_xlfn.RANK.EQ(J37,J$4:J$194)</f>
        <v>72</v>
      </c>
      <c r="V37" s="13">
        <f>_xlfn.RANK.EQ(N37,N$4:N$194)</f>
        <v>46</v>
      </c>
      <c r="W37" s="18">
        <f>_xlfn.RANK.EQ(Q37,Q$4:Q$194)</f>
        <v>45</v>
      </c>
      <c r="X37" s="18">
        <f t="shared" si="3"/>
        <v>49</v>
      </c>
    </row>
    <row r="38" spans="1:24" x14ac:dyDescent="0.3">
      <c r="A38" s="1" t="s">
        <v>74</v>
      </c>
      <c r="B38" s="1" t="s">
        <v>75</v>
      </c>
      <c r="D38" s="11">
        <f>stlt_tradeoff</f>
        <v>0.6</v>
      </c>
      <c r="E38" s="11">
        <f>spotlight_factor</f>
        <v>0.5</v>
      </c>
      <c r="F38" s="8">
        <v>0.25</v>
      </c>
      <c r="G38" s="8">
        <v>0.5</v>
      </c>
      <c r="H38" s="8">
        <v>0.75</v>
      </c>
      <c r="I38" s="20">
        <f>D38*'3. ARM'!J39+(1-D38)*'3. ARM'!K39</f>
        <v>96481262799.649521</v>
      </c>
      <c r="J38" s="20">
        <f>E38*F38*'3. ARM'!P39+((1-E38)*'3. ARM'!P39)</f>
        <v>100501315424.73909</v>
      </c>
      <c r="K38" s="20">
        <f t="shared" si="0"/>
        <v>98491289112.194305</v>
      </c>
      <c r="L38" s="20">
        <f>$D38*'3. ARM'!L39+(1-$D38)*'3. ARM'!M39</f>
        <v>86021318980.349213</v>
      </c>
      <c r="M38" s="20">
        <f>$E38*G38*'3. ARM'!Q39+((1-$E38)*'3. ARM'!Q39)</f>
        <v>107526648751.68652</v>
      </c>
      <c r="N38" s="20">
        <f t="shared" si="1"/>
        <v>96773983866.017868</v>
      </c>
      <c r="O38" s="20">
        <f>$D38*'3. ARM'!N39+(1-$D38)*'3. ARM'!O39</f>
        <v>6061273417.0113297</v>
      </c>
      <c r="P38" s="20">
        <f>$E38*H38*'3. ARM'!R39+((1-$E38)*'3. ARM'!R39)</f>
        <v>8839357170.1623573</v>
      </c>
      <c r="Q38" s="20">
        <f t="shared" si="2"/>
        <v>7450315293.5868435</v>
      </c>
      <c r="R38" s="20">
        <f>I38+L38+O38</f>
        <v>188563855197.01004</v>
      </c>
      <c r="S38" s="20">
        <f>J38+M38+P38</f>
        <v>216867321346.58795</v>
      </c>
      <c r="T38" s="20">
        <f>K38+N38+Q38</f>
        <v>202715588271.79901</v>
      </c>
      <c r="U38" s="13">
        <f>_xlfn.RANK.EQ(J38,J$4:J$194)</f>
        <v>1</v>
      </c>
      <c r="V38" s="13">
        <f>_xlfn.RANK.EQ(N38,N$4:N$194)</f>
        <v>2</v>
      </c>
      <c r="W38" s="18">
        <f>_xlfn.RANK.EQ(Q38,Q$4:Q$194)</f>
        <v>3</v>
      </c>
      <c r="X38" s="18">
        <f t="shared" si="3"/>
        <v>1</v>
      </c>
    </row>
    <row r="39" spans="1:24" x14ac:dyDescent="0.3">
      <c r="A39" s="1" t="s">
        <v>76</v>
      </c>
      <c r="B39" s="1" t="s">
        <v>77</v>
      </c>
      <c r="D39" s="11">
        <f>stlt_tradeoff</f>
        <v>0.6</v>
      </c>
      <c r="E39" s="11">
        <f>spotlight_factor</f>
        <v>0.5</v>
      </c>
      <c r="F39" s="8">
        <v>0.25</v>
      </c>
      <c r="G39" s="8">
        <v>0.5</v>
      </c>
      <c r="H39" s="8">
        <v>0.75</v>
      </c>
      <c r="I39" s="20">
        <f>D39*'3. ARM'!J40+(1-D39)*'3. ARM'!K40</f>
        <v>458987009.90915138</v>
      </c>
      <c r="J39" s="20">
        <f>E39*F39*'3. ARM'!P40+((1-E39)*'3. ARM'!P40)</f>
        <v>478111472.92619938</v>
      </c>
      <c r="K39" s="20">
        <f t="shared" si="0"/>
        <v>468549241.41767538</v>
      </c>
      <c r="L39" s="20">
        <f>$D39*'3. ARM'!L40+(1-$D39)*'3. ARM'!M40</f>
        <v>1345392587.6838298</v>
      </c>
      <c r="M39" s="20">
        <f>$E39*G39*'3. ARM'!Q40+((1-$E39)*'3. ARM'!Q40)</f>
        <v>1681740755.8547873</v>
      </c>
      <c r="N39" s="20">
        <f t="shared" si="1"/>
        <v>1513566671.7693086</v>
      </c>
      <c r="O39" s="20">
        <f>$D39*'3. ARM'!N40+(1-$D39)*'3. ARM'!O40</f>
        <v>235318313.70131058</v>
      </c>
      <c r="P39" s="20">
        <f>$E39*H39*'3. ARM'!R40+((1-$E39)*'3. ARM'!R40)</f>
        <v>343172655.00191128</v>
      </c>
      <c r="Q39" s="20">
        <f t="shared" si="2"/>
        <v>289245484.3516109</v>
      </c>
      <c r="R39" s="20">
        <f>I39+L39+O39</f>
        <v>2039697911.2942917</v>
      </c>
      <c r="S39" s="20">
        <f>J39+M39+P39</f>
        <v>2503024883.7828979</v>
      </c>
      <c r="T39" s="20">
        <f>K39+N39+Q39</f>
        <v>2271361397.5385952</v>
      </c>
      <c r="U39" s="13">
        <f>_xlfn.RANK.EQ(J39,J$4:J$194)</f>
        <v>23</v>
      </c>
      <c r="V39" s="13">
        <f>_xlfn.RANK.EQ(N39,N$4:N$194)</f>
        <v>39</v>
      </c>
      <c r="W39" s="18">
        <f>_xlfn.RANK.EQ(Q39,Q$4:Q$194)</f>
        <v>51</v>
      </c>
      <c r="X39" s="18">
        <f t="shared" si="3"/>
        <v>42</v>
      </c>
    </row>
    <row r="40" spans="1:24" x14ac:dyDescent="0.3">
      <c r="A40" s="1" t="s">
        <v>78</v>
      </c>
      <c r="B40" s="1" t="s">
        <v>79</v>
      </c>
      <c r="D40" s="11">
        <f>stlt_tradeoff</f>
        <v>0.6</v>
      </c>
      <c r="E40" s="11">
        <f>spotlight_factor</f>
        <v>0.5</v>
      </c>
      <c r="F40" s="8">
        <v>0.25</v>
      </c>
      <c r="G40" s="8">
        <v>0.5</v>
      </c>
      <c r="H40" s="8">
        <v>0.75</v>
      </c>
      <c r="I40" s="20">
        <f>D40*'3. ARM'!J41+(1-D40)*'3. ARM'!K41</f>
        <v>15411550.009191135</v>
      </c>
      <c r="J40" s="20">
        <f>E40*F40*'3. ARM'!P41+((1-E40)*'3. ARM'!P41)</f>
        <v>16053700.947074099</v>
      </c>
      <c r="K40" s="20">
        <f t="shared" si="0"/>
        <v>15732625.478132617</v>
      </c>
      <c r="L40" s="20">
        <f>$D40*'3. ARM'!L41+(1-$D40)*'3. ARM'!M41</f>
        <v>720744.41497539484</v>
      </c>
      <c r="M40" s="20">
        <f>$E40*G40*'3. ARM'!Q41+((1-$E40)*'3. ARM'!Q41)</f>
        <v>900930.83121924358</v>
      </c>
      <c r="N40" s="20">
        <f t="shared" si="1"/>
        <v>810837.62309731916</v>
      </c>
      <c r="O40" s="20">
        <f>$D40*'3. ARM'!N41+(1-$D40)*'3. ARM'!O41</f>
        <v>430640.0819736874</v>
      </c>
      <c r="P40" s="20">
        <f>$E40*H40*'3. ARM'!R41+((1-$E40)*'3. ARM'!R41)</f>
        <v>628018.09871162754</v>
      </c>
      <c r="Q40" s="20">
        <f t="shared" si="2"/>
        <v>529329.09034265741</v>
      </c>
      <c r="R40" s="20">
        <f>I40+L40+O40</f>
        <v>16562934.506140217</v>
      </c>
      <c r="S40" s="20">
        <f>J40+M40+P40</f>
        <v>17582649.87700497</v>
      </c>
      <c r="T40" s="20">
        <f>K40+N40+Q40</f>
        <v>17072792.191572592</v>
      </c>
      <c r="U40" s="13">
        <f>_xlfn.RANK.EQ(J40,J$4:J$194)</f>
        <v>50</v>
      </c>
      <c r="V40" s="13">
        <f>_xlfn.RANK.EQ(N40,N$4:N$194)</f>
        <v>161</v>
      </c>
      <c r="W40" s="18">
        <f>_xlfn.RANK.EQ(Q40,Q$4:Q$194)</f>
        <v>160</v>
      </c>
      <c r="X40" s="18">
        <f t="shared" si="3"/>
        <v>156</v>
      </c>
    </row>
    <row r="41" spans="1:24" x14ac:dyDescent="0.3">
      <c r="A41" s="1" t="s">
        <v>80</v>
      </c>
      <c r="B41" s="1" t="s">
        <v>81</v>
      </c>
      <c r="D41" s="11">
        <f>stlt_tradeoff</f>
        <v>0.6</v>
      </c>
      <c r="E41" s="11">
        <f>spotlight_factor</f>
        <v>0.5</v>
      </c>
      <c r="F41" s="8">
        <v>0.25</v>
      </c>
      <c r="G41" s="8">
        <v>0.5</v>
      </c>
      <c r="H41" s="8">
        <v>0.75</v>
      </c>
      <c r="I41" s="20">
        <f>D41*'3. ARM'!J42+(1-D41)*'3. ARM'!K42</f>
        <v>0</v>
      </c>
      <c r="J41" s="20">
        <f>E41*F41*'3. ARM'!P42+((1-E41)*'3. ARM'!P42)</f>
        <v>0</v>
      </c>
      <c r="K41" s="20">
        <f t="shared" si="0"/>
        <v>0</v>
      </c>
      <c r="L41" s="20">
        <f>$D41*'3. ARM'!L42+(1-$D41)*'3. ARM'!M42</f>
        <v>225456247.8241381</v>
      </c>
      <c r="M41" s="20">
        <f>$E41*G41*'3. ARM'!Q42+((1-$E41)*'3. ARM'!Q42)</f>
        <v>281820336.65517265</v>
      </c>
      <c r="N41" s="20">
        <f t="shared" si="1"/>
        <v>253638292.23965538</v>
      </c>
      <c r="O41" s="20">
        <f>$D41*'3. ARM'!N42+(1-$D41)*'3. ARM'!O42</f>
        <v>15594049.617519073</v>
      </c>
      <c r="P41" s="20">
        <f>$E41*H41*'3. ARM'!R42+((1-$E41)*'3. ARM'!R42)</f>
        <v>22741343.35888198</v>
      </c>
      <c r="Q41" s="20">
        <f t="shared" si="2"/>
        <v>19167696.488200527</v>
      </c>
      <c r="R41" s="20">
        <f>I41+L41+O41</f>
        <v>241050297.44165719</v>
      </c>
      <c r="S41" s="20">
        <f>J41+M41+P41</f>
        <v>304561680.01405466</v>
      </c>
      <c r="T41" s="20">
        <f>K41+N41+Q41</f>
        <v>272805988.72785592</v>
      </c>
      <c r="U41" s="13">
        <f>_xlfn.RANK.EQ(J41,J$4:J$194)</f>
        <v>72</v>
      </c>
      <c r="V41" s="13">
        <f>_xlfn.RANK.EQ(N41,N$4:N$194)</f>
        <v>91</v>
      </c>
      <c r="W41" s="18">
        <f>_xlfn.RANK.EQ(Q41,Q$4:Q$194)</f>
        <v>101</v>
      </c>
      <c r="X41" s="18">
        <f t="shared" si="3"/>
        <v>105</v>
      </c>
    </row>
    <row r="42" spans="1:24" x14ac:dyDescent="0.3">
      <c r="A42" s="1" t="s">
        <v>82</v>
      </c>
      <c r="B42" s="1" t="s">
        <v>83</v>
      </c>
      <c r="D42" s="11">
        <f>stlt_tradeoff</f>
        <v>0.6</v>
      </c>
      <c r="E42" s="11">
        <f>spotlight_factor</f>
        <v>0.5</v>
      </c>
      <c r="F42" s="8">
        <v>0.25</v>
      </c>
      <c r="G42" s="8">
        <v>0.5</v>
      </c>
      <c r="H42" s="8">
        <v>0.75</v>
      </c>
      <c r="I42" s="20">
        <f>D42*'3. ARM'!J43+(1-D42)*'3. ARM'!K43</f>
        <v>0</v>
      </c>
      <c r="J42" s="20">
        <f>E42*F42*'3. ARM'!P43+((1-E42)*'3. ARM'!P43)</f>
        <v>0</v>
      </c>
      <c r="K42" s="20">
        <f t="shared" si="0"/>
        <v>0</v>
      </c>
      <c r="L42" s="20">
        <f>$D42*'3. ARM'!L43+(1-$D42)*'3. ARM'!M43</f>
        <v>6945034949.5331678</v>
      </c>
      <c r="M42" s="20">
        <f>$E42*G42*'3. ARM'!Q43+((1-$E42)*'3. ARM'!Q43)</f>
        <v>8681293710.35396</v>
      </c>
      <c r="N42" s="20">
        <f t="shared" si="1"/>
        <v>7813164329.9435635</v>
      </c>
      <c r="O42" s="20">
        <f>$D42*'3. ARM'!N43+(1-$D42)*'3. ARM'!O43</f>
        <v>915152982.01551878</v>
      </c>
      <c r="P42" s="20">
        <f>$E42*H42*'3. ARM'!R43+((1-$E42)*'3. ARM'!R43)</f>
        <v>1334598152.5851316</v>
      </c>
      <c r="Q42" s="20">
        <f t="shared" si="2"/>
        <v>1124875567.3003252</v>
      </c>
      <c r="R42" s="20">
        <f>I42+L42+O42</f>
        <v>7860187931.548687</v>
      </c>
      <c r="S42" s="20">
        <f>J42+M42+P42</f>
        <v>10015891862.939091</v>
      </c>
      <c r="T42" s="20">
        <f>K42+N42+Q42</f>
        <v>8938039897.2438889</v>
      </c>
      <c r="U42" s="13">
        <f>_xlfn.RANK.EQ(J42,J$4:J$194)</f>
        <v>72</v>
      </c>
      <c r="V42" s="13">
        <f>_xlfn.RANK.EQ(N42,N$4:N$194)</f>
        <v>9</v>
      </c>
      <c r="W42" s="18">
        <f>_xlfn.RANK.EQ(Q42,Q$4:Q$194)</f>
        <v>19</v>
      </c>
      <c r="X42" s="18">
        <f t="shared" si="3"/>
        <v>12</v>
      </c>
    </row>
    <row r="43" spans="1:24" x14ac:dyDescent="0.3">
      <c r="A43" s="1" t="s">
        <v>84</v>
      </c>
      <c r="B43" s="1" t="s">
        <v>85</v>
      </c>
      <c r="D43" s="11">
        <f>stlt_tradeoff</f>
        <v>0.6</v>
      </c>
      <c r="E43" s="11">
        <f>spotlight_factor</f>
        <v>0.5</v>
      </c>
      <c r="F43" s="8">
        <v>0.25</v>
      </c>
      <c r="G43" s="8">
        <v>0.5</v>
      </c>
      <c r="H43" s="8">
        <v>0.75</v>
      </c>
      <c r="I43" s="20">
        <f>D43*'3. ARM'!J44+(1-D43)*'3. ARM'!K44</f>
        <v>29077532.046136703</v>
      </c>
      <c r="J43" s="20">
        <f>E43*F43*'3. ARM'!P44+((1-E43)*'3. ARM'!P44)</f>
        <v>30289097.860559069</v>
      </c>
      <c r="K43" s="20">
        <f t="shared" si="0"/>
        <v>29683314.953347884</v>
      </c>
      <c r="L43" s="20">
        <f>$D43*'3. ARM'!L44+(1-$D43)*'3. ARM'!M44</f>
        <v>33102560.303664766</v>
      </c>
      <c r="M43" s="20">
        <f>$E43*G43*'3. ARM'!Q44+((1-$E43)*'3. ARM'!Q44)</f>
        <v>41378210.69208096</v>
      </c>
      <c r="N43" s="20">
        <f t="shared" si="1"/>
        <v>37240385.497872859</v>
      </c>
      <c r="O43" s="20">
        <f>$D43*'3. ARM'!N44+(1-$D43)*'3. ARM'!O44</f>
        <v>247759986.83500549</v>
      </c>
      <c r="P43" s="20">
        <f>$E43*H43*'3. ARM'!R44+((1-$E43)*'3. ARM'!R44)</f>
        <v>361316773.46771634</v>
      </c>
      <c r="Q43" s="20">
        <f t="shared" si="2"/>
        <v>304538380.15136093</v>
      </c>
      <c r="R43" s="20">
        <f>I43+L43+O43</f>
        <v>309940079.18480694</v>
      </c>
      <c r="S43" s="20">
        <f>J43+M43+P43</f>
        <v>432984082.02035636</v>
      </c>
      <c r="T43" s="20">
        <f>K43+N43+Q43</f>
        <v>371462080.60258168</v>
      </c>
      <c r="U43" s="13">
        <f>_xlfn.RANK.EQ(J43,J$4:J$194)</f>
        <v>47</v>
      </c>
      <c r="V43" s="13">
        <f>_xlfn.RANK.EQ(N43,N$4:N$194)</f>
        <v>135</v>
      </c>
      <c r="W43" s="18">
        <f>_xlfn.RANK.EQ(Q43,Q$4:Q$194)</f>
        <v>49</v>
      </c>
      <c r="X43" s="18">
        <f t="shared" si="3"/>
        <v>94</v>
      </c>
    </row>
    <row r="44" spans="1:24" x14ac:dyDescent="0.3">
      <c r="A44" s="1" t="s">
        <v>86</v>
      </c>
      <c r="B44" s="1" t="s">
        <v>87</v>
      </c>
      <c r="D44" s="11">
        <f>stlt_tradeoff</f>
        <v>0.6</v>
      </c>
      <c r="E44" s="11">
        <f>spotlight_factor</f>
        <v>0.5</v>
      </c>
      <c r="F44" s="8">
        <v>0.25</v>
      </c>
      <c r="G44" s="8">
        <v>0.5</v>
      </c>
      <c r="H44" s="8">
        <v>0.75</v>
      </c>
      <c r="I44" s="20">
        <f>D44*'3. ARM'!J45+(1-D44)*'3. ARM'!K45</f>
        <v>0</v>
      </c>
      <c r="J44" s="20">
        <f>E44*F44*'3. ARM'!P45+((1-E44)*'3. ARM'!P45)</f>
        <v>0</v>
      </c>
      <c r="K44" s="20">
        <f t="shared" si="0"/>
        <v>0</v>
      </c>
      <c r="L44" s="20">
        <f>$D44*'3. ARM'!L45+(1-$D44)*'3. ARM'!M45</f>
        <v>1335096117.3575828</v>
      </c>
      <c r="M44" s="20">
        <f>$E44*G44*'3. ARM'!Q45+((1-$E44)*'3. ARM'!Q45)</f>
        <v>1668870164.1969786</v>
      </c>
      <c r="N44" s="20">
        <f t="shared" si="1"/>
        <v>1501983140.7772808</v>
      </c>
      <c r="O44" s="20">
        <f>$D44*'3. ARM'!N45+(1-$D44)*'3. ARM'!O45</f>
        <v>12146711.06932307</v>
      </c>
      <c r="P44" s="20">
        <f>$E44*H44*'3. ARM'!R45+((1-$E44)*'3. ARM'!R45)</f>
        <v>17713954.95526281</v>
      </c>
      <c r="Q44" s="20">
        <f t="shared" si="2"/>
        <v>14930333.01229294</v>
      </c>
      <c r="R44" s="20">
        <f>I44+L44+O44</f>
        <v>1347242828.4269059</v>
      </c>
      <c r="S44" s="20">
        <f>J44+M44+P44</f>
        <v>1686584119.1522415</v>
      </c>
      <c r="T44" s="20">
        <f>K44+N44+Q44</f>
        <v>1516913473.7895737</v>
      </c>
      <c r="U44" s="13">
        <f>_xlfn.RANK.EQ(J44,J$4:J$194)</f>
        <v>72</v>
      </c>
      <c r="V44" s="13">
        <f>_xlfn.RANK.EQ(N44,N$4:N$194)</f>
        <v>40</v>
      </c>
      <c r="W44" s="18">
        <f>_xlfn.RANK.EQ(Q44,Q$4:Q$194)</f>
        <v>110</v>
      </c>
      <c r="X44" s="18">
        <f t="shared" si="3"/>
        <v>54</v>
      </c>
    </row>
    <row r="45" spans="1:24" x14ac:dyDescent="0.3">
      <c r="A45" s="1" t="s">
        <v>88</v>
      </c>
      <c r="B45" s="1" t="s">
        <v>89</v>
      </c>
      <c r="D45" s="11">
        <f>stlt_tradeoff</f>
        <v>0.6</v>
      </c>
      <c r="E45" s="11">
        <f>spotlight_factor</f>
        <v>0.5</v>
      </c>
      <c r="F45" s="8">
        <v>0.25</v>
      </c>
      <c r="G45" s="8">
        <v>0.5</v>
      </c>
      <c r="H45" s="8">
        <v>0.75</v>
      </c>
      <c r="I45" s="20">
        <f>D45*'3. ARM'!J46+(1-D45)*'3. ARM'!K46</f>
        <v>0</v>
      </c>
      <c r="J45" s="20">
        <f>E45*F45*'3. ARM'!P46+((1-E45)*'3. ARM'!P46)</f>
        <v>0</v>
      </c>
      <c r="K45" s="20">
        <f t="shared" si="0"/>
        <v>0</v>
      </c>
      <c r="L45" s="20">
        <f>$D45*'3. ARM'!L46+(1-$D45)*'3. ARM'!M46</f>
        <v>23137398.95659963</v>
      </c>
      <c r="M45" s="20">
        <f>$E45*G45*'3. ARM'!Q46+((1-$E45)*'3. ARM'!Q46)</f>
        <v>28921769.00824954</v>
      </c>
      <c r="N45" s="20">
        <f t="shared" si="1"/>
        <v>26029583.982424587</v>
      </c>
      <c r="O45" s="20">
        <f>$D45*'3. ARM'!N46+(1-$D45)*'3. ARM'!O46</f>
        <v>63986036.094616957</v>
      </c>
      <c r="P45" s="20">
        <f>$E45*H45*'3. ARM'!R46+((1-$E45)*'3. ARM'!R46)</f>
        <v>93313048.05464974</v>
      </c>
      <c r="Q45" s="20">
        <f t="shared" si="2"/>
        <v>78649542.074633345</v>
      </c>
      <c r="R45" s="20">
        <f>I45+L45+O45</f>
        <v>87123435.051216587</v>
      </c>
      <c r="S45" s="20">
        <f>J45+M45+P45</f>
        <v>122234817.06289928</v>
      </c>
      <c r="T45" s="20">
        <f>K45+N45+Q45</f>
        <v>104679126.05705793</v>
      </c>
      <c r="U45" s="13">
        <f>_xlfn.RANK.EQ(J45,J$4:J$194)</f>
        <v>72</v>
      </c>
      <c r="V45" s="13">
        <f>_xlfn.RANK.EQ(N45,N$4:N$194)</f>
        <v>143</v>
      </c>
      <c r="W45" s="18">
        <f>_xlfn.RANK.EQ(Q45,Q$4:Q$194)</f>
        <v>82</v>
      </c>
      <c r="X45" s="18">
        <f t="shared" si="3"/>
        <v>134</v>
      </c>
    </row>
    <row r="46" spans="1:24" x14ac:dyDescent="0.3">
      <c r="A46" s="1" t="s">
        <v>90</v>
      </c>
      <c r="B46" s="1" t="s">
        <v>91</v>
      </c>
      <c r="D46" s="11">
        <f>stlt_tradeoff</f>
        <v>0.6</v>
      </c>
      <c r="E46" s="11">
        <f>spotlight_factor</f>
        <v>0.5</v>
      </c>
      <c r="F46" s="8">
        <v>0.25</v>
      </c>
      <c r="G46" s="8">
        <v>0.5</v>
      </c>
      <c r="H46" s="8">
        <v>0.75</v>
      </c>
      <c r="I46" s="20">
        <f>D46*'3. ARM'!J47+(1-D46)*'3. ARM'!K47</f>
        <v>517560022.54495281</v>
      </c>
      <c r="J46" s="20">
        <f>E46*F46*'3. ARM'!P47+((1-E46)*'3. ARM'!P47)</f>
        <v>539125031.81765926</v>
      </c>
      <c r="K46" s="20">
        <f t="shared" si="0"/>
        <v>528342527.181306</v>
      </c>
      <c r="L46" s="20">
        <f>$D46*'3. ARM'!L47+(1-$D46)*'3. ARM'!M47</f>
        <v>401047799.73975217</v>
      </c>
      <c r="M46" s="20">
        <f>$E46*G46*'3. ARM'!Q47+((1-$E46)*'3. ARM'!Q47)</f>
        <v>501309760.92469025</v>
      </c>
      <c r="N46" s="20">
        <f t="shared" si="1"/>
        <v>451178780.33222121</v>
      </c>
      <c r="O46" s="20">
        <f>$D46*'3. ARM'!N47+(1-$D46)*'3. ARM'!O47</f>
        <v>5363492.5250238487</v>
      </c>
      <c r="P46" s="20">
        <f>$E46*H46*'3. ARM'!R47+((1-$E46)*'3. ARM'!R47)</f>
        <v>7821828.1823264472</v>
      </c>
      <c r="Q46" s="20">
        <f t="shared" si="2"/>
        <v>6592660.3536751475</v>
      </c>
      <c r="R46" s="20">
        <f>I46+L46+O46</f>
        <v>923971314.80972874</v>
      </c>
      <c r="S46" s="20">
        <f>J46+M46+P46</f>
        <v>1048256620.9246759</v>
      </c>
      <c r="T46" s="20">
        <f>K46+N46+Q46</f>
        <v>986113967.86720228</v>
      </c>
      <c r="U46" s="13">
        <f>_xlfn.RANK.EQ(J46,J$4:J$194)</f>
        <v>22</v>
      </c>
      <c r="V46" s="13">
        <f>_xlfn.RANK.EQ(N46,N$4:N$194)</f>
        <v>70</v>
      </c>
      <c r="W46" s="18">
        <f>_xlfn.RANK.EQ(Q46,Q$4:Q$194)</f>
        <v>124</v>
      </c>
      <c r="X46" s="18">
        <f t="shared" si="3"/>
        <v>65</v>
      </c>
    </row>
    <row r="47" spans="1:24" x14ac:dyDescent="0.3">
      <c r="A47" s="1" t="s">
        <v>92</v>
      </c>
      <c r="B47" s="1" t="s">
        <v>93</v>
      </c>
      <c r="D47" s="11">
        <f>stlt_tradeoff</f>
        <v>0.6</v>
      </c>
      <c r="E47" s="11">
        <f>spotlight_factor</f>
        <v>0.5</v>
      </c>
      <c r="F47" s="8">
        <v>0.25</v>
      </c>
      <c r="G47" s="8">
        <v>0.5</v>
      </c>
      <c r="H47" s="8">
        <v>0.75</v>
      </c>
      <c r="I47" s="20">
        <f>D47*'3. ARM'!J48+(1-D47)*'3. ARM'!K48</f>
        <v>0</v>
      </c>
      <c r="J47" s="20">
        <f>E47*F47*'3. ARM'!P48+((1-E47)*'3. ARM'!P48)</f>
        <v>0</v>
      </c>
      <c r="K47" s="20">
        <f t="shared" si="0"/>
        <v>0</v>
      </c>
      <c r="L47" s="20">
        <f>$D47*'3. ARM'!L48+(1-$D47)*'3. ARM'!M48</f>
        <v>0</v>
      </c>
      <c r="M47" s="20">
        <f>$E47*G47*'3. ARM'!Q48+((1-$E47)*'3. ARM'!Q48)</f>
        <v>0</v>
      </c>
      <c r="N47" s="20">
        <f t="shared" si="1"/>
        <v>0</v>
      </c>
      <c r="O47" s="20">
        <f>$D47*'3. ARM'!N48+(1-$D47)*'3. ARM'!O48</f>
        <v>13432131.026126182</v>
      </c>
      <c r="P47" s="20">
        <f>$E47*H47*'3. ARM'!R48+((1-$E47)*'3. ARM'!R48)</f>
        <v>19588590.038100682</v>
      </c>
      <c r="Q47" s="20">
        <f t="shared" si="2"/>
        <v>16510360.532113433</v>
      </c>
      <c r="R47" s="20">
        <f>I47+L47+O47</f>
        <v>13432131.026126182</v>
      </c>
      <c r="S47" s="20">
        <f>J47+M47+P47</f>
        <v>19588590.038100682</v>
      </c>
      <c r="T47" s="20">
        <f>K47+N47+Q47</f>
        <v>16510360.532113433</v>
      </c>
      <c r="U47" s="13">
        <f>_xlfn.RANK.EQ(J47,J$4:J$194)</f>
        <v>72</v>
      </c>
      <c r="V47" s="13">
        <f>_xlfn.RANK.EQ(N47,N$4:N$194)</f>
        <v>190</v>
      </c>
      <c r="W47" s="18">
        <f>_xlfn.RANK.EQ(Q47,Q$4:Q$194)</f>
        <v>106</v>
      </c>
      <c r="X47" s="18">
        <f t="shared" si="3"/>
        <v>158</v>
      </c>
    </row>
    <row r="48" spans="1:24" x14ac:dyDescent="0.3">
      <c r="A48" s="1" t="s">
        <v>94</v>
      </c>
      <c r="B48" s="1" t="s">
        <v>95</v>
      </c>
      <c r="D48" s="11">
        <f>stlt_tradeoff</f>
        <v>0.6</v>
      </c>
      <c r="E48" s="11">
        <f>spotlight_factor</f>
        <v>0.5</v>
      </c>
      <c r="F48" s="8">
        <v>0.25</v>
      </c>
      <c r="G48" s="8">
        <v>0.5</v>
      </c>
      <c r="H48" s="8">
        <v>0.75</v>
      </c>
      <c r="I48" s="20">
        <f>D48*'3. ARM'!J49+(1-D48)*'3. ARM'!K49</f>
        <v>0</v>
      </c>
      <c r="J48" s="20">
        <f>E48*F48*'3. ARM'!P49+((1-E48)*'3. ARM'!P49)</f>
        <v>0</v>
      </c>
      <c r="K48" s="20">
        <f t="shared" si="0"/>
        <v>0</v>
      </c>
      <c r="L48" s="20">
        <f>$D48*'3. ARM'!L49+(1-$D48)*'3. ARM'!M49</f>
        <v>362174564.00825179</v>
      </c>
      <c r="M48" s="20">
        <f>$E48*G48*'3. ARM'!Q49+((1-$E48)*'3. ARM'!Q49)</f>
        <v>452718221.57281476</v>
      </c>
      <c r="N48" s="20">
        <f t="shared" si="1"/>
        <v>407446392.7905333</v>
      </c>
      <c r="O48" s="20">
        <f>$D48*'3. ARM'!N49+(1-$D48)*'3. ARM'!O49</f>
        <v>70297311.800881386</v>
      </c>
      <c r="P48" s="20">
        <f>$E48*H48*'3. ARM'!R49+((1-$E48)*'3. ARM'!R49)</f>
        <v>102516941.91795203</v>
      </c>
      <c r="Q48" s="20">
        <f t="shared" si="2"/>
        <v>86407126.859416708</v>
      </c>
      <c r="R48" s="20">
        <f>I48+L48+O48</f>
        <v>432471875.80913317</v>
      </c>
      <c r="S48" s="20">
        <f>J48+M48+P48</f>
        <v>555235163.49076676</v>
      </c>
      <c r="T48" s="20">
        <f>K48+N48+Q48</f>
        <v>493853519.64995003</v>
      </c>
      <c r="U48" s="13">
        <f>_xlfn.RANK.EQ(J48,J$4:J$194)</f>
        <v>72</v>
      </c>
      <c r="V48" s="13">
        <f>_xlfn.RANK.EQ(N48,N$4:N$194)</f>
        <v>75</v>
      </c>
      <c r="W48" s="18">
        <f>_xlfn.RANK.EQ(Q48,Q$4:Q$194)</f>
        <v>80</v>
      </c>
      <c r="X48" s="18">
        <f t="shared" si="3"/>
        <v>85</v>
      </c>
    </row>
    <row r="49" spans="1:24" x14ac:dyDescent="0.3">
      <c r="A49" s="1" t="s">
        <v>96</v>
      </c>
      <c r="B49" s="1" t="s">
        <v>97</v>
      </c>
      <c r="D49" s="11">
        <f>stlt_tradeoff</f>
        <v>0.6</v>
      </c>
      <c r="E49" s="11">
        <f>spotlight_factor</f>
        <v>0.5</v>
      </c>
      <c r="F49" s="8">
        <v>0.25</v>
      </c>
      <c r="G49" s="8">
        <v>0.5</v>
      </c>
      <c r="H49" s="8">
        <v>0.75</v>
      </c>
      <c r="I49" s="20">
        <f>D49*'3. ARM'!J50+(1-D49)*'3. ARM'!K50</f>
        <v>0</v>
      </c>
      <c r="J49" s="20">
        <f>E49*F49*'3. ARM'!P50+((1-E49)*'3. ARM'!P50)</f>
        <v>0</v>
      </c>
      <c r="K49" s="20">
        <f t="shared" si="0"/>
        <v>0</v>
      </c>
      <c r="L49" s="20">
        <f>$D49*'3. ARM'!L50+(1-$D49)*'3. ARM'!M50</f>
        <v>137630219.28637269</v>
      </c>
      <c r="M49" s="20">
        <f>$E49*G49*'3. ARM'!Q50+((1-$E49)*'3. ARM'!Q50)</f>
        <v>172037781.29546589</v>
      </c>
      <c r="N49" s="20">
        <f t="shared" si="1"/>
        <v>154834000.2909193</v>
      </c>
      <c r="O49" s="20">
        <f>$D49*'3. ARM'!N50+(1-$D49)*'3. ARM'!O50</f>
        <v>65976.749155768892</v>
      </c>
      <c r="P49" s="20">
        <f>$E49*H49*'3. ARM'!R50+((1-$E49)*'3. ARM'!R50)</f>
        <v>96217.405018829624</v>
      </c>
      <c r="Q49" s="20">
        <f t="shared" si="2"/>
        <v>81097.077087299258</v>
      </c>
      <c r="R49" s="20">
        <f>I49+L49+O49</f>
        <v>137696196.03552845</v>
      </c>
      <c r="S49" s="20">
        <f>J49+M49+P49</f>
        <v>172133998.70048472</v>
      </c>
      <c r="T49" s="20">
        <f>K49+N49+Q49</f>
        <v>154915097.36800662</v>
      </c>
      <c r="U49" s="13">
        <f>_xlfn.RANK.EQ(J49,J$4:J$194)</f>
        <v>72</v>
      </c>
      <c r="V49" s="13">
        <f>_xlfn.RANK.EQ(N49,N$4:N$194)</f>
        <v>103</v>
      </c>
      <c r="W49" s="18">
        <f>_xlfn.RANK.EQ(Q49,Q$4:Q$194)</f>
        <v>177</v>
      </c>
      <c r="X49" s="18">
        <f t="shared" si="3"/>
        <v>125</v>
      </c>
    </row>
    <row r="50" spans="1:24" x14ac:dyDescent="0.3">
      <c r="A50" s="1" t="s">
        <v>98</v>
      </c>
      <c r="B50" s="1" t="s">
        <v>99</v>
      </c>
      <c r="D50" s="11">
        <f>stlt_tradeoff</f>
        <v>0.6</v>
      </c>
      <c r="E50" s="11">
        <f>spotlight_factor</f>
        <v>0.5</v>
      </c>
      <c r="F50" s="8">
        <v>0.25</v>
      </c>
      <c r="G50" s="8">
        <v>0.5</v>
      </c>
      <c r="H50" s="8">
        <v>0.75</v>
      </c>
      <c r="I50" s="20">
        <f>D50*'3. ARM'!J51+(1-D50)*'3. ARM'!K51</f>
        <v>0</v>
      </c>
      <c r="J50" s="20">
        <f>E50*F50*'3. ARM'!P51+((1-E50)*'3. ARM'!P51)</f>
        <v>0</v>
      </c>
      <c r="K50" s="20">
        <f t="shared" si="0"/>
        <v>0</v>
      </c>
      <c r="L50" s="20">
        <f>$D50*'3. ARM'!L51+(1-$D50)*'3. ARM'!M51</f>
        <v>2535276.2289694818</v>
      </c>
      <c r="M50" s="20">
        <f>$E50*G50*'3. ARM'!Q51+((1-$E50)*'3. ARM'!Q51)</f>
        <v>3169096.536211852</v>
      </c>
      <c r="N50" s="20">
        <f t="shared" si="1"/>
        <v>2852186.3825906669</v>
      </c>
      <c r="O50" s="20">
        <f>$D50*'3. ARM'!N51+(1-$D50)*'3. ARM'!O51</f>
        <v>11427639.093611337</v>
      </c>
      <c r="P50" s="20">
        <f>$E50*H50*'3. ARM'!R51+((1-$E50)*'3. ARM'!R51)</f>
        <v>16665376.574016532</v>
      </c>
      <c r="Q50" s="20">
        <f t="shared" si="2"/>
        <v>14046507.833813936</v>
      </c>
      <c r="R50" s="20">
        <f>I50+L50+O50</f>
        <v>13962915.322580818</v>
      </c>
      <c r="S50" s="20">
        <f>J50+M50+P50</f>
        <v>19834473.110228382</v>
      </c>
      <c r="T50" s="20">
        <f>K50+N50+Q50</f>
        <v>16898694.216404602</v>
      </c>
      <c r="U50" s="13">
        <f>_xlfn.RANK.EQ(J50,J$4:J$194)</f>
        <v>72</v>
      </c>
      <c r="V50" s="13">
        <f>_xlfn.RANK.EQ(N50,N$4:N$194)</f>
        <v>158</v>
      </c>
      <c r="W50" s="18">
        <f>_xlfn.RANK.EQ(Q50,Q$4:Q$194)</f>
        <v>111</v>
      </c>
      <c r="X50" s="18">
        <f t="shared" si="3"/>
        <v>157</v>
      </c>
    </row>
    <row r="51" spans="1:24" x14ac:dyDescent="0.3">
      <c r="A51" s="1" t="s">
        <v>100</v>
      </c>
      <c r="B51" s="1" t="s">
        <v>101</v>
      </c>
      <c r="D51" s="11">
        <f>stlt_tradeoff</f>
        <v>0.6</v>
      </c>
      <c r="E51" s="11">
        <f>spotlight_factor</f>
        <v>0.5</v>
      </c>
      <c r="F51" s="8">
        <v>0.25</v>
      </c>
      <c r="G51" s="8">
        <v>0.5</v>
      </c>
      <c r="H51" s="8">
        <v>0.75</v>
      </c>
      <c r="I51" s="20">
        <f>D51*'3. ARM'!J52+(1-D51)*'3. ARM'!K52</f>
        <v>8128333.7839452764</v>
      </c>
      <c r="J51" s="20">
        <f>E51*F51*'3. ARM'!P52+((1-E51)*'3. ARM'!P52)</f>
        <v>8467022.274942996</v>
      </c>
      <c r="K51" s="20">
        <f t="shared" si="0"/>
        <v>8297678.0294441357</v>
      </c>
      <c r="L51" s="20">
        <f>$D51*'3. ARM'!L52+(1-$D51)*'3. ARM'!M52</f>
        <v>56982.921514339243</v>
      </c>
      <c r="M51" s="20">
        <f>$E51*G51*'3. ARM'!Q52+((1-$E51)*'3. ARM'!Q52)</f>
        <v>71228.964392924056</v>
      </c>
      <c r="N51" s="20">
        <f t="shared" si="1"/>
        <v>64105.942953631646</v>
      </c>
      <c r="O51" s="20">
        <f>$D51*'3. ARM'!N52+(1-$D51)*'3. ARM'!O52</f>
        <v>235155.56246238539</v>
      </c>
      <c r="P51" s="20">
        <f>$E51*H51*'3. ARM'!R52+((1-$E51)*'3. ARM'!R52)</f>
        <v>342956.19525764539</v>
      </c>
      <c r="Q51" s="20">
        <f t="shared" si="2"/>
        <v>289055.87886001542</v>
      </c>
      <c r="R51" s="20">
        <f>I51+L51+O51</f>
        <v>8420472.267922001</v>
      </c>
      <c r="S51" s="20">
        <f>J51+M51+P51</f>
        <v>8881207.4345935658</v>
      </c>
      <c r="T51" s="20">
        <f>K51+N51+Q51</f>
        <v>8650839.8512577824</v>
      </c>
      <c r="U51" s="13">
        <f>_xlfn.RANK.EQ(J51,J$4:J$194)</f>
        <v>56</v>
      </c>
      <c r="V51" s="13">
        <f>_xlfn.RANK.EQ(N51,N$4:N$194)</f>
        <v>180</v>
      </c>
      <c r="W51" s="18">
        <f>_xlfn.RANK.EQ(Q51,Q$4:Q$194)</f>
        <v>167</v>
      </c>
      <c r="X51" s="18">
        <f t="shared" si="3"/>
        <v>164</v>
      </c>
    </row>
    <row r="52" spans="1:24" x14ac:dyDescent="0.3">
      <c r="A52" s="1" t="s">
        <v>102</v>
      </c>
      <c r="B52" s="1" t="s">
        <v>103</v>
      </c>
      <c r="D52" s="11">
        <f>stlt_tradeoff</f>
        <v>0.6</v>
      </c>
      <c r="E52" s="11">
        <f>spotlight_factor</f>
        <v>0.5</v>
      </c>
      <c r="F52" s="8">
        <v>0.25</v>
      </c>
      <c r="G52" s="8">
        <v>0.5</v>
      </c>
      <c r="H52" s="8">
        <v>0.75</v>
      </c>
      <c r="I52" s="20">
        <f>D52*'3. ARM'!J53+(1-D52)*'3. ARM'!K53</f>
        <v>577301133.84183979</v>
      </c>
      <c r="J52" s="20">
        <f>E52*F52*'3. ARM'!P53+((1-E52)*'3. ARM'!P53)</f>
        <v>601355355.98108315</v>
      </c>
      <c r="K52" s="20">
        <f t="shared" si="0"/>
        <v>589328244.91146147</v>
      </c>
      <c r="L52" s="20">
        <f>$D52*'3. ARM'!L53+(1-$D52)*'3. ARM'!M53</f>
        <v>159158351.22339454</v>
      </c>
      <c r="M52" s="20">
        <f>$E52*G52*'3. ARM'!Q53+((1-$E52)*'3. ARM'!Q53)</f>
        <v>198947953.4042432</v>
      </c>
      <c r="N52" s="20">
        <f t="shared" si="1"/>
        <v>179053152.31381887</v>
      </c>
      <c r="O52" s="20">
        <f>$D52*'3. ARM'!N53+(1-$D52)*'3. ARM'!O53</f>
        <v>325297234.6456818</v>
      </c>
      <c r="P52" s="20">
        <f>$E52*H52*'3. ARM'!R53+((1-$E52)*'3. ARM'!R53)</f>
        <v>474391895.02495259</v>
      </c>
      <c r="Q52" s="20">
        <f t="shared" si="2"/>
        <v>399844564.83531719</v>
      </c>
      <c r="R52" s="20">
        <f>I52+L52+O52</f>
        <v>1061756719.710916</v>
      </c>
      <c r="S52" s="20">
        <f>J52+M52+P52</f>
        <v>1274695204.410279</v>
      </c>
      <c r="T52" s="20">
        <f>K52+N52+Q52</f>
        <v>1168225962.0605974</v>
      </c>
      <c r="U52" s="13">
        <f>_xlfn.RANK.EQ(J52,J$4:J$194)</f>
        <v>21</v>
      </c>
      <c r="V52" s="13">
        <f>_xlfn.RANK.EQ(N52,N$4:N$194)</f>
        <v>98</v>
      </c>
      <c r="W52" s="18">
        <f>_xlfn.RANK.EQ(Q52,Q$4:Q$194)</f>
        <v>39</v>
      </c>
      <c r="X52" s="18">
        <f t="shared" si="3"/>
        <v>62</v>
      </c>
    </row>
    <row r="53" spans="1:24" x14ac:dyDescent="0.3">
      <c r="A53" s="1" t="s">
        <v>104</v>
      </c>
      <c r="B53" s="1" t="s">
        <v>105</v>
      </c>
      <c r="D53" s="11">
        <f>stlt_tradeoff</f>
        <v>0.6</v>
      </c>
      <c r="E53" s="11">
        <f>spotlight_factor</f>
        <v>0.5</v>
      </c>
      <c r="F53" s="8">
        <v>0.25</v>
      </c>
      <c r="G53" s="8">
        <v>0.5</v>
      </c>
      <c r="H53" s="8">
        <v>0.75</v>
      </c>
      <c r="I53" s="20">
        <f>D53*'3. ARM'!J54+(1-D53)*'3. ARM'!K54</f>
        <v>0</v>
      </c>
      <c r="J53" s="20">
        <f>E53*F53*'3. ARM'!P54+((1-E53)*'3. ARM'!P54)</f>
        <v>0</v>
      </c>
      <c r="K53" s="20">
        <f t="shared" si="0"/>
        <v>0</v>
      </c>
      <c r="L53" s="20">
        <f>$D53*'3. ARM'!L54+(1-$D53)*'3. ARM'!M54</f>
        <v>851420308.51701748</v>
      </c>
      <c r="M53" s="20">
        <f>$E53*G53*'3. ARM'!Q54+((1-$E53)*'3. ARM'!Q54)</f>
        <v>1064275406.5837719</v>
      </c>
      <c r="N53" s="20">
        <f t="shared" si="1"/>
        <v>957847857.55039477</v>
      </c>
      <c r="O53" s="20">
        <f>$D53*'3. ARM'!N54+(1-$D53)*'3. ARM'!O54</f>
        <v>498471961.86695105</v>
      </c>
      <c r="P53" s="20">
        <f>$E53*H53*'3. ARM'!R54+((1-$E53)*'3. ARM'!R54)</f>
        <v>726938401.09763694</v>
      </c>
      <c r="Q53" s="20">
        <f t="shared" si="2"/>
        <v>612705181.48229396</v>
      </c>
      <c r="R53" s="20">
        <f>I53+L53+O53</f>
        <v>1349892270.3839686</v>
      </c>
      <c r="S53" s="20">
        <f>J53+M53+P53</f>
        <v>1791213807.6814089</v>
      </c>
      <c r="T53" s="20">
        <f>K53+N53+Q53</f>
        <v>1570553039.0326886</v>
      </c>
      <c r="U53" s="13">
        <f>_xlfn.RANK.EQ(J53,J$4:J$194)</f>
        <v>72</v>
      </c>
      <c r="V53" s="13">
        <f>_xlfn.RANK.EQ(N53,N$4:N$194)</f>
        <v>54</v>
      </c>
      <c r="W53" s="18">
        <f>_xlfn.RANK.EQ(Q53,Q$4:Q$194)</f>
        <v>28</v>
      </c>
      <c r="X53" s="18">
        <f t="shared" si="3"/>
        <v>53</v>
      </c>
    </row>
    <row r="54" spans="1:24" x14ac:dyDescent="0.3">
      <c r="A54" s="1" t="s">
        <v>106</v>
      </c>
      <c r="B54" s="1" t="s">
        <v>107</v>
      </c>
      <c r="D54" s="11">
        <f>stlt_tradeoff</f>
        <v>0.6</v>
      </c>
      <c r="E54" s="11">
        <f>spotlight_factor</f>
        <v>0.5</v>
      </c>
      <c r="F54" s="8">
        <v>0.25</v>
      </c>
      <c r="G54" s="8">
        <v>0.5</v>
      </c>
      <c r="H54" s="8">
        <v>0.75</v>
      </c>
      <c r="I54" s="20">
        <f>D54*'3. ARM'!J55+(1-D54)*'3. ARM'!K55</f>
        <v>0</v>
      </c>
      <c r="J54" s="20">
        <f>E54*F54*'3. ARM'!P55+((1-E54)*'3. ARM'!P55)</f>
        <v>0</v>
      </c>
      <c r="K54" s="20">
        <f t="shared" si="0"/>
        <v>0</v>
      </c>
      <c r="L54" s="20">
        <f>$D54*'3. ARM'!L55+(1-$D54)*'3. ARM'!M55</f>
        <v>1296478733.3950446</v>
      </c>
      <c r="M54" s="20">
        <f>$E54*G54*'3. ARM'!Q55+((1-$E54)*'3. ARM'!Q55)</f>
        <v>1620598442.0563059</v>
      </c>
      <c r="N54" s="20">
        <f t="shared" si="1"/>
        <v>1458538587.7256751</v>
      </c>
      <c r="O54" s="20">
        <f>$D54*'3. ARM'!N55+(1-$D54)*'3. ARM'!O55</f>
        <v>1918769062.1818759</v>
      </c>
      <c r="P54" s="20">
        <f>$E54*H54*'3. ARM'!R55+((1-$E54)*'3. ARM'!R55)</f>
        <v>2798204961.0985689</v>
      </c>
      <c r="Q54" s="20">
        <f t="shared" si="2"/>
        <v>2358487011.6402225</v>
      </c>
      <c r="R54" s="20">
        <f>I54+L54+O54</f>
        <v>3215247795.5769205</v>
      </c>
      <c r="S54" s="20">
        <f>J54+M54+P54</f>
        <v>4418803403.1548748</v>
      </c>
      <c r="T54" s="20">
        <f>K54+N54+Q54</f>
        <v>3817025599.3658977</v>
      </c>
      <c r="U54" s="13">
        <f>_xlfn.RANK.EQ(J54,J$4:J$194)</f>
        <v>72</v>
      </c>
      <c r="V54" s="13">
        <f>_xlfn.RANK.EQ(N54,N$4:N$194)</f>
        <v>42</v>
      </c>
      <c r="W54" s="18">
        <f>_xlfn.RANK.EQ(Q54,Q$4:Q$194)</f>
        <v>10</v>
      </c>
      <c r="X54" s="18">
        <f t="shared" si="3"/>
        <v>21</v>
      </c>
    </row>
    <row r="55" spans="1:24" x14ac:dyDescent="0.3">
      <c r="A55" s="1" t="s">
        <v>108</v>
      </c>
      <c r="B55" s="1" t="s">
        <v>109</v>
      </c>
      <c r="D55" s="11">
        <f>stlt_tradeoff</f>
        <v>0.6</v>
      </c>
      <c r="E55" s="11">
        <f>spotlight_factor</f>
        <v>0.5</v>
      </c>
      <c r="F55" s="8">
        <v>0.25</v>
      </c>
      <c r="G55" s="8">
        <v>0.5</v>
      </c>
      <c r="H55" s="8">
        <v>0.75</v>
      </c>
      <c r="I55" s="20">
        <f>D55*'3. ARM'!J56+(1-D55)*'3. ARM'!K56</f>
        <v>407150772.79699159</v>
      </c>
      <c r="J55" s="20">
        <f>E55*F55*'3. ARM'!P56+((1-E55)*'3. ARM'!P56)</f>
        <v>424115392.18436629</v>
      </c>
      <c r="K55" s="20">
        <f t="shared" si="0"/>
        <v>415633082.49067891</v>
      </c>
      <c r="L55" s="20">
        <f>$D55*'3. ARM'!L56+(1-$D55)*'3. ARM'!M56</f>
        <v>227445971.91373757</v>
      </c>
      <c r="M55" s="20">
        <f>$E55*G55*'3. ARM'!Q56+((1-$E55)*'3. ARM'!Q56)</f>
        <v>284307474.26717198</v>
      </c>
      <c r="N55" s="20">
        <f t="shared" si="1"/>
        <v>255876723.09045476</v>
      </c>
      <c r="O55" s="20">
        <f>$D55*'3. ARM'!N56+(1-$D55)*'3. ARM'!O56</f>
        <v>145544529.92586565</v>
      </c>
      <c r="P55" s="20">
        <f>$E55*H55*'3. ARM'!R56+((1-$E55)*'3. ARM'!R56)</f>
        <v>212252553.66272077</v>
      </c>
      <c r="Q55" s="20">
        <f t="shared" si="2"/>
        <v>178898541.79429322</v>
      </c>
      <c r="R55" s="20">
        <f>I55+L55+O55</f>
        <v>780141274.63659477</v>
      </c>
      <c r="S55" s="20">
        <f>J55+M55+P55</f>
        <v>920675420.11425912</v>
      </c>
      <c r="T55" s="20">
        <f>K55+N55+Q55</f>
        <v>850408347.37542677</v>
      </c>
      <c r="U55" s="13">
        <f>_xlfn.RANK.EQ(J55,J$4:J$194)</f>
        <v>24</v>
      </c>
      <c r="V55" s="13">
        <f>_xlfn.RANK.EQ(N55,N$4:N$194)</f>
        <v>90</v>
      </c>
      <c r="W55" s="18">
        <f>_xlfn.RANK.EQ(Q55,Q$4:Q$194)</f>
        <v>59</v>
      </c>
      <c r="X55" s="18">
        <f t="shared" si="3"/>
        <v>72</v>
      </c>
    </row>
    <row r="56" spans="1:24" x14ac:dyDescent="0.3">
      <c r="A56" s="1" t="s">
        <v>110</v>
      </c>
      <c r="B56" s="1" t="s">
        <v>111</v>
      </c>
      <c r="D56" s="11">
        <f>stlt_tradeoff</f>
        <v>0.6</v>
      </c>
      <c r="E56" s="11">
        <f>spotlight_factor</f>
        <v>0.5</v>
      </c>
      <c r="F56" s="8">
        <v>0.25</v>
      </c>
      <c r="G56" s="8">
        <v>0.5</v>
      </c>
      <c r="H56" s="8">
        <v>0.75</v>
      </c>
      <c r="I56" s="20">
        <f>D56*'3. ARM'!J57+(1-D56)*'3. ARM'!K57</f>
        <v>0</v>
      </c>
      <c r="J56" s="20">
        <f>E56*F56*'3. ARM'!P57+((1-E56)*'3. ARM'!P57)</f>
        <v>0</v>
      </c>
      <c r="K56" s="20">
        <f t="shared" si="0"/>
        <v>0</v>
      </c>
      <c r="L56" s="20">
        <f>$D56*'3. ARM'!L57+(1-$D56)*'3. ARM'!M57</f>
        <v>63833712.909973733</v>
      </c>
      <c r="M56" s="20">
        <f>$E56*G56*'3. ARM'!Q57+((1-$E56)*'3. ARM'!Q57)</f>
        <v>79792154.887467176</v>
      </c>
      <c r="N56" s="20">
        <f t="shared" si="1"/>
        <v>71812933.898720458</v>
      </c>
      <c r="O56" s="20">
        <f>$D56*'3. ARM'!N57+(1-$D56)*'3. ARM'!O57</f>
        <v>445407.37639803754</v>
      </c>
      <c r="P56" s="20">
        <f>$E56*H56*'3. ARM'!R57+((1-$E56)*'3. ARM'!R57)</f>
        <v>649553.73641380481</v>
      </c>
      <c r="Q56" s="20">
        <f t="shared" si="2"/>
        <v>547480.55640592123</v>
      </c>
      <c r="R56" s="20">
        <f>I56+L56+O56</f>
        <v>64279120.286371768</v>
      </c>
      <c r="S56" s="20">
        <f>J56+M56+P56</f>
        <v>80441708.623880982</v>
      </c>
      <c r="T56" s="20">
        <f>K56+N56+Q56</f>
        <v>72360414.455126375</v>
      </c>
      <c r="U56" s="13">
        <f>_xlfn.RANK.EQ(J56,J$4:J$194)</f>
        <v>72</v>
      </c>
      <c r="V56" s="13">
        <f>_xlfn.RANK.EQ(N56,N$4:N$194)</f>
        <v>129</v>
      </c>
      <c r="W56" s="18">
        <f>_xlfn.RANK.EQ(Q56,Q$4:Q$194)</f>
        <v>159</v>
      </c>
      <c r="X56" s="18">
        <f t="shared" si="3"/>
        <v>139</v>
      </c>
    </row>
    <row r="57" spans="1:24" x14ac:dyDescent="0.3">
      <c r="A57" s="1" t="s">
        <v>112</v>
      </c>
      <c r="B57" s="1" t="s">
        <v>113</v>
      </c>
      <c r="D57" s="11">
        <f>stlt_tradeoff</f>
        <v>0.6</v>
      </c>
      <c r="E57" s="11">
        <f>spotlight_factor</f>
        <v>0.5</v>
      </c>
      <c r="F57" s="8">
        <v>0.25</v>
      </c>
      <c r="G57" s="8">
        <v>0.5</v>
      </c>
      <c r="H57" s="8">
        <v>0.75</v>
      </c>
      <c r="I57" s="20">
        <f>D57*'3. ARM'!J58+(1-D57)*'3. ARM'!K58</f>
        <v>0</v>
      </c>
      <c r="J57" s="20">
        <f>E57*F57*'3. ARM'!P58+((1-E57)*'3. ARM'!P58)</f>
        <v>0</v>
      </c>
      <c r="K57" s="20">
        <f t="shared" si="0"/>
        <v>0</v>
      </c>
      <c r="L57" s="20">
        <f>$D57*'3. ARM'!L58+(1-$D57)*'3. ARM'!M58</f>
        <v>73265746.538212419</v>
      </c>
      <c r="M57" s="20">
        <f>$E57*G57*'3. ARM'!Q58+((1-$E57)*'3. ARM'!Q58)</f>
        <v>91582192.860265523</v>
      </c>
      <c r="N57" s="20">
        <f t="shared" si="1"/>
        <v>82423969.699238971</v>
      </c>
      <c r="O57" s="20">
        <f>$D57*'3. ARM'!N58+(1-$D57)*'3. ARM'!O58</f>
        <v>33831879.87034402</v>
      </c>
      <c r="P57" s="20">
        <f>$E57*H57*'3. ARM'!R58+((1-$E57)*'3. ARM'!R58)</f>
        <v>49338194.894251697</v>
      </c>
      <c r="Q57" s="20">
        <f t="shared" si="2"/>
        <v>41585037.382297859</v>
      </c>
      <c r="R57" s="20">
        <f>I57+L57+O57</f>
        <v>107097626.40855643</v>
      </c>
      <c r="S57" s="20">
        <f>J57+M57+P57</f>
        <v>140920387.75451723</v>
      </c>
      <c r="T57" s="20">
        <f>K57+N57+Q57</f>
        <v>124009007.08153683</v>
      </c>
      <c r="U57" s="13">
        <f>_xlfn.RANK.EQ(J57,J$4:J$194)</f>
        <v>72</v>
      </c>
      <c r="V57" s="13">
        <f>_xlfn.RANK.EQ(N57,N$4:N$194)</f>
        <v>126</v>
      </c>
      <c r="W57" s="18">
        <f>_xlfn.RANK.EQ(Q57,Q$4:Q$194)</f>
        <v>91</v>
      </c>
      <c r="X57" s="18">
        <f t="shared" si="3"/>
        <v>132</v>
      </c>
    </row>
    <row r="58" spans="1:24" x14ac:dyDescent="0.3">
      <c r="A58" s="1" t="s">
        <v>114</v>
      </c>
      <c r="B58" s="1" t="s">
        <v>115</v>
      </c>
      <c r="D58" s="11">
        <f>stlt_tradeoff</f>
        <v>0.6</v>
      </c>
      <c r="E58" s="11">
        <f>spotlight_factor</f>
        <v>0.5</v>
      </c>
      <c r="F58" s="8">
        <v>0.25</v>
      </c>
      <c r="G58" s="8">
        <v>0.5</v>
      </c>
      <c r="H58" s="8">
        <v>0.75</v>
      </c>
      <c r="I58" s="20">
        <f>D58*'3. ARM'!J59+(1-D58)*'3. ARM'!K59</f>
        <v>0</v>
      </c>
      <c r="J58" s="20">
        <f>E58*F58*'3. ARM'!P59+((1-E58)*'3. ARM'!P59)</f>
        <v>0</v>
      </c>
      <c r="K58" s="20">
        <f t="shared" si="0"/>
        <v>0</v>
      </c>
      <c r="L58" s="20">
        <f>$D58*'3. ARM'!L59+(1-$D58)*'3. ARM'!M59</f>
        <v>32376569.416105796</v>
      </c>
      <c r="M58" s="20">
        <f>$E58*G58*'3. ARM'!Q59+((1-$E58)*'3. ARM'!Q59)</f>
        <v>40470723.020132244</v>
      </c>
      <c r="N58" s="20">
        <f t="shared" si="1"/>
        <v>36423646.218119018</v>
      </c>
      <c r="O58" s="20">
        <f>$D58*'3. ARM'!N59+(1-$D58)*'3. ARM'!O59</f>
        <v>263971.6244739737</v>
      </c>
      <c r="P58" s="20">
        <f>$E58*H58*'3. ARM'!R59+((1-$E58)*'3. ARM'!R59)</f>
        <v>384959.93152454501</v>
      </c>
      <c r="Q58" s="20">
        <f t="shared" si="2"/>
        <v>324465.77799925936</v>
      </c>
      <c r="R58" s="20">
        <f>I58+L58+O58</f>
        <v>32640541.04057977</v>
      </c>
      <c r="S58" s="20">
        <f>J58+M58+P58</f>
        <v>40855682.951656789</v>
      </c>
      <c r="T58" s="20">
        <f>K58+N58+Q58</f>
        <v>36748111.996118277</v>
      </c>
      <c r="U58" s="13">
        <f>_xlfn.RANK.EQ(J58,J$4:J$194)</f>
        <v>72</v>
      </c>
      <c r="V58" s="13">
        <f>_xlfn.RANK.EQ(N58,N$4:N$194)</f>
        <v>136</v>
      </c>
      <c r="W58" s="18">
        <f>_xlfn.RANK.EQ(Q58,Q$4:Q$194)</f>
        <v>166</v>
      </c>
      <c r="X58" s="18">
        <f t="shared" si="3"/>
        <v>148</v>
      </c>
    </row>
    <row r="59" spans="1:24" x14ac:dyDescent="0.3">
      <c r="A59" s="1" t="s">
        <v>116</v>
      </c>
      <c r="B59" s="1" t="s">
        <v>117</v>
      </c>
      <c r="D59" s="11">
        <f>stlt_tradeoff</f>
        <v>0.6</v>
      </c>
      <c r="E59" s="11">
        <f>spotlight_factor</f>
        <v>0.5</v>
      </c>
      <c r="F59" s="8">
        <v>0.25</v>
      </c>
      <c r="G59" s="8">
        <v>0.5</v>
      </c>
      <c r="H59" s="8">
        <v>0.75</v>
      </c>
      <c r="I59" s="20">
        <f>D59*'3. ARM'!J60+(1-D59)*'3. ARM'!K60</f>
        <v>0</v>
      </c>
      <c r="J59" s="20">
        <f>E59*F59*'3. ARM'!P60+((1-E59)*'3. ARM'!P60)</f>
        <v>0</v>
      </c>
      <c r="K59" s="20">
        <f t="shared" si="0"/>
        <v>0</v>
      </c>
      <c r="L59" s="20">
        <f>$D59*'3. ARM'!L60+(1-$D59)*'3. ARM'!M60</f>
        <v>3019051972.2044024</v>
      </c>
      <c r="M59" s="20">
        <f>$E59*G59*'3. ARM'!Q60+((1-$E59)*'3. ARM'!Q60)</f>
        <v>3773814983.0680032</v>
      </c>
      <c r="N59" s="20">
        <f t="shared" si="1"/>
        <v>3396433477.6362028</v>
      </c>
      <c r="O59" s="20">
        <f>$D59*'3. ARM'!N60+(1-$D59)*'3. ARM'!O60</f>
        <v>267755908.99250543</v>
      </c>
      <c r="P59" s="20">
        <f>$E59*H59*'3. ARM'!R60+((1-$E59)*'3. ARM'!R60)</f>
        <v>390477439.4682371</v>
      </c>
      <c r="Q59" s="20">
        <f t="shared" si="2"/>
        <v>329116674.23037124</v>
      </c>
      <c r="R59" s="20">
        <f>I59+L59+O59</f>
        <v>3286807881.196908</v>
      </c>
      <c r="S59" s="20">
        <f>J59+M59+P59</f>
        <v>4164292422.5362401</v>
      </c>
      <c r="T59" s="20">
        <f>K59+N59+Q59</f>
        <v>3725550151.8665743</v>
      </c>
      <c r="U59" s="13">
        <f>_xlfn.RANK.EQ(J59,J$4:J$194)</f>
        <v>72</v>
      </c>
      <c r="V59" s="13">
        <f>_xlfn.RANK.EQ(N59,N$4:N$194)</f>
        <v>17</v>
      </c>
      <c r="W59" s="18">
        <f>_xlfn.RANK.EQ(Q59,Q$4:Q$194)</f>
        <v>47</v>
      </c>
      <c r="X59" s="18">
        <f t="shared" si="3"/>
        <v>23</v>
      </c>
    </row>
    <row r="60" spans="1:24" x14ac:dyDescent="0.3">
      <c r="A60" s="1" t="s">
        <v>118</v>
      </c>
      <c r="B60" s="1" t="s">
        <v>119</v>
      </c>
      <c r="D60" s="11">
        <f>stlt_tradeoff</f>
        <v>0.6</v>
      </c>
      <c r="E60" s="11">
        <f>spotlight_factor</f>
        <v>0.5</v>
      </c>
      <c r="F60" s="8">
        <v>0.25</v>
      </c>
      <c r="G60" s="8">
        <v>0.5</v>
      </c>
      <c r="H60" s="8">
        <v>0.75</v>
      </c>
      <c r="I60" s="20">
        <f>D60*'3. ARM'!J61+(1-D60)*'3. ARM'!K61</f>
        <v>51849432.089086525</v>
      </c>
      <c r="J60" s="20">
        <f>E60*F60*'3. ARM'!P61+((1-E60)*'3. ARM'!P61)</f>
        <v>54009828.530298464</v>
      </c>
      <c r="K60" s="20">
        <f t="shared" si="0"/>
        <v>52929630.309692495</v>
      </c>
      <c r="L60" s="20">
        <f>$D60*'3. ARM'!L61+(1-$D60)*'3. ARM'!M61</f>
        <v>177868.62333456633</v>
      </c>
      <c r="M60" s="20">
        <f>$E60*G60*'3. ARM'!Q61+((1-$E60)*'3. ARM'!Q61)</f>
        <v>222336.09166820793</v>
      </c>
      <c r="N60" s="20">
        <f t="shared" si="1"/>
        <v>200102.35750138713</v>
      </c>
      <c r="O60" s="20">
        <f>$D60*'3. ARM'!N61+(1-$D60)*'3. ARM'!O61</f>
        <v>12403003.120100811</v>
      </c>
      <c r="P60" s="20">
        <f>$E60*H60*'3. ARM'!R61+((1-$E60)*'3. ARM'!R61)</f>
        <v>18087754.883480348</v>
      </c>
      <c r="Q60" s="20">
        <f t="shared" si="2"/>
        <v>15245379.001790579</v>
      </c>
      <c r="R60" s="20">
        <f>I60+L60+O60</f>
        <v>64430303.832521901</v>
      </c>
      <c r="S60" s="20">
        <f>J60+M60+P60</f>
        <v>72319919.50544703</v>
      </c>
      <c r="T60" s="20">
        <f>K60+N60+Q60</f>
        <v>68375111.668984458</v>
      </c>
      <c r="U60" s="13">
        <f>_xlfn.RANK.EQ(J60,J$4:J$194)</f>
        <v>43</v>
      </c>
      <c r="V60" s="13">
        <f>_xlfn.RANK.EQ(N60,N$4:N$194)</f>
        <v>170</v>
      </c>
      <c r="W60" s="18">
        <f>_xlfn.RANK.EQ(Q60,Q$4:Q$194)</f>
        <v>109</v>
      </c>
      <c r="X60" s="18">
        <f t="shared" si="3"/>
        <v>140</v>
      </c>
    </row>
    <row r="61" spans="1:24" x14ac:dyDescent="0.3">
      <c r="A61" s="1" t="s">
        <v>120</v>
      </c>
      <c r="B61" s="1" t="s">
        <v>121</v>
      </c>
      <c r="D61" s="11">
        <f>stlt_tradeoff</f>
        <v>0.6</v>
      </c>
      <c r="E61" s="11">
        <f>spotlight_factor</f>
        <v>0.5</v>
      </c>
      <c r="F61" s="8">
        <v>0.25</v>
      </c>
      <c r="G61" s="8">
        <v>0.5</v>
      </c>
      <c r="H61" s="8">
        <v>0.75</v>
      </c>
      <c r="I61" s="20">
        <f>D61*'3. ARM'!J62+(1-D61)*'3. ARM'!K62</f>
        <v>0</v>
      </c>
      <c r="J61" s="20">
        <f>E61*F61*'3. ARM'!P62+((1-E61)*'3. ARM'!P62)</f>
        <v>0</v>
      </c>
      <c r="K61" s="20">
        <f t="shared" si="0"/>
        <v>0</v>
      </c>
      <c r="L61" s="20">
        <f>$D61*'3. ARM'!L62+(1-$D61)*'3. ARM'!M62</f>
        <v>6540067.0541858813</v>
      </c>
      <c r="M61" s="20">
        <f>$E61*G61*'3. ARM'!Q62+((1-$E61)*'3. ARM'!Q62)</f>
        <v>8175084.1302323528</v>
      </c>
      <c r="N61" s="20">
        <f t="shared" si="1"/>
        <v>7357575.5922091175</v>
      </c>
      <c r="O61" s="20">
        <f>$D61*'3. ARM'!N62+(1-$D61)*'3. ARM'!O62</f>
        <v>2968662.7297801948</v>
      </c>
      <c r="P61" s="20">
        <f>$E61*H61*'3. ARM'!R62+((1-$E61)*'3. ARM'!R62)</f>
        <v>4329301.126762785</v>
      </c>
      <c r="Q61" s="20">
        <f t="shared" si="2"/>
        <v>3648981.9282714901</v>
      </c>
      <c r="R61" s="20">
        <f>I61+L61+O61</f>
        <v>9508729.7839660756</v>
      </c>
      <c r="S61" s="20">
        <f>J61+M61+P61</f>
        <v>12504385.256995138</v>
      </c>
      <c r="T61" s="20">
        <f>K61+N61+Q61</f>
        <v>11006557.520480607</v>
      </c>
      <c r="U61" s="13">
        <f>_xlfn.RANK.EQ(J61,J$4:J$194)</f>
        <v>72</v>
      </c>
      <c r="V61" s="13">
        <f>_xlfn.RANK.EQ(N61,N$4:N$194)</f>
        <v>151</v>
      </c>
      <c r="W61" s="18">
        <f>_xlfn.RANK.EQ(Q61,Q$4:Q$194)</f>
        <v>135</v>
      </c>
      <c r="X61" s="18">
        <f t="shared" si="3"/>
        <v>163</v>
      </c>
    </row>
    <row r="62" spans="1:24" x14ac:dyDescent="0.3">
      <c r="A62" s="1" t="s">
        <v>122</v>
      </c>
      <c r="B62" s="1" t="s">
        <v>123</v>
      </c>
      <c r="D62" s="11">
        <f>stlt_tradeoff</f>
        <v>0.6</v>
      </c>
      <c r="E62" s="11">
        <f>spotlight_factor</f>
        <v>0.5</v>
      </c>
      <c r="F62" s="8">
        <v>0.25</v>
      </c>
      <c r="G62" s="8">
        <v>0.5</v>
      </c>
      <c r="H62" s="8">
        <v>0.75</v>
      </c>
      <c r="I62" s="20">
        <f>D62*'3. ARM'!J63+(1-D62)*'3. ARM'!K63</f>
        <v>0</v>
      </c>
      <c r="J62" s="20">
        <f>E62*F62*'3. ARM'!P63+((1-E62)*'3. ARM'!P63)</f>
        <v>0</v>
      </c>
      <c r="K62" s="20">
        <f t="shared" si="0"/>
        <v>0</v>
      </c>
      <c r="L62" s="20">
        <f>$D62*'3. ARM'!L63+(1-$D62)*'3. ARM'!M63</f>
        <v>2825536231.3059645</v>
      </c>
      <c r="M62" s="20">
        <f>$E62*G62*'3. ARM'!Q63+((1-$E62)*'3. ARM'!Q63)</f>
        <v>3531920309.1324558</v>
      </c>
      <c r="N62" s="20">
        <f t="shared" si="1"/>
        <v>3178728270.2192101</v>
      </c>
      <c r="O62" s="20">
        <f>$D62*'3. ARM'!N63+(1-$D62)*'3. ARM'!O63</f>
        <v>276248185.83024275</v>
      </c>
      <c r="P62" s="20">
        <f>$E62*H62*'3. ARM'!R63+((1-$E62)*'3. ARM'!R63)</f>
        <v>402861977.04410404</v>
      </c>
      <c r="Q62" s="20">
        <f t="shared" si="2"/>
        <v>339555081.43717337</v>
      </c>
      <c r="R62" s="20">
        <f>I62+L62+O62</f>
        <v>3101784417.1362071</v>
      </c>
      <c r="S62" s="20">
        <f>J62+M62+P62</f>
        <v>3934782286.1765599</v>
      </c>
      <c r="T62" s="20">
        <f>K62+N62+Q62</f>
        <v>3518283351.6563835</v>
      </c>
      <c r="U62" s="13">
        <f>_xlfn.RANK.EQ(J62,J$4:J$194)</f>
        <v>72</v>
      </c>
      <c r="V62" s="13">
        <f>_xlfn.RANK.EQ(N62,N$4:N$194)</f>
        <v>20</v>
      </c>
      <c r="W62" s="18">
        <f>_xlfn.RANK.EQ(Q62,Q$4:Q$194)</f>
        <v>46</v>
      </c>
      <c r="X62" s="18">
        <f t="shared" si="3"/>
        <v>24</v>
      </c>
    </row>
    <row r="63" spans="1:24" x14ac:dyDescent="0.3">
      <c r="A63" s="1" t="s">
        <v>124</v>
      </c>
      <c r="B63" s="1" t="s">
        <v>125</v>
      </c>
      <c r="D63" s="11">
        <f>stlt_tradeoff</f>
        <v>0.6</v>
      </c>
      <c r="E63" s="11">
        <f>spotlight_factor</f>
        <v>0.5</v>
      </c>
      <c r="F63" s="8">
        <v>0.25</v>
      </c>
      <c r="G63" s="8">
        <v>0.5</v>
      </c>
      <c r="H63" s="8">
        <v>0.75</v>
      </c>
      <c r="I63" s="20">
        <f>D63*'3. ARM'!J64+(1-D63)*'3. ARM'!K64</f>
        <v>0</v>
      </c>
      <c r="J63" s="20">
        <f>E63*F63*'3. ARM'!P64+((1-E63)*'3. ARM'!P64)</f>
        <v>0</v>
      </c>
      <c r="K63" s="20">
        <f t="shared" si="0"/>
        <v>0</v>
      </c>
      <c r="L63" s="20">
        <f>$D63*'3. ARM'!L64+(1-$D63)*'3. ARM'!M64</f>
        <v>15921712.405098617</v>
      </c>
      <c r="M63" s="20">
        <f>$E63*G63*'3. ARM'!Q64+((1-$E63)*'3. ARM'!Q64)</f>
        <v>19902155.506373271</v>
      </c>
      <c r="N63" s="20">
        <f t="shared" si="1"/>
        <v>17911933.955735944</v>
      </c>
      <c r="O63" s="20">
        <f>$D63*'3. ARM'!N64+(1-$D63)*'3. ARM'!O64</f>
        <v>13697342.265050244</v>
      </c>
      <c r="P63" s="20">
        <f>$E63*H63*'3. ARM'!R64+((1-$E63)*'3. ARM'!R64)</f>
        <v>19975313.11569827</v>
      </c>
      <c r="Q63" s="20">
        <f t="shared" si="2"/>
        <v>16836327.690374255</v>
      </c>
      <c r="R63" s="20">
        <f>I63+L63+O63</f>
        <v>29619054.670148861</v>
      </c>
      <c r="S63" s="20">
        <f>J63+M63+P63</f>
        <v>39877468.622071542</v>
      </c>
      <c r="T63" s="20">
        <f>K63+N63+Q63</f>
        <v>34748261.646110199</v>
      </c>
      <c r="U63" s="13">
        <f>_xlfn.RANK.EQ(J63,J$4:J$194)</f>
        <v>72</v>
      </c>
      <c r="V63" s="13">
        <f>_xlfn.RANK.EQ(N63,N$4:N$194)</f>
        <v>146</v>
      </c>
      <c r="W63" s="18">
        <f>_xlfn.RANK.EQ(Q63,Q$4:Q$194)</f>
        <v>104</v>
      </c>
      <c r="X63" s="18">
        <f t="shared" si="3"/>
        <v>150</v>
      </c>
    </row>
    <row r="64" spans="1:24" x14ac:dyDescent="0.3">
      <c r="A64" s="1" t="s">
        <v>126</v>
      </c>
      <c r="B64" s="1" t="s">
        <v>127</v>
      </c>
      <c r="D64" s="11">
        <f>stlt_tradeoff</f>
        <v>0.6</v>
      </c>
      <c r="E64" s="11">
        <f>spotlight_factor</f>
        <v>0.5</v>
      </c>
      <c r="F64" s="8">
        <v>0.25</v>
      </c>
      <c r="G64" s="8">
        <v>0.5</v>
      </c>
      <c r="H64" s="8">
        <v>0.75</v>
      </c>
      <c r="I64" s="20">
        <f>D64*'3. ARM'!J65+(1-D64)*'3. ARM'!K65</f>
        <v>0</v>
      </c>
      <c r="J64" s="20">
        <f>E64*F64*'3. ARM'!P65+((1-E64)*'3. ARM'!P65)</f>
        <v>0</v>
      </c>
      <c r="K64" s="20">
        <f t="shared" si="0"/>
        <v>0</v>
      </c>
      <c r="L64" s="20">
        <f>$D64*'3. ARM'!L65+(1-$D64)*'3. ARM'!M65</f>
        <v>82725339.986880451</v>
      </c>
      <c r="M64" s="20">
        <f>$E64*G64*'3. ARM'!Q65+((1-$E64)*'3. ARM'!Q65)</f>
        <v>103406685.92110057</v>
      </c>
      <c r="N64" s="20">
        <f t="shared" si="1"/>
        <v>93066012.953990519</v>
      </c>
      <c r="O64" s="20">
        <f>$D64*'3. ARM'!N65+(1-$D64)*'3. ARM'!O65</f>
        <v>338996.58887356828</v>
      </c>
      <c r="P64" s="20">
        <f>$E64*H64*'3. ARM'!R65+((1-$E64)*'3. ARM'!R65)</f>
        <v>494371.33794062049</v>
      </c>
      <c r="Q64" s="20">
        <f t="shared" si="2"/>
        <v>416683.96340709436</v>
      </c>
      <c r="R64" s="20">
        <f>I64+L64+O64</f>
        <v>83064336.575754017</v>
      </c>
      <c r="S64" s="20">
        <f>J64+M64+P64</f>
        <v>103901057.25904119</v>
      </c>
      <c r="T64" s="20">
        <f>K64+N64+Q64</f>
        <v>93482696.917397618</v>
      </c>
      <c r="U64" s="13">
        <f>_xlfn.RANK.EQ(J64,J$4:J$194)</f>
        <v>72</v>
      </c>
      <c r="V64" s="13">
        <f>_xlfn.RANK.EQ(N64,N$4:N$194)</f>
        <v>121</v>
      </c>
      <c r="W64" s="18">
        <f>_xlfn.RANK.EQ(Q64,Q$4:Q$194)</f>
        <v>162</v>
      </c>
      <c r="X64" s="18">
        <f t="shared" si="3"/>
        <v>136</v>
      </c>
    </row>
    <row r="65" spans="1:24" x14ac:dyDescent="0.3">
      <c r="A65" s="1" t="s">
        <v>128</v>
      </c>
      <c r="B65" s="1" t="s">
        <v>129</v>
      </c>
      <c r="D65" s="11">
        <f>stlt_tradeoff</f>
        <v>0.6</v>
      </c>
      <c r="E65" s="11">
        <f>spotlight_factor</f>
        <v>0.5</v>
      </c>
      <c r="F65" s="8">
        <v>0.25</v>
      </c>
      <c r="G65" s="8">
        <v>0.5</v>
      </c>
      <c r="H65" s="8">
        <v>0.75</v>
      </c>
      <c r="I65" s="20">
        <f>D65*'3. ARM'!J66+(1-D65)*'3. ARM'!K66</f>
        <v>0</v>
      </c>
      <c r="J65" s="20">
        <f>E65*F65*'3. ARM'!P66+((1-E65)*'3. ARM'!P66)</f>
        <v>0</v>
      </c>
      <c r="K65" s="20">
        <f t="shared" si="0"/>
        <v>0</v>
      </c>
      <c r="L65" s="20">
        <f>$D65*'3. ARM'!L66+(1-$D65)*'3. ARM'!M66</f>
        <v>193603682.85168675</v>
      </c>
      <c r="M65" s="20">
        <f>$E65*G65*'3. ARM'!Q66+((1-$E65)*'3. ARM'!Q66)</f>
        <v>242004619.81460845</v>
      </c>
      <c r="N65" s="20">
        <f t="shared" si="1"/>
        <v>217804151.33314759</v>
      </c>
      <c r="O65" s="20">
        <f>$D65*'3. ARM'!N66+(1-$D65)*'3. ARM'!O66</f>
        <v>114569674.29304183</v>
      </c>
      <c r="P65" s="20">
        <f>$E65*H65*'3. ARM'!R66+((1-$E65)*'3. ARM'!R66)</f>
        <v>167080877.38568598</v>
      </c>
      <c r="Q65" s="20">
        <f t="shared" si="2"/>
        <v>140825275.8393639</v>
      </c>
      <c r="R65" s="20">
        <f>I65+L65+O65</f>
        <v>308173357.14472854</v>
      </c>
      <c r="S65" s="20">
        <f>J65+M65+P65</f>
        <v>409085497.20029444</v>
      </c>
      <c r="T65" s="20">
        <f>K65+N65+Q65</f>
        <v>358629427.17251146</v>
      </c>
      <c r="U65" s="13">
        <f>_xlfn.RANK.EQ(J65,J$4:J$194)</f>
        <v>72</v>
      </c>
      <c r="V65" s="13">
        <f>_xlfn.RANK.EQ(N65,N$4:N$194)</f>
        <v>95</v>
      </c>
      <c r="W65" s="18">
        <f>_xlfn.RANK.EQ(Q65,Q$4:Q$194)</f>
        <v>68</v>
      </c>
      <c r="X65" s="18">
        <f t="shared" si="3"/>
        <v>97</v>
      </c>
    </row>
    <row r="66" spans="1:24" x14ac:dyDescent="0.3">
      <c r="A66" s="1" t="s">
        <v>130</v>
      </c>
      <c r="B66" s="1" t="s">
        <v>131</v>
      </c>
      <c r="D66" s="11">
        <f>stlt_tradeoff</f>
        <v>0.6</v>
      </c>
      <c r="E66" s="11">
        <f>spotlight_factor</f>
        <v>0.5</v>
      </c>
      <c r="F66" s="8">
        <v>0.25</v>
      </c>
      <c r="G66" s="8">
        <v>0.5</v>
      </c>
      <c r="H66" s="8">
        <v>0.75</v>
      </c>
      <c r="I66" s="20">
        <f>D66*'3. ARM'!J67+(1-D66)*'3. ARM'!K67</f>
        <v>0</v>
      </c>
      <c r="J66" s="20">
        <f>E66*F66*'3. ARM'!P67+((1-E66)*'3. ARM'!P67)</f>
        <v>0</v>
      </c>
      <c r="K66" s="20">
        <f t="shared" si="0"/>
        <v>0</v>
      </c>
      <c r="L66" s="20">
        <f>$D66*'3. ARM'!L67+(1-$D66)*'3. ARM'!M67</f>
        <v>3507982819.4144468</v>
      </c>
      <c r="M66" s="20">
        <f>$E66*G66*'3. ARM'!Q67+((1-$E66)*'3. ARM'!Q67)</f>
        <v>4384978543.3305588</v>
      </c>
      <c r="N66" s="20">
        <f t="shared" si="1"/>
        <v>3946480681.3725028</v>
      </c>
      <c r="O66" s="20">
        <f>$D66*'3. ARM'!N67+(1-$D66)*'3. ARM'!O67</f>
        <v>254138594.00689122</v>
      </c>
      <c r="P66" s="20">
        <f>$E66*H66*'3. ARM'!R67+((1-$E66)*'3. ARM'!R67)</f>
        <v>370618818.36421639</v>
      </c>
      <c r="Q66" s="20">
        <f t="shared" si="2"/>
        <v>312378706.18555379</v>
      </c>
      <c r="R66" s="20">
        <f>I66+L66+O66</f>
        <v>3762121413.4213381</v>
      </c>
      <c r="S66" s="20">
        <f>J66+M66+P66</f>
        <v>4755597361.6947756</v>
      </c>
      <c r="T66" s="20">
        <f>K66+N66+Q66</f>
        <v>4258859387.5580568</v>
      </c>
      <c r="U66" s="13">
        <f>_xlfn.RANK.EQ(J66,J$4:J$194)</f>
        <v>72</v>
      </c>
      <c r="V66" s="13">
        <f>_xlfn.RANK.EQ(N66,N$4:N$194)</f>
        <v>15</v>
      </c>
      <c r="W66" s="18">
        <f>_xlfn.RANK.EQ(Q66,Q$4:Q$194)</f>
        <v>48</v>
      </c>
      <c r="X66" s="18">
        <f t="shared" si="3"/>
        <v>18</v>
      </c>
    </row>
    <row r="67" spans="1:24" x14ac:dyDescent="0.3">
      <c r="A67" s="1" t="s">
        <v>132</v>
      </c>
      <c r="B67" s="1" t="s">
        <v>133</v>
      </c>
      <c r="D67" s="11">
        <f>stlt_tradeoff</f>
        <v>0.6</v>
      </c>
      <c r="E67" s="11">
        <f>spotlight_factor</f>
        <v>0.5</v>
      </c>
      <c r="F67" s="8">
        <v>0.25</v>
      </c>
      <c r="G67" s="8">
        <v>0.5</v>
      </c>
      <c r="H67" s="8">
        <v>0.75</v>
      </c>
      <c r="I67" s="20">
        <f>D67*'3. ARM'!J68+(1-D67)*'3. ARM'!K68</f>
        <v>0</v>
      </c>
      <c r="J67" s="20">
        <f>E67*F67*'3. ARM'!P68+((1-E67)*'3. ARM'!P68)</f>
        <v>0</v>
      </c>
      <c r="K67" s="20">
        <f t="shared" si="0"/>
        <v>0</v>
      </c>
      <c r="L67" s="20">
        <f>$D67*'3. ARM'!L68+(1-$D67)*'3. ARM'!M68</f>
        <v>349588074.57576054</v>
      </c>
      <c r="M67" s="20">
        <f>$E67*G67*'3. ARM'!Q68+((1-$E67)*'3. ARM'!Q68)</f>
        <v>436985108.53220069</v>
      </c>
      <c r="N67" s="20">
        <f t="shared" si="1"/>
        <v>393286591.55398059</v>
      </c>
      <c r="O67" s="20">
        <f>$D67*'3. ARM'!N68+(1-$D67)*'3. ARM'!O68</f>
        <v>4706621.5893480564</v>
      </c>
      <c r="P67" s="20">
        <f>$E67*H67*'3. ARM'!R68+((1-$E67)*'3. ARM'!R68)</f>
        <v>6863824.4636325836</v>
      </c>
      <c r="Q67" s="20">
        <f t="shared" si="2"/>
        <v>5785223.0264903195</v>
      </c>
      <c r="R67" s="20">
        <f>I67+L67+O67</f>
        <v>354294696.16510862</v>
      </c>
      <c r="S67" s="20">
        <f>J67+M67+P67</f>
        <v>443848932.99583328</v>
      </c>
      <c r="T67" s="20">
        <f>K67+N67+Q67</f>
        <v>399071814.58047092</v>
      </c>
      <c r="U67" s="13">
        <f>_xlfn.RANK.EQ(J67,J$4:J$194)</f>
        <v>72</v>
      </c>
      <c r="V67" s="13">
        <f>_xlfn.RANK.EQ(N67,N$4:N$194)</f>
        <v>77</v>
      </c>
      <c r="W67" s="18">
        <f>_xlfn.RANK.EQ(Q67,Q$4:Q$194)</f>
        <v>128</v>
      </c>
      <c r="X67" s="18">
        <f t="shared" si="3"/>
        <v>93</v>
      </c>
    </row>
    <row r="68" spans="1:24" x14ac:dyDescent="0.3">
      <c r="A68" s="1" t="s">
        <v>134</v>
      </c>
      <c r="B68" s="1" t="s">
        <v>135</v>
      </c>
      <c r="D68" s="11">
        <f>stlt_tradeoff</f>
        <v>0.6</v>
      </c>
      <c r="E68" s="11">
        <f>spotlight_factor</f>
        <v>0.5</v>
      </c>
      <c r="F68" s="8">
        <v>0.25</v>
      </c>
      <c r="G68" s="8">
        <v>0.5</v>
      </c>
      <c r="H68" s="8">
        <v>0.75</v>
      </c>
      <c r="I68" s="20">
        <f>D68*'3. ARM'!J69+(1-D68)*'3. ARM'!K69</f>
        <v>0</v>
      </c>
      <c r="J68" s="20">
        <f>E68*F68*'3. ARM'!P69+((1-E68)*'3. ARM'!P69)</f>
        <v>0</v>
      </c>
      <c r="K68" s="20">
        <f t="shared" si="0"/>
        <v>0</v>
      </c>
      <c r="L68" s="20">
        <f>$D68*'3. ARM'!L69+(1-$D68)*'3. ARM'!M69</f>
        <v>64049775.545456856</v>
      </c>
      <c r="M68" s="20">
        <f>$E68*G68*'3. ARM'!Q69+((1-$E68)*'3. ARM'!Q69)</f>
        <v>80062229.119321078</v>
      </c>
      <c r="N68" s="20">
        <f t="shared" si="1"/>
        <v>72056002.332388967</v>
      </c>
      <c r="O68" s="20">
        <f>$D68*'3. ARM'!N69+(1-$D68)*'3. ARM'!O69</f>
        <v>78527844.207058415</v>
      </c>
      <c r="P68" s="20">
        <f>$E68*H68*'3. ARM'!R69+((1-$E68)*'3. ARM'!R69)</f>
        <v>114519852.8644602</v>
      </c>
      <c r="Q68" s="20">
        <f t="shared" si="2"/>
        <v>96523848.5357593</v>
      </c>
      <c r="R68" s="20">
        <f>I68+L68+O68</f>
        <v>142577619.75251526</v>
      </c>
      <c r="S68" s="20">
        <f>J68+M68+P68</f>
        <v>194582081.98378128</v>
      </c>
      <c r="T68" s="20">
        <f>K68+N68+Q68</f>
        <v>168579850.86814827</v>
      </c>
      <c r="U68" s="13">
        <f>_xlfn.RANK.EQ(J68,J$4:J$194)</f>
        <v>72</v>
      </c>
      <c r="V68" s="13">
        <f>_xlfn.RANK.EQ(N68,N$4:N$194)</f>
        <v>128</v>
      </c>
      <c r="W68" s="18">
        <f>_xlfn.RANK.EQ(Q68,Q$4:Q$194)</f>
        <v>79</v>
      </c>
      <c r="X68" s="18">
        <f t="shared" si="3"/>
        <v>123</v>
      </c>
    </row>
    <row r="69" spans="1:24" x14ac:dyDescent="0.3">
      <c r="A69" s="1" t="s">
        <v>136</v>
      </c>
      <c r="B69" s="1" t="s">
        <v>137</v>
      </c>
      <c r="D69" s="11">
        <f>stlt_tradeoff</f>
        <v>0.6</v>
      </c>
      <c r="E69" s="11">
        <f>spotlight_factor</f>
        <v>0.5</v>
      </c>
      <c r="F69" s="8">
        <v>0.25</v>
      </c>
      <c r="G69" s="8">
        <v>0.5</v>
      </c>
      <c r="H69" s="8">
        <v>0.75</v>
      </c>
      <c r="I69" s="20">
        <f>D69*'3. ARM'!J70+(1-D69)*'3. ARM'!K70</f>
        <v>2424373.0739063821</v>
      </c>
      <c r="J69" s="20">
        <f>E69*F69*'3. ARM'!P70+((1-E69)*'3. ARM'!P70)</f>
        <v>2525390.4936524811</v>
      </c>
      <c r="K69" s="20">
        <f t="shared" ref="K69:K132" si="4">(I69+J69)/2</f>
        <v>2474881.7837794316</v>
      </c>
      <c r="L69" s="20">
        <f>$D69*'3. ARM'!L70+(1-$D69)*'3. ARM'!M70</f>
        <v>69982.005069547478</v>
      </c>
      <c r="M69" s="20">
        <f>$E69*G69*'3. ARM'!Q70+((1-$E69)*'3. ARM'!Q70)</f>
        <v>87477.818836934341</v>
      </c>
      <c r="N69" s="20">
        <f t="shared" ref="N69:N132" si="5">(L69+M69)/2</f>
        <v>78729.911953240909</v>
      </c>
      <c r="O69" s="20">
        <f>$D69*'3. ARM'!N70+(1-$D69)*'3. ARM'!O70</f>
        <v>153738.55513722962</v>
      </c>
      <c r="P69" s="20">
        <f>$E69*H69*'3. ARM'!R70+((1-$E69)*'3. ARM'!R70)</f>
        <v>224208.62207512651</v>
      </c>
      <c r="Q69" s="20">
        <f t="shared" ref="Q69:Q132" si="6">(O69+P69)/2</f>
        <v>188973.58860617806</v>
      </c>
      <c r="R69" s="20">
        <f>I69+L69+O69</f>
        <v>2648093.634113159</v>
      </c>
      <c r="S69" s="20">
        <f>J69+M69+P69</f>
        <v>2837076.934564542</v>
      </c>
      <c r="T69" s="20">
        <f>K69+N69+Q69</f>
        <v>2742585.2843388505</v>
      </c>
      <c r="U69" s="13">
        <f>_xlfn.RANK.EQ(J69,J$4:J$194)</f>
        <v>63</v>
      </c>
      <c r="V69" s="13">
        <f>_xlfn.RANK.EQ(N69,N$4:N$194)</f>
        <v>177</v>
      </c>
      <c r="W69" s="18">
        <f>_xlfn.RANK.EQ(Q69,Q$4:Q$194)</f>
        <v>173</v>
      </c>
      <c r="X69" s="18">
        <f t="shared" ref="X69:X132" si="7">_xlfn.RANK.EQ(T69,T$4:T$194)</f>
        <v>175</v>
      </c>
    </row>
    <row r="70" spans="1:24" x14ac:dyDescent="0.3">
      <c r="A70" s="1" t="s">
        <v>138</v>
      </c>
      <c r="B70" s="1" t="s">
        <v>139</v>
      </c>
      <c r="D70" s="11">
        <f>stlt_tradeoff</f>
        <v>0.6</v>
      </c>
      <c r="E70" s="11">
        <f>spotlight_factor</f>
        <v>0.5</v>
      </c>
      <c r="F70" s="8">
        <v>0.25</v>
      </c>
      <c r="G70" s="8">
        <v>0.5</v>
      </c>
      <c r="H70" s="8">
        <v>0.75</v>
      </c>
      <c r="I70" s="20">
        <f>D70*'3. ARM'!J71+(1-D70)*'3. ARM'!K71</f>
        <v>223413055.79362246</v>
      </c>
      <c r="J70" s="20">
        <f>E70*F70*'3. ARM'!P71+((1-E70)*'3. ARM'!P71)</f>
        <v>232721937.80585673</v>
      </c>
      <c r="K70" s="20">
        <f t="shared" si="4"/>
        <v>228067496.7997396</v>
      </c>
      <c r="L70" s="20">
        <f>$D70*'3. ARM'!L71+(1-$D70)*'3. ARM'!M71</f>
        <v>732684888.45018685</v>
      </c>
      <c r="M70" s="20">
        <f>$E70*G70*'3. ARM'!Q71+((1-$E70)*'3. ARM'!Q71)</f>
        <v>915856126.50023353</v>
      </c>
      <c r="N70" s="20">
        <f t="shared" si="5"/>
        <v>824270507.47521019</v>
      </c>
      <c r="O70" s="20">
        <f>$D70*'3. ARM'!N71+(1-$D70)*'3. ARM'!O71</f>
        <v>371463846.31259829</v>
      </c>
      <c r="P70" s="20">
        <f>$E70*H70*'3. ARM'!R71+((1-$E70)*'3. ARM'!R71)</f>
        <v>541718236.51837254</v>
      </c>
      <c r="Q70" s="20">
        <f t="shared" si="6"/>
        <v>456591041.41548538</v>
      </c>
      <c r="R70" s="20">
        <f>I70+L70+O70</f>
        <v>1327561790.5564077</v>
      </c>
      <c r="S70" s="20">
        <f>J70+M70+P70</f>
        <v>1690296300.8244629</v>
      </c>
      <c r="T70" s="20">
        <f>K70+N70+Q70</f>
        <v>1508929045.6904352</v>
      </c>
      <c r="U70" s="13">
        <f>_xlfn.RANK.EQ(J70,J$4:J$194)</f>
        <v>28</v>
      </c>
      <c r="V70" s="13">
        <f>_xlfn.RANK.EQ(N70,N$4:N$194)</f>
        <v>55</v>
      </c>
      <c r="W70" s="18">
        <f>_xlfn.RANK.EQ(Q70,Q$4:Q$194)</f>
        <v>36</v>
      </c>
      <c r="X70" s="18">
        <f t="shared" si="7"/>
        <v>55</v>
      </c>
    </row>
    <row r="71" spans="1:24" x14ac:dyDescent="0.3">
      <c r="A71" s="1" t="s">
        <v>140</v>
      </c>
      <c r="B71" s="1" t="s">
        <v>141</v>
      </c>
      <c r="D71" s="11">
        <f>stlt_tradeoff</f>
        <v>0.6</v>
      </c>
      <c r="E71" s="11">
        <f>spotlight_factor</f>
        <v>0.5</v>
      </c>
      <c r="F71" s="8">
        <v>0.25</v>
      </c>
      <c r="G71" s="8">
        <v>0.5</v>
      </c>
      <c r="H71" s="8">
        <v>0.75</v>
      </c>
      <c r="I71" s="20">
        <f>D71*'3. ARM'!J72+(1-D71)*'3. ARM'!K72</f>
        <v>0</v>
      </c>
      <c r="J71" s="20">
        <f>E71*F71*'3. ARM'!P72+((1-E71)*'3. ARM'!P72)</f>
        <v>0</v>
      </c>
      <c r="K71" s="20">
        <f t="shared" si="4"/>
        <v>0</v>
      </c>
      <c r="L71" s="20">
        <f>$D71*'3. ARM'!L72+(1-$D71)*'3. ARM'!M72</f>
        <v>363009160.8516134</v>
      </c>
      <c r="M71" s="20">
        <f>$E71*G71*'3. ARM'!Q72+((1-$E71)*'3. ARM'!Q72)</f>
        <v>453761467.31451678</v>
      </c>
      <c r="N71" s="20">
        <f t="shared" si="5"/>
        <v>408385314.08306509</v>
      </c>
      <c r="O71" s="20">
        <f>$D71*'3. ARM'!N72+(1-$D71)*'3. ARM'!O72</f>
        <v>3325562.1576134139</v>
      </c>
      <c r="P71" s="20">
        <f>$E71*H71*'3. ARM'!R72+((1-$E71)*'3. ARM'!R72)</f>
        <v>4849779.4590195622</v>
      </c>
      <c r="Q71" s="20">
        <f t="shared" si="6"/>
        <v>4087670.8083164878</v>
      </c>
      <c r="R71" s="20">
        <f>I71+L71+O71</f>
        <v>366334723.0092268</v>
      </c>
      <c r="S71" s="20">
        <f>J71+M71+P71</f>
        <v>458611246.77353632</v>
      </c>
      <c r="T71" s="20">
        <f>K71+N71+Q71</f>
        <v>412472984.89138156</v>
      </c>
      <c r="U71" s="13">
        <f>_xlfn.RANK.EQ(J71,J$4:J$194)</f>
        <v>72</v>
      </c>
      <c r="V71" s="13">
        <f>_xlfn.RANK.EQ(N71,N$4:N$194)</f>
        <v>74</v>
      </c>
      <c r="W71" s="18">
        <f>_xlfn.RANK.EQ(Q71,Q$4:Q$194)</f>
        <v>132</v>
      </c>
      <c r="X71" s="18">
        <f t="shared" si="7"/>
        <v>90</v>
      </c>
    </row>
    <row r="72" spans="1:24" x14ac:dyDescent="0.3">
      <c r="A72" s="1" t="s">
        <v>142</v>
      </c>
      <c r="B72" s="1" t="s">
        <v>143</v>
      </c>
      <c r="D72" s="11">
        <f>stlt_tradeoff</f>
        <v>0.6</v>
      </c>
      <c r="E72" s="11">
        <f>spotlight_factor</f>
        <v>0.5</v>
      </c>
      <c r="F72" s="8">
        <v>0.25</v>
      </c>
      <c r="G72" s="8">
        <v>0.5</v>
      </c>
      <c r="H72" s="8">
        <v>0.75</v>
      </c>
      <c r="I72" s="20">
        <f>D72*'3. ARM'!J73+(1-D72)*'3. ARM'!K73</f>
        <v>0</v>
      </c>
      <c r="J72" s="20">
        <f>E72*F72*'3. ARM'!P73+((1-E72)*'3. ARM'!P73)</f>
        <v>0</v>
      </c>
      <c r="K72" s="20">
        <f t="shared" si="4"/>
        <v>0</v>
      </c>
      <c r="L72" s="20">
        <f>$D72*'3. ARM'!L73+(1-$D72)*'3. ARM'!M73</f>
        <v>47969311.109281197</v>
      </c>
      <c r="M72" s="20">
        <f>$E72*G72*'3. ARM'!Q73+((1-$E72)*'3. ARM'!Q73)</f>
        <v>59961649.1991015</v>
      </c>
      <c r="N72" s="20">
        <f t="shared" si="5"/>
        <v>53965480.154191345</v>
      </c>
      <c r="O72" s="20">
        <f>$D72*'3. ARM'!N73+(1-$D72)*'3. ARM'!O73</f>
        <v>903473.91485188121</v>
      </c>
      <c r="P72" s="20">
        <f>$E72*H72*'3. ARM'!R73+((1-$E72)*'3. ARM'!R73)</f>
        <v>1317567.4383256601</v>
      </c>
      <c r="Q72" s="20">
        <f t="shared" si="6"/>
        <v>1110520.6765887707</v>
      </c>
      <c r="R72" s="20">
        <f>I72+L72+O72</f>
        <v>48872785.024133079</v>
      </c>
      <c r="S72" s="20">
        <f>J72+M72+P72</f>
        <v>61279216.637427159</v>
      </c>
      <c r="T72" s="20">
        <f>K72+N72+Q72</f>
        <v>55076000.830780119</v>
      </c>
      <c r="U72" s="13">
        <f>_xlfn.RANK.EQ(J72,J$4:J$194)</f>
        <v>72</v>
      </c>
      <c r="V72" s="13">
        <f>_xlfn.RANK.EQ(N72,N$4:N$194)</f>
        <v>130</v>
      </c>
      <c r="W72" s="18">
        <f>_xlfn.RANK.EQ(Q72,Q$4:Q$194)</f>
        <v>153</v>
      </c>
      <c r="X72" s="18">
        <f t="shared" si="7"/>
        <v>142</v>
      </c>
    </row>
    <row r="73" spans="1:24" x14ac:dyDescent="0.3">
      <c r="A73" s="1" t="s">
        <v>144</v>
      </c>
      <c r="B73" s="1" t="s">
        <v>145</v>
      </c>
      <c r="D73" s="11">
        <f>stlt_tradeoff</f>
        <v>0.6</v>
      </c>
      <c r="E73" s="11">
        <f>spotlight_factor</f>
        <v>0.5</v>
      </c>
      <c r="F73" s="8">
        <v>0.25</v>
      </c>
      <c r="G73" s="8">
        <v>0.5</v>
      </c>
      <c r="H73" s="8">
        <v>0.75</v>
      </c>
      <c r="I73" s="20">
        <f>D73*'3. ARM'!J74+(1-D73)*'3. ARM'!K74</f>
        <v>0</v>
      </c>
      <c r="J73" s="20">
        <f>E73*F73*'3. ARM'!P74+((1-E73)*'3. ARM'!P74)</f>
        <v>0</v>
      </c>
      <c r="K73" s="20">
        <f t="shared" si="4"/>
        <v>0</v>
      </c>
      <c r="L73" s="20">
        <f>$D73*'3. ARM'!L74+(1-$D73)*'3. ARM'!M74</f>
        <v>5495555.265912259</v>
      </c>
      <c r="M73" s="20">
        <f>$E73*G73*'3. ARM'!Q74+((1-$E73)*'3. ARM'!Q74)</f>
        <v>6869459.7073903233</v>
      </c>
      <c r="N73" s="20">
        <f t="shared" si="5"/>
        <v>6182507.4866512911</v>
      </c>
      <c r="O73" s="20">
        <f>$D73*'3. ARM'!N74+(1-$D73)*'3. ARM'!O74</f>
        <v>143618.87168537607</v>
      </c>
      <c r="P73" s="20">
        <f>$E73*H73*'3. ARM'!R74+((1-$E73)*'3. ARM'!R74)</f>
        <v>209445.50037450681</v>
      </c>
      <c r="Q73" s="20">
        <f t="shared" si="6"/>
        <v>176532.18602994143</v>
      </c>
      <c r="R73" s="20">
        <f>I73+L73+O73</f>
        <v>5639174.1375976354</v>
      </c>
      <c r="S73" s="20">
        <f>J73+M73+P73</f>
        <v>7078905.2077648304</v>
      </c>
      <c r="T73" s="20">
        <f>K73+N73+Q73</f>
        <v>6359039.6726812329</v>
      </c>
      <c r="U73" s="13">
        <f>_xlfn.RANK.EQ(J73,J$4:J$194)</f>
        <v>72</v>
      </c>
      <c r="V73" s="13">
        <f>_xlfn.RANK.EQ(N73,N$4:N$194)</f>
        <v>152</v>
      </c>
      <c r="W73" s="18">
        <f>_xlfn.RANK.EQ(Q73,Q$4:Q$194)</f>
        <v>174</v>
      </c>
      <c r="X73" s="18">
        <f t="shared" si="7"/>
        <v>167</v>
      </c>
    </row>
    <row r="74" spans="1:24" x14ac:dyDescent="0.3">
      <c r="A74" s="1" t="s">
        <v>146</v>
      </c>
      <c r="B74" s="1" t="s">
        <v>147</v>
      </c>
      <c r="D74" s="11">
        <f>stlt_tradeoff</f>
        <v>0.6</v>
      </c>
      <c r="E74" s="11">
        <f>spotlight_factor</f>
        <v>0.5</v>
      </c>
      <c r="F74" s="8">
        <v>0.25</v>
      </c>
      <c r="G74" s="8">
        <v>0.5</v>
      </c>
      <c r="H74" s="8">
        <v>0.75</v>
      </c>
      <c r="I74" s="20">
        <f>D74*'3. ARM'!J75+(1-D74)*'3. ARM'!K75</f>
        <v>330944617.92403036</v>
      </c>
      <c r="J74" s="20">
        <f>E74*F74*'3. ARM'!P75+((1-E74)*'3. ARM'!P75)</f>
        <v>344733984.50419837</v>
      </c>
      <c r="K74" s="20">
        <f t="shared" si="4"/>
        <v>337839301.21411437</v>
      </c>
      <c r="L74" s="20">
        <f>$D74*'3. ARM'!L75+(1-$D74)*'3. ARM'!M75</f>
        <v>256962651.30974454</v>
      </c>
      <c r="M74" s="20">
        <f>$E74*G74*'3. ARM'!Q75+((1-$E74)*'3. ARM'!Q75)</f>
        <v>321203327.57468069</v>
      </c>
      <c r="N74" s="20">
        <f t="shared" si="5"/>
        <v>289082989.44221258</v>
      </c>
      <c r="O74" s="20">
        <f>$D74*'3. ARM'!N75+(1-$D74)*'3. ARM'!O75</f>
        <v>20919614.646144792</v>
      </c>
      <c r="P74" s="20">
        <f>$E74*H74*'3. ARM'!R75+((1-$E74)*'3. ARM'!R75)</f>
        <v>30507846.171461158</v>
      </c>
      <c r="Q74" s="20">
        <f t="shared" si="6"/>
        <v>25713730.408802975</v>
      </c>
      <c r="R74" s="20">
        <f>I74+L74+O74</f>
        <v>608826883.87991965</v>
      </c>
      <c r="S74" s="20">
        <f>J74+M74+P74</f>
        <v>696445158.25034022</v>
      </c>
      <c r="T74" s="20">
        <f>K74+N74+Q74</f>
        <v>652636021.06513</v>
      </c>
      <c r="U74" s="13">
        <f>_xlfn.RANK.EQ(J74,J$4:J$194)</f>
        <v>26</v>
      </c>
      <c r="V74" s="13">
        <f>_xlfn.RANK.EQ(N74,N$4:N$194)</f>
        <v>86</v>
      </c>
      <c r="W74" s="18">
        <f>_xlfn.RANK.EQ(Q74,Q$4:Q$194)</f>
        <v>100</v>
      </c>
      <c r="X74" s="18">
        <f t="shared" si="7"/>
        <v>76</v>
      </c>
    </row>
    <row r="75" spans="1:24" x14ac:dyDescent="0.3">
      <c r="A75" s="1" t="s">
        <v>148</v>
      </c>
      <c r="B75" s="1" t="s">
        <v>149</v>
      </c>
      <c r="D75" s="11">
        <f>stlt_tradeoff</f>
        <v>0.6</v>
      </c>
      <c r="E75" s="11">
        <f>spotlight_factor</f>
        <v>0.5</v>
      </c>
      <c r="F75" s="8">
        <v>0.25</v>
      </c>
      <c r="G75" s="8">
        <v>0.5</v>
      </c>
      <c r="H75" s="8">
        <v>0.75</v>
      </c>
      <c r="I75" s="20">
        <f>D75*'3. ARM'!J76+(1-D75)*'3. ARM'!K76</f>
        <v>617536159.55792034</v>
      </c>
      <c r="J75" s="20">
        <f>E75*F75*'3. ARM'!P76+((1-E75)*'3. ARM'!P76)</f>
        <v>643266837.35200036</v>
      </c>
      <c r="K75" s="20">
        <f t="shared" si="4"/>
        <v>630401498.45496035</v>
      </c>
      <c r="L75" s="20">
        <f>$D75*'3. ARM'!L76+(1-$D75)*'3. ARM'!M76</f>
        <v>122060460.20075884</v>
      </c>
      <c r="M75" s="20">
        <f>$E75*G75*'3. ARM'!Q76+((1-$E75)*'3. ARM'!Q76)</f>
        <v>152575591.18844858</v>
      </c>
      <c r="N75" s="20">
        <f t="shared" si="5"/>
        <v>137318025.69460371</v>
      </c>
      <c r="O75" s="20">
        <f>$D75*'3. ARM'!N76+(1-$D75)*'3. ARM'!O76</f>
        <v>136553436.40887874</v>
      </c>
      <c r="P75" s="20">
        <f>$E75*H75*'3. ARM'!R76+((1-$E75)*'3. ARM'!R76)</f>
        <v>199140514.72128153</v>
      </c>
      <c r="Q75" s="20">
        <f t="shared" si="6"/>
        <v>167846975.56508014</v>
      </c>
      <c r="R75" s="20">
        <f>I75+L75+O75</f>
        <v>876150056.16755795</v>
      </c>
      <c r="S75" s="20">
        <f>J75+M75+P75</f>
        <v>994982943.26173043</v>
      </c>
      <c r="T75" s="20">
        <f>K75+N75+Q75</f>
        <v>935566499.71464419</v>
      </c>
      <c r="U75" s="13">
        <f>_xlfn.RANK.EQ(J75,J$4:J$194)</f>
        <v>20</v>
      </c>
      <c r="V75" s="13">
        <f>_xlfn.RANK.EQ(N75,N$4:N$194)</f>
        <v>110</v>
      </c>
      <c r="W75" s="18">
        <f>_xlfn.RANK.EQ(Q75,Q$4:Q$194)</f>
        <v>61</v>
      </c>
      <c r="X75" s="18">
        <f t="shared" si="7"/>
        <v>69</v>
      </c>
    </row>
    <row r="76" spans="1:24" x14ac:dyDescent="0.3">
      <c r="A76" s="1" t="s">
        <v>150</v>
      </c>
      <c r="B76" s="1" t="s">
        <v>151</v>
      </c>
      <c r="D76" s="11">
        <f>stlt_tradeoff</f>
        <v>0.6</v>
      </c>
      <c r="E76" s="11">
        <f>spotlight_factor</f>
        <v>0.5</v>
      </c>
      <c r="F76" s="8">
        <v>0.25</v>
      </c>
      <c r="G76" s="8">
        <v>0.5</v>
      </c>
      <c r="H76" s="8">
        <v>0.75</v>
      </c>
      <c r="I76" s="20">
        <f>D76*'3. ARM'!J77+(1-D76)*'3. ARM'!K77</f>
        <v>0</v>
      </c>
      <c r="J76" s="20">
        <f>E76*F76*'3. ARM'!P77+((1-E76)*'3. ARM'!P77)</f>
        <v>0</v>
      </c>
      <c r="K76" s="20">
        <f t="shared" si="4"/>
        <v>0</v>
      </c>
      <c r="L76" s="20">
        <f>$D76*'3. ARM'!L77+(1-$D76)*'3. ARM'!M77</f>
        <v>351865462.90977341</v>
      </c>
      <c r="M76" s="20">
        <f>$E76*G76*'3. ARM'!Q77+((1-$E76)*'3. ARM'!Q77)</f>
        <v>439831852.07471681</v>
      </c>
      <c r="N76" s="20">
        <f t="shared" si="5"/>
        <v>395848657.49224508</v>
      </c>
      <c r="O76" s="20">
        <f>$D76*'3. ARM'!N77+(1-$D76)*'3. ARM'!O77</f>
        <v>181728798.68452966</v>
      </c>
      <c r="P76" s="20">
        <f>$E76*H76*'3. ARM'!R77+((1-$E76)*'3. ARM'!R77)</f>
        <v>265021214.62327245</v>
      </c>
      <c r="Q76" s="20">
        <f t="shared" si="6"/>
        <v>223375006.65390104</v>
      </c>
      <c r="R76" s="20">
        <f>I76+L76+O76</f>
        <v>533594261.59430307</v>
      </c>
      <c r="S76" s="20">
        <f>J76+M76+P76</f>
        <v>704853066.69798923</v>
      </c>
      <c r="T76" s="20">
        <f>K76+N76+Q76</f>
        <v>619223664.14614606</v>
      </c>
      <c r="U76" s="13">
        <f>_xlfn.RANK.EQ(J76,J$4:J$194)</f>
        <v>72</v>
      </c>
      <c r="V76" s="13">
        <f>_xlfn.RANK.EQ(N76,N$4:N$194)</f>
        <v>76</v>
      </c>
      <c r="W76" s="18">
        <f>_xlfn.RANK.EQ(Q76,Q$4:Q$194)</f>
        <v>55</v>
      </c>
      <c r="X76" s="18">
        <f t="shared" si="7"/>
        <v>79</v>
      </c>
    </row>
    <row r="77" spans="1:24" x14ac:dyDescent="0.3">
      <c r="A77" s="1" t="s">
        <v>152</v>
      </c>
      <c r="B77" s="1" t="s">
        <v>153</v>
      </c>
      <c r="D77" s="11">
        <f>stlt_tradeoff</f>
        <v>0.6</v>
      </c>
      <c r="E77" s="11">
        <f>spotlight_factor</f>
        <v>0.5</v>
      </c>
      <c r="F77" s="8">
        <v>0.25</v>
      </c>
      <c r="G77" s="8">
        <v>0.5</v>
      </c>
      <c r="H77" s="8">
        <v>0.75</v>
      </c>
      <c r="I77" s="20">
        <f>D77*'3. ARM'!J78+(1-D77)*'3. ARM'!K78</f>
        <v>0</v>
      </c>
      <c r="J77" s="20">
        <f>E77*F77*'3. ARM'!P78+((1-E77)*'3. ARM'!P78)</f>
        <v>0</v>
      </c>
      <c r="K77" s="20">
        <f t="shared" si="4"/>
        <v>0</v>
      </c>
      <c r="L77" s="20">
        <f>$D77*'3. ARM'!L78+(1-$D77)*'3. ARM'!M78</f>
        <v>369649.43084424583</v>
      </c>
      <c r="M77" s="20">
        <f>$E77*G77*'3. ARM'!Q78+((1-$E77)*'3. ARM'!Q78)</f>
        <v>462062.10105530731</v>
      </c>
      <c r="N77" s="20">
        <f t="shared" si="5"/>
        <v>415855.76594977657</v>
      </c>
      <c r="O77" s="20">
        <f>$D77*'3. ARM'!N78+(1-$D77)*'3. ARM'!O78</f>
        <v>809887.29905785131</v>
      </c>
      <c r="P77" s="20">
        <f>$E77*H77*'3. ARM'!R78+((1-$E77)*'3. ARM'!R78)</f>
        <v>1181164.3944593666</v>
      </c>
      <c r="Q77" s="20">
        <f t="shared" si="6"/>
        <v>995525.84675860894</v>
      </c>
      <c r="R77" s="20">
        <f>I77+L77+O77</f>
        <v>1179536.729902097</v>
      </c>
      <c r="S77" s="20">
        <f>J77+M77+P77</f>
        <v>1643226.4955146739</v>
      </c>
      <c r="T77" s="20">
        <f>K77+N77+Q77</f>
        <v>1411381.6127083856</v>
      </c>
      <c r="U77" s="13">
        <f>_xlfn.RANK.EQ(J77,J$4:J$194)</f>
        <v>72</v>
      </c>
      <c r="V77" s="13">
        <f>_xlfn.RANK.EQ(N77,N$4:N$194)</f>
        <v>165</v>
      </c>
      <c r="W77" s="18">
        <f>_xlfn.RANK.EQ(Q77,Q$4:Q$194)</f>
        <v>154</v>
      </c>
      <c r="X77" s="18">
        <f t="shared" si="7"/>
        <v>179</v>
      </c>
    </row>
    <row r="78" spans="1:24" x14ac:dyDescent="0.3">
      <c r="A78" s="1" t="s">
        <v>154</v>
      </c>
      <c r="B78" s="1" t="s">
        <v>155</v>
      </c>
      <c r="D78" s="11">
        <f>stlt_tradeoff</f>
        <v>0.6</v>
      </c>
      <c r="E78" s="11">
        <f>spotlight_factor</f>
        <v>0.5</v>
      </c>
      <c r="F78" s="8">
        <v>0.25</v>
      </c>
      <c r="G78" s="8">
        <v>0.5</v>
      </c>
      <c r="H78" s="8">
        <v>0.75</v>
      </c>
      <c r="I78" s="20">
        <f>D78*'3. ARM'!J79+(1-D78)*'3. ARM'!K79</f>
        <v>27632007079.412746</v>
      </c>
      <c r="J78" s="20">
        <f>E78*F78*'3. ARM'!P79+((1-E78)*'3. ARM'!P79)</f>
        <v>28783340715.221611</v>
      </c>
      <c r="K78" s="20">
        <f t="shared" si="4"/>
        <v>28207673897.317177</v>
      </c>
      <c r="L78" s="20">
        <f>$D78*'3. ARM'!L79+(1-$D78)*'3. ARM'!M79</f>
        <v>87146497375.954041</v>
      </c>
      <c r="M78" s="20">
        <f>$E78*G78*'3. ARM'!Q79+((1-$E78)*'3. ARM'!Q79)</f>
        <v>108933121746.19257</v>
      </c>
      <c r="N78" s="20">
        <f t="shared" si="5"/>
        <v>98039809561.073303</v>
      </c>
      <c r="O78" s="20">
        <f>$D78*'3. ARM'!N79+(1-$D78)*'3. ARM'!O79</f>
        <v>53086331058.932335</v>
      </c>
      <c r="P78" s="20">
        <f>$E78*H78*'3. ARM'!R79+((1-$E78)*'3. ARM'!R79)</f>
        <v>77417566231.29715</v>
      </c>
      <c r="Q78" s="20">
        <f t="shared" si="6"/>
        <v>65251948645.114746</v>
      </c>
      <c r="R78" s="20">
        <f>I78+L78+O78</f>
        <v>167864835514.29913</v>
      </c>
      <c r="S78" s="20">
        <f>J78+M78+P78</f>
        <v>215134028692.71133</v>
      </c>
      <c r="T78" s="20">
        <f>K78+N78+Q78</f>
        <v>191499432103.50522</v>
      </c>
      <c r="U78" s="13">
        <f>_xlfn.RANK.EQ(J78,J$4:J$194)</f>
        <v>3</v>
      </c>
      <c r="V78" s="13">
        <f>_xlfn.RANK.EQ(N78,N$4:N$194)</f>
        <v>1</v>
      </c>
      <c r="W78" s="18">
        <f>_xlfn.RANK.EQ(Q78,Q$4:Q$194)</f>
        <v>1</v>
      </c>
      <c r="X78" s="18">
        <f t="shared" si="7"/>
        <v>2</v>
      </c>
    </row>
    <row r="79" spans="1:24" x14ac:dyDescent="0.3">
      <c r="A79" s="1" t="s">
        <v>156</v>
      </c>
      <c r="B79" s="1" t="s">
        <v>157</v>
      </c>
      <c r="D79" s="11">
        <f>stlt_tradeoff</f>
        <v>0.6</v>
      </c>
      <c r="E79" s="11">
        <f>spotlight_factor</f>
        <v>0.5</v>
      </c>
      <c r="F79" s="8">
        <v>0.25</v>
      </c>
      <c r="G79" s="8">
        <v>0.5</v>
      </c>
      <c r="H79" s="8">
        <v>0.75</v>
      </c>
      <c r="I79" s="20">
        <f>D79*'3. ARM'!J80+(1-D79)*'3. ARM'!K80</f>
        <v>3147997350.0560069</v>
      </c>
      <c r="J79" s="20">
        <f>E79*F79*'3. ARM'!P80+((1-E79)*'3. ARM'!P80)</f>
        <v>3279163912.6625071</v>
      </c>
      <c r="K79" s="20">
        <f t="shared" si="4"/>
        <v>3213580631.3592567</v>
      </c>
      <c r="L79" s="20">
        <f>$D79*'3. ARM'!L80+(1-$D79)*'3. ARM'!M80</f>
        <v>20917497467.14732</v>
      </c>
      <c r="M79" s="20">
        <f>$E79*G79*'3. ARM'!Q80+((1-$E79)*'3. ARM'!Q80)</f>
        <v>26146871859.246651</v>
      </c>
      <c r="N79" s="20">
        <f t="shared" si="5"/>
        <v>23532184663.196983</v>
      </c>
      <c r="O79" s="20">
        <f>$D79*'3. ARM'!N80+(1-$D79)*'3. ARM'!O80</f>
        <v>10483082500.725649</v>
      </c>
      <c r="P79" s="20">
        <f>$E79*H79*'3. ARM'!R80+((1-$E79)*'3. ARM'!R80)</f>
        <v>15287828758.454073</v>
      </c>
      <c r="Q79" s="20">
        <f t="shared" si="6"/>
        <v>12885455629.589861</v>
      </c>
      <c r="R79" s="20">
        <f>I79+L79+O79</f>
        <v>34548577317.928978</v>
      </c>
      <c r="S79" s="20">
        <f>J79+M79+P79</f>
        <v>44713864530.363228</v>
      </c>
      <c r="T79" s="20">
        <f>K79+N79+Q79</f>
        <v>39631220924.146103</v>
      </c>
      <c r="U79" s="13">
        <f>_xlfn.RANK.EQ(J79,J$4:J$194)</f>
        <v>11</v>
      </c>
      <c r="V79" s="13">
        <f>_xlfn.RANK.EQ(N79,N$4:N$194)</f>
        <v>3</v>
      </c>
      <c r="W79" s="18">
        <f>_xlfn.RANK.EQ(Q79,Q$4:Q$194)</f>
        <v>2</v>
      </c>
      <c r="X79" s="18">
        <f t="shared" si="7"/>
        <v>4</v>
      </c>
    </row>
    <row r="80" spans="1:24" x14ac:dyDescent="0.3">
      <c r="A80" s="1" t="s">
        <v>158</v>
      </c>
      <c r="B80" s="1" t="s">
        <v>159</v>
      </c>
      <c r="D80" s="11">
        <f>stlt_tradeoff</f>
        <v>0.6</v>
      </c>
      <c r="E80" s="11">
        <f>spotlight_factor</f>
        <v>0.5</v>
      </c>
      <c r="F80" s="8">
        <v>0.25</v>
      </c>
      <c r="G80" s="8">
        <v>0.5</v>
      </c>
      <c r="H80" s="8">
        <v>0.75</v>
      </c>
      <c r="I80" s="20">
        <f>D80*'3. ARM'!J81+(1-D80)*'3. ARM'!K81</f>
        <v>1706106999.7016726</v>
      </c>
      <c r="J80" s="20">
        <f>E80*F80*'3. ARM'!P81+((1-E80)*'3. ARM'!P81)</f>
        <v>1777194793.2309091</v>
      </c>
      <c r="K80" s="20">
        <f t="shared" si="4"/>
        <v>1741650896.466291</v>
      </c>
      <c r="L80" s="20">
        <f>$D80*'3. ARM'!L81+(1-$D80)*'3. ARM'!M81</f>
        <v>4715353628.3297358</v>
      </c>
      <c r="M80" s="20">
        <f>$E80*G80*'3. ARM'!Q81+((1-$E80)*'3. ARM'!Q81)</f>
        <v>5894192055.4121704</v>
      </c>
      <c r="N80" s="20">
        <f t="shared" si="5"/>
        <v>5304772841.8709526</v>
      </c>
      <c r="O80" s="20">
        <f>$D80*'3. ARM'!N81+(1-$D80)*'3. ARM'!O81</f>
        <v>169109057.59820086</v>
      </c>
      <c r="P80" s="20">
        <f>$E80*H80*'3. ARM'!R81+((1-$E80)*'3. ARM'!R81)</f>
        <v>246617506.91404295</v>
      </c>
      <c r="Q80" s="20">
        <f t="shared" si="6"/>
        <v>207863282.2561219</v>
      </c>
      <c r="R80" s="20">
        <f>I80+L80+O80</f>
        <v>6590569685.6296091</v>
      </c>
      <c r="S80" s="20">
        <f>J80+M80+P80</f>
        <v>7918004355.5571232</v>
      </c>
      <c r="T80" s="20">
        <f>K80+N80+Q80</f>
        <v>7254287020.5933657</v>
      </c>
      <c r="U80" s="13">
        <f>_xlfn.RANK.EQ(J80,J$4:J$194)</f>
        <v>13</v>
      </c>
      <c r="V80" s="13">
        <f>_xlfn.RANK.EQ(N80,N$4:N$194)</f>
        <v>12</v>
      </c>
      <c r="W80" s="18">
        <f>_xlfn.RANK.EQ(Q80,Q$4:Q$194)</f>
        <v>57</v>
      </c>
      <c r="X80" s="18">
        <f t="shared" si="7"/>
        <v>16</v>
      </c>
    </row>
    <row r="81" spans="1:24" x14ac:dyDescent="0.3">
      <c r="A81" s="1" t="s">
        <v>160</v>
      </c>
      <c r="B81" s="1" t="s">
        <v>161</v>
      </c>
      <c r="D81" s="11">
        <f>stlt_tradeoff</f>
        <v>0.6</v>
      </c>
      <c r="E81" s="11">
        <f>spotlight_factor</f>
        <v>0.5</v>
      </c>
      <c r="F81" s="8">
        <v>0.25</v>
      </c>
      <c r="G81" s="8">
        <v>0.5</v>
      </c>
      <c r="H81" s="8">
        <v>0.75</v>
      </c>
      <c r="I81" s="20">
        <f>D81*'3. ARM'!J82+(1-D81)*'3. ARM'!K82</f>
        <v>0</v>
      </c>
      <c r="J81" s="20">
        <f>E81*F81*'3. ARM'!P82+((1-E81)*'3. ARM'!P82)</f>
        <v>0</v>
      </c>
      <c r="K81" s="20">
        <f t="shared" si="4"/>
        <v>0</v>
      </c>
      <c r="L81" s="20">
        <f>$D81*'3. ARM'!L82+(1-$D81)*'3. ARM'!M82</f>
        <v>236032717.91445911</v>
      </c>
      <c r="M81" s="20">
        <f>$E81*G81*'3. ARM'!Q82+((1-$E81)*'3. ARM'!Q82)</f>
        <v>295040927.08057392</v>
      </c>
      <c r="N81" s="20">
        <f t="shared" si="5"/>
        <v>265536822.49751651</v>
      </c>
      <c r="O81" s="20">
        <f>$D81*'3. ARM'!N82+(1-$D81)*'3. ARM'!O82</f>
        <v>984324.91580822715</v>
      </c>
      <c r="P81" s="20">
        <f>$E81*H81*'3. ARM'!R82+((1-$E81)*'3. ARM'!R82)</f>
        <v>1435565.7105536647</v>
      </c>
      <c r="Q81" s="20">
        <f t="shared" si="6"/>
        <v>1209945.3131809458</v>
      </c>
      <c r="R81" s="20">
        <f>I81+L81+O81</f>
        <v>237017042.83026734</v>
      </c>
      <c r="S81" s="20">
        <f>J81+M81+P81</f>
        <v>296476492.79112756</v>
      </c>
      <c r="T81" s="20">
        <f>K81+N81+Q81</f>
        <v>266746767.81069747</v>
      </c>
      <c r="U81" s="13">
        <f>_xlfn.RANK.EQ(J81,J$4:J$194)</f>
        <v>72</v>
      </c>
      <c r="V81" s="13">
        <f>_xlfn.RANK.EQ(N81,N$4:N$194)</f>
        <v>88</v>
      </c>
      <c r="W81" s="18">
        <f>_xlfn.RANK.EQ(Q81,Q$4:Q$194)</f>
        <v>150</v>
      </c>
      <c r="X81" s="18">
        <f t="shared" si="7"/>
        <v>106</v>
      </c>
    </row>
    <row r="82" spans="1:24" x14ac:dyDescent="0.3">
      <c r="A82" s="1" t="s">
        <v>162</v>
      </c>
      <c r="B82" s="1" t="s">
        <v>163</v>
      </c>
      <c r="D82" s="11">
        <f>stlt_tradeoff</f>
        <v>0.6</v>
      </c>
      <c r="E82" s="11">
        <f>spotlight_factor</f>
        <v>0.5</v>
      </c>
      <c r="F82" s="8">
        <v>0.25</v>
      </c>
      <c r="G82" s="8">
        <v>0.5</v>
      </c>
      <c r="H82" s="8">
        <v>0.75</v>
      </c>
      <c r="I82" s="20">
        <f>D82*'3. ARM'!J83+(1-D82)*'3. ARM'!K83</f>
        <v>0</v>
      </c>
      <c r="J82" s="20">
        <f>E82*F82*'3. ARM'!P83+((1-E82)*'3. ARM'!P83)</f>
        <v>0</v>
      </c>
      <c r="K82" s="20">
        <f t="shared" si="4"/>
        <v>0</v>
      </c>
      <c r="L82" s="20">
        <f>$D82*'3. ARM'!L83+(1-$D82)*'3. ARM'!M83</f>
        <v>148280675.52054369</v>
      </c>
      <c r="M82" s="20">
        <f>$E82*G82*'3. ARM'!Q83+((1-$E82)*'3. ARM'!Q83)</f>
        <v>185350856.58817965</v>
      </c>
      <c r="N82" s="20">
        <f t="shared" si="5"/>
        <v>166815766.05436167</v>
      </c>
      <c r="O82" s="20">
        <f>$D82*'3. ARM'!N83+(1-$D82)*'3. ARM'!O83</f>
        <v>1535332.5296915674</v>
      </c>
      <c r="P82" s="20">
        <f>$E82*H82*'3. ARM'!R83+((1-$E82)*'3. ARM'!R83)</f>
        <v>2239027.9183002021</v>
      </c>
      <c r="Q82" s="20">
        <f t="shared" si="6"/>
        <v>1887180.2239958849</v>
      </c>
      <c r="R82" s="20">
        <f>I82+L82+O82</f>
        <v>149816008.05023527</v>
      </c>
      <c r="S82" s="20">
        <f>J82+M82+P82</f>
        <v>187589884.50647986</v>
      </c>
      <c r="T82" s="20">
        <f>K82+N82+Q82</f>
        <v>168702946.27835757</v>
      </c>
      <c r="U82" s="13">
        <f>_xlfn.RANK.EQ(J82,J$4:J$194)</f>
        <v>72</v>
      </c>
      <c r="V82" s="13">
        <f>_xlfn.RANK.EQ(N82,N$4:N$194)</f>
        <v>101</v>
      </c>
      <c r="W82" s="18">
        <f>_xlfn.RANK.EQ(Q82,Q$4:Q$194)</f>
        <v>144</v>
      </c>
      <c r="X82" s="18">
        <f t="shared" si="7"/>
        <v>122</v>
      </c>
    </row>
    <row r="83" spans="1:24" x14ac:dyDescent="0.3">
      <c r="A83" s="1" t="s">
        <v>164</v>
      </c>
      <c r="B83" s="1" t="s">
        <v>165</v>
      </c>
      <c r="D83" s="11">
        <f>stlt_tradeoff</f>
        <v>0.6</v>
      </c>
      <c r="E83" s="11">
        <f>spotlight_factor</f>
        <v>0.5</v>
      </c>
      <c r="F83" s="8">
        <v>0.25</v>
      </c>
      <c r="G83" s="8">
        <v>0.5</v>
      </c>
      <c r="H83" s="8">
        <v>0.75</v>
      </c>
      <c r="I83" s="20">
        <f>D83*'3. ARM'!J84+(1-D83)*'3. ARM'!K84</f>
        <v>0</v>
      </c>
      <c r="J83" s="20">
        <f>E83*F83*'3. ARM'!P84+((1-E83)*'3. ARM'!P84)</f>
        <v>0</v>
      </c>
      <c r="K83" s="20">
        <f t="shared" si="4"/>
        <v>0</v>
      </c>
      <c r="L83" s="20">
        <f>$D83*'3. ARM'!L84+(1-$D83)*'3. ARM'!M84</f>
        <v>27031699.262678921</v>
      </c>
      <c r="M83" s="20">
        <f>$E83*G83*'3. ARM'!Q84+((1-$E83)*'3. ARM'!Q84)</f>
        <v>33789631.265848652</v>
      </c>
      <c r="N83" s="20">
        <f t="shared" si="5"/>
        <v>30410665.264263786</v>
      </c>
      <c r="O83" s="20">
        <f>$D83*'3. ARM'!N84+(1-$D83)*'3. ARM'!O84</f>
        <v>304784722.17055756</v>
      </c>
      <c r="P83" s="20">
        <f>$E83*H83*'3. ARM'!R84+((1-$E83)*'3. ARM'!R84)</f>
        <v>444477806.45706308</v>
      </c>
      <c r="Q83" s="20">
        <f t="shared" si="6"/>
        <v>374631264.31381035</v>
      </c>
      <c r="R83" s="20">
        <f>I83+L83+O83</f>
        <v>331816421.43323648</v>
      </c>
      <c r="S83" s="20">
        <f>J83+M83+P83</f>
        <v>478267437.72291172</v>
      </c>
      <c r="T83" s="20">
        <f>K83+N83+Q83</f>
        <v>405041929.57807416</v>
      </c>
      <c r="U83" s="13">
        <f>_xlfn.RANK.EQ(J83,J$4:J$194)</f>
        <v>72</v>
      </c>
      <c r="V83" s="13">
        <f>_xlfn.RANK.EQ(N83,N$4:N$194)</f>
        <v>140</v>
      </c>
      <c r="W83" s="18">
        <f>_xlfn.RANK.EQ(Q83,Q$4:Q$194)</f>
        <v>40</v>
      </c>
      <c r="X83" s="18">
        <f t="shared" si="7"/>
        <v>91</v>
      </c>
    </row>
    <row r="84" spans="1:24" x14ac:dyDescent="0.3">
      <c r="A84" s="1" t="s">
        <v>166</v>
      </c>
      <c r="B84" s="1" t="s">
        <v>167</v>
      </c>
      <c r="D84" s="11">
        <f>stlt_tradeoff</f>
        <v>0.6</v>
      </c>
      <c r="E84" s="11">
        <f>spotlight_factor</f>
        <v>0.5</v>
      </c>
      <c r="F84" s="8">
        <v>0.25</v>
      </c>
      <c r="G84" s="8">
        <v>0.5</v>
      </c>
      <c r="H84" s="8">
        <v>0.75</v>
      </c>
      <c r="I84" s="20">
        <f>D84*'3. ARM'!J85+(1-D84)*'3. ARM'!K85</f>
        <v>0</v>
      </c>
      <c r="J84" s="20">
        <f>E84*F84*'3. ARM'!P85+((1-E84)*'3. ARM'!P85)</f>
        <v>0</v>
      </c>
      <c r="K84" s="20">
        <f t="shared" si="4"/>
        <v>0</v>
      </c>
      <c r="L84" s="20">
        <f>$D84*'3. ARM'!L85+(1-$D84)*'3. ARM'!M85</f>
        <v>1218808094.2489204</v>
      </c>
      <c r="M84" s="20">
        <f>$E84*G84*'3. ARM'!Q85+((1-$E84)*'3. ARM'!Q85)</f>
        <v>1523510134.6861506</v>
      </c>
      <c r="N84" s="20">
        <f t="shared" si="5"/>
        <v>1371159114.4675355</v>
      </c>
      <c r="O84" s="20">
        <f>$D84*'3. ARM'!N85+(1-$D84)*'3. ARM'!O85</f>
        <v>1120793791.6567857</v>
      </c>
      <c r="P84" s="20">
        <f>$E84*H84*'3. ARM'!R85+((1-$E84)*'3. ARM'!R85)</f>
        <v>1634491026.2286463</v>
      </c>
      <c r="Q84" s="20">
        <f t="shared" si="6"/>
        <v>1377642408.9427161</v>
      </c>
      <c r="R84" s="20">
        <f>I84+L84+O84</f>
        <v>2339601885.9057064</v>
      </c>
      <c r="S84" s="20">
        <f>J84+M84+P84</f>
        <v>3158001160.9147968</v>
      </c>
      <c r="T84" s="20">
        <f>K84+N84+Q84</f>
        <v>2748801523.4102516</v>
      </c>
      <c r="U84" s="13">
        <f>_xlfn.RANK.EQ(J84,J$4:J$194)</f>
        <v>72</v>
      </c>
      <c r="V84" s="13">
        <f>_xlfn.RANK.EQ(N84,N$4:N$194)</f>
        <v>44</v>
      </c>
      <c r="W84" s="18">
        <f>_xlfn.RANK.EQ(Q84,Q$4:Q$194)</f>
        <v>16</v>
      </c>
      <c r="X84" s="18">
        <f t="shared" si="7"/>
        <v>36</v>
      </c>
    </row>
    <row r="85" spans="1:24" x14ac:dyDescent="0.3">
      <c r="A85" s="1" t="s">
        <v>168</v>
      </c>
      <c r="B85" s="1" t="s">
        <v>169</v>
      </c>
      <c r="D85" s="11">
        <f>stlt_tradeoff</f>
        <v>0.6</v>
      </c>
      <c r="E85" s="11">
        <f>spotlight_factor</f>
        <v>0.5</v>
      </c>
      <c r="F85" s="8">
        <v>0.25</v>
      </c>
      <c r="G85" s="8">
        <v>0.5</v>
      </c>
      <c r="H85" s="8">
        <v>0.75</v>
      </c>
      <c r="I85" s="20">
        <f>D85*'3. ARM'!J86+(1-D85)*'3. ARM'!K86</f>
        <v>96769929.811629251</v>
      </c>
      <c r="J85" s="20">
        <f>E85*F85*'3. ARM'!P86+((1-E85)*'3. ARM'!P86)</f>
        <v>100802017.72044712</v>
      </c>
      <c r="K85" s="20">
        <f t="shared" si="4"/>
        <v>98785973.766038179</v>
      </c>
      <c r="L85" s="20">
        <f>$D85*'3. ARM'!L86+(1-$D85)*'3. ARM'!M86</f>
        <v>81570808.797285721</v>
      </c>
      <c r="M85" s="20">
        <f>$E85*G85*'3. ARM'!Q86+((1-$E85)*'3. ARM'!Q86)</f>
        <v>101963520.68410715</v>
      </c>
      <c r="N85" s="20">
        <f t="shared" si="5"/>
        <v>91767164.74069643</v>
      </c>
      <c r="O85" s="20">
        <f>$D85*'3. ARM'!N86+(1-$D85)*'3. ARM'!O86</f>
        <v>4925254.1235165838</v>
      </c>
      <c r="P85" s="20">
        <f>$E85*H85*'3. ARM'!R86+((1-$E85)*'3. ARM'!R86)</f>
        <v>7182713.4509616848</v>
      </c>
      <c r="Q85" s="20">
        <f t="shared" si="6"/>
        <v>6053983.7872391343</v>
      </c>
      <c r="R85" s="20">
        <f>I85+L85+O85</f>
        <v>183265992.73243156</v>
      </c>
      <c r="S85" s="20">
        <f>J85+M85+P85</f>
        <v>209948251.85551596</v>
      </c>
      <c r="T85" s="20">
        <f>K85+N85+Q85</f>
        <v>196607122.29397374</v>
      </c>
      <c r="U85" s="13">
        <f>_xlfn.RANK.EQ(J85,J$4:J$194)</f>
        <v>37</v>
      </c>
      <c r="V85" s="13">
        <f>_xlfn.RANK.EQ(N85,N$4:N$194)</f>
        <v>124</v>
      </c>
      <c r="W85" s="18">
        <f>_xlfn.RANK.EQ(Q85,Q$4:Q$194)</f>
        <v>127</v>
      </c>
      <c r="X85" s="18">
        <f t="shared" si="7"/>
        <v>115</v>
      </c>
    </row>
    <row r="86" spans="1:24" x14ac:dyDescent="0.3">
      <c r="A86" s="1" t="s">
        <v>170</v>
      </c>
      <c r="B86" s="1" t="s">
        <v>171</v>
      </c>
      <c r="D86" s="11">
        <f>stlt_tradeoff</f>
        <v>0.6</v>
      </c>
      <c r="E86" s="11">
        <f>spotlight_factor</f>
        <v>0.5</v>
      </c>
      <c r="F86" s="8">
        <v>0.25</v>
      </c>
      <c r="G86" s="8">
        <v>0.5</v>
      </c>
      <c r="H86" s="8">
        <v>0.75</v>
      </c>
      <c r="I86" s="20">
        <f>D86*'3. ARM'!J87+(1-D86)*'3. ARM'!K87</f>
        <v>4891262406.1504393</v>
      </c>
      <c r="J86" s="20">
        <f>E86*F86*'3. ARM'!P87+((1-E86)*'3. ARM'!P87)</f>
        <v>5095065016.8233747</v>
      </c>
      <c r="K86" s="20">
        <f t="shared" si="4"/>
        <v>4993163711.486907</v>
      </c>
      <c r="L86" s="20">
        <f>$D86*'3. ARM'!L87+(1-$D86)*'3. ARM'!M87</f>
        <v>2063834695.5315733</v>
      </c>
      <c r="M86" s="20">
        <f>$E86*G86*'3. ARM'!Q87+((1-$E86)*'3. ARM'!Q87)</f>
        <v>2579793381.6019669</v>
      </c>
      <c r="N86" s="20">
        <f t="shared" si="5"/>
        <v>2321814038.5667701</v>
      </c>
      <c r="O86" s="20">
        <f>$D86*'3. ARM'!N87+(1-$D86)*'3. ARM'!O87</f>
        <v>1069485869.3307936</v>
      </c>
      <c r="P86" s="20">
        <f>$E86*H86*'3. ARM'!R87+((1-$E86)*'3. ARM'!R87)</f>
        <v>1559667017.4615741</v>
      </c>
      <c r="Q86" s="20">
        <f t="shared" si="6"/>
        <v>1314576443.396184</v>
      </c>
      <c r="R86" s="20">
        <f>I86+L86+O86</f>
        <v>8024582971.0128059</v>
      </c>
      <c r="S86" s="20">
        <f>J86+M86+P86</f>
        <v>9234525415.8869152</v>
      </c>
      <c r="T86" s="20">
        <f>K86+N86+Q86</f>
        <v>8629554193.4498596</v>
      </c>
      <c r="U86" s="13">
        <f>_xlfn.RANK.EQ(J86,J$4:J$194)</f>
        <v>9</v>
      </c>
      <c r="V86" s="13">
        <f>_xlfn.RANK.EQ(N86,N$4:N$194)</f>
        <v>25</v>
      </c>
      <c r="W86" s="18">
        <f>_xlfn.RANK.EQ(Q86,Q$4:Q$194)</f>
        <v>18</v>
      </c>
      <c r="X86" s="18">
        <f t="shared" si="7"/>
        <v>13</v>
      </c>
    </row>
    <row r="87" spans="1:24" x14ac:dyDescent="0.3">
      <c r="A87" s="1" t="s">
        <v>172</v>
      </c>
      <c r="B87" s="1" t="s">
        <v>173</v>
      </c>
      <c r="D87" s="11">
        <f>stlt_tradeoff</f>
        <v>0.6</v>
      </c>
      <c r="E87" s="11">
        <f>spotlight_factor</f>
        <v>0.5</v>
      </c>
      <c r="F87" s="8">
        <v>0.25</v>
      </c>
      <c r="G87" s="8">
        <v>0.5</v>
      </c>
      <c r="H87" s="8">
        <v>0.75</v>
      </c>
      <c r="I87" s="20">
        <f>D87*'3. ARM'!J88+(1-D87)*'3. ARM'!K88</f>
        <v>0</v>
      </c>
      <c r="J87" s="20">
        <f>E87*F87*'3. ARM'!P88+((1-E87)*'3. ARM'!P88)</f>
        <v>0</v>
      </c>
      <c r="K87" s="20">
        <f t="shared" si="4"/>
        <v>0</v>
      </c>
      <c r="L87" s="20">
        <f>$D87*'3. ARM'!L88+(1-$D87)*'3. ARM'!M88</f>
        <v>127516017.94357361</v>
      </c>
      <c r="M87" s="20">
        <f>$E87*G87*'3. ARM'!Q88+((1-$E87)*'3. ARM'!Q88)</f>
        <v>159395030.55446702</v>
      </c>
      <c r="N87" s="20">
        <f t="shared" si="5"/>
        <v>143455524.24902031</v>
      </c>
      <c r="O87" s="20">
        <f>$D87*'3. ARM'!N88+(1-$D87)*'3. ARM'!O88</f>
        <v>230261283.0097031</v>
      </c>
      <c r="P87" s="20">
        <f>$E87*H87*'3. ARM'!R88+((1-$E87)*'3. ARM'!R88)</f>
        <v>335797791.01415032</v>
      </c>
      <c r="Q87" s="20">
        <f t="shared" si="6"/>
        <v>283029537.01192671</v>
      </c>
      <c r="R87" s="20">
        <f>I87+L87+O87</f>
        <v>357777300.95327669</v>
      </c>
      <c r="S87" s="20">
        <f>J87+M87+P87</f>
        <v>495192821.56861734</v>
      </c>
      <c r="T87" s="20">
        <f>K87+N87+Q87</f>
        <v>426485061.26094699</v>
      </c>
      <c r="U87" s="13">
        <f>_xlfn.RANK.EQ(J87,J$4:J$194)</f>
        <v>72</v>
      </c>
      <c r="V87" s="13">
        <f>_xlfn.RANK.EQ(N87,N$4:N$194)</f>
        <v>107</v>
      </c>
      <c r="W87" s="18">
        <f>_xlfn.RANK.EQ(Q87,Q$4:Q$194)</f>
        <v>53</v>
      </c>
      <c r="X87" s="18">
        <f t="shared" si="7"/>
        <v>88</v>
      </c>
    </row>
    <row r="88" spans="1:24" x14ac:dyDescent="0.3">
      <c r="A88" s="1" t="s">
        <v>174</v>
      </c>
      <c r="B88" s="1" t="s">
        <v>175</v>
      </c>
      <c r="D88" s="11">
        <f>stlt_tradeoff</f>
        <v>0.6</v>
      </c>
      <c r="E88" s="11">
        <f>spotlight_factor</f>
        <v>0.5</v>
      </c>
      <c r="F88" s="8">
        <v>0.25</v>
      </c>
      <c r="G88" s="8">
        <v>0.5</v>
      </c>
      <c r="H88" s="8">
        <v>0.75</v>
      </c>
      <c r="I88" s="20">
        <f>D88*'3. ARM'!J89+(1-D88)*'3. ARM'!K89</f>
        <v>0</v>
      </c>
      <c r="J88" s="20">
        <f>E88*F88*'3. ARM'!P89+((1-E88)*'3. ARM'!P89)</f>
        <v>0</v>
      </c>
      <c r="K88" s="20">
        <f t="shared" si="4"/>
        <v>0</v>
      </c>
      <c r="L88" s="20">
        <f>$D88*'3. ARM'!L89+(1-$D88)*'3. ARM'!M89</f>
        <v>14733302.473213108</v>
      </c>
      <c r="M88" s="20">
        <f>$E88*G88*'3. ARM'!Q89+((1-$E88)*'3. ARM'!Q89)</f>
        <v>18416646.841516383</v>
      </c>
      <c r="N88" s="20">
        <f t="shared" si="5"/>
        <v>16574974.657364745</v>
      </c>
      <c r="O88" s="20">
        <f>$D88*'3. ARM'!N89+(1-$D88)*'3. ARM'!O89</f>
        <v>748995322.71949136</v>
      </c>
      <c r="P88" s="20">
        <f>$E88*H88*'3. ARM'!R89+((1-$E88)*'3. ARM'!R89)</f>
        <v>1092284944.0700917</v>
      </c>
      <c r="Q88" s="20">
        <f t="shared" si="6"/>
        <v>920640133.3947916</v>
      </c>
      <c r="R88" s="20">
        <f>I88+L88+O88</f>
        <v>763728625.19270444</v>
      </c>
      <c r="S88" s="20">
        <f>J88+M88+P88</f>
        <v>1110701590.9116082</v>
      </c>
      <c r="T88" s="20">
        <f>K88+N88+Q88</f>
        <v>937215108.05215633</v>
      </c>
      <c r="U88" s="13">
        <f>_xlfn.RANK.EQ(J88,J$4:J$194)</f>
        <v>72</v>
      </c>
      <c r="V88" s="13">
        <f>_xlfn.RANK.EQ(N88,N$4:N$194)</f>
        <v>147</v>
      </c>
      <c r="W88" s="18">
        <f>_xlfn.RANK.EQ(Q88,Q$4:Q$194)</f>
        <v>20</v>
      </c>
      <c r="X88" s="18">
        <f t="shared" si="7"/>
        <v>68</v>
      </c>
    </row>
    <row r="89" spans="1:24" x14ac:dyDescent="0.3">
      <c r="A89" s="1" t="s">
        <v>176</v>
      </c>
      <c r="B89" s="1" t="s">
        <v>177</v>
      </c>
      <c r="D89" s="11">
        <f>stlt_tradeoff</f>
        <v>0.6</v>
      </c>
      <c r="E89" s="11">
        <f>spotlight_factor</f>
        <v>0.5</v>
      </c>
      <c r="F89" s="8">
        <v>0.25</v>
      </c>
      <c r="G89" s="8">
        <v>0.5</v>
      </c>
      <c r="H89" s="8">
        <v>0.75</v>
      </c>
      <c r="I89" s="20">
        <f>D89*'3. ARM'!J90+(1-D89)*'3. ARM'!K90</f>
        <v>0</v>
      </c>
      <c r="J89" s="20">
        <f>E89*F89*'3. ARM'!P90+((1-E89)*'3. ARM'!P90)</f>
        <v>0</v>
      </c>
      <c r="K89" s="20">
        <f t="shared" si="4"/>
        <v>0</v>
      </c>
      <c r="L89" s="20">
        <f>$D89*'3. ARM'!L90+(1-$D89)*'3. ARM'!M90</f>
        <v>1268700693.9296291</v>
      </c>
      <c r="M89" s="20">
        <f>$E89*G89*'3. ARM'!Q90+((1-$E89)*'3. ARM'!Q90)</f>
        <v>1585875884.9120364</v>
      </c>
      <c r="N89" s="20">
        <f t="shared" si="5"/>
        <v>1427288289.4208326</v>
      </c>
      <c r="O89" s="20">
        <f>$D89*'3. ARM'!N90+(1-$D89)*'3. ARM'!O90</f>
        <v>719733021.2611233</v>
      </c>
      <c r="P89" s="20">
        <f>$E89*H89*'3. ARM'!R90+((1-$E89)*'3. ARM'!R90)</f>
        <v>1049610711.1308048</v>
      </c>
      <c r="Q89" s="20">
        <f t="shared" si="6"/>
        <v>884671866.1959641</v>
      </c>
      <c r="R89" s="20">
        <f>I89+L89+O89</f>
        <v>1988433715.1907525</v>
      </c>
      <c r="S89" s="20">
        <f>J89+M89+P89</f>
        <v>2635486596.042841</v>
      </c>
      <c r="T89" s="20">
        <f>K89+N89+Q89</f>
        <v>2311960155.6167965</v>
      </c>
      <c r="U89" s="13">
        <f>_xlfn.RANK.EQ(J89,J$4:J$194)</f>
        <v>72</v>
      </c>
      <c r="V89" s="13">
        <f>_xlfn.RANK.EQ(N89,N$4:N$194)</f>
        <v>43</v>
      </c>
      <c r="W89" s="18">
        <f>_xlfn.RANK.EQ(Q89,Q$4:Q$194)</f>
        <v>21</v>
      </c>
      <c r="X89" s="18">
        <f t="shared" si="7"/>
        <v>40</v>
      </c>
    </row>
    <row r="90" spans="1:24" x14ac:dyDescent="0.3">
      <c r="A90" s="1" t="s">
        <v>178</v>
      </c>
      <c r="B90" s="1" t="s">
        <v>179</v>
      </c>
      <c r="D90" s="11">
        <f>stlt_tradeoff</f>
        <v>0.6</v>
      </c>
      <c r="E90" s="11">
        <f>spotlight_factor</f>
        <v>0.5</v>
      </c>
      <c r="F90" s="8">
        <v>0.25</v>
      </c>
      <c r="G90" s="8">
        <v>0.5</v>
      </c>
      <c r="H90" s="8">
        <v>0.75</v>
      </c>
      <c r="I90" s="20">
        <f>D90*'3. ARM'!J91+(1-D90)*'3. ARM'!K91</f>
        <v>0</v>
      </c>
      <c r="J90" s="20">
        <f>E90*F90*'3. ARM'!P91+((1-E90)*'3. ARM'!P91)</f>
        <v>0</v>
      </c>
      <c r="K90" s="20">
        <f t="shared" si="4"/>
        <v>0</v>
      </c>
      <c r="L90" s="20">
        <f>$D90*'3. ARM'!L91+(1-$D90)*'3. ARM'!M91</f>
        <v>100681.19878051692</v>
      </c>
      <c r="M90" s="20">
        <f>$E90*G90*'3. ARM'!Q91+((1-$E90)*'3. ARM'!Q91)</f>
        <v>125851.81097564615</v>
      </c>
      <c r="N90" s="20">
        <f t="shared" si="5"/>
        <v>113266.50487808153</v>
      </c>
      <c r="O90" s="20">
        <f>$D90*'3. ARM'!N91+(1-$D90)*'3. ARM'!O91</f>
        <v>31659.251723969788</v>
      </c>
      <c r="P90" s="20">
        <f>$E90*H90*'3. ARM'!R91+((1-$E90)*'3. ARM'!R91)</f>
        <v>46171.05459745595</v>
      </c>
      <c r="Q90" s="20">
        <f t="shared" si="6"/>
        <v>38915.153160712871</v>
      </c>
      <c r="R90" s="20">
        <f>I90+L90+O90</f>
        <v>132340.45050448671</v>
      </c>
      <c r="S90" s="20">
        <f>J90+M90+P90</f>
        <v>172022.86557310208</v>
      </c>
      <c r="T90" s="20">
        <f>K90+N90+Q90</f>
        <v>152181.65803879441</v>
      </c>
      <c r="U90" s="13">
        <f>_xlfn.RANK.EQ(J90,J$4:J$194)</f>
        <v>72</v>
      </c>
      <c r="V90" s="13">
        <f>_xlfn.RANK.EQ(N90,N$4:N$194)</f>
        <v>174</v>
      </c>
      <c r="W90" s="18">
        <f>_xlfn.RANK.EQ(Q90,Q$4:Q$194)</f>
        <v>178</v>
      </c>
      <c r="X90" s="18">
        <f t="shared" si="7"/>
        <v>187</v>
      </c>
    </row>
    <row r="91" spans="1:24" x14ac:dyDescent="0.3">
      <c r="A91" s="1" t="s">
        <v>180</v>
      </c>
      <c r="B91" s="1" t="s">
        <v>181</v>
      </c>
      <c r="D91" s="11">
        <f>stlt_tradeoff</f>
        <v>0.6</v>
      </c>
      <c r="E91" s="11">
        <f>spotlight_factor</f>
        <v>0.5</v>
      </c>
      <c r="F91" s="8">
        <v>0.25</v>
      </c>
      <c r="G91" s="8">
        <v>0.5</v>
      </c>
      <c r="H91" s="8">
        <v>0.75</v>
      </c>
      <c r="I91" s="20">
        <f>D91*'3. ARM'!J92+(1-D91)*'3. ARM'!K92</f>
        <v>1439040867.8218338</v>
      </c>
      <c r="J91" s="20">
        <f>E91*F91*'3. ARM'!P92+((1-E91)*'3. ARM'!P92)</f>
        <v>1499000910.7519102</v>
      </c>
      <c r="K91" s="20">
        <f t="shared" si="4"/>
        <v>1469020889.2868719</v>
      </c>
      <c r="L91" s="20">
        <f>$D91*'3. ARM'!L92+(1-$D91)*'3. ARM'!M92</f>
        <v>1666820787.8812666</v>
      </c>
      <c r="M91" s="20">
        <f>$E91*G91*'3. ARM'!Q92+((1-$E91)*'3. ARM'!Q92)</f>
        <v>2083526007.9765835</v>
      </c>
      <c r="N91" s="20">
        <f t="shared" si="5"/>
        <v>1875173397.928925</v>
      </c>
      <c r="O91" s="20">
        <f>$D91*'3. ARM'!N92+(1-$D91)*'3. ARM'!O92</f>
        <v>9040349.0602161158</v>
      </c>
      <c r="P91" s="20">
        <f>$E91*H91*'3. ARM'!R92+((1-$E91)*'3. ARM'!R92)</f>
        <v>13183855.504481835</v>
      </c>
      <c r="Q91" s="20">
        <f t="shared" si="6"/>
        <v>11112102.282348976</v>
      </c>
      <c r="R91" s="20">
        <f>I91+L91+O91</f>
        <v>3114902004.7633162</v>
      </c>
      <c r="S91" s="20">
        <f>J91+M91+P91</f>
        <v>3595710774.2329755</v>
      </c>
      <c r="T91" s="20">
        <f>K91+N91+Q91</f>
        <v>3355306389.4981461</v>
      </c>
      <c r="U91" s="13">
        <f>_xlfn.RANK.EQ(J91,J$4:J$194)</f>
        <v>15</v>
      </c>
      <c r="V91" s="13">
        <f>_xlfn.RANK.EQ(N91,N$4:N$194)</f>
        <v>31</v>
      </c>
      <c r="W91" s="18">
        <f>_xlfn.RANK.EQ(Q91,Q$4:Q$194)</f>
        <v>118</v>
      </c>
      <c r="X91" s="18">
        <f t="shared" si="7"/>
        <v>30</v>
      </c>
    </row>
    <row r="92" spans="1:24" x14ac:dyDescent="0.3">
      <c r="A92" s="1" t="s">
        <v>182</v>
      </c>
      <c r="B92" s="1" t="s">
        <v>183</v>
      </c>
      <c r="D92" s="11">
        <f>stlt_tradeoff</f>
        <v>0.6</v>
      </c>
      <c r="E92" s="11">
        <f>spotlight_factor</f>
        <v>0.5</v>
      </c>
      <c r="F92" s="8">
        <v>0.25</v>
      </c>
      <c r="G92" s="8">
        <v>0.5</v>
      </c>
      <c r="H92" s="8">
        <v>0.75</v>
      </c>
      <c r="I92" s="20">
        <f>D92*'3. ARM'!J93+(1-D92)*'3. ARM'!K93</f>
        <v>1566220742.2628694</v>
      </c>
      <c r="J92" s="20">
        <f>E92*F92*'3. ARM'!P93+((1-E92)*'3. ARM'!P93)</f>
        <v>1631479948.7113223</v>
      </c>
      <c r="K92" s="20">
        <f t="shared" si="4"/>
        <v>1598850345.4870958</v>
      </c>
      <c r="L92" s="20">
        <f>$D92*'3. ARM'!L93+(1-$D92)*'3. ARM'!M93</f>
        <v>1615788071.5433705</v>
      </c>
      <c r="M92" s="20">
        <f>$E92*G92*'3. ARM'!Q93+((1-$E92)*'3. ARM'!Q93)</f>
        <v>2019735104.116713</v>
      </c>
      <c r="N92" s="20">
        <f t="shared" si="5"/>
        <v>1817761587.8300419</v>
      </c>
      <c r="O92" s="20">
        <f>$D92*'3. ARM'!N93+(1-$D92)*'3. ARM'!O93</f>
        <v>14543393.298169186</v>
      </c>
      <c r="P92" s="20">
        <f>$E92*H92*'3. ARM'!R93+((1-$E92)*'3. ARM'!R93)</f>
        <v>21209116.53899673</v>
      </c>
      <c r="Q92" s="20">
        <f t="shared" si="6"/>
        <v>17876254.918582957</v>
      </c>
      <c r="R92" s="20">
        <f>I92+L92+O92</f>
        <v>3196552207.1044092</v>
      </c>
      <c r="S92" s="20">
        <f>J92+M92+P92</f>
        <v>3672424169.3670321</v>
      </c>
      <c r="T92" s="20">
        <f>K92+N92+Q92</f>
        <v>3434488188.2357206</v>
      </c>
      <c r="U92" s="13">
        <f>_xlfn.RANK.EQ(J92,J$4:J$194)</f>
        <v>14</v>
      </c>
      <c r="V92" s="13">
        <f>_xlfn.RANK.EQ(N92,N$4:N$194)</f>
        <v>32</v>
      </c>
      <c r="W92" s="18">
        <f>_xlfn.RANK.EQ(Q92,Q$4:Q$194)</f>
        <v>102</v>
      </c>
      <c r="X92" s="18">
        <f t="shared" si="7"/>
        <v>28</v>
      </c>
    </row>
    <row r="93" spans="1:24" x14ac:dyDescent="0.3">
      <c r="A93" s="1" t="s">
        <v>184</v>
      </c>
      <c r="B93" s="1" t="s">
        <v>185</v>
      </c>
      <c r="D93" s="11">
        <f>stlt_tradeoff</f>
        <v>0.6</v>
      </c>
      <c r="E93" s="11">
        <f>spotlight_factor</f>
        <v>0.5</v>
      </c>
      <c r="F93" s="8">
        <v>0.25</v>
      </c>
      <c r="G93" s="8">
        <v>0.5</v>
      </c>
      <c r="H93" s="8">
        <v>0.75</v>
      </c>
      <c r="I93" s="20">
        <f>D93*'3. ARM'!J94+(1-D93)*'3. ARM'!K94</f>
        <v>0</v>
      </c>
      <c r="J93" s="20">
        <f>E93*F93*'3. ARM'!P94+((1-E93)*'3. ARM'!P94)</f>
        <v>0</v>
      </c>
      <c r="K93" s="20">
        <f t="shared" si="4"/>
        <v>0</v>
      </c>
      <c r="L93" s="20">
        <f>$D93*'3. ARM'!L94+(1-$D93)*'3. ARM'!M94</f>
        <v>47690600.242536195</v>
      </c>
      <c r="M93" s="20">
        <f>$E93*G93*'3. ARM'!Q94+((1-$E93)*'3. ARM'!Q94)</f>
        <v>59613254.365670241</v>
      </c>
      <c r="N93" s="20">
        <f t="shared" si="5"/>
        <v>53651927.304103218</v>
      </c>
      <c r="O93" s="20">
        <f>$D93*'3. ARM'!N94+(1-$D93)*'3. ARM'!O94</f>
        <v>84905664.719444424</v>
      </c>
      <c r="P93" s="20">
        <f>$E93*H93*'3. ARM'!R94+((1-$E93)*'3. ARM'!R94)</f>
        <v>123820834.54918981</v>
      </c>
      <c r="Q93" s="20">
        <f t="shared" si="6"/>
        <v>104363249.63431711</v>
      </c>
      <c r="R93" s="20">
        <f>I93+L93+O93</f>
        <v>132596264.96198061</v>
      </c>
      <c r="S93" s="20">
        <f>J93+M93+P93</f>
        <v>183434088.91486004</v>
      </c>
      <c r="T93" s="20">
        <f>K93+N93+Q93</f>
        <v>158015176.93842033</v>
      </c>
      <c r="U93" s="13">
        <f>_xlfn.RANK.EQ(J93,J$4:J$194)</f>
        <v>72</v>
      </c>
      <c r="V93" s="13">
        <f>_xlfn.RANK.EQ(N93,N$4:N$194)</f>
        <v>131</v>
      </c>
      <c r="W93" s="18">
        <f>_xlfn.RANK.EQ(Q93,Q$4:Q$194)</f>
        <v>75</v>
      </c>
      <c r="X93" s="18">
        <f t="shared" si="7"/>
        <v>124</v>
      </c>
    </row>
    <row r="94" spans="1:24" x14ac:dyDescent="0.3">
      <c r="A94" s="1" t="s">
        <v>186</v>
      </c>
      <c r="B94" s="1" t="s">
        <v>187</v>
      </c>
      <c r="D94" s="11">
        <f>stlt_tradeoff</f>
        <v>0.6</v>
      </c>
      <c r="E94" s="11">
        <f>spotlight_factor</f>
        <v>0.5</v>
      </c>
      <c r="F94" s="8">
        <v>0.25</v>
      </c>
      <c r="G94" s="8">
        <v>0.5</v>
      </c>
      <c r="H94" s="8">
        <v>0.75</v>
      </c>
      <c r="I94" s="20">
        <f>D94*'3. ARM'!J95+(1-D94)*'3. ARM'!K95</f>
        <v>0</v>
      </c>
      <c r="J94" s="20">
        <f>E94*F94*'3. ARM'!P95+((1-E94)*'3. ARM'!P95)</f>
        <v>0</v>
      </c>
      <c r="K94" s="20">
        <f t="shared" si="4"/>
        <v>0</v>
      </c>
      <c r="L94" s="20">
        <f>$D94*'3. ARM'!L95+(1-$D94)*'3. ARM'!M95</f>
        <v>260352493.00819254</v>
      </c>
      <c r="M94" s="20">
        <f>$E94*G94*'3. ARM'!Q95+((1-$E94)*'3. ARM'!Q95)</f>
        <v>325440633.76024067</v>
      </c>
      <c r="N94" s="20">
        <f t="shared" si="5"/>
        <v>292896563.38421661</v>
      </c>
      <c r="O94" s="20">
        <f>$D94*'3. ARM'!N95+(1-$D94)*'3. ARM'!O95</f>
        <v>186023174.68949538</v>
      </c>
      <c r="P94" s="20">
        <f>$E94*H94*'3. ARM'!R95+((1-$E94)*'3. ARM'!R95)</f>
        <v>271283923.73468077</v>
      </c>
      <c r="Q94" s="20">
        <f t="shared" si="6"/>
        <v>228653549.21208808</v>
      </c>
      <c r="R94" s="20">
        <f>I94+L94+O94</f>
        <v>446375667.69768792</v>
      </c>
      <c r="S94" s="20">
        <f>J94+M94+P94</f>
        <v>596724557.49492145</v>
      </c>
      <c r="T94" s="20">
        <f>K94+N94+Q94</f>
        <v>521550112.59630466</v>
      </c>
      <c r="U94" s="13">
        <f>_xlfn.RANK.EQ(J94,J$4:J$194)</f>
        <v>72</v>
      </c>
      <c r="V94" s="13">
        <f>_xlfn.RANK.EQ(N94,N$4:N$194)</f>
        <v>84</v>
      </c>
      <c r="W94" s="18">
        <f>_xlfn.RANK.EQ(Q94,Q$4:Q$194)</f>
        <v>54</v>
      </c>
      <c r="X94" s="18">
        <f t="shared" si="7"/>
        <v>84</v>
      </c>
    </row>
    <row r="95" spans="1:24" x14ac:dyDescent="0.3">
      <c r="A95" s="1" t="s">
        <v>188</v>
      </c>
      <c r="B95" s="1" t="s">
        <v>189</v>
      </c>
      <c r="D95" s="11">
        <f>stlt_tradeoff</f>
        <v>0.6</v>
      </c>
      <c r="E95" s="11">
        <f>spotlight_factor</f>
        <v>0.5</v>
      </c>
      <c r="F95" s="8">
        <v>0.25</v>
      </c>
      <c r="G95" s="8">
        <v>0.5</v>
      </c>
      <c r="H95" s="8">
        <v>0.75</v>
      </c>
      <c r="I95" s="20">
        <f>D95*'3. ARM'!J96+(1-D95)*'3. ARM'!K96</f>
        <v>161686778.43509075</v>
      </c>
      <c r="J95" s="20">
        <f>E95*F95*'3. ARM'!P96+((1-E95)*'3. ARM'!P96)</f>
        <v>168423731.18238622</v>
      </c>
      <c r="K95" s="20">
        <f t="shared" si="4"/>
        <v>165055254.80873847</v>
      </c>
      <c r="L95" s="20">
        <f>$D95*'3. ARM'!L96+(1-$D95)*'3. ARM'!M96</f>
        <v>89580246.991038874</v>
      </c>
      <c r="M95" s="20">
        <f>$E95*G95*'3. ARM'!Q96+((1-$E95)*'3. ARM'!Q96)</f>
        <v>111975337.17629859</v>
      </c>
      <c r="N95" s="20">
        <f t="shared" si="5"/>
        <v>100777792.08366874</v>
      </c>
      <c r="O95" s="20">
        <f>$D95*'3. ARM'!N96+(1-$D95)*'3. ARM'!O96</f>
        <v>28225652.528226163</v>
      </c>
      <c r="P95" s="20">
        <f>$E95*H95*'3. ARM'!R96+((1-$E95)*'3. ARM'!R96)</f>
        <v>41162462.43699649</v>
      </c>
      <c r="Q95" s="20">
        <f t="shared" si="6"/>
        <v>34694057.482611328</v>
      </c>
      <c r="R95" s="20">
        <f>I95+L95+O95</f>
        <v>279492677.95435578</v>
      </c>
      <c r="S95" s="20">
        <f>J95+M95+P95</f>
        <v>321561530.79568124</v>
      </c>
      <c r="T95" s="20">
        <f>K95+N95+Q95</f>
        <v>300527104.37501854</v>
      </c>
      <c r="U95" s="13">
        <f>_xlfn.RANK.EQ(J95,J$4:J$194)</f>
        <v>32</v>
      </c>
      <c r="V95" s="13">
        <f>_xlfn.RANK.EQ(N95,N$4:N$194)</f>
        <v>119</v>
      </c>
      <c r="W95" s="18">
        <f>_xlfn.RANK.EQ(Q95,Q$4:Q$194)</f>
        <v>97</v>
      </c>
      <c r="X95" s="18">
        <f t="shared" si="7"/>
        <v>101</v>
      </c>
    </row>
    <row r="96" spans="1:24" x14ac:dyDescent="0.3">
      <c r="A96" s="1" t="s">
        <v>190</v>
      </c>
      <c r="B96" s="1" t="s">
        <v>191</v>
      </c>
      <c r="D96" s="11">
        <f>stlt_tradeoff</f>
        <v>0.6</v>
      </c>
      <c r="E96" s="11">
        <f>spotlight_factor</f>
        <v>0.5</v>
      </c>
      <c r="F96" s="8">
        <v>0.25</v>
      </c>
      <c r="G96" s="8">
        <v>0.5</v>
      </c>
      <c r="H96" s="8">
        <v>0.75</v>
      </c>
      <c r="I96" s="20">
        <f>D96*'3. ARM'!J97+(1-D96)*'3. ARM'!K97</f>
        <v>0</v>
      </c>
      <c r="J96" s="20">
        <f>E96*F96*'3. ARM'!P97+((1-E96)*'3. ARM'!P97)</f>
        <v>0</v>
      </c>
      <c r="K96" s="20">
        <f t="shared" si="4"/>
        <v>0</v>
      </c>
      <c r="L96" s="20">
        <f>$D96*'3. ARM'!L97+(1-$D96)*'3. ARM'!M97</f>
        <v>127770065.07135907</v>
      </c>
      <c r="M96" s="20">
        <f>$E96*G96*'3. ARM'!Q97+((1-$E96)*'3. ARM'!Q97)</f>
        <v>159712601.96419883</v>
      </c>
      <c r="N96" s="20">
        <f t="shared" si="5"/>
        <v>143741333.51777893</v>
      </c>
      <c r="O96" s="20">
        <f>$D96*'3. ARM'!N97+(1-$D96)*'3. ARM'!O97</f>
        <v>939809.40853817051</v>
      </c>
      <c r="P96" s="20">
        <f>$E96*H96*'3. ARM'!R97+((1-$E96)*'3. ARM'!R97)</f>
        <v>1370556.6999514988</v>
      </c>
      <c r="Q96" s="20">
        <f t="shared" si="6"/>
        <v>1155183.0542448347</v>
      </c>
      <c r="R96" s="20">
        <f>I96+L96+O96</f>
        <v>128709874.47989725</v>
      </c>
      <c r="S96" s="20">
        <f>J96+M96+P96</f>
        <v>161083158.66415033</v>
      </c>
      <c r="T96" s="20">
        <f>K96+N96+Q96</f>
        <v>144896516.57202378</v>
      </c>
      <c r="U96" s="13">
        <f>_xlfn.RANK.EQ(J96,J$4:J$194)</f>
        <v>72</v>
      </c>
      <c r="V96" s="13">
        <f>_xlfn.RANK.EQ(N96,N$4:N$194)</f>
        <v>106</v>
      </c>
      <c r="W96" s="18">
        <f>_xlfn.RANK.EQ(Q96,Q$4:Q$194)</f>
        <v>151</v>
      </c>
      <c r="X96" s="18">
        <f t="shared" si="7"/>
        <v>127</v>
      </c>
    </row>
    <row r="97" spans="1:24" x14ac:dyDescent="0.3">
      <c r="A97" s="1" t="s">
        <v>192</v>
      </c>
      <c r="B97" s="1" t="s">
        <v>193</v>
      </c>
      <c r="D97" s="11">
        <f>stlt_tradeoff</f>
        <v>0.6</v>
      </c>
      <c r="E97" s="11">
        <f>spotlight_factor</f>
        <v>0.5</v>
      </c>
      <c r="F97" s="8">
        <v>0.25</v>
      </c>
      <c r="G97" s="8">
        <v>0.5</v>
      </c>
      <c r="H97" s="8">
        <v>0.75</v>
      </c>
      <c r="I97" s="20">
        <f>D97*'3. ARM'!J98+(1-D97)*'3. ARM'!K98</f>
        <v>0</v>
      </c>
      <c r="J97" s="20">
        <f>E97*F97*'3. ARM'!P98+((1-E97)*'3. ARM'!P98)</f>
        <v>0</v>
      </c>
      <c r="K97" s="20">
        <f t="shared" si="4"/>
        <v>0</v>
      </c>
      <c r="L97" s="20">
        <f>$D97*'3. ARM'!L98+(1-$D97)*'3. ARM'!M98</f>
        <v>27815952.629091162</v>
      </c>
      <c r="M97" s="20">
        <f>$E97*G97*'3. ARM'!Q98+((1-$E97)*'3. ARM'!Q98)</f>
        <v>34769944.536363952</v>
      </c>
      <c r="N97" s="20">
        <f t="shared" si="5"/>
        <v>31292948.582727559</v>
      </c>
      <c r="O97" s="20">
        <f>$D97*'3. ARM'!N98+(1-$D97)*'3. ARM'!O98</f>
        <v>50896381.398747012</v>
      </c>
      <c r="P97" s="20">
        <f>$E97*H97*'3. ARM'!R98+((1-$E97)*'3. ARM'!R98)</f>
        <v>74223974.852339387</v>
      </c>
      <c r="Q97" s="20">
        <f t="shared" si="6"/>
        <v>62560178.125543199</v>
      </c>
      <c r="R97" s="20">
        <f>I97+L97+O97</f>
        <v>78712334.027838171</v>
      </c>
      <c r="S97" s="20">
        <f>J97+M97+P97</f>
        <v>108993919.38870335</v>
      </c>
      <c r="T97" s="20">
        <f>K97+N97+Q97</f>
        <v>93853126.708270758</v>
      </c>
      <c r="U97" s="13">
        <f>_xlfn.RANK.EQ(J97,J$4:J$194)</f>
        <v>72</v>
      </c>
      <c r="V97" s="13">
        <f>_xlfn.RANK.EQ(N97,N$4:N$194)</f>
        <v>138</v>
      </c>
      <c r="W97" s="18">
        <f>_xlfn.RANK.EQ(Q97,Q$4:Q$194)</f>
        <v>89</v>
      </c>
      <c r="X97" s="18">
        <f t="shared" si="7"/>
        <v>135</v>
      </c>
    </row>
    <row r="98" spans="1:24" x14ac:dyDescent="0.3">
      <c r="A98" s="1" t="s">
        <v>194</v>
      </c>
      <c r="B98" s="1" t="s">
        <v>195</v>
      </c>
      <c r="D98" s="11">
        <f>stlt_tradeoff</f>
        <v>0.6</v>
      </c>
      <c r="E98" s="11">
        <f>spotlight_factor</f>
        <v>0.5</v>
      </c>
      <c r="F98" s="8">
        <v>0.25</v>
      </c>
      <c r="G98" s="8">
        <v>0.5</v>
      </c>
      <c r="H98" s="8">
        <v>0.75</v>
      </c>
      <c r="I98" s="20">
        <f>D98*'3. ARM'!J99+(1-D98)*'3. ARM'!K99</f>
        <v>0</v>
      </c>
      <c r="J98" s="20">
        <f>E98*F98*'3. ARM'!P99+((1-E98)*'3. ARM'!P99)</f>
        <v>0</v>
      </c>
      <c r="K98" s="20">
        <f t="shared" si="4"/>
        <v>0</v>
      </c>
      <c r="L98" s="20">
        <f>$D98*'3. ARM'!L99+(1-$D98)*'3. ARM'!M99</f>
        <v>1522473.1851670039</v>
      </c>
      <c r="M98" s="20">
        <f>$E98*G98*'3. ARM'!Q99+((1-$E98)*'3. ARM'!Q99)</f>
        <v>1903100.856458755</v>
      </c>
      <c r="N98" s="20">
        <f t="shared" si="5"/>
        <v>1712787.0208128793</v>
      </c>
      <c r="O98" s="20">
        <f>$D98*'3. ARM'!N99+(1-$D98)*'3. ARM'!O99</f>
        <v>1025754.0192062435</v>
      </c>
      <c r="P98" s="20">
        <f>$E98*H98*'3. ARM'!R99+((1-$E98)*'3. ARM'!R99)</f>
        <v>1495892.590509105</v>
      </c>
      <c r="Q98" s="20">
        <f t="shared" si="6"/>
        <v>1260823.3048576743</v>
      </c>
      <c r="R98" s="20">
        <f>I98+L98+O98</f>
        <v>2548227.2043732475</v>
      </c>
      <c r="S98" s="20">
        <f>J98+M98+P98</f>
        <v>3398993.4469678598</v>
      </c>
      <c r="T98" s="20">
        <f>K98+N98+Q98</f>
        <v>2973610.3256705534</v>
      </c>
      <c r="U98" s="13">
        <f>_xlfn.RANK.EQ(J98,J$4:J$194)</f>
        <v>72</v>
      </c>
      <c r="V98" s="13">
        <f>_xlfn.RANK.EQ(N98,N$4:N$194)</f>
        <v>160</v>
      </c>
      <c r="W98" s="18">
        <f>_xlfn.RANK.EQ(Q98,Q$4:Q$194)</f>
        <v>149</v>
      </c>
      <c r="X98" s="18">
        <f t="shared" si="7"/>
        <v>174</v>
      </c>
    </row>
    <row r="99" spans="1:24" x14ac:dyDescent="0.3">
      <c r="A99" s="1" t="s">
        <v>196</v>
      </c>
      <c r="B99" s="1" t="s">
        <v>197</v>
      </c>
      <c r="D99" s="11">
        <f>stlt_tradeoff</f>
        <v>0.6</v>
      </c>
      <c r="E99" s="11">
        <f>spotlight_factor</f>
        <v>0.5</v>
      </c>
      <c r="F99" s="8">
        <v>0.25</v>
      </c>
      <c r="G99" s="8">
        <v>0.5</v>
      </c>
      <c r="H99" s="8">
        <v>0.75</v>
      </c>
      <c r="I99" s="20">
        <f>D99*'3. ARM'!J100+(1-D99)*'3. ARM'!K100</f>
        <v>0</v>
      </c>
      <c r="J99" s="20">
        <f>E99*F99*'3. ARM'!P100+((1-E99)*'3. ARM'!P100)</f>
        <v>0</v>
      </c>
      <c r="K99" s="20">
        <f t="shared" si="4"/>
        <v>0</v>
      </c>
      <c r="L99" s="20">
        <f>$D99*'3. ARM'!L100+(1-$D99)*'3. ARM'!M100</f>
        <v>122465972.44487971</v>
      </c>
      <c r="M99" s="20">
        <f>$E99*G99*'3. ARM'!Q100+((1-$E99)*'3. ARM'!Q100)</f>
        <v>153082484.93109965</v>
      </c>
      <c r="N99" s="20">
        <f t="shared" si="5"/>
        <v>137774228.68798968</v>
      </c>
      <c r="O99" s="20">
        <f>$D99*'3. ARM'!N100+(1-$D99)*'3. ARM'!O100</f>
        <v>2404084.0007288326</v>
      </c>
      <c r="P99" s="20">
        <f>$E99*H99*'3. ARM'!R100+((1-$E99)*'3. ARM'!R100)</f>
        <v>3505957.1468962142</v>
      </c>
      <c r="Q99" s="20">
        <f t="shared" si="6"/>
        <v>2955020.5738125234</v>
      </c>
      <c r="R99" s="20">
        <f>I99+L99+O99</f>
        <v>124870056.44560854</v>
      </c>
      <c r="S99" s="20">
        <f>J99+M99+P99</f>
        <v>156588442.07799587</v>
      </c>
      <c r="T99" s="20">
        <f>K99+N99+Q99</f>
        <v>140729249.2618022</v>
      </c>
      <c r="U99" s="13">
        <f>_xlfn.RANK.EQ(J99,J$4:J$194)</f>
        <v>72</v>
      </c>
      <c r="V99" s="13">
        <f>_xlfn.RANK.EQ(N99,N$4:N$194)</f>
        <v>109</v>
      </c>
      <c r="W99" s="18">
        <f>_xlfn.RANK.EQ(Q99,Q$4:Q$194)</f>
        <v>140</v>
      </c>
      <c r="X99" s="18">
        <f t="shared" si="7"/>
        <v>128</v>
      </c>
    </row>
    <row r="100" spans="1:24" x14ac:dyDescent="0.3">
      <c r="A100" s="1" t="s">
        <v>198</v>
      </c>
      <c r="B100" s="1" t="s">
        <v>199</v>
      </c>
      <c r="D100" s="11">
        <f>stlt_tradeoff</f>
        <v>0.6</v>
      </c>
      <c r="E100" s="11">
        <f>spotlight_factor</f>
        <v>0.5</v>
      </c>
      <c r="F100" s="8">
        <v>0.25</v>
      </c>
      <c r="G100" s="8">
        <v>0.5</v>
      </c>
      <c r="H100" s="8">
        <v>0.75</v>
      </c>
      <c r="I100" s="20">
        <f>D100*'3. ARM'!J101+(1-D100)*'3. ARM'!K101</f>
        <v>0</v>
      </c>
      <c r="J100" s="20">
        <f>E100*F100*'3. ARM'!P101+((1-E100)*'3. ARM'!P101)</f>
        <v>0</v>
      </c>
      <c r="K100" s="20">
        <f t="shared" si="4"/>
        <v>0</v>
      </c>
      <c r="L100" s="20">
        <f>$D100*'3. ARM'!L101+(1-$D100)*'3. ARM'!M101</f>
        <v>82655367.975104734</v>
      </c>
      <c r="M100" s="20">
        <f>$E100*G100*'3. ARM'!Q101+((1-$E100)*'3. ARM'!Q101)</f>
        <v>103319218.09388092</v>
      </c>
      <c r="N100" s="20">
        <f t="shared" si="5"/>
        <v>92987293.034492821</v>
      </c>
      <c r="O100" s="20">
        <f>$D100*'3. ARM'!N101+(1-$D100)*'3. ARM'!O101</f>
        <v>31459384.359601967</v>
      </c>
      <c r="P100" s="20">
        <f>$E100*H100*'3. ARM'!R101+((1-$E100)*'3. ARM'!R101)</f>
        <v>45878339.732752874</v>
      </c>
      <c r="Q100" s="20">
        <f t="shared" si="6"/>
        <v>38668862.046177417</v>
      </c>
      <c r="R100" s="20">
        <f>I100+L100+O100</f>
        <v>114114752.33470669</v>
      </c>
      <c r="S100" s="20">
        <f>J100+M100+P100</f>
        <v>149197557.82663381</v>
      </c>
      <c r="T100" s="20">
        <f>K100+N100+Q100</f>
        <v>131656155.08067024</v>
      </c>
      <c r="U100" s="13">
        <f>_xlfn.RANK.EQ(J100,J$4:J$194)</f>
        <v>72</v>
      </c>
      <c r="V100" s="13">
        <f>_xlfn.RANK.EQ(N100,N$4:N$194)</f>
        <v>122</v>
      </c>
      <c r="W100" s="18">
        <f>_xlfn.RANK.EQ(Q100,Q$4:Q$194)</f>
        <v>95</v>
      </c>
      <c r="X100" s="18">
        <f t="shared" si="7"/>
        <v>131</v>
      </c>
    </row>
    <row r="101" spans="1:24" x14ac:dyDescent="0.3">
      <c r="A101" s="1" t="s">
        <v>200</v>
      </c>
      <c r="B101" s="1" t="s">
        <v>201</v>
      </c>
      <c r="D101" s="11">
        <f>stlt_tradeoff</f>
        <v>0.6</v>
      </c>
      <c r="E101" s="11">
        <f>spotlight_factor</f>
        <v>0.5</v>
      </c>
      <c r="F101" s="8">
        <v>0.25</v>
      </c>
      <c r="G101" s="8">
        <v>0.5</v>
      </c>
      <c r="H101" s="8">
        <v>0.75</v>
      </c>
      <c r="I101" s="20">
        <f>D101*'3. ARM'!J102+(1-D101)*'3. ARM'!K102</f>
        <v>0</v>
      </c>
      <c r="J101" s="20">
        <f>E101*F101*'3. ARM'!P102+((1-E101)*'3. ARM'!P102)</f>
        <v>0</v>
      </c>
      <c r="K101" s="20">
        <f t="shared" si="4"/>
        <v>0</v>
      </c>
      <c r="L101" s="20">
        <f>$D101*'3. ARM'!L102+(1-$D101)*'3. ARM'!M102</f>
        <v>6170.0233546511945</v>
      </c>
      <c r="M101" s="20">
        <f>$E101*G101*'3. ARM'!Q102+((1-$E101)*'3. ARM'!Q102)</f>
        <v>7712.8416933139924</v>
      </c>
      <c r="N101" s="20">
        <f t="shared" si="5"/>
        <v>6941.4325239825939</v>
      </c>
      <c r="O101" s="20">
        <f>$D101*'3. ARM'!N102+(1-$D101)*'3. ARM'!O102</f>
        <v>765594.85438327433</v>
      </c>
      <c r="P101" s="20">
        <f>$E101*H101*'3. ARM'!R102+((1-$E101)*'3. ARM'!R102)</f>
        <v>1116560.7459756085</v>
      </c>
      <c r="Q101" s="20">
        <f t="shared" si="6"/>
        <v>941077.80017944146</v>
      </c>
      <c r="R101" s="20">
        <f>I101+L101+O101</f>
        <v>771764.8777379255</v>
      </c>
      <c r="S101" s="20">
        <f>J101+M101+P101</f>
        <v>1124273.5876689225</v>
      </c>
      <c r="T101" s="20">
        <f>K101+N101+Q101</f>
        <v>948019.23270342406</v>
      </c>
      <c r="U101" s="13">
        <f>_xlfn.RANK.EQ(J101,J$4:J$194)</f>
        <v>72</v>
      </c>
      <c r="V101" s="13">
        <f>_xlfn.RANK.EQ(N101,N$4:N$194)</f>
        <v>187</v>
      </c>
      <c r="W101" s="18">
        <f>_xlfn.RANK.EQ(Q101,Q$4:Q$194)</f>
        <v>155</v>
      </c>
      <c r="X101" s="18">
        <f t="shared" si="7"/>
        <v>181</v>
      </c>
    </row>
    <row r="102" spans="1:24" x14ac:dyDescent="0.3">
      <c r="A102" s="1" t="s">
        <v>202</v>
      </c>
      <c r="B102" s="1" t="s">
        <v>203</v>
      </c>
      <c r="D102" s="11">
        <f>stlt_tradeoff</f>
        <v>0.6</v>
      </c>
      <c r="E102" s="11">
        <f>spotlight_factor</f>
        <v>0.5</v>
      </c>
      <c r="F102" s="8">
        <v>0.25</v>
      </c>
      <c r="G102" s="8">
        <v>0.5</v>
      </c>
      <c r="H102" s="8">
        <v>0.75</v>
      </c>
      <c r="I102" s="20">
        <f>D102*'3. ARM'!J103+(1-D102)*'3. ARM'!K103</f>
        <v>0</v>
      </c>
      <c r="J102" s="20">
        <f>E102*F102*'3. ARM'!P103+((1-E102)*'3. ARM'!P103)</f>
        <v>0</v>
      </c>
      <c r="K102" s="20">
        <f t="shared" si="4"/>
        <v>0</v>
      </c>
      <c r="L102" s="20">
        <f>$D102*'3. ARM'!L103+(1-$D102)*'3. ARM'!M103</f>
        <v>119444305.29004543</v>
      </c>
      <c r="M102" s="20">
        <f>$E102*G102*'3. ARM'!Q103+((1-$E102)*'3. ARM'!Q103)</f>
        <v>149305396.30005679</v>
      </c>
      <c r="N102" s="20">
        <f t="shared" si="5"/>
        <v>134374850.7950511</v>
      </c>
      <c r="O102" s="20">
        <f>$D102*'3. ARM'!N103+(1-$D102)*'3. ARM'!O103</f>
        <v>9992.4722581285096</v>
      </c>
      <c r="P102" s="20">
        <f>$E102*H102*'3. ARM'!R103+((1-$E102)*'3. ARM'!R103)</f>
        <v>14573.667876437412</v>
      </c>
      <c r="Q102" s="20">
        <f t="shared" si="6"/>
        <v>12283.070067282961</v>
      </c>
      <c r="R102" s="20">
        <f>I102+L102+O102</f>
        <v>119454297.76230356</v>
      </c>
      <c r="S102" s="20">
        <f>J102+M102+P102</f>
        <v>149319969.96793324</v>
      </c>
      <c r="T102" s="20">
        <f>K102+N102+Q102</f>
        <v>134387133.86511838</v>
      </c>
      <c r="U102" s="13">
        <f>_xlfn.RANK.EQ(J102,J$4:J$194)</f>
        <v>72</v>
      </c>
      <c r="V102" s="13">
        <f>_xlfn.RANK.EQ(N102,N$4:N$194)</f>
        <v>112</v>
      </c>
      <c r="W102" s="18">
        <f>_xlfn.RANK.EQ(Q102,Q$4:Q$194)</f>
        <v>185</v>
      </c>
      <c r="X102" s="18">
        <f t="shared" si="7"/>
        <v>130</v>
      </c>
    </row>
    <row r="103" spans="1:24" x14ac:dyDescent="0.3">
      <c r="A103" s="1" t="s">
        <v>204</v>
      </c>
      <c r="B103" s="1" t="s">
        <v>205</v>
      </c>
      <c r="D103" s="11">
        <f>stlt_tradeoff</f>
        <v>0.6</v>
      </c>
      <c r="E103" s="11">
        <f>spotlight_factor</f>
        <v>0.5</v>
      </c>
      <c r="F103" s="8">
        <v>0.25</v>
      </c>
      <c r="G103" s="8">
        <v>0.5</v>
      </c>
      <c r="H103" s="8">
        <v>0.75</v>
      </c>
      <c r="I103" s="20">
        <f>D103*'3. ARM'!J104+(1-D103)*'3. ARM'!K104</f>
        <v>0</v>
      </c>
      <c r="J103" s="20">
        <f>E103*F103*'3. ARM'!P104+((1-E103)*'3. ARM'!P104)</f>
        <v>0</v>
      </c>
      <c r="K103" s="20">
        <f t="shared" si="4"/>
        <v>0</v>
      </c>
      <c r="L103" s="20">
        <f>$D103*'3. ARM'!L104+(1-$D103)*'3. ARM'!M104</f>
        <v>4420809.7573839454</v>
      </c>
      <c r="M103" s="20">
        <f>$E103*G103*'3. ARM'!Q104+((1-$E103)*'3. ARM'!Q104)</f>
        <v>5526018.446729932</v>
      </c>
      <c r="N103" s="20">
        <f t="shared" si="5"/>
        <v>4973414.1020569392</v>
      </c>
      <c r="O103" s="20">
        <f>$D103*'3. ARM'!N104+(1-$D103)*'3. ARM'!O104</f>
        <v>6201.4529922729371</v>
      </c>
      <c r="P103" s="20">
        <f>$E103*H103*'3. ARM'!R104+((1-$E103)*'3. ARM'!R104)</f>
        <v>9045.0981137313665</v>
      </c>
      <c r="Q103" s="20">
        <f t="shared" si="6"/>
        <v>7623.2755530021514</v>
      </c>
      <c r="R103" s="20">
        <f>I103+L103+O103</f>
        <v>4427011.210376218</v>
      </c>
      <c r="S103" s="20">
        <f>J103+M103+P103</f>
        <v>5535063.5448436635</v>
      </c>
      <c r="T103" s="20">
        <f>K103+N103+Q103</f>
        <v>4981037.3776099412</v>
      </c>
      <c r="U103" s="13">
        <f>_xlfn.RANK.EQ(J103,J$4:J$194)</f>
        <v>72</v>
      </c>
      <c r="V103" s="13">
        <f>_xlfn.RANK.EQ(N103,N$4:N$194)</f>
        <v>154</v>
      </c>
      <c r="W103" s="18">
        <f>_xlfn.RANK.EQ(Q103,Q$4:Q$194)</f>
        <v>186</v>
      </c>
      <c r="X103" s="18">
        <f t="shared" si="7"/>
        <v>169</v>
      </c>
    </row>
    <row r="104" spans="1:24" x14ac:dyDescent="0.3">
      <c r="A104" s="1" t="s">
        <v>206</v>
      </c>
      <c r="B104" s="1" t="s">
        <v>207</v>
      </c>
      <c r="D104" s="11">
        <f>stlt_tradeoff</f>
        <v>0.6</v>
      </c>
      <c r="E104" s="11">
        <f>spotlight_factor</f>
        <v>0.5</v>
      </c>
      <c r="F104" s="8">
        <v>0.25</v>
      </c>
      <c r="G104" s="8">
        <v>0.5</v>
      </c>
      <c r="H104" s="8">
        <v>0.75</v>
      </c>
      <c r="I104" s="20">
        <f>D104*'3. ARM'!J105+(1-D104)*'3. ARM'!K105</f>
        <v>716354740.3543545</v>
      </c>
      <c r="J104" s="20">
        <f>E104*F104*'3. ARM'!P105+((1-E104)*'3. ARM'!P105)</f>
        <v>746202862.34828591</v>
      </c>
      <c r="K104" s="20">
        <f t="shared" si="4"/>
        <v>731278801.35132027</v>
      </c>
      <c r="L104" s="20">
        <f>$D104*'3. ARM'!L105+(1-$D104)*'3. ARM'!M105</f>
        <v>1154276915.5081017</v>
      </c>
      <c r="M104" s="20">
        <f>$E104*G104*'3. ARM'!Q105+((1-$E104)*'3. ARM'!Q105)</f>
        <v>1442846167.1976271</v>
      </c>
      <c r="N104" s="20">
        <f t="shared" si="5"/>
        <v>1298561541.3528643</v>
      </c>
      <c r="O104" s="20">
        <f>$D104*'3. ARM'!N105+(1-$D104)*'3. ARM'!O105</f>
        <v>10940980.251206819</v>
      </c>
      <c r="P104" s="20">
        <f>$E104*H104*'3. ARM'!R105+((1-$E104)*'3. ARM'!R105)</f>
        <v>15955597.512176611</v>
      </c>
      <c r="Q104" s="20">
        <f t="shared" si="6"/>
        <v>13448288.881691715</v>
      </c>
      <c r="R104" s="20">
        <f>I104+L104+O104</f>
        <v>1881572636.1136632</v>
      </c>
      <c r="S104" s="20">
        <f>J104+M104+P104</f>
        <v>2205004627.0580893</v>
      </c>
      <c r="T104" s="20">
        <f>K104+N104+Q104</f>
        <v>2043288631.5858762</v>
      </c>
      <c r="U104" s="13">
        <f>_xlfn.RANK.EQ(J104,J$4:J$194)</f>
        <v>18</v>
      </c>
      <c r="V104" s="13">
        <f>_xlfn.RANK.EQ(N104,N$4:N$194)</f>
        <v>49</v>
      </c>
      <c r="W104" s="18">
        <f>_xlfn.RANK.EQ(Q104,Q$4:Q$194)</f>
        <v>112</v>
      </c>
      <c r="X104" s="18">
        <f t="shared" si="7"/>
        <v>43</v>
      </c>
    </row>
    <row r="105" spans="1:24" x14ac:dyDescent="0.3">
      <c r="A105" s="1" t="s">
        <v>208</v>
      </c>
      <c r="B105" s="1" t="s">
        <v>209</v>
      </c>
      <c r="D105" s="11">
        <f>stlt_tradeoff</f>
        <v>0.6</v>
      </c>
      <c r="E105" s="11">
        <f>spotlight_factor</f>
        <v>0.5</v>
      </c>
      <c r="F105" s="8">
        <v>0.25</v>
      </c>
      <c r="G105" s="8">
        <v>0.5</v>
      </c>
      <c r="H105" s="8">
        <v>0.75</v>
      </c>
      <c r="I105" s="20">
        <f>D105*'3. ARM'!J106+(1-D105)*'3. ARM'!K106</f>
        <v>197597863.58079606</v>
      </c>
      <c r="J105" s="20">
        <f>E105*F105*'3. ARM'!P106+((1-E105)*'3. ARM'!P106)</f>
        <v>205831108.62582922</v>
      </c>
      <c r="K105" s="20">
        <f t="shared" si="4"/>
        <v>201714486.10331264</v>
      </c>
      <c r="L105" s="20">
        <f>$D105*'3. ARM'!L106+(1-$D105)*'3. ARM'!M106</f>
        <v>684496947.07007396</v>
      </c>
      <c r="M105" s="20">
        <f>$E105*G105*'3. ARM'!Q106+((1-$E105)*'3. ARM'!Q106)</f>
        <v>855621200.40009248</v>
      </c>
      <c r="N105" s="20">
        <f t="shared" si="5"/>
        <v>770059073.73508322</v>
      </c>
      <c r="O105" s="20">
        <f>$D105*'3. ARM'!N106+(1-$D105)*'3. ARM'!O106</f>
        <v>363436065.92774737</v>
      </c>
      <c r="P105" s="20">
        <f>$E105*H105*'3. ARM'!R106+((1-$E105)*'3. ARM'!R106)</f>
        <v>530010983.29046488</v>
      </c>
      <c r="Q105" s="20">
        <f t="shared" si="6"/>
        <v>446723524.60910612</v>
      </c>
      <c r="R105" s="20">
        <f>I105+L105+O105</f>
        <v>1245530876.5786176</v>
      </c>
      <c r="S105" s="20">
        <f>J105+M105+P105</f>
        <v>1591463292.3163867</v>
      </c>
      <c r="T105" s="20">
        <f>K105+N105+Q105</f>
        <v>1418497084.4475019</v>
      </c>
      <c r="U105" s="13">
        <f>_xlfn.RANK.EQ(J105,J$4:J$194)</f>
        <v>31</v>
      </c>
      <c r="V105" s="13">
        <f>_xlfn.RANK.EQ(N105,N$4:N$194)</f>
        <v>57</v>
      </c>
      <c r="W105" s="18">
        <f>_xlfn.RANK.EQ(Q105,Q$4:Q$194)</f>
        <v>37</v>
      </c>
      <c r="X105" s="18">
        <f t="shared" si="7"/>
        <v>56</v>
      </c>
    </row>
    <row r="106" spans="1:24" x14ac:dyDescent="0.3">
      <c r="A106" s="1" t="s">
        <v>210</v>
      </c>
      <c r="B106" s="1" t="s">
        <v>211</v>
      </c>
      <c r="D106" s="11">
        <f>stlt_tradeoff</f>
        <v>0.6</v>
      </c>
      <c r="E106" s="11">
        <f>spotlight_factor</f>
        <v>0.5</v>
      </c>
      <c r="F106" s="8">
        <v>0.25</v>
      </c>
      <c r="G106" s="8">
        <v>0.5</v>
      </c>
      <c r="H106" s="8">
        <v>0.75</v>
      </c>
      <c r="I106" s="20">
        <f>D106*'3. ARM'!J107+(1-D106)*'3. ARM'!K107</f>
        <v>1255155014.776366</v>
      </c>
      <c r="J106" s="20">
        <f>E106*F106*'3. ARM'!P107+((1-E106)*'3. ARM'!P107)</f>
        <v>1307453143.4128814</v>
      </c>
      <c r="K106" s="20">
        <f t="shared" si="4"/>
        <v>1281304079.0946236</v>
      </c>
      <c r="L106" s="20">
        <f>$D106*'3. ARM'!L107+(1-$D106)*'3. ARM'!M107</f>
        <v>679952103.88840127</v>
      </c>
      <c r="M106" s="20">
        <f>$E106*G106*'3. ARM'!Q107+((1-$E106)*'3. ARM'!Q107)</f>
        <v>849940150.48550153</v>
      </c>
      <c r="N106" s="20">
        <f t="shared" si="5"/>
        <v>764946127.1869514</v>
      </c>
      <c r="O106" s="20">
        <f>$D106*'3. ARM'!N107+(1-$D106)*'3. ARM'!O107</f>
        <v>299381978.69876492</v>
      </c>
      <c r="P106" s="20">
        <f>$E106*H106*'3. ARM'!R107+((1-$E106)*'3. ARM'!R107)</f>
        <v>436598772.74819881</v>
      </c>
      <c r="Q106" s="20">
        <f t="shared" si="6"/>
        <v>367990375.72348189</v>
      </c>
      <c r="R106" s="20">
        <f>I106+L106+O106</f>
        <v>2234489097.3635321</v>
      </c>
      <c r="S106" s="20">
        <f>J106+M106+P106</f>
        <v>2593992066.6465821</v>
      </c>
      <c r="T106" s="20">
        <f>K106+N106+Q106</f>
        <v>2414240582.0050569</v>
      </c>
      <c r="U106" s="13">
        <f>_xlfn.RANK.EQ(J106,J$4:J$194)</f>
        <v>17</v>
      </c>
      <c r="V106" s="13">
        <f>_xlfn.RANK.EQ(N106,N$4:N$194)</f>
        <v>58</v>
      </c>
      <c r="W106" s="18">
        <f>_xlfn.RANK.EQ(Q106,Q$4:Q$194)</f>
        <v>42</v>
      </c>
      <c r="X106" s="18">
        <f t="shared" si="7"/>
        <v>38</v>
      </c>
    </row>
    <row r="107" spans="1:24" x14ac:dyDescent="0.3">
      <c r="A107" s="1" t="s">
        <v>212</v>
      </c>
      <c r="B107" s="1" t="s">
        <v>213</v>
      </c>
      <c r="D107" s="11">
        <f>stlt_tradeoff</f>
        <v>0.6</v>
      </c>
      <c r="E107" s="11">
        <f>spotlight_factor</f>
        <v>0.5</v>
      </c>
      <c r="F107" s="8">
        <v>0.25</v>
      </c>
      <c r="G107" s="8">
        <v>0.5</v>
      </c>
      <c r="H107" s="8">
        <v>0.75</v>
      </c>
      <c r="I107" s="20">
        <f>D107*'3. ARM'!J108+(1-D107)*'3. ARM'!K108</f>
        <v>0</v>
      </c>
      <c r="J107" s="20">
        <f>E107*F107*'3. ARM'!P108+((1-E107)*'3. ARM'!P108)</f>
        <v>0</v>
      </c>
      <c r="K107" s="20">
        <f t="shared" si="4"/>
        <v>0</v>
      </c>
      <c r="L107" s="20">
        <f>$D107*'3. ARM'!L108+(1-$D107)*'3. ARM'!M108</f>
        <v>196543.09935909545</v>
      </c>
      <c r="M107" s="20">
        <f>$E107*G107*'3. ARM'!Q108+((1-$E107)*'3. ARM'!Q108)</f>
        <v>245679.18669886931</v>
      </c>
      <c r="N107" s="20">
        <f t="shared" si="5"/>
        <v>221111.14302898239</v>
      </c>
      <c r="O107" s="20">
        <f>$D107*'3. ARM'!N108+(1-$D107)*'3. ARM'!O108</f>
        <v>196609.92948046193</v>
      </c>
      <c r="P107" s="20">
        <f>$E107*H107*'3. ARM'!R108+((1-$E107)*'3. ARM'!R108)</f>
        <v>286724.12632567366</v>
      </c>
      <c r="Q107" s="20">
        <f t="shared" si="6"/>
        <v>241667.02790306779</v>
      </c>
      <c r="R107" s="20">
        <f>I107+L107+O107</f>
        <v>393153.02883955737</v>
      </c>
      <c r="S107" s="20">
        <f>J107+M107+P107</f>
        <v>532403.31302454299</v>
      </c>
      <c r="T107" s="20">
        <f>K107+N107+Q107</f>
        <v>462778.17093205021</v>
      </c>
      <c r="U107" s="13">
        <f>_xlfn.RANK.EQ(J107,J$4:J$194)</f>
        <v>72</v>
      </c>
      <c r="V107" s="13">
        <f>_xlfn.RANK.EQ(N107,N$4:N$194)</f>
        <v>168</v>
      </c>
      <c r="W107" s="18">
        <f>_xlfn.RANK.EQ(Q107,Q$4:Q$194)</f>
        <v>168</v>
      </c>
      <c r="X107" s="18">
        <f t="shared" si="7"/>
        <v>183</v>
      </c>
    </row>
    <row r="108" spans="1:24" x14ac:dyDescent="0.3">
      <c r="A108" s="1" t="s">
        <v>214</v>
      </c>
      <c r="B108" s="1" t="s">
        <v>215</v>
      </c>
      <c r="D108" s="11">
        <f>stlt_tradeoff</f>
        <v>0.6</v>
      </c>
      <c r="E108" s="11">
        <f>spotlight_factor</f>
        <v>0.5</v>
      </c>
      <c r="F108" s="8">
        <v>0.25</v>
      </c>
      <c r="G108" s="8">
        <v>0.5</v>
      </c>
      <c r="H108" s="8">
        <v>0.75</v>
      </c>
      <c r="I108" s="20">
        <f>D108*'3. ARM'!J109+(1-D108)*'3. ARM'!K109</f>
        <v>0</v>
      </c>
      <c r="J108" s="20">
        <f>E108*F108*'3. ARM'!P109+((1-E108)*'3. ARM'!P109)</f>
        <v>0</v>
      </c>
      <c r="K108" s="20">
        <f t="shared" si="4"/>
        <v>0</v>
      </c>
      <c r="L108" s="20">
        <f>$D108*'3. ARM'!L109+(1-$D108)*'3. ARM'!M109</f>
        <v>1514381097.0228457</v>
      </c>
      <c r="M108" s="20">
        <f>$E108*G108*'3. ARM'!Q109+((1-$E108)*'3. ARM'!Q109)</f>
        <v>1892976393.1535573</v>
      </c>
      <c r="N108" s="20">
        <f t="shared" si="5"/>
        <v>1703678745.0882015</v>
      </c>
      <c r="O108" s="20">
        <f>$D108*'3. ARM'!N109+(1-$D108)*'3. ARM'!O109</f>
        <v>8179358.3651178041</v>
      </c>
      <c r="P108" s="20">
        <f>$E108*H108*'3. ARM'!R109+((1-$E108)*'3. ARM'!R109)</f>
        <v>11928232.261630133</v>
      </c>
      <c r="Q108" s="20">
        <f t="shared" si="6"/>
        <v>10053795.313373968</v>
      </c>
      <c r="R108" s="20">
        <f>I108+L108+O108</f>
        <v>1522560455.3879635</v>
      </c>
      <c r="S108" s="20">
        <f>J108+M108+P108</f>
        <v>1904904625.4151874</v>
      </c>
      <c r="T108" s="20">
        <f>K108+N108+Q108</f>
        <v>1713732540.4015756</v>
      </c>
      <c r="U108" s="13">
        <f>_xlfn.RANK.EQ(J108,J$4:J$194)</f>
        <v>72</v>
      </c>
      <c r="V108" s="13">
        <f>_xlfn.RANK.EQ(N108,N$4:N$194)</f>
        <v>34</v>
      </c>
      <c r="W108" s="18">
        <f>_xlfn.RANK.EQ(Q108,Q$4:Q$194)</f>
        <v>120</v>
      </c>
      <c r="X108" s="18">
        <f t="shared" si="7"/>
        <v>48</v>
      </c>
    </row>
    <row r="109" spans="1:24" x14ac:dyDescent="0.3">
      <c r="A109" s="1" t="s">
        <v>216</v>
      </c>
      <c r="B109" s="1" t="s">
        <v>217</v>
      </c>
      <c r="D109" s="11">
        <f>stlt_tradeoff</f>
        <v>0.6</v>
      </c>
      <c r="E109" s="11">
        <f>spotlight_factor</f>
        <v>0.5</v>
      </c>
      <c r="F109" s="8">
        <v>0.25</v>
      </c>
      <c r="G109" s="8">
        <v>0.5</v>
      </c>
      <c r="H109" s="8">
        <v>0.75</v>
      </c>
      <c r="I109" s="20">
        <f>D109*'3. ARM'!J110+(1-D109)*'3. ARM'!K110</f>
        <v>0</v>
      </c>
      <c r="J109" s="20">
        <f>E109*F109*'3. ARM'!P110+((1-E109)*'3. ARM'!P110)</f>
        <v>0</v>
      </c>
      <c r="K109" s="20">
        <f t="shared" si="4"/>
        <v>0</v>
      </c>
      <c r="L109" s="20">
        <f>$D109*'3. ARM'!L110+(1-$D109)*'3. ARM'!M110</f>
        <v>191942.1267502539</v>
      </c>
      <c r="M109" s="20">
        <f>$E109*G109*'3. ARM'!Q110+((1-$E109)*'3. ARM'!Q110)</f>
        <v>239927.97093781736</v>
      </c>
      <c r="N109" s="20">
        <f t="shared" si="5"/>
        <v>215935.04884403563</v>
      </c>
      <c r="O109" s="20">
        <f>$D109*'3. ARM'!N110+(1-$D109)*'3. ARM'!O110</f>
        <v>175383.36647908259</v>
      </c>
      <c r="P109" s="20">
        <f>$E109*H109*'3. ARM'!R110+((1-$E109)*'3. ARM'!R110)</f>
        <v>255768.72194866213</v>
      </c>
      <c r="Q109" s="20">
        <f t="shared" si="6"/>
        <v>215576.04421387234</v>
      </c>
      <c r="R109" s="20">
        <f>I109+L109+O109</f>
        <v>367325.49322933645</v>
      </c>
      <c r="S109" s="20">
        <f>J109+M109+P109</f>
        <v>495696.69288647949</v>
      </c>
      <c r="T109" s="20">
        <f>K109+N109+Q109</f>
        <v>431511.093057908</v>
      </c>
      <c r="U109" s="13">
        <f>_xlfn.RANK.EQ(J109,J$4:J$194)</f>
        <v>72</v>
      </c>
      <c r="V109" s="13">
        <f>_xlfn.RANK.EQ(N109,N$4:N$194)</f>
        <v>169</v>
      </c>
      <c r="W109" s="18">
        <f>_xlfn.RANK.EQ(Q109,Q$4:Q$194)</f>
        <v>170</v>
      </c>
      <c r="X109" s="18">
        <f t="shared" si="7"/>
        <v>184</v>
      </c>
    </row>
    <row r="110" spans="1:24" x14ac:dyDescent="0.3">
      <c r="A110" s="1" t="s">
        <v>218</v>
      </c>
      <c r="B110" s="1" t="s">
        <v>219</v>
      </c>
      <c r="D110" s="11">
        <f>stlt_tradeoff</f>
        <v>0.6</v>
      </c>
      <c r="E110" s="11">
        <f>spotlight_factor</f>
        <v>0.5</v>
      </c>
      <c r="F110" s="8">
        <v>0.25</v>
      </c>
      <c r="G110" s="8">
        <v>0.5</v>
      </c>
      <c r="H110" s="8">
        <v>0.75</v>
      </c>
      <c r="I110" s="20">
        <f>D110*'3. ARM'!J111+(1-D110)*'3. ARM'!K111</f>
        <v>73881.004919801067</v>
      </c>
      <c r="J110" s="20">
        <f>E110*F110*'3. ARM'!P111+((1-E110)*'3. ARM'!P111)</f>
        <v>76959.796791459448</v>
      </c>
      <c r="K110" s="20">
        <f t="shared" si="4"/>
        <v>75420.400855630258</v>
      </c>
      <c r="L110" s="20">
        <f>$D110*'3. ARM'!L111+(1-$D110)*'3. ARM'!M111</f>
        <v>12475.023690384243</v>
      </c>
      <c r="M110" s="20">
        <f>$E110*G110*'3. ARM'!Q111+((1-$E110)*'3. ARM'!Q111)</f>
        <v>15594.092112980306</v>
      </c>
      <c r="N110" s="20">
        <f t="shared" si="5"/>
        <v>14034.557901682274</v>
      </c>
      <c r="O110" s="20">
        <f>$D110*'3. ARM'!N111+(1-$D110)*'3. ARM'!O111</f>
        <v>22155.705750983885</v>
      </c>
      <c r="P110" s="20">
        <f>$E110*H110*'3. ARM'!R111+((1-$E110)*'3. ARM'!R111)</f>
        <v>32311.716720184832</v>
      </c>
      <c r="Q110" s="20">
        <f t="shared" si="6"/>
        <v>27233.711235584356</v>
      </c>
      <c r="R110" s="20">
        <f>I110+L110+O110</f>
        <v>108511.73436116919</v>
      </c>
      <c r="S110" s="20">
        <f>J110+M110+P110</f>
        <v>124865.60562462459</v>
      </c>
      <c r="T110" s="20">
        <f>K110+N110+Q110</f>
        <v>116688.66999289689</v>
      </c>
      <c r="U110" s="13">
        <f>_xlfn.RANK.EQ(J110,J$4:J$194)</f>
        <v>70</v>
      </c>
      <c r="V110" s="13">
        <f>_xlfn.RANK.EQ(N110,N$4:N$194)</f>
        <v>185</v>
      </c>
      <c r="W110" s="18">
        <f>_xlfn.RANK.EQ(Q110,Q$4:Q$194)</f>
        <v>182</v>
      </c>
      <c r="X110" s="18">
        <f t="shared" si="7"/>
        <v>188</v>
      </c>
    </row>
    <row r="111" spans="1:24" x14ac:dyDescent="0.3">
      <c r="A111" s="1" t="s">
        <v>220</v>
      </c>
      <c r="B111" s="1" t="s">
        <v>221</v>
      </c>
      <c r="D111" s="11">
        <f>stlt_tradeoff</f>
        <v>0.6</v>
      </c>
      <c r="E111" s="11">
        <f>spotlight_factor</f>
        <v>0.5</v>
      </c>
      <c r="F111" s="8">
        <v>0.25</v>
      </c>
      <c r="G111" s="8">
        <v>0.5</v>
      </c>
      <c r="H111" s="8">
        <v>0.75</v>
      </c>
      <c r="I111" s="20">
        <f>D111*'3. ARM'!J112+(1-D111)*'3. ARM'!K112</f>
        <v>0</v>
      </c>
      <c r="J111" s="20">
        <f>E111*F111*'3. ARM'!P112+((1-E111)*'3. ARM'!P112)</f>
        <v>0</v>
      </c>
      <c r="K111" s="20">
        <f t="shared" si="4"/>
        <v>0</v>
      </c>
      <c r="L111" s="20">
        <f>$D111*'3. ARM'!L112+(1-$D111)*'3. ARM'!M112</f>
        <v>410602461.49823695</v>
      </c>
      <c r="M111" s="20">
        <f>$E111*G111*'3. ARM'!Q112+((1-$E111)*'3. ARM'!Q112)</f>
        <v>513253103.43529618</v>
      </c>
      <c r="N111" s="20">
        <f t="shared" si="5"/>
        <v>461927782.4667666</v>
      </c>
      <c r="O111" s="20">
        <f>$D111*'3. ARM'!N112+(1-$D111)*'3. ARM'!O112</f>
        <v>1030717.5337583384</v>
      </c>
      <c r="P111" s="20">
        <f>$E111*H111*'3. ARM'!R112+((1-$E111)*'3. ARM'!R112)</f>
        <v>1503131.0492309101</v>
      </c>
      <c r="Q111" s="20">
        <f t="shared" si="6"/>
        <v>1266924.2914946242</v>
      </c>
      <c r="R111" s="20">
        <f>I111+L111+O111</f>
        <v>411633179.0319953</v>
      </c>
      <c r="S111" s="20">
        <f>J111+M111+P111</f>
        <v>514756234.48452711</v>
      </c>
      <c r="T111" s="20">
        <f>K111+N111+Q111</f>
        <v>463194706.7582612</v>
      </c>
      <c r="U111" s="13">
        <f>_xlfn.RANK.EQ(J111,J$4:J$194)</f>
        <v>72</v>
      </c>
      <c r="V111" s="13">
        <f>_xlfn.RANK.EQ(N111,N$4:N$194)</f>
        <v>69</v>
      </c>
      <c r="W111" s="18">
        <f>_xlfn.RANK.EQ(Q111,Q$4:Q$194)</f>
        <v>148</v>
      </c>
      <c r="X111" s="18">
        <f t="shared" si="7"/>
        <v>86</v>
      </c>
    </row>
    <row r="112" spans="1:24" x14ac:dyDescent="0.3">
      <c r="A112" s="1" t="s">
        <v>222</v>
      </c>
      <c r="B112" s="1" t="s">
        <v>223</v>
      </c>
      <c r="D112" s="11">
        <f>stlt_tradeoff</f>
        <v>0.6</v>
      </c>
      <c r="E112" s="11">
        <f>spotlight_factor</f>
        <v>0.5</v>
      </c>
      <c r="F112" s="8">
        <v>0.25</v>
      </c>
      <c r="G112" s="8">
        <v>0.5</v>
      </c>
      <c r="H112" s="8">
        <v>0.75</v>
      </c>
      <c r="I112" s="20">
        <f>D112*'3. ARM'!J113+(1-D112)*'3. ARM'!K113</f>
        <v>113897680.04753882</v>
      </c>
      <c r="J112" s="20">
        <f>E112*F112*'3. ARM'!P113+((1-E112)*'3. ARM'!P113)</f>
        <v>118643424.00785294</v>
      </c>
      <c r="K112" s="20">
        <f t="shared" si="4"/>
        <v>116270552.02769588</v>
      </c>
      <c r="L112" s="20">
        <f>$D112*'3. ARM'!L113+(1-$D112)*'3. ARM'!M113</f>
        <v>463619.50027008652</v>
      </c>
      <c r="M112" s="20">
        <f>$E112*G112*'3. ARM'!Q113+((1-$E112)*'3. ARM'!Q113)</f>
        <v>579524.68783760816</v>
      </c>
      <c r="N112" s="20">
        <f t="shared" si="5"/>
        <v>521572.09405384737</v>
      </c>
      <c r="O112" s="20">
        <f>$D112*'3. ARM'!N113+(1-$D112)*'3. ARM'!O113</f>
        <v>189393.85830825896</v>
      </c>
      <c r="P112" s="20">
        <f>$E112*H112*'3. ARM'!R113+((1-$E112)*'3. ARM'!R113)</f>
        <v>276200.68919954437</v>
      </c>
      <c r="Q112" s="20">
        <f t="shared" si="6"/>
        <v>232797.27375390165</v>
      </c>
      <c r="R112" s="20">
        <f>I112+L112+O112</f>
        <v>114550693.40611716</v>
      </c>
      <c r="S112" s="20">
        <f>J112+M112+P112</f>
        <v>119499149.38489008</v>
      </c>
      <c r="T112" s="20">
        <f>K112+N112+Q112</f>
        <v>117024921.39550363</v>
      </c>
      <c r="U112" s="13">
        <f>_xlfn.RANK.EQ(J112,J$4:J$194)</f>
        <v>36</v>
      </c>
      <c r="V112" s="13">
        <f>_xlfn.RANK.EQ(N112,N$4:N$194)</f>
        <v>163</v>
      </c>
      <c r="W112" s="18">
        <f>_xlfn.RANK.EQ(Q112,Q$4:Q$194)</f>
        <v>169</v>
      </c>
      <c r="X112" s="18">
        <f t="shared" si="7"/>
        <v>133</v>
      </c>
    </row>
    <row r="113" spans="1:24" x14ac:dyDescent="0.3">
      <c r="A113" s="1" t="s">
        <v>224</v>
      </c>
      <c r="B113" s="1" t="s">
        <v>225</v>
      </c>
      <c r="D113" s="11">
        <f>stlt_tradeoff</f>
        <v>0.6</v>
      </c>
      <c r="E113" s="11">
        <f>spotlight_factor</f>
        <v>0.5</v>
      </c>
      <c r="F113" s="8">
        <v>0.25</v>
      </c>
      <c r="G113" s="8">
        <v>0.5</v>
      </c>
      <c r="H113" s="8">
        <v>0.75</v>
      </c>
      <c r="I113" s="20">
        <f>D113*'3. ARM'!J114+(1-D113)*'3. ARM'!K114</f>
        <v>129184038.78290354</v>
      </c>
      <c r="J113" s="20">
        <f>E113*F113*'3. ARM'!P114+((1-E113)*'3. ARM'!P114)</f>
        <v>134566715.08635786</v>
      </c>
      <c r="K113" s="20">
        <f t="shared" si="4"/>
        <v>131875376.93463069</v>
      </c>
      <c r="L113" s="20">
        <f>$D113*'3. ARM'!L114+(1-$D113)*'3. ARM'!M114</f>
        <v>3567580921.9196267</v>
      </c>
      <c r="M113" s="20">
        <f>$E113*G113*'3. ARM'!Q114+((1-$E113)*'3. ARM'!Q114)</f>
        <v>4459476174.8995333</v>
      </c>
      <c r="N113" s="20">
        <f t="shared" si="5"/>
        <v>4013528548.4095802</v>
      </c>
      <c r="O113" s="20">
        <f>$D113*'3. ARM'!N114+(1-$D113)*'3. ARM'!O114</f>
        <v>2626011285.4522033</v>
      </c>
      <c r="P113" s="20">
        <f>$E113*H113*'3. ARM'!R114+((1-$E113)*'3. ARM'!R114)</f>
        <v>3829599902.8469634</v>
      </c>
      <c r="Q113" s="20">
        <f t="shared" si="6"/>
        <v>3227805594.1495833</v>
      </c>
      <c r="R113" s="20">
        <f>I113+L113+O113</f>
        <v>6322776246.1547337</v>
      </c>
      <c r="S113" s="20">
        <f>J113+M113+P113</f>
        <v>8423642792.8328552</v>
      </c>
      <c r="T113" s="20">
        <f>K113+N113+Q113</f>
        <v>7373209519.4937944</v>
      </c>
      <c r="U113" s="13">
        <f>_xlfn.RANK.EQ(J113,J$4:J$194)</f>
        <v>35</v>
      </c>
      <c r="V113" s="13">
        <f>_xlfn.RANK.EQ(N113,N$4:N$194)</f>
        <v>14</v>
      </c>
      <c r="W113" s="18">
        <f>_xlfn.RANK.EQ(Q113,Q$4:Q$194)</f>
        <v>8</v>
      </c>
      <c r="X113" s="18">
        <f t="shared" si="7"/>
        <v>15</v>
      </c>
    </row>
    <row r="114" spans="1:24" x14ac:dyDescent="0.3">
      <c r="A114" s="1" t="s">
        <v>226</v>
      </c>
      <c r="B114" s="1" t="s">
        <v>227</v>
      </c>
      <c r="D114" s="11">
        <f>stlt_tradeoff</f>
        <v>0.6</v>
      </c>
      <c r="E114" s="11">
        <f>spotlight_factor</f>
        <v>0.5</v>
      </c>
      <c r="F114" s="8">
        <v>0.25</v>
      </c>
      <c r="G114" s="8">
        <v>0.5</v>
      </c>
      <c r="H114" s="8">
        <v>0.75</v>
      </c>
      <c r="I114" s="20">
        <f>D114*'3. ARM'!J115+(1-D114)*'3. ARM'!K115</f>
        <v>3315085.5999247259</v>
      </c>
      <c r="J114" s="20">
        <f>E114*F114*'3. ARM'!P115+((1-E114)*'3. ARM'!P115)</f>
        <v>3453218.1249215896</v>
      </c>
      <c r="K114" s="20">
        <f t="shared" si="4"/>
        <v>3384151.8624231578</v>
      </c>
      <c r="L114" s="20">
        <f>$D114*'3. ARM'!L115+(1-$D114)*'3. ARM'!M115</f>
        <v>68646.381832857864</v>
      </c>
      <c r="M114" s="20">
        <f>$E114*G114*'3. ARM'!Q115+((1-$E114)*'3. ARM'!Q115)</f>
        <v>85808.28979107234</v>
      </c>
      <c r="N114" s="20">
        <f t="shared" si="5"/>
        <v>77227.335811965109</v>
      </c>
      <c r="O114" s="20">
        <f>$D114*'3. ARM'!N115+(1-$D114)*'3. ARM'!O115</f>
        <v>88910.547454607295</v>
      </c>
      <c r="P114" s="20">
        <f>$E114*H114*'3. ARM'!R115+((1-$E114)*'3. ARM'!R115)</f>
        <v>129671.71503796898</v>
      </c>
      <c r="Q114" s="20">
        <f t="shared" si="6"/>
        <v>109291.13124628813</v>
      </c>
      <c r="R114" s="20">
        <f>I114+L114+O114</f>
        <v>3472642.5292121912</v>
      </c>
      <c r="S114" s="20">
        <f>J114+M114+P114</f>
        <v>3668698.1297506308</v>
      </c>
      <c r="T114" s="20">
        <f>K114+N114+Q114</f>
        <v>3570670.3294814113</v>
      </c>
      <c r="U114" s="13">
        <f>_xlfn.RANK.EQ(J114,J$4:J$194)</f>
        <v>62</v>
      </c>
      <c r="V114" s="13">
        <f>_xlfn.RANK.EQ(N114,N$4:N$194)</f>
        <v>178</v>
      </c>
      <c r="W114" s="18">
        <f>_xlfn.RANK.EQ(Q114,Q$4:Q$194)</f>
        <v>175</v>
      </c>
      <c r="X114" s="18">
        <f t="shared" si="7"/>
        <v>172</v>
      </c>
    </row>
    <row r="115" spans="1:24" x14ac:dyDescent="0.3">
      <c r="A115" s="1" t="s">
        <v>228</v>
      </c>
      <c r="B115" s="1" t="s">
        <v>229</v>
      </c>
      <c r="D115" s="11">
        <f>stlt_tradeoff</f>
        <v>0.6</v>
      </c>
      <c r="E115" s="11">
        <f>spotlight_factor</f>
        <v>0.5</v>
      </c>
      <c r="F115" s="8">
        <v>0.25</v>
      </c>
      <c r="G115" s="8">
        <v>0.5</v>
      </c>
      <c r="H115" s="8">
        <v>0.75</v>
      </c>
      <c r="I115" s="20">
        <f>D115*'3. ARM'!J116+(1-D115)*'3. ARM'!K116</f>
        <v>0</v>
      </c>
      <c r="J115" s="20">
        <f>E115*F115*'3. ARM'!P116+((1-E115)*'3. ARM'!P116)</f>
        <v>0</v>
      </c>
      <c r="K115" s="20">
        <f t="shared" si="4"/>
        <v>0</v>
      </c>
      <c r="L115" s="20">
        <f>$D115*'3. ARM'!L116+(1-$D115)*'3. ARM'!M116</f>
        <v>173205031.99482989</v>
      </c>
      <c r="M115" s="20">
        <f>$E115*G115*'3. ARM'!Q116+((1-$E115)*'3. ARM'!Q116)</f>
        <v>216506307.49353737</v>
      </c>
      <c r="N115" s="20">
        <f t="shared" si="5"/>
        <v>194855669.74418363</v>
      </c>
      <c r="O115" s="20">
        <f>$D115*'3. ARM'!N116+(1-$D115)*'3. ARM'!O116</f>
        <v>28793255.949281346</v>
      </c>
      <c r="P115" s="20">
        <f>$E115*H115*'3. ARM'!R116+((1-$E115)*'3. ARM'!R116)</f>
        <v>41990231.8635353</v>
      </c>
      <c r="Q115" s="20">
        <f t="shared" si="6"/>
        <v>35391743.906408325</v>
      </c>
      <c r="R115" s="20">
        <f>I115+L115+O115</f>
        <v>201998287.94411123</v>
      </c>
      <c r="S115" s="20">
        <f>J115+M115+P115</f>
        <v>258496539.35707265</v>
      </c>
      <c r="T115" s="20">
        <f>K115+N115+Q115</f>
        <v>230247413.65059197</v>
      </c>
      <c r="U115" s="13">
        <f>_xlfn.RANK.EQ(J115,J$4:J$194)</f>
        <v>72</v>
      </c>
      <c r="V115" s="13">
        <f>_xlfn.RANK.EQ(N115,N$4:N$194)</f>
        <v>97</v>
      </c>
      <c r="W115" s="18">
        <f>_xlfn.RANK.EQ(Q115,Q$4:Q$194)</f>
        <v>96</v>
      </c>
      <c r="X115" s="18">
        <f t="shared" si="7"/>
        <v>112</v>
      </c>
    </row>
    <row r="116" spans="1:24" x14ac:dyDescent="0.3">
      <c r="A116" s="1" t="s">
        <v>230</v>
      </c>
      <c r="B116" s="1" t="s">
        <v>231</v>
      </c>
      <c r="D116" s="11">
        <f>stlt_tradeoff</f>
        <v>0.6</v>
      </c>
      <c r="E116" s="11">
        <f>spotlight_factor</f>
        <v>0.5</v>
      </c>
      <c r="F116" s="8">
        <v>0.25</v>
      </c>
      <c r="G116" s="8">
        <v>0.5</v>
      </c>
      <c r="H116" s="8">
        <v>0.75</v>
      </c>
      <c r="I116" s="20">
        <f>D116*'3. ARM'!J117+(1-D116)*'3. ARM'!K117</f>
        <v>0</v>
      </c>
      <c r="J116" s="20">
        <f>E116*F116*'3. ARM'!P117+((1-E116)*'3. ARM'!P117)</f>
        <v>0</v>
      </c>
      <c r="K116" s="20">
        <f t="shared" si="4"/>
        <v>0</v>
      </c>
      <c r="L116" s="20">
        <f>$D116*'3. ARM'!L117+(1-$D116)*'3. ARM'!M117</f>
        <v>96098035.536127046</v>
      </c>
      <c r="M116" s="20">
        <f>$E116*G116*'3. ARM'!Q117+((1-$E116)*'3. ARM'!Q117)</f>
        <v>120122558.17015882</v>
      </c>
      <c r="N116" s="20">
        <f t="shared" si="5"/>
        <v>108110296.85314293</v>
      </c>
      <c r="O116" s="20">
        <f>$D116*'3. ARM'!N117+(1-$D116)*'3. ARM'!O117</f>
        <v>59805441.078643672</v>
      </c>
      <c r="P116" s="20">
        <f>$E116*H116*'3. ARM'!R117+((1-$E116)*'3. ARM'!R117)</f>
        <v>87216319.427188694</v>
      </c>
      <c r="Q116" s="20">
        <f t="shared" si="6"/>
        <v>73510880.252916187</v>
      </c>
      <c r="R116" s="20">
        <f>I116+L116+O116</f>
        <v>155903476.61477071</v>
      </c>
      <c r="S116" s="20">
        <f>J116+M116+P116</f>
        <v>207338877.5973475</v>
      </c>
      <c r="T116" s="20">
        <f>K116+N116+Q116</f>
        <v>181621177.10605913</v>
      </c>
      <c r="U116" s="13">
        <f>_xlfn.RANK.EQ(J116,J$4:J$194)</f>
        <v>72</v>
      </c>
      <c r="V116" s="13">
        <f>_xlfn.RANK.EQ(N116,N$4:N$194)</f>
        <v>116</v>
      </c>
      <c r="W116" s="18">
        <f>_xlfn.RANK.EQ(Q116,Q$4:Q$194)</f>
        <v>84</v>
      </c>
      <c r="X116" s="18">
        <f t="shared" si="7"/>
        <v>119</v>
      </c>
    </row>
    <row r="117" spans="1:24" x14ac:dyDescent="0.3">
      <c r="A117" s="1" t="s">
        <v>232</v>
      </c>
      <c r="B117" s="1" t="s">
        <v>233</v>
      </c>
      <c r="D117" s="11">
        <f>stlt_tradeoff</f>
        <v>0.6</v>
      </c>
      <c r="E117" s="11">
        <f>spotlight_factor</f>
        <v>0.5</v>
      </c>
      <c r="F117" s="8">
        <v>0.25</v>
      </c>
      <c r="G117" s="8">
        <v>0.5</v>
      </c>
      <c r="H117" s="8">
        <v>0.75</v>
      </c>
      <c r="I117" s="20">
        <f>D117*'3. ARM'!J118+(1-D117)*'3. ARM'!K118</f>
        <v>0</v>
      </c>
      <c r="J117" s="20">
        <f>E117*F117*'3. ARM'!P118+((1-E117)*'3. ARM'!P118)</f>
        <v>0</v>
      </c>
      <c r="K117" s="20">
        <f t="shared" si="4"/>
        <v>0</v>
      </c>
      <c r="L117" s="20">
        <f>$D117*'3. ARM'!L118+(1-$D117)*'3. ARM'!M118</f>
        <v>26344765.757448591</v>
      </c>
      <c r="M117" s="20">
        <f>$E117*G117*'3. ARM'!Q118+((1-$E117)*'3. ARM'!Q118)</f>
        <v>32930970.946810741</v>
      </c>
      <c r="N117" s="20">
        <f t="shared" si="5"/>
        <v>29637868.352129668</v>
      </c>
      <c r="O117" s="20">
        <f>$D117*'3. ARM'!N118+(1-$D117)*'3. ARM'!O118</f>
        <v>7485304.2851281995</v>
      </c>
      <c r="P117" s="20">
        <f>$E117*H117*'3. ARM'!R118+((1-$E117)*'3. ARM'!R118)</f>
        <v>10916125.18664529</v>
      </c>
      <c r="Q117" s="20">
        <f t="shared" si="6"/>
        <v>9200714.7358867452</v>
      </c>
      <c r="R117" s="20">
        <f>I117+L117+O117</f>
        <v>33830070.04257679</v>
      </c>
      <c r="S117" s="20">
        <f>J117+M117+P117</f>
        <v>43847096.133456029</v>
      </c>
      <c r="T117" s="20">
        <f>K117+N117+Q117</f>
        <v>38838583.088016413</v>
      </c>
      <c r="U117" s="13">
        <f>_xlfn.RANK.EQ(J117,J$4:J$194)</f>
        <v>72</v>
      </c>
      <c r="V117" s="13">
        <f>_xlfn.RANK.EQ(N117,N$4:N$194)</f>
        <v>142</v>
      </c>
      <c r="W117" s="18">
        <f>_xlfn.RANK.EQ(Q117,Q$4:Q$194)</f>
        <v>121</v>
      </c>
      <c r="X117" s="18">
        <f t="shared" si="7"/>
        <v>147</v>
      </c>
    </row>
    <row r="118" spans="1:24" x14ac:dyDescent="0.3">
      <c r="A118" s="1" t="s">
        <v>234</v>
      </c>
      <c r="B118" s="1" t="s">
        <v>235</v>
      </c>
      <c r="D118" s="11">
        <f>stlt_tradeoff</f>
        <v>0.6</v>
      </c>
      <c r="E118" s="11">
        <f>spotlight_factor</f>
        <v>0.5</v>
      </c>
      <c r="F118" s="8">
        <v>0.25</v>
      </c>
      <c r="G118" s="8">
        <v>0.5</v>
      </c>
      <c r="H118" s="8">
        <v>0.75</v>
      </c>
      <c r="I118" s="20">
        <f>D118*'3. ARM'!J119+(1-D118)*'3. ARM'!K119</f>
        <v>0</v>
      </c>
      <c r="J118" s="20">
        <f>E118*F118*'3. ARM'!P119+((1-E118)*'3. ARM'!P119)</f>
        <v>0</v>
      </c>
      <c r="K118" s="20">
        <f t="shared" si="4"/>
        <v>0</v>
      </c>
      <c r="L118" s="20">
        <f>$D118*'3. ARM'!L119+(1-$D118)*'3. ARM'!M119</f>
        <v>2051422996.6815112</v>
      </c>
      <c r="M118" s="20">
        <f>$E118*G118*'3. ARM'!Q119+((1-$E118)*'3. ARM'!Q119)</f>
        <v>2564278763.9768891</v>
      </c>
      <c r="N118" s="20">
        <f t="shared" si="5"/>
        <v>2307850880.3292003</v>
      </c>
      <c r="O118" s="20">
        <f>$D118*'3. ARM'!N119+(1-$D118)*'3. ARM'!O119</f>
        <v>476826488.16887051</v>
      </c>
      <c r="P118" s="20">
        <f>$E118*H118*'3. ARM'!R119+((1-$E118)*'3. ARM'!R119)</f>
        <v>695372005.22543621</v>
      </c>
      <c r="Q118" s="20">
        <f t="shared" si="6"/>
        <v>586099246.69715333</v>
      </c>
      <c r="R118" s="20">
        <f>I118+L118+O118</f>
        <v>2528249484.8503819</v>
      </c>
      <c r="S118" s="20">
        <f>J118+M118+P118</f>
        <v>3259650769.2023253</v>
      </c>
      <c r="T118" s="20">
        <f>K118+N118+Q118</f>
        <v>2893950127.0263538</v>
      </c>
      <c r="U118" s="13">
        <f>_xlfn.RANK.EQ(J118,J$4:J$194)</f>
        <v>72</v>
      </c>
      <c r="V118" s="13">
        <f>_xlfn.RANK.EQ(N118,N$4:N$194)</f>
        <v>26</v>
      </c>
      <c r="W118" s="18">
        <f>_xlfn.RANK.EQ(Q118,Q$4:Q$194)</f>
        <v>31</v>
      </c>
      <c r="X118" s="18">
        <f t="shared" si="7"/>
        <v>35</v>
      </c>
    </row>
    <row r="119" spans="1:24" x14ac:dyDescent="0.3">
      <c r="A119" s="1" t="s">
        <v>236</v>
      </c>
      <c r="B119" s="1" t="s">
        <v>237</v>
      </c>
      <c r="D119" s="11">
        <f>stlt_tradeoff</f>
        <v>0.6</v>
      </c>
      <c r="E119" s="11">
        <f>spotlight_factor</f>
        <v>0.5</v>
      </c>
      <c r="F119" s="8">
        <v>0.25</v>
      </c>
      <c r="G119" s="8">
        <v>0.5</v>
      </c>
      <c r="H119" s="8">
        <v>0.75</v>
      </c>
      <c r="I119" s="20">
        <f>D119*'3. ARM'!J120+(1-D119)*'3. ARM'!K120</f>
        <v>698991515.07971346</v>
      </c>
      <c r="J119" s="20">
        <f>E119*F119*'3. ARM'!P120+((1-E119)*'3. ARM'!P120)</f>
        <v>728116166.95803499</v>
      </c>
      <c r="K119" s="20">
        <f t="shared" si="4"/>
        <v>713553841.01887417</v>
      </c>
      <c r="L119" s="20">
        <f>$D119*'3. ARM'!L120+(1-$D119)*'3. ARM'!M120</f>
        <v>1460752744.9553676</v>
      </c>
      <c r="M119" s="20">
        <f>$E119*G119*'3. ARM'!Q120+((1-$E119)*'3. ARM'!Q120)</f>
        <v>1825940950.8817096</v>
      </c>
      <c r="N119" s="20">
        <f t="shared" si="5"/>
        <v>1643346847.9185386</v>
      </c>
      <c r="O119" s="20">
        <f>$D119*'3. ARM'!N120+(1-$D119)*'3. ARM'!O120</f>
        <v>455476097.51243782</v>
      </c>
      <c r="P119" s="20">
        <f>$E119*H119*'3. ARM'!R120+((1-$E119)*'3. ARM'!R120)</f>
        <v>664236012.2889719</v>
      </c>
      <c r="Q119" s="20">
        <f t="shared" si="6"/>
        <v>559856054.90070486</v>
      </c>
      <c r="R119" s="20">
        <f>I119+L119+O119</f>
        <v>2615220357.5475187</v>
      </c>
      <c r="S119" s="20">
        <f>J119+M119+P119</f>
        <v>3218293130.1287165</v>
      </c>
      <c r="T119" s="20">
        <f>K119+N119+Q119</f>
        <v>2916756743.8381176</v>
      </c>
      <c r="U119" s="13">
        <f>_xlfn.RANK.EQ(J119,J$4:J$194)</f>
        <v>19</v>
      </c>
      <c r="V119" s="13">
        <f>_xlfn.RANK.EQ(N119,N$4:N$194)</f>
        <v>36</v>
      </c>
      <c r="W119" s="18">
        <f>_xlfn.RANK.EQ(Q119,Q$4:Q$194)</f>
        <v>32</v>
      </c>
      <c r="X119" s="18">
        <f t="shared" si="7"/>
        <v>34</v>
      </c>
    </row>
    <row r="120" spans="1:24" x14ac:dyDescent="0.3">
      <c r="A120" s="1" t="s">
        <v>238</v>
      </c>
      <c r="B120" s="1" t="s">
        <v>239</v>
      </c>
      <c r="D120" s="11">
        <f>stlt_tradeoff</f>
        <v>0.6</v>
      </c>
      <c r="E120" s="11">
        <f>spotlight_factor</f>
        <v>0.5</v>
      </c>
      <c r="F120" s="8">
        <v>0.25</v>
      </c>
      <c r="G120" s="8">
        <v>0.5</v>
      </c>
      <c r="H120" s="8">
        <v>0.75</v>
      </c>
      <c r="I120" s="20">
        <f>D120*'3. ARM'!J121+(1-D120)*'3. ARM'!K121</f>
        <v>5092876812.7650995</v>
      </c>
      <c r="J120" s="20">
        <f>E120*F120*'3. ARM'!P121+((1-E120)*'3. ARM'!P121)</f>
        <v>5305080019.130312</v>
      </c>
      <c r="K120" s="20">
        <f t="shared" si="4"/>
        <v>5198978415.9477062</v>
      </c>
      <c r="L120" s="20">
        <f>$D120*'3. ARM'!L121+(1-$D120)*'3. ARM'!M121</f>
        <v>1711668329.9260974</v>
      </c>
      <c r="M120" s="20">
        <f>$E120*G120*'3. ARM'!Q121+((1-$E120)*'3. ARM'!Q121)</f>
        <v>2139585443.3451219</v>
      </c>
      <c r="N120" s="20">
        <f t="shared" si="5"/>
        <v>1925626886.6356096</v>
      </c>
      <c r="O120" s="20">
        <f>$D120*'3. ARM'!N121+(1-$D120)*'3. ARM'!O121</f>
        <v>53013982.354657069</v>
      </c>
      <c r="P120" s="20">
        <f>$E120*H120*'3. ARM'!R121+((1-$E120)*'3. ARM'!R121)</f>
        <v>77312180.975541562</v>
      </c>
      <c r="Q120" s="20">
        <f t="shared" si="6"/>
        <v>65163081.665099315</v>
      </c>
      <c r="R120" s="20">
        <f>I120+L120+O120</f>
        <v>6857559125.0458536</v>
      </c>
      <c r="S120" s="20">
        <f>J120+M120+P120</f>
        <v>7521977643.4509745</v>
      </c>
      <c r="T120" s="20">
        <f>K120+N120+Q120</f>
        <v>7189768384.248415</v>
      </c>
      <c r="U120" s="13">
        <f>_xlfn.RANK.EQ(J120,J$4:J$194)</f>
        <v>8</v>
      </c>
      <c r="V120" s="13">
        <f>_xlfn.RANK.EQ(N120,N$4:N$194)</f>
        <v>29</v>
      </c>
      <c r="W120" s="18">
        <f>_xlfn.RANK.EQ(Q120,Q$4:Q$194)</f>
        <v>86</v>
      </c>
      <c r="X120" s="18">
        <f t="shared" si="7"/>
        <v>17</v>
      </c>
    </row>
    <row r="121" spans="1:24" x14ac:dyDescent="0.3">
      <c r="A121" s="1" t="s">
        <v>240</v>
      </c>
      <c r="B121" s="1" t="s">
        <v>241</v>
      </c>
      <c r="D121" s="11">
        <f>stlt_tradeoff</f>
        <v>0.6</v>
      </c>
      <c r="E121" s="11">
        <f>spotlight_factor</f>
        <v>0.5</v>
      </c>
      <c r="F121" s="8">
        <v>0.25</v>
      </c>
      <c r="G121" s="8">
        <v>0.5</v>
      </c>
      <c r="H121" s="8">
        <v>0.75</v>
      </c>
      <c r="I121" s="20">
        <f>D121*'3. ARM'!J122+(1-D121)*'3. ARM'!K122</f>
        <v>0</v>
      </c>
      <c r="J121" s="20">
        <f>E121*F121*'3. ARM'!P122+((1-E121)*'3. ARM'!P122)</f>
        <v>0</v>
      </c>
      <c r="K121" s="20">
        <f t="shared" si="4"/>
        <v>0</v>
      </c>
      <c r="L121" s="20">
        <f>$D121*'3. ARM'!L122+(1-$D121)*'3. ARM'!M122</f>
        <v>36523503.255413085</v>
      </c>
      <c r="M121" s="20">
        <f>$E121*G121*'3. ARM'!Q122+((1-$E121)*'3. ARM'!Q122)</f>
        <v>45654400.006766364</v>
      </c>
      <c r="N121" s="20">
        <f t="shared" si="5"/>
        <v>41088951.631089725</v>
      </c>
      <c r="O121" s="20">
        <f>$D121*'3. ARM'!N122+(1-$D121)*'3. ARM'!O122</f>
        <v>327430.16590308299</v>
      </c>
      <c r="P121" s="20">
        <f>$E121*H121*'3. ARM'!R122+((1-$E121)*'3. ARM'!R122)</f>
        <v>477503.63777532941</v>
      </c>
      <c r="Q121" s="20">
        <f t="shared" si="6"/>
        <v>402466.90183920623</v>
      </c>
      <c r="R121" s="20">
        <f>I121+L121+O121</f>
        <v>36850933.421316169</v>
      </c>
      <c r="S121" s="20">
        <f>J121+M121+P121</f>
        <v>46131903.644541696</v>
      </c>
      <c r="T121" s="20">
        <f>K121+N121+Q121</f>
        <v>41491418.532928929</v>
      </c>
      <c r="U121" s="13">
        <f>_xlfn.RANK.EQ(J121,J$4:J$194)</f>
        <v>72</v>
      </c>
      <c r="V121" s="13">
        <f>_xlfn.RANK.EQ(N121,N$4:N$194)</f>
        <v>133</v>
      </c>
      <c r="W121" s="18">
        <f>_xlfn.RANK.EQ(Q121,Q$4:Q$194)</f>
        <v>163</v>
      </c>
      <c r="X121" s="18">
        <f t="shared" si="7"/>
        <v>145</v>
      </c>
    </row>
    <row r="122" spans="1:24" x14ac:dyDescent="0.3">
      <c r="A122" s="1" t="s">
        <v>242</v>
      </c>
      <c r="B122" s="1" t="s">
        <v>243</v>
      </c>
      <c r="D122" s="11">
        <f>stlt_tradeoff</f>
        <v>0.6</v>
      </c>
      <c r="E122" s="11">
        <f>spotlight_factor</f>
        <v>0.5</v>
      </c>
      <c r="F122" s="8">
        <v>0.25</v>
      </c>
      <c r="G122" s="8">
        <v>0.5</v>
      </c>
      <c r="H122" s="8">
        <v>0.75</v>
      </c>
      <c r="I122" s="20">
        <f>D122*'3. ARM'!J123+(1-D122)*'3. ARM'!K123</f>
        <v>0</v>
      </c>
      <c r="J122" s="20">
        <f>E122*F122*'3. ARM'!P123+((1-E122)*'3. ARM'!P123)</f>
        <v>0</v>
      </c>
      <c r="K122" s="20">
        <f t="shared" si="4"/>
        <v>0</v>
      </c>
      <c r="L122" s="20">
        <f>$D122*'3. ARM'!L123+(1-$D122)*'3. ARM'!M123</f>
        <v>3120.9325793150774</v>
      </c>
      <c r="M122" s="20">
        <f>$E122*G122*'3. ARM'!Q123+((1-$E122)*'3. ARM'!Q123)</f>
        <v>3901.478224143847</v>
      </c>
      <c r="N122" s="20">
        <f t="shared" si="5"/>
        <v>3511.2054017294622</v>
      </c>
      <c r="O122" s="20">
        <f>$D122*'3. ARM'!N123+(1-$D122)*'3. ARM'!O123</f>
        <v>1750.8901647101113</v>
      </c>
      <c r="P122" s="20">
        <f>$E122*H122*'3. ARM'!R123+((1-$E122)*'3. ARM'!R123)</f>
        <v>2554.6939902022459</v>
      </c>
      <c r="Q122" s="20">
        <f t="shared" si="6"/>
        <v>2152.7920774561785</v>
      </c>
      <c r="R122" s="20">
        <f>I122+L122+O122</f>
        <v>4871.8227440251885</v>
      </c>
      <c r="S122" s="20">
        <f>J122+M122+P122</f>
        <v>6456.1722143460929</v>
      </c>
      <c r="T122" s="20">
        <f>K122+N122+Q122</f>
        <v>5663.9974791856403</v>
      </c>
      <c r="U122" s="13">
        <f>_xlfn.RANK.EQ(J122,J$4:J$194)</f>
        <v>72</v>
      </c>
      <c r="V122" s="13">
        <f>_xlfn.RANK.EQ(N122,N$4:N$194)</f>
        <v>188</v>
      </c>
      <c r="W122" s="18">
        <f>_xlfn.RANK.EQ(Q122,Q$4:Q$194)</f>
        <v>191</v>
      </c>
      <c r="X122" s="18">
        <f t="shared" si="7"/>
        <v>191</v>
      </c>
    </row>
    <row r="123" spans="1:24" x14ac:dyDescent="0.3">
      <c r="A123" s="1" t="s">
        <v>244</v>
      </c>
      <c r="B123" s="1" t="s">
        <v>245</v>
      </c>
      <c r="D123" s="11">
        <f>stlt_tradeoff</f>
        <v>0.6</v>
      </c>
      <c r="E123" s="11">
        <f>spotlight_factor</f>
        <v>0.5</v>
      </c>
      <c r="F123" s="8">
        <v>0.25</v>
      </c>
      <c r="G123" s="8">
        <v>0.5</v>
      </c>
      <c r="H123" s="8">
        <v>0.75</v>
      </c>
      <c r="I123" s="20">
        <f>D123*'3. ARM'!J124+(1-D123)*'3. ARM'!K124</f>
        <v>59632328.524518363</v>
      </c>
      <c r="J123" s="20">
        <f>E123*F123*'3. ARM'!P124+((1-E123)*'3. ARM'!P124)</f>
        <v>62117009.088039964</v>
      </c>
      <c r="K123" s="20">
        <f t="shared" si="4"/>
        <v>60874668.806279168</v>
      </c>
      <c r="L123" s="20">
        <f>$D123*'3. ARM'!L124+(1-$D123)*'3. ARM'!M124</f>
        <v>1674939616.968405</v>
      </c>
      <c r="M123" s="20">
        <f>$E123*G123*'3. ARM'!Q124+((1-$E123)*'3. ARM'!Q124)</f>
        <v>2093674542.4605064</v>
      </c>
      <c r="N123" s="20">
        <f t="shared" si="5"/>
        <v>1884307079.7144556</v>
      </c>
      <c r="O123" s="20">
        <f>$D123*'3. ARM'!N124+(1-$D123)*'3. ARM'!O124</f>
        <v>1475640254.1553984</v>
      </c>
      <c r="P123" s="20">
        <f>$E123*H123*'3. ARM'!R124+((1-$E123)*'3. ARM'!R124)</f>
        <v>2151975500.5807891</v>
      </c>
      <c r="Q123" s="20">
        <f t="shared" si="6"/>
        <v>1813807877.3680937</v>
      </c>
      <c r="R123" s="20">
        <f>I123+L123+O123</f>
        <v>3210212199.6483216</v>
      </c>
      <c r="S123" s="20">
        <f>J123+M123+P123</f>
        <v>4307767052.1293354</v>
      </c>
      <c r="T123" s="20">
        <f>K123+N123+Q123</f>
        <v>3758989625.8888283</v>
      </c>
      <c r="U123" s="13">
        <f>_xlfn.RANK.EQ(J123,J$4:J$194)</f>
        <v>40</v>
      </c>
      <c r="V123" s="13">
        <f>_xlfn.RANK.EQ(N123,N$4:N$194)</f>
        <v>30</v>
      </c>
      <c r="W123" s="18">
        <f>_xlfn.RANK.EQ(Q123,Q$4:Q$194)</f>
        <v>12</v>
      </c>
      <c r="X123" s="18">
        <f t="shared" si="7"/>
        <v>22</v>
      </c>
    </row>
    <row r="124" spans="1:24" x14ac:dyDescent="0.3">
      <c r="A124" s="1" t="s">
        <v>246</v>
      </c>
      <c r="B124" s="1" t="s">
        <v>247</v>
      </c>
      <c r="D124" s="11">
        <f>stlt_tradeoff</f>
        <v>0.6</v>
      </c>
      <c r="E124" s="11">
        <f>spotlight_factor</f>
        <v>0.5</v>
      </c>
      <c r="F124" s="8">
        <v>0.25</v>
      </c>
      <c r="G124" s="8">
        <v>0.5</v>
      </c>
      <c r="H124" s="8">
        <v>0.75</v>
      </c>
      <c r="I124" s="20">
        <f>D124*'3. ARM'!J125+(1-D124)*'3. ARM'!K125</f>
        <v>0</v>
      </c>
      <c r="J124" s="20">
        <f>E124*F124*'3. ARM'!P125+((1-E124)*'3. ARM'!P125)</f>
        <v>0</v>
      </c>
      <c r="K124" s="20">
        <f t="shared" si="4"/>
        <v>0</v>
      </c>
      <c r="L124" s="20">
        <f>$D124*'3. ARM'!L125+(1-$D124)*'3. ARM'!M125</f>
        <v>260009728.13504145</v>
      </c>
      <c r="M124" s="20">
        <f>$E124*G124*'3. ARM'!Q125+((1-$E124)*'3. ARM'!Q125)</f>
        <v>325012178.29380178</v>
      </c>
      <c r="N124" s="20">
        <f t="shared" si="5"/>
        <v>292510953.21442163</v>
      </c>
      <c r="O124" s="20">
        <f>$D124*'3. ARM'!N125+(1-$D124)*'3. ARM'!O125</f>
        <v>62138816.348198824</v>
      </c>
      <c r="P124" s="20">
        <f>$E124*H124*'3. ARM'!R125+((1-$E124)*'3. ARM'!R125)</f>
        <v>90619130.799456626</v>
      </c>
      <c r="Q124" s="20">
        <f t="shared" si="6"/>
        <v>76378973.573827729</v>
      </c>
      <c r="R124" s="20">
        <f>I124+L124+O124</f>
        <v>322148544.48324025</v>
      </c>
      <c r="S124" s="20">
        <f>J124+M124+P124</f>
        <v>415631309.09325838</v>
      </c>
      <c r="T124" s="20">
        <f>K124+N124+Q124</f>
        <v>368889926.78824937</v>
      </c>
      <c r="U124" s="13">
        <f>_xlfn.RANK.EQ(J124,J$4:J$194)</f>
        <v>72</v>
      </c>
      <c r="V124" s="13">
        <f>_xlfn.RANK.EQ(N124,N$4:N$194)</f>
        <v>85</v>
      </c>
      <c r="W124" s="18">
        <f>_xlfn.RANK.EQ(Q124,Q$4:Q$194)</f>
        <v>83</v>
      </c>
      <c r="X124" s="18">
        <f t="shared" si="7"/>
        <v>95</v>
      </c>
    </row>
    <row r="125" spans="1:24" x14ac:dyDescent="0.3">
      <c r="A125" s="1" t="s">
        <v>248</v>
      </c>
      <c r="B125" s="1" t="s">
        <v>249</v>
      </c>
      <c r="D125" s="11">
        <f>stlt_tradeoff</f>
        <v>0.6</v>
      </c>
      <c r="E125" s="11">
        <f>spotlight_factor</f>
        <v>0.5</v>
      </c>
      <c r="F125" s="8">
        <v>0.25</v>
      </c>
      <c r="G125" s="8">
        <v>0.5</v>
      </c>
      <c r="H125" s="8">
        <v>0.75</v>
      </c>
      <c r="I125" s="20">
        <f>D125*'3. ARM'!J126+(1-D125)*'3. ARM'!K126</f>
        <v>149595547.79019654</v>
      </c>
      <c r="J125" s="20">
        <f>E125*F125*'3. ARM'!P126+((1-E125)*'3. ARM'!P126)</f>
        <v>155828698.6356214</v>
      </c>
      <c r="K125" s="20">
        <f t="shared" si="4"/>
        <v>152712123.21290898</v>
      </c>
      <c r="L125" s="20">
        <f>$D125*'3. ARM'!L126+(1-$D125)*'3. ARM'!M126</f>
        <v>20067084.327301297</v>
      </c>
      <c r="M125" s="20">
        <f>$E125*G125*'3. ARM'!Q126+((1-$E125)*'3. ARM'!Q126)</f>
        <v>25083867.284126624</v>
      </c>
      <c r="N125" s="20">
        <f t="shared" si="5"/>
        <v>22575475.805713959</v>
      </c>
      <c r="O125" s="20">
        <f>$D125*'3. ARM'!N126+(1-$D125)*'3. ARM'!O126</f>
        <v>13453183.212890359</v>
      </c>
      <c r="P125" s="20">
        <f>$E125*H125*'3. ARM'!R126+((1-$E125)*'3. ARM'!R126)</f>
        <v>19619334.456298441</v>
      </c>
      <c r="Q125" s="20">
        <f t="shared" si="6"/>
        <v>16536258.834594399</v>
      </c>
      <c r="R125" s="20">
        <f>I125+L125+O125</f>
        <v>183115815.33038819</v>
      </c>
      <c r="S125" s="20">
        <f>J125+M125+P125</f>
        <v>200531900.37604645</v>
      </c>
      <c r="T125" s="20">
        <f>K125+N125+Q125</f>
        <v>191823857.85321733</v>
      </c>
      <c r="U125" s="13">
        <f>_xlfn.RANK.EQ(J125,J$4:J$194)</f>
        <v>33</v>
      </c>
      <c r="V125" s="13">
        <f>_xlfn.RANK.EQ(N125,N$4:N$194)</f>
        <v>144</v>
      </c>
      <c r="W125" s="18">
        <f>_xlfn.RANK.EQ(Q125,Q$4:Q$194)</f>
        <v>105</v>
      </c>
      <c r="X125" s="18">
        <f t="shared" si="7"/>
        <v>117</v>
      </c>
    </row>
    <row r="126" spans="1:24" x14ac:dyDescent="0.3">
      <c r="A126" s="1" t="s">
        <v>250</v>
      </c>
      <c r="B126" s="1" t="s">
        <v>251</v>
      </c>
      <c r="D126" s="11">
        <f>stlt_tradeoff</f>
        <v>0.6</v>
      </c>
      <c r="E126" s="11">
        <f>spotlight_factor</f>
        <v>0.5</v>
      </c>
      <c r="F126" s="8">
        <v>0.25</v>
      </c>
      <c r="G126" s="8">
        <v>0.5</v>
      </c>
      <c r="H126" s="8">
        <v>0.75</v>
      </c>
      <c r="I126" s="20">
        <f>D126*'3. ARM'!J127+(1-D126)*'3. ARM'!K127</f>
        <v>57942817.336885244</v>
      </c>
      <c r="J126" s="20">
        <f>E126*F126*'3. ARM'!P127+((1-E126)*'3. ARM'!P127)</f>
        <v>60357105.142588794</v>
      </c>
      <c r="K126" s="20">
        <f t="shared" si="4"/>
        <v>59149961.239737019</v>
      </c>
      <c r="L126" s="20">
        <f>$D126*'3. ARM'!L127+(1-$D126)*'3. ARM'!M127</f>
        <v>129058990.28108479</v>
      </c>
      <c r="M126" s="20">
        <f>$E126*G126*'3. ARM'!Q127+((1-$E126)*'3. ARM'!Q127)</f>
        <v>161323754.101356</v>
      </c>
      <c r="N126" s="20">
        <f t="shared" si="5"/>
        <v>145191372.1912204</v>
      </c>
      <c r="O126" s="20">
        <f>$D126*'3. ARM'!N127+(1-$D126)*'3. ARM'!O127</f>
        <v>283388013.6032272</v>
      </c>
      <c r="P126" s="20">
        <f>$E126*H126*'3. ARM'!R127+((1-$E126)*'3. ARM'!R127)</f>
        <v>413274307.25470632</v>
      </c>
      <c r="Q126" s="20">
        <f t="shared" si="6"/>
        <v>348331160.42896676</v>
      </c>
      <c r="R126" s="20">
        <f>I126+L126+O126</f>
        <v>470389821.22119725</v>
      </c>
      <c r="S126" s="20">
        <f>J126+M126+P126</f>
        <v>634955166.49865115</v>
      </c>
      <c r="T126" s="20">
        <f>K126+N126+Q126</f>
        <v>552672493.8599242</v>
      </c>
      <c r="U126" s="13">
        <f>_xlfn.RANK.EQ(J126,J$4:J$194)</f>
        <v>41</v>
      </c>
      <c r="V126" s="13">
        <f>_xlfn.RANK.EQ(N126,N$4:N$194)</f>
        <v>105</v>
      </c>
      <c r="W126" s="18">
        <f>_xlfn.RANK.EQ(Q126,Q$4:Q$194)</f>
        <v>44</v>
      </c>
      <c r="X126" s="18">
        <f t="shared" si="7"/>
        <v>82</v>
      </c>
    </row>
    <row r="127" spans="1:24" x14ac:dyDescent="0.3">
      <c r="A127" s="1" t="s">
        <v>252</v>
      </c>
      <c r="B127" s="1" t="s">
        <v>253</v>
      </c>
      <c r="D127" s="11">
        <f>stlt_tradeoff</f>
        <v>0.6</v>
      </c>
      <c r="E127" s="11">
        <f>spotlight_factor</f>
        <v>0.5</v>
      </c>
      <c r="F127" s="8">
        <v>0.25</v>
      </c>
      <c r="G127" s="8">
        <v>0.5</v>
      </c>
      <c r="H127" s="8">
        <v>0.75</v>
      </c>
      <c r="I127" s="20">
        <f>D127*'3. ARM'!J128+(1-D127)*'3. ARM'!K128</f>
        <v>0</v>
      </c>
      <c r="J127" s="20">
        <f>E127*F127*'3. ARM'!P128+((1-E127)*'3. ARM'!P128)</f>
        <v>0</v>
      </c>
      <c r="K127" s="20">
        <f t="shared" si="4"/>
        <v>0</v>
      </c>
      <c r="L127" s="20">
        <f>$D127*'3. ARM'!L128+(1-$D127)*'3. ARM'!M128</f>
        <v>281220124.90579718</v>
      </c>
      <c r="M127" s="20">
        <f>$E127*G127*'3. ARM'!Q128+((1-$E127)*'3. ARM'!Q128)</f>
        <v>351525179.25724649</v>
      </c>
      <c r="N127" s="20">
        <f t="shared" si="5"/>
        <v>316372652.08152187</v>
      </c>
      <c r="O127" s="20">
        <f>$D127*'3. ARM'!N128+(1-$D127)*'3. ARM'!O128</f>
        <v>6975736.9446726944</v>
      </c>
      <c r="P127" s="20">
        <f>$E127*H127*'3. ARM'!R128+((1-$E127)*'3. ARM'!R128)</f>
        <v>10172951.023481013</v>
      </c>
      <c r="Q127" s="20">
        <f t="shared" si="6"/>
        <v>8574343.9840768538</v>
      </c>
      <c r="R127" s="20">
        <f>I127+L127+O127</f>
        <v>288195861.85046989</v>
      </c>
      <c r="S127" s="20">
        <f>J127+M127+P127</f>
        <v>361698130.28072751</v>
      </c>
      <c r="T127" s="20">
        <f>K127+N127+Q127</f>
        <v>324946996.06559873</v>
      </c>
      <c r="U127" s="13">
        <f>_xlfn.RANK.EQ(J127,J$4:J$194)</f>
        <v>72</v>
      </c>
      <c r="V127" s="13">
        <f>_xlfn.RANK.EQ(N127,N$4:N$194)</f>
        <v>81</v>
      </c>
      <c r="W127" s="18">
        <f>_xlfn.RANK.EQ(Q127,Q$4:Q$194)</f>
        <v>122</v>
      </c>
      <c r="X127" s="18">
        <f t="shared" si="7"/>
        <v>99</v>
      </c>
    </row>
    <row r="128" spans="1:24" x14ac:dyDescent="0.3">
      <c r="A128" s="1" t="s">
        <v>254</v>
      </c>
      <c r="B128" s="1" t="s">
        <v>255</v>
      </c>
      <c r="D128" s="11">
        <f>stlt_tradeoff</f>
        <v>0.6</v>
      </c>
      <c r="E128" s="11">
        <f>spotlight_factor</f>
        <v>0.5</v>
      </c>
      <c r="F128" s="8">
        <v>0.25</v>
      </c>
      <c r="G128" s="8">
        <v>0.5</v>
      </c>
      <c r="H128" s="8">
        <v>0.75</v>
      </c>
      <c r="I128" s="20">
        <f>D128*'3. ARM'!J129+(1-D128)*'3. ARM'!K129</f>
        <v>0</v>
      </c>
      <c r="J128" s="20">
        <f>E128*F128*'3. ARM'!P129+((1-E128)*'3. ARM'!P129)</f>
        <v>0</v>
      </c>
      <c r="K128" s="20">
        <f t="shared" si="4"/>
        <v>0</v>
      </c>
      <c r="L128" s="20">
        <f>$D128*'3. ARM'!L129+(1-$D128)*'3. ARM'!M129</f>
        <v>1152887922.7908149</v>
      </c>
      <c r="M128" s="20">
        <f>$E128*G128*'3. ARM'!Q129+((1-$E128)*'3. ARM'!Q129)</f>
        <v>1441109928.4885187</v>
      </c>
      <c r="N128" s="20">
        <f t="shared" si="5"/>
        <v>1296998925.6396668</v>
      </c>
      <c r="O128" s="20">
        <f>$D128*'3. ARM'!N129+(1-$D128)*'3. ARM'!O129</f>
        <v>32343725.32047303</v>
      </c>
      <c r="P128" s="20">
        <f>$E128*H128*'3. ARM'!R129+((1-$E128)*'3. ARM'!R129)</f>
        <v>47167934.071523167</v>
      </c>
      <c r="Q128" s="20">
        <f t="shared" si="6"/>
        <v>39755829.695998102</v>
      </c>
      <c r="R128" s="20">
        <f>I128+L128+O128</f>
        <v>1185231648.1112878</v>
      </c>
      <c r="S128" s="20">
        <f>J128+M128+P128</f>
        <v>1488277862.5600419</v>
      </c>
      <c r="T128" s="20">
        <f>K128+N128+Q128</f>
        <v>1336754755.335665</v>
      </c>
      <c r="U128" s="13">
        <f>_xlfn.RANK.EQ(J128,J$4:J$194)</f>
        <v>72</v>
      </c>
      <c r="V128" s="13">
        <f>_xlfn.RANK.EQ(N128,N$4:N$194)</f>
        <v>50</v>
      </c>
      <c r="W128" s="18">
        <f>_xlfn.RANK.EQ(Q128,Q$4:Q$194)</f>
        <v>93</v>
      </c>
      <c r="X128" s="18">
        <f t="shared" si="7"/>
        <v>58</v>
      </c>
    </row>
    <row r="129" spans="1:24" x14ac:dyDescent="0.3">
      <c r="A129" s="1" t="s">
        <v>256</v>
      </c>
      <c r="B129" s="1" t="s">
        <v>257</v>
      </c>
      <c r="D129" s="11">
        <f>stlt_tradeoff</f>
        <v>0.6</v>
      </c>
      <c r="E129" s="11">
        <f>spotlight_factor</f>
        <v>0.5</v>
      </c>
      <c r="F129" s="8">
        <v>0.25</v>
      </c>
      <c r="G129" s="8">
        <v>0.5</v>
      </c>
      <c r="H129" s="8">
        <v>0.75</v>
      </c>
      <c r="I129" s="20">
        <f>D129*'3. ARM'!J130+(1-D129)*'3. ARM'!K130</f>
        <v>0</v>
      </c>
      <c r="J129" s="20">
        <f>E129*F129*'3. ARM'!P130+((1-E129)*'3. ARM'!P130)</f>
        <v>0</v>
      </c>
      <c r="K129" s="20">
        <f t="shared" si="4"/>
        <v>0</v>
      </c>
      <c r="L129" s="20">
        <f>$D129*'3. ARM'!L130+(1-$D129)*'3. ARM'!M130</f>
        <v>2902719.596497267</v>
      </c>
      <c r="M129" s="20">
        <f>$E129*G129*'3. ARM'!Q130+((1-$E129)*'3. ARM'!Q130)</f>
        <v>3628399.8081215839</v>
      </c>
      <c r="N129" s="20">
        <f t="shared" si="5"/>
        <v>3265559.7023094255</v>
      </c>
      <c r="O129" s="20">
        <f>$D129*'3. ARM'!N130+(1-$D129)*'3. ARM'!O130</f>
        <v>27004274.710891061</v>
      </c>
      <c r="P129" s="20">
        <f>$E129*H129*'3. ARM'!R130+((1-$E129)*'3. ARM'!R130)</f>
        <v>39381245.765882798</v>
      </c>
      <c r="Q129" s="20">
        <f t="shared" si="6"/>
        <v>33192760.238386929</v>
      </c>
      <c r="R129" s="20">
        <f>I129+L129+O129</f>
        <v>29906994.307388328</v>
      </c>
      <c r="S129" s="20">
        <f>J129+M129+P129</f>
        <v>43009645.574004382</v>
      </c>
      <c r="T129" s="20">
        <f>K129+N129+Q129</f>
        <v>36458319.940696351</v>
      </c>
      <c r="U129" s="13">
        <f>_xlfn.RANK.EQ(J129,J$4:J$194)</f>
        <v>72</v>
      </c>
      <c r="V129" s="13">
        <f>_xlfn.RANK.EQ(N129,N$4:N$194)</f>
        <v>157</v>
      </c>
      <c r="W129" s="18">
        <f>_xlfn.RANK.EQ(Q129,Q$4:Q$194)</f>
        <v>98</v>
      </c>
      <c r="X129" s="18">
        <f t="shared" si="7"/>
        <v>149</v>
      </c>
    </row>
    <row r="130" spans="1:24" x14ac:dyDescent="0.3">
      <c r="A130" s="1" t="s">
        <v>258</v>
      </c>
      <c r="B130" s="1" t="s">
        <v>259</v>
      </c>
      <c r="D130" s="11">
        <f>stlt_tradeoff</f>
        <v>0.6</v>
      </c>
      <c r="E130" s="11">
        <f>spotlight_factor</f>
        <v>0.5</v>
      </c>
      <c r="F130" s="8">
        <v>0.25</v>
      </c>
      <c r="G130" s="8">
        <v>0.5</v>
      </c>
      <c r="H130" s="8">
        <v>0.75</v>
      </c>
      <c r="I130" s="20">
        <f>D130*'3. ARM'!J131+(1-D130)*'3. ARM'!K131</f>
        <v>14534301.674153846</v>
      </c>
      <c r="J130" s="20">
        <f>E130*F130*'3. ARM'!P131+((1-E130)*'3. ARM'!P131)</f>
        <v>15139900.910576921</v>
      </c>
      <c r="K130" s="20">
        <f t="shared" si="4"/>
        <v>14837101.292365383</v>
      </c>
      <c r="L130" s="20">
        <f>$D130*'3. ARM'!L131+(1-$D130)*'3. ARM'!M131</f>
        <v>82154990.079228833</v>
      </c>
      <c r="M130" s="20">
        <f>$E130*G130*'3. ARM'!Q131+((1-$E130)*'3. ARM'!Q131)</f>
        <v>102693749.16153605</v>
      </c>
      <c r="N130" s="20">
        <f t="shared" si="5"/>
        <v>92424369.620382443</v>
      </c>
      <c r="O130" s="20">
        <f>$D130*'3. ARM'!N131+(1-$D130)*'3. ARM'!O131</f>
        <v>33148913.982976962</v>
      </c>
      <c r="P130" s="20">
        <f>$E130*H130*'3. ARM'!R131+((1-$E130)*'3. ARM'!R131)</f>
        <v>48342247.60017474</v>
      </c>
      <c r="Q130" s="20">
        <f t="shared" si="6"/>
        <v>40745580.791575849</v>
      </c>
      <c r="R130" s="20">
        <f>I130+L130+O130</f>
        <v>129838205.73635964</v>
      </c>
      <c r="S130" s="20">
        <f>J130+M130+P130</f>
        <v>166175897.6722877</v>
      </c>
      <c r="T130" s="20">
        <f>K130+N130+Q130</f>
        <v>148007051.70432368</v>
      </c>
      <c r="U130" s="13">
        <f>_xlfn.RANK.EQ(J130,J$4:J$194)</f>
        <v>51</v>
      </c>
      <c r="V130" s="13">
        <f>_xlfn.RANK.EQ(N130,N$4:N$194)</f>
        <v>123</v>
      </c>
      <c r="W130" s="18">
        <f>_xlfn.RANK.EQ(Q130,Q$4:Q$194)</f>
        <v>92</v>
      </c>
      <c r="X130" s="18">
        <f t="shared" si="7"/>
        <v>126</v>
      </c>
    </row>
    <row r="131" spans="1:24" x14ac:dyDescent="0.3">
      <c r="A131" s="1" t="s">
        <v>260</v>
      </c>
      <c r="B131" s="1" t="s">
        <v>261</v>
      </c>
      <c r="D131" s="11">
        <f>stlt_tradeoff</f>
        <v>0.6</v>
      </c>
      <c r="E131" s="11">
        <f>spotlight_factor</f>
        <v>0.5</v>
      </c>
      <c r="F131" s="8">
        <v>0.25</v>
      </c>
      <c r="G131" s="8">
        <v>0.5</v>
      </c>
      <c r="H131" s="8">
        <v>0.75</v>
      </c>
      <c r="I131" s="20">
        <f>D131*'3. ARM'!J132+(1-D131)*'3. ARM'!K132</f>
        <v>5764254481.2146349</v>
      </c>
      <c r="J131" s="20">
        <f>E131*F131*'3. ARM'!P132+((1-E131)*'3. ARM'!P132)</f>
        <v>6004431755.2235785</v>
      </c>
      <c r="K131" s="20">
        <f t="shared" si="4"/>
        <v>5884343118.2191067</v>
      </c>
      <c r="L131" s="20">
        <f>$D131*'3. ARM'!L132+(1-$D131)*'3. ARM'!M132</f>
        <v>10926638340.060114</v>
      </c>
      <c r="M131" s="20">
        <f>$E131*G131*'3. ARM'!Q132+((1-$E131)*'3. ARM'!Q132)</f>
        <v>13658297952.887644</v>
      </c>
      <c r="N131" s="20">
        <f t="shared" si="5"/>
        <v>12292468146.473879</v>
      </c>
      <c r="O131" s="20">
        <f>$D131*'3. ARM'!N132+(1-$D131)*'3. ARM'!O132</f>
        <v>1327025173.2715473</v>
      </c>
      <c r="P131" s="20">
        <f>$E131*H131*'3. ARM'!R132+((1-$E131)*'3. ARM'!R132)</f>
        <v>1935245163.7918398</v>
      </c>
      <c r="Q131" s="20">
        <f t="shared" si="6"/>
        <v>1631135168.5316935</v>
      </c>
      <c r="R131" s="20">
        <f>I131+L131+O131</f>
        <v>18017917994.546295</v>
      </c>
      <c r="S131" s="20">
        <f>J131+M131+P131</f>
        <v>21597974871.903061</v>
      </c>
      <c r="T131" s="20">
        <f>K131+N131+Q131</f>
        <v>19807946433.224678</v>
      </c>
      <c r="U131" s="13">
        <f>_xlfn.RANK.EQ(J131,J$4:J$194)</f>
        <v>7</v>
      </c>
      <c r="V131" s="13">
        <f>_xlfn.RANK.EQ(N131,N$4:N$194)</f>
        <v>6</v>
      </c>
      <c r="W131" s="18">
        <f>_xlfn.RANK.EQ(Q131,Q$4:Q$194)</f>
        <v>14</v>
      </c>
      <c r="X131" s="18">
        <f t="shared" si="7"/>
        <v>7</v>
      </c>
    </row>
    <row r="132" spans="1:24" x14ac:dyDescent="0.3">
      <c r="A132" s="1" t="s">
        <v>262</v>
      </c>
      <c r="B132" s="1" t="s">
        <v>263</v>
      </c>
      <c r="D132" s="11">
        <f>stlt_tradeoff</f>
        <v>0.6</v>
      </c>
      <c r="E132" s="11">
        <f>spotlight_factor</f>
        <v>0.5</v>
      </c>
      <c r="F132" s="8">
        <v>0.25</v>
      </c>
      <c r="G132" s="8">
        <v>0.5</v>
      </c>
      <c r="H132" s="8">
        <v>0.75</v>
      </c>
      <c r="I132" s="20">
        <f>D132*'3. ARM'!J133+(1-D132)*'3. ARM'!K133</f>
        <v>1228242.017796858</v>
      </c>
      <c r="J132" s="20">
        <f>E132*F132*'3. ARM'!P133+((1-E132)*'3. ARM'!P133)</f>
        <v>1279423.8727050603</v>
      </c>
      <c r="K132" s="20">
        <f t="shared" si="4"/>
        <v>1253832.9452509591</v>
      </c>
      <c r="L132" s="20">
        <f>$D132*'3. ARM'!L133+(1-$D132)*'3. ARM'!M133</f>
        <v>797.41308372843048</v>
      </c>
      <c r="M132" s="20">
        <f>$E132*G132*'3. ARM'!Q133+((1-$E132)*'3. ARM'!Q133)</f>
        <v>997.07885466053813</v>
      </c>
      <c r="N132" s="20">
        <f t="shared" si="5"/>
        <v>897.24596919448436</v>
      </c>
      <c r="O132" s="20">
        <f>$D132*'3. ARM'!N133+(1-$D132)*'3. ARM'!O133</f>
        <v>28583.825309221567</v>
      </c>
      <c r="P132" s="20">
        <f>$E132*H132*'3. ARM'!R133+((1-$E132)*'3. ARM'!R133)</f>
        <v>41688.682742614787</v>
      </c>
      <c r="Q132" s="20">
        <f t="shared" si="6"/>
        <v>35136.254025918177</v>
      </c>
      <c r="R132" s="20">
        <f>I132+L132+O132</f>
        <v>1257623.256189808</v>
      </c>
      <c r="S132" s="20">
        <f>J132+M132+P132</f>
        <v>1322109.6343023356</v>
      </c>
      <c r="T132" s="20">
        <f>K132+N132+Q132</f>
        <v>1289866.4452460718</v>
      </c>
      <c r="U132" s="13">
        <f>_xlfn.RANK.EQ(J132,J$4:J$194)</f>
        <v>66</v>
      </c>
      <c r="V132" s="13">
        <f>_xlfn.RANK.EQ(N132,N$4:N$194)</f>
        <v>189</v>
      </c>
      <c r="W132" s="18">
        <f>_xlfn.RANK.EQ(Q132,Q$4:Q$194)</f>
        <v>180</v>
      </c>
      <c r="X132" s="18">
        <f t="shared" si="7"/>
        <v>180</v>
      </c>
    </row>
    <row r="133" spans="1:24" x14ac:dyDescent="0.3">
      <c r="A133" s="1" t="s">
        <v>264</v>
      </c>
      <c r="B133" s="1" t="s">
        <v>265</v>
      </c>
      <c r="D133" s="11">
        <f>stlt_tradeoff</f>
        <v>0.6</v>
      </c>
      <c r="E133" s="11">
        <f>spotlight_factor</f>
        <v>0.5</v>
      </c>
      <c r="F133" s="8">
        <v>0.25</v>
      </c>
      <c r="G133" s="8">
        <v>0.5</v>
      </c>
      <c r="H133" s="8">
        <v>0.75</v>
      </c>
      <c r="I133" s="20">
        <f>D133*'3. ARM'!J134+(1-D133)*'3. ARM'!K134</f>
        <v>0</v>
      </c>
      <c r="J133" s="20">
        <f>E133*F133*'3. ARM'!P134+((1-E133)*'3. ARM'!P134)</f>
        <v>0</v>
      </c>
      <c r="K133" s="20">
        <f t="shared" ref="K133:K194" si="8">(I133+J133)/2</f>
        <v>0</v>
      </c>
      <c r="L133" s="20">
        <f>$D133*'3. ARM'!L134+(1-$D133)*'3. ARM'!M134</f>
        <v>86166434.975307897</v>
      </c>
      <c r="M133" s="20">
        <f>$E133*G133*'3. ARM'!Q134+((1-$E133)*'3. ARM'!Q134)</f>
        <v>107708049.34413488</v>
      </c>
      <c r="N133" s="20">
        <f t="shared" ref="N133:N194" si="9">(L133+M133)/2</f>
        <v>96937242.159721389</v>
      </c>
      <c r="O133" s="20">
        <f>$D133*'3. ARM'!N134+(1-$D133)*'3. ARM'!O134</f>
        <v>79420876.16264236</v>
      </c>
      <c r="P133" s="20">
        <f>$E133*H133*'3. ARM'!R134+((1-$E133)*'3. ARM'!R134)</f>
        <v>115822180.6330201</v>
      </c>
      <c r="Q133" s="20">
        <f t="shared" ref="Q133:Q194" si="10">(O133+P133)/2</f>
        <v>97621528.397831231</v>
      </c>
      <c r="R133" s="20">
        <f>I133+L133+O133</f>
        <v>165587311.13795024</v>
      </c>
      <c r="S133" s="20">
        <f>J133+M133+P133</f>
        <v>223530229.97715497</v>
      </c>
      <c r="T133" s="20">
        <f>K133+N133+Q133</f>
        <v>194558770.55755264</v>
      </c>
      <c r="U133" s="13">
        <f>_xlfn.RANK.EQ(J133,J$4:J$194)</f>
        <v>72</v>
      </c>
      <c r="V133" s="13">
        <f>_xlfn.RANK.EQ(N133,N$4:N$194)</f>
        <v>120</v>
      </c>
      <c r="W133" s="18">
        <f>_xlfn.RANK.EQ(Q133,Q$4:Q$194)</f>
        <v>78</v>
      </c>
      <c r="X133" s="18">
        <f t="shared" ref="X133:X194" si="11">_xlfn.RANK.EQ(T133,T$4:T$194)</f>
        <v>116</v>
      </c>
    </row>
    <row r="134" spans="1:24" x14ac:dyDescent="0.3">
      <c r="A134" s="1" t="s">
        <v>266</v>
      </c>
      <c r="B134" s="1" t="s">
        <v>267</v>
      </c>
      <c r="D134" s="11">
        <f>stlt_tradeoff</f>
        <v>0.6</v>
      </c>
      <c r="E134" s="11">
        <f>spotlight_factor</f>
        <v>0.5</v>
      </c>
      <c r="F134" s="8">
        <v>0.25</v>
      </c>
      <c r="G134" s="8">
        <v>0.5</v>
      </c>
      <c r="H134" s="8">
        <v>0.75</v>
      </c>
      <c r="I134" s="20">
        <f>D134*'3. ARM'!J135+(1-D134)*'3. ARM'!K135</f>
        <v>50833351.789006151</v>
      </c>
      <c r="J134" s="20">
        <f>E134*F134*'3. ARM'!P135+((1-E134)*'3. ARM'!P135)</f>
        <v>52951410.613548078</v>
      </c>
      <c r="K134" s="20">
        <f t="shared" si="8"/>
        <v>51892381.201277114</v>
      </c>
      <c r="L134" s="20">
        <f>$D134*'3. ARM'!L135+(1-$D134)*'3. ARM'!M135</f>
        <v>100955014.47891031</v>
      </c>
      <c r="M134" s="20">
        <f>$E134*G134*'3. ARM'!Q135+((1-$E134)*'3. ARM'!Q135)</f>
        <v>126193777.47363788</v>
      </c>
      <c r="N134" s="20">
        <f t="shared" si="9"/>
        <v>113574395.9762741</v>
      </c>
      <c r="O134" s="20">
        <f>$D134*'3. ARM'!N135+(1-$D134)*'3. ARM'!O135</f>
        <v>66373718.580503695</v>
      </c>
      <c r="P134" s="20">
        <f>$E134*H134*'3. ARM'!R135+((1-$E134)*'3. ARM'!R135)</f>
        <v>96795088.950734556</v>
      </c>
      <c r="Q134" s="20">
        <f t="shared" si="10"/>
        <v>81584403.765619129</v>
      </c>
      <c r="R134" s="20">
        <f>I134+L134+O134</f>
        <v>218162084.84842017</v>
      </c>
      <c r="S134" s="20">
        <f>J134+M134+P134</f>
        <v>275940277.03792048</v>
      </c>
      <c r="T134" s="20">
        <f>K134+N134+Q134</f>
        <v>247051180.94317034</v>
      </c>
      <c r="U134" s="13">
        <f>_xlfn.RANK.EQ(J134,J$4:J$194)</f>
        <v>44</v>
      </c>
      <c r="V134" s="13">
        <f>_xlfn.RANK.EQ(N134,N$4:N$194)</f>
        <v>114</v>
      </c>
      <c r="W134" s="18">
        <f>_xlfn.RANK.EQ(Q134,Q$4:Q$194)</f>
        <v>81</v>
      </c>
      <c r="X134" s="18">
        <f t="shared" si="11"/>
        <v>108</v>
      </c>
    </row>
    <row r="135" spans="1:24" x14ac:dyDescent="0.3">
      <c r="A135" s="1" t="s">
        <v>268</v>
      </c>
      <c r="B135" s="1" t="s">
        <v>269</v>
      </c>
      <c r="D135" s="11">
        <f>stlt_tradeoff</f>
        <v>0.6</v>
      </c>
      <c r="E135" s="11">
        <f>spotlight_factor</f>
        <v>0.5</v>
      </c>
      <c r="F135" s="8">
        <v>0.25</v>
      </c>
      <c r="G135" s="8">
        <v>0.5</v>
      </c>
      <c r="H135" s="8">
        <v>0.75</v>
      </c>
      <c r="I135" s="20">
        <f>D135*'3. ARM'!J136+(1-D135)*'3. ARM'!K136</f>
        <v>367474021.15235597</v>
      </c>
      <c r="J135" s="20">
        <f>E135*F135*'3. ARM'!P136+((1-E135)*'3. ARM'!P136)</f>
        <v>382785441.40870416</v>
      </c>
      <c r="K135" s="20">
        <f t="shared" si="8"/>
        <v>375129731.2805301</v>
      </c>
      <c r="L135" s="20">
        <f>$D135*'3. ARM'!L136+(1-$D135)*'3. ARM'!M136</f>
        <v>373552745.88510466</v>
      </c>
      <c r="M135" s="20">
        <f>$E135*G135*'3. ARM'!Q136+((1-$E135)*'3. ARM'!Q136)</f>
        <v>466940948.29388082</v>
      </c>
      <c r="N135" s="20">
        <f t="shared" si="9"/>
        <v>420246847.08949274</v>
      </c>
      <c r="O135" s="20">
        <f>$D135*'3. ARM'!N136+(1-$D135)*'3. ARM'!O136</f>
        <v>128785257.32950751</v>
      </c>
      <c r="P135" s="20">
        <f>$E135*H135*'3. ARM'!R136+((1-$E135)*'3. ARM'!R136)</f>
        <v>187811926.79303181</v>
      </c>
      <c r="Q135" s="20">
        <f t="shared" si="10"/>
        <v>158298592.06126967</v>
      </c>
      <c r="R135" s="20">
        <f>I135+L135+O135</f>
        <v>869812024.36696804</v>
      </c>
      <c r="S135" s="20">
        <f>J135+M135+P135</f>
        <v>1037538316.4956168</v>
      </c>
      <c r="T135" s="20">
        <f>K135+N135+Q135</f>
        <v>953675170.43129241</v>
      </c>
      <c r="U135" s="13">
        <f>_xlfn.RANK.EQ(J135,J$4:J$194)</f>
        <v>25</v>
      </c>
      <c r="V135" s="13">
        <f>_xlfn.RANK.EQ(N135,N$4:N$194)</f>
        <v>72</v>
      </c>
      <c r="W135" s="18">
        <f>_xlfn.RANK.EQ(Q135,Q$4:Q$194)</f>
        <v>64</v>
      </c>
      <c r="X135" s="18">
        <f t="shared" si="11"/>
        <v>67</v>
      </c>
    </row>
    <row r="136" spans="1:24" x14ac:dyDescent="0.3">
      <c r="A136" s="1" t="s">
        <v>270</v>
      </c>
      <c r="B136" s="1" t="s">
        <v>271</v>
      </c>
      <c r="D136" s="11">
        <f>stlt_tradeoff</f>
        <v>0.6</v>
      </c>
      <c r="E136" s="11">
        <f>spotlight_factor</f>
        <v>0.5</v>
      </c>
      <c r="F136" s="8">
        <v>0.25</v>
      </c>
      <c r="G136" s="8">
        <v>0.5</v>
      </c>
      <c r="H136" s="8">
        <v>0.75</v>
      </c>
      <c r="I136" s="20">
        <f>D136*'3. ARM'!J137+(1-D136)*'3. ARM'!K137</f>
        <v>0</v>
      </c>
      <c r="J136" s="20">
        <f>E136*F136*'3. ARM'!P137+((1-E136)*'3. ARM'!P137)</f>
        <v>0</v>
      </c>
      <c r="K136" s="20">
        <f t="shared" si="8"/>
        <v>0</v>
      </c>
      <c r="L136" s="20">
        <f>$D136*'3. ARM'!L137+(1-$D136)*'3. ARM'!M137</f>
        <v>239537866.86064553</v>
      </c>
      <c r="M136" s="20">
        <f>$E136*G136*'3. ARM'!Q137+((1-$E136)*'3. ARM'!Q137)</f>
        <v>299422348.57580692</v>
      </c>
      <c r="N136" s="20">
        <f t="shared" si="9"/>
        <v>269480107.71822619</v>
      </c>
      <c r="O136" s="20">
        <f>$D136*'3. ARM'!N137+(1-$D136)*'3. ARM'!O137</f>
        <v>3811715.9002223546</v>
      </c>
      <c r="P136" s="20">
        <f>$E136*H136*'3. ARM'!R137+((1-$E136)*'3. ARM'!R137)</f>
        <v>5558753.6669909339</v>
      </c>
      <c r="Q136" s="20">
        <f t="shared" si="10"/>
        <v>4685234.7836066447</v>
      </c>
      <c r="R136" s="20">
        <f>I136+L136+O136</f>
        <v>243349582.76086789</v>
      </c>
      <c r="S136" s="20">
        <f>J136+M136+P136</f>
        <v>304981102.24279785</v>
      </c>
      <c r="T136" s="20">
        <f>K136+N136+Q136</f>
        <v>274165342.50183284</v>
      </c>
      <c r="U136" s="13">
        <f>_xlfn.RANK.EQ(J136,J$4:J$194)</f>
        <v>72</v>
      </c>
      <c r="V136" s="13">
        <f>_xlfn.RANK.EQ(N136,N$4:N$194)</f>
        <v>87</v>
      </c>
      <c r="W136" s="18">
        <f>_xlfn.RANK.EQ(Q136,Q$4:Q$194)</f>
        <v>129</v>
      </c>
      <c r="X136" s="18">
        <f t="shared" si="11"/>
        <v>104</v>
      </c>
    </row>
    <row r="137" spans="1:24" x14ac:dyDescent="0.3">
      <c r="A137" s="1" t="s">
        <v>272</v>
      </c>
      <c r="B137" s="1" t="s">
        <v>273</v>
      </c>
      <c r="D137" s="11">
        <f>stlt_tradeoff</f>
        <v>0.6</v>
      </c>
      <c r="E137" s="11">
        <f>spotlight_factor</f>
        <v>0.5</v>
      </c>
      <c r="F137" s="8">
        <v>0.25</v>
      </c>
      <c r="G137" s="8">
        <v>0.5</v>
      </c>
      <c r="H137" s="8">
        <v>0.75</v>
      </c>
      <c r="I137" s="20">
        <f>D137*'3. ARM'!J138+(1-D137)*'3. ARM'!K138</f>
        <v>0</v>
      </c>
      <c r="J137" s="20">
        <f>E137*F137*'3. ARM'!P138+((1-E137)*'3. ARM'!P138)</f>
        <v>0</v>
      </c>
      <c r="K137" s="20">
        <f t="shared" si="8"/>
        <v>0</v>
      </c>
      <c r="L137" s="20">
        <f>$D137*'3. ARM'!L138+(1-$D137)*'3. ARM'!M138</f>
        <v>1723278924.6281145</v>
      </c>
      <c r="M137" s="20">
        <f>$E137*G137*'3. ARM'!Q138+((1-$E137)*'3. ARM'!Q138)</f>
        <v>2154098675.7851434</v>
      </c>
      <c r="N137" s="20">
        <f t="shared" si="9"/>
        <v>1938688800.2066288</v>
      </c>
      <c r="O137" s="20">
        <f>$D137*'3. ARM'!N138+(1-$D137)*'3. ARM'!O138</f>
        <v>303927699.24007654</v>
      </c>
      <c r="P137" s="20">
        <f>$E137*H137*'3. ARM'!R138+((1-$E137)*'3. ARM'!R138)</f>
        <v>443228014.1626116</v>
      </c>
      <c r="Q137" s="20">
        <f t="shared" si="10"/>
        <v>373577856.70134407</v>
      </c>
      <c r="R137" s="20">
        <f>I137+L137+O137</f>
        <v>2027206623.868191</v>
      </c>
      <c r="S137" s="20">
        <f>J137+M137+P137</f>
        <v>2597326689.9477549</v>
      </c>
      <c r="T137" s="20">
        <f>K137+N137+Q137</f>
        <v>2312266656.9079728</v>
      </c>
      <c r="U137" s="13">
        <f>_xlfn.RANK.EQ(J137,J$4:J$194)</f>
        <v>72</v>
      </c>
      <c r="V137" s="13">
        <f>_xlfn.RANK.EQ(N137,N$4:N$194)</f>
        <v>28</v>
      </c>
      <c r="W137" s="18">
        <f>_xlfn.RANK.EQ(Q137,Q$4:Q$194)</f>
        <v>41</v>
      </c>
      <c r="X137" s="18">
        <f t="shared" si="11"/>
        <v>39</v>
      </c>
    </row>
    <row r="138" spans="1:24" x14ac:dyDescent="0.3">
      <c r="A138" s="1" t="s">
        <v>274</v>
      </c>
      <c r="B138" s="1" t="s">
        <v>275</v>
      </c>
      <c r="D138" s="11">
        <f>stlt_tradeoff</f>
        <v>0.6</v>
      </c>
      <c r="E138" s="11">
        <f>spotlight_factor</f>
        <v>0.5</v>
      </c>
      <c r="F138" s="8">
        <v>0.25</v>
      </c>
      <c r="G138" s="8">
        <v>0.5</v>
      </c>
      <c r="H138" s="8">
        <v>0.75</v>
      </c>
      <c r="I138" s="20">
        <f>D138*'3. ARM'!J139+(1-D138)*'3. ARM'!K139</f>
        <v>9824640265.5881176</v>
      </c>
      <c r="J138" s="20">
        <f>E138*F138*'3. ARM'!P139+((1-E138)*'3. ARM'!P139)</f>
        <v>10234000286.654289</v>
      </c>
      <c r="K138" s="20">
        <f t="shared" si="8"/>
        <v>10029320276.121204</v>
      </c>
      <c r="L138" s="20">
        <f>$D138*'3. ARM'!L139+(1-$D138)*'3. ARM'!M139</f>
        <v>5165775537.7598591</v>
      </c>
      <c r="M138" s="20">
        <f>$E138*G138*'3. ARM'!Q139+((1-$E138)*'3. ARM'!Q139)</f>
        <v>6457219444.6998234</v>
      </c>
      <c r="N138" s="20">
        <f t="shared" si="9"/>
        <v>5811497491.2298412</v>
      </c>
      <c r="O138" s="20">
        <f>$D138*'3. ARM'!N139+(1-$D138)*'3. ARM'!O139</f>
        <v>2778403383.7913589</v>
      </c>
      <c r="P138" s="20">
        <f>$E138*H138*'3. ARM'!R139+((1-$E138)*'3. ARM'!R139)</f>
        <v>4051838392.7165651</v>
      </c>
      <c r="Q138" s="20">
        <f t="shared" si="10"/>
        <v>3415120888.253962</v>
      </c>
      <c r="R138" s="20">
        <f>I138+L138+O138</f>
        <v>17768819187.139336</v>
      </c>
      <c r="S138" s="20">
        <f>J138+M138+P138</f>
        <v>20743058124.070679</v>
      </c>
      <c r="T138" s="20">
        <f>K138+N138+Q138</f>
        <v>19255938655.605007</v>
      </c>
      <c r="U138" s="13">
        <f>_xlfn.RANK.EQ(J138,J$4:J$194)</f>
        <v>5</v>
      </c>
      <c r="V138" s="13">
        <f>_xlfn.RANK.EQ(N138,N$4:N$194)</f>
        <v>11</v>
      </c>
      <c r="W138" s="18">
        <f>_xlfn.RANK.EQ(Q138,Q$4:Q$194)</f>
        <v>7</v>
      </c>
      <c r="X138" s="18">
        <f t="shared" si="11"/>
        <v>8</v>
      </c>
    </row>
    <row r="139" spans="1:24" x14ac:dyDescent="0.3">
      <c r="A139" s="1" t="s">
        <v>276</v>
      </c>
      <c r="B139" s="1" t="s">
        <v>277</v>
      </c>
      <c r="D139" s="11">
        <f>stlt_tradeoff</f>
        <v>0.6</v>
      </c>
      <c r="E139" s="11">
        <f>spotlight_factor</f>
        <v>0.5</v>
      </c>
      <c r="F139" s="8">
        <v>0.25</v>
      </c>
      <c r="G139" s="8">
        <v>0.5</v>
      </c>
      <c r="H139" s="8">
        <v>0.75</v>
      </c>
      <c r="I139" s="20">
        <f>D139*'3. ARM'!J140+(1-D139)*'3. ARM'!K140</f>
        <v>0</v>
      </c>
      <c r="J139" s="20">
        <f>E139*F139*'3. ARM'!P140+((1-E139)*'3. ARM'!P140)</f>
        <v>0</v>
      </c>
      <c r="K139" s="20">
        <f t="shared" si="8"/>
        <v>0</v>
      </c>
      <c r="L139" s="20">
        <f>$D139*'3. ARM'!L140+(1-$D139)*'3. ARM'!M140</f>
        <v>2203293662.2784934</v>
      </c>
      <c r="M139" s="20">
        <f>$E139*G139*'3. ARM'!Q140+((1-$E139)*'3. ARM'!Q140)</f>
        <v>2754117097.2231169</v>
      </c>
      <c r="N139" s="20">
        <f t="shared" si="9"/>
        <v>2478705379.7508049</v>
      </c>
      <c r="O139" s="20">
        <f>$D139*'3. ARM'!N140+(1-$D139)*'3. ARM'!O140</f>
        <v>391989539.08666408</v>
      </c>
      <c r="P139" s="20">
        <f>$E139*H139*'3. ARM'!R140+((1-$E139)*'3. ARM'!R140)</f>
        <v>571651440.04305172</v>
      </c>
      <c r="Q139" s="20">
        <f t="shared" si="10"/>
        <v>481820489.5648579</v>
      </c>
      <c r="R139" s="20">
        <f>I139+L139+O139</f>
        <v>2595283201.3651576</v>
      </c>
      <c r="S139" s="20">
        <f>J139+M139+P139</f>
        <v>3325768537.2661686</v>
      </c>
      <c r="T139" s="20">
        <f>K139+N139+Q139</f>
        <v>2960525869.3156629</v>
      </c>
      <c r="U139" s="13">
        <f>_xlfn.RANK.EQ(J139,J$4:J$194)</f>
        <v>72</v>
      </c>
      <c r="V139" s="13">
        <f>_xlfn.RANK.EQ(N139,N$4:N$194)</f>
        <v>24</v>
      </c>
      <c r="W139" s="18">
        <f>_xlfn.RANK.EQ(Q139,Q$4:Q$194)</f>
        <v>34</v>
      </c>
      <c r="X139" s="18">
        <f t="shared" si="11"/>
        <v>33</v>
      </c>
    </row>
    <row r="140" spans="1:24" x14ac:dyDescent="0.3">
      <c r="A140" s="1" t="s">
        <v>278</v>
      </c>
      <c r="B140" s="1" t="s">
        <v>279</v>
      </c>
      <c r="D140" s="11">
        <f>stlt_tradeoff</f>
        <v>0.6</v>
      </c>
      <c r="E140" s="11">
        <f>spotlight_factor</f>
        <v>0.5</v>
      </c>
      <c r="F140" s="8">
        <v>0.25</v>
      </c>
      <c r="G140" s="8">
        <v>0.5</v>
      </c>
      <c r="H140" s="8">
        <v>0.75</v>
      </c>
      <c r="I140" s="20">
        <f>D140*'3. ARM'!J141+(1-D140)*'3. ARM'!K141</f>
        <v>10132570.957996657</v>
      </c>
      <c r="J140" s="20">
        <f>E140*F140*'3. ARM'!P141+((1-E140)*'3. ARM'!P141)</f>
        <v>10554761.727079852</v>
      </c>
      <c r="K140" s="20">
        <f t="shared" si="8"/>
        <v>10343666.342538254</v>
      </c>
      <c r="L140" s="20">
        <f>$D140*'3. ARM'!L141+(1-$D140)*'3. ARM'!M141</f>
        <v>291488786.24420536</v>
      </c>
      <c r="M140" s="20">
        <f>$E140*G140*'3. ARM'!Q141+((1-$E140)*'3. ARM'!Q141)</f>
        <v>364360994.36775672</v>
      </c>
      <c r="N140" s="20">
        <f t="shared" si="9"/>
        <v>327924890.30598104</v>
      </c>
      <c r="O140" s="20">
        <f>$D140*'3. ARM'!N141+(1-$D140)*'3. ARM'!O141</f>
        <v>283848584.21439296</v>
      </c>
      <c r="P140" s="20">
        <f>$E140*H140*'3. ARM'!R141+((1-$E140)*'3. ARM'!R141)</f>
        <v>413945924.16682303</v>
      </c>
      <c r="Q140" s="20">
        <f t="shared" si="10"/>
        <v>348897254.19060802</v>
      </c>
      <c r="R140" s="20">
        <f>I140+L140+O140</f>
        <v>585469941.41659498</v>
      </c>
      <c r="S140" s="20">
        <f>J140+M140+P140</f>
        <v>788861680.26165962</v>
      </c>
      <c r="T140" s="20">
        <f>K140+N140+Q140</f>
        <v>687165810.8391273</v>
      </c>
      <c r="U140" s="13">
        <f>_xlfn.RANK.EQ(J140,J$4:J$194)</f>
        <v>55</v>
      </c>
      <c r="V140" s="13">
        <f>_xlfn.RANK.EQ(N140,N$4:N$194)</f>
        <v>80</v>
      </c>
      <c r="W140" s="18">
        <f>_xlfn.RANK.EQ(Q140,Q$4:Q$194)</f>
        <v>43</v>
      </c>
      <c r="X140" s="18">
        <f t="shared" si="11"/>
        <v>74</v>
      </c>
    </row>
    <row r="141" spans="1:24" x14ac:dyDescent="0.3">
      <c r="A141" s="1" t="s">
        <v>280</v>
      </c>
      <c r="B141" s="1" t="s">
        <v>281</v>
      </c>
      <c r="D141" s="11">
        <f>stlt_tradeoff</f>
        <v>0.6</v>
      </c>
      <c r="E141" s="11">
        <f>spotlight_factor</f>
        <v>0.5</v>
      </c>
      <c r="F141" s="8">
        <v>0.25</v>
      </c>
      <c r="G141" s="8">
        <v>0.5</v>
      </c>
      <c r="H141" s="8">
        <v>0.75</v>
      </c>
      <c r="I141" s="20">
        <f>D141*'3. ARM'!J142+(1-D141)*'3. ARM'!K142</f>
        <v>0</v>
      </c>
      <c r="J141" s="20">
        <f>E141*F141*'3. ARM'!P142+((1-E141)*'3. ARM'!P142)</f>
        <v>0</v>
      </c>
      <c r="K141" s="20">
        <f t="shared" si="8"/>
        <v>0</v>
      </c>
      <c r="L141" s="20">
        <f>$D141*'3. ARM'!L142+(1-$D141)*'3. ARM'!M142</f>
        <v>0</v>
      </c>
      <c r="M141" s="20">
        <f>$E141*G141*'3. ARM'!Q142+((1-$E141)*'3. ARM'!Q142)</f>
        <v>0</v>
      </c>
      <c r="N141" s="20">
        <f t="shared" si="9"/>
        <v>0</v>
      </c>
      <c r="O141" s="20">
        <f>$D141*'3. ARM'!N142+(1-$D141)*'3. ARM'!O142</f>
        <v>1539733.3558955356</v>
      </c>
      <c r="P141" s="20">
        <f>$E141*H141*'3. ARM'!R142+((1-$E141)*'3. ARM'!R142)</f>
        <v>2245458.9148476562</v>
      </c>
      <c r="Q141" s="20">
        <f t="shared" si="10"/>
        <v>1892596.1353715959</v>
      </c>
      <c r="R141" s="20">
        <f>I141+L141+O141</f>
        <v>1539733.3558955356</v>
      </c>
      <c r="S141" s="20">
        <f>J141+M141+P141</f>
        <v>2245458.9148476562</v>
      </c>
      <c r="T141" s="20">
        <f>K141+N141+Q141</f>
        <v>1892596.1353715959</v>
      </c>
      <c r="U141" s="13">
        <f>_xlfn.RANK.EQ(J141,J$4:J$194)</f>
        <v>72</v>
      </c>
      <c r="V141" s="13">
        <f>_xlfn.RANK.EQ(N141,N$4:N$194)</f>
        <v>190</v>
      </c>
      <c r="W141" s="18">
        <f>_xlfn.RANK.EQ(Q141,Q$4:Q$194)</f>
        <v>143</v>
      </c>
      <c r="X141" s="18">
        <f t="shared" si="11"/>
        <v>178</v>
      </c>
    </row>
    <row r="142" spans="1:24" x14ac:dyDescent="0.3">
      <c r="A142" s="1" t="s">
        <v>282</v>
      </c>
      <c r="B142" s="1" t="s">
        <v>283</v>
      </c>
      <c r="D142" s="11">
        <f>stlt_tradeoff</f>
        <v>0.6</v>
      </c>
      <c r="E142" s="11">
        <f>spotlight_factor</f>
        <v>0.5</v>
      </c>
      <c r="F142" s="8">
        <v>0.25</v>
      </c>
      <c r="G142" s="8">
        <v>0.5</v>
      </c>
      <c r="H142" s="8">
        <v>0.75</v>
      </c>
      <c r="I142" s="20">
        <f>D142*'3. ARM'!J143+(1-D142)*'3. ARM'!K143</f>
        <v>0</v>
      </c>
      <c r="J142" s="20">
        <f>E142*F142*'3. ARM'!P143+((1-E142)*'3. ARM'!P143)</f>
        <v>0</v>
      </c>
      <c r="K142" s="20">
        <f t="shared" si="8"/>
        <v>0</v>
      </c>
      <c r="L142" s="20">
        <f>$D142*'3. ARM'!L143+(1-$D142)*'3. ARM'!M143</f>
        <v>1356682003.4836223</v>
      </c>
      <c r="M142" s="20">
        <f>$E142*G142*'3. ARM'!Q143+((1-$E142)*'3. ARM'!Q143)</f>
        <v>1695852526.229528</v>
      </c>
      <c r="N142" s="20">
        <f t="shared" si="9"/>
        <v>1526267264.856575</v>
      </c>
      <c r="O142" s="20">
        <f>$D142*'3. ARM'!N143+(1-$D142)*'3. ARM'!O143</f>
        <v>102374337.04359597</v>
      </c>
      <c r="P142" s="20">
        <f>$E142*H142*'3. ARM'!R143+((1-$E142)*'3. ARM'!R143)</f>
        <v>149296015.81357747</v>
      </c>
      <c r="Q142" s="20">
        <f t="shared" si="10"/>
        <v>125835176.42858672</v>
      </c>
      <c r="R142" s="20">
        <f>I142+L142+O142</f>
        <v>1459056340.5272183</v>
      </c>
      <c r="S142" s="20">
        <f>J142+M142+P142</f>
        <v>1845148542.0431054</v>
      </c>
      <c r="T142" s="20">
        <f>K142+N142+Q142</f>
        <v>1652102441.2851617</v>
      </c>
      <c r="U142" s="13">
        <f>_xlfn.RANK.EQ(J142,J$4:J$194)</f>
        <v>72</v>
      </c>
      <c r="V142" s="13">
        <f>_xlfn.RANK.EQ(N142,N$4:N$194)</f>
        <v>38</v>
      </c>
      <c r="W142" s="18">
        <f>_xlfn.RANK.EQ(Q142,Q$4:Q$194)</f>
        <v>72</v>
      </c>
      <c r="X142" s="18">
        <f t="shared" si="11"/>
        <v>50</v>
      </c>
    </row>
    <row r="143" spans="1:24" x14ac:dyDescent="0.3">
      <c r="A143" s="1" t="s">
        <v>284</v>
      </c>
      <c r="B143" s="1" t="s">
        <v>285</v>
      </c>
      <c r="D143" s="11">
        <f>stlt_tradeoff</f>
        <v>0.6</v>
      </c>
      <c r="E143" s="11">
        <f>spotlight_factor</f>
        <v>0.5</v>
      </c>
      <c r="F143" s="8">
        <v>0.25</v>
      </c>
      <c r="G143" s="8">
        <v>0.5</v>
      </c>
      <c r="H143" s="8">
        <v>0.75</v>
      </c>
      <c r="I143" s="20">
        <f>D143*'3. ARM'!J144+(1-D143)*'3. ARM'!K144</f>
        <v>6859439360.4965734</v>
      </c>
      <c r="J143" s="20">
        <f>E143*F143*'3. ARM'!P144+((1-E143)*'3. ARM'!P144)</f>
        <v>7145249337.8089314</v>
      </c>
      <c r="K143" s="20">
        <f t="shared" si="8"/>
        <v>7002344349.1527519</v>
      </c>
      <c r="L143" s="20">
        <f>$D143*'3. ARM'!L144+(1-$D143)*'3. ARM'!M144</f>
        <v>456868354.5687393</v>
      </c>
      <c r="M143" s="20">
        <f>$E143*G143*'3. ARM'!Q144+((1-$E143)*'3. ARM'!Q144)</f>
        <v>571085469.46092415</v>
      </c>
      <c r="N143" s="20">
        <f t="shared" si="9"/>
        <v>513976912.01483172</v>
      </c>
      <c r="O143" s="20">
        <f>$D143*'3. ARM'!N144+(1-$D143)*'3. ARM'!O144</f>
        <v>4558636211.1686811</v>
      </c>
      <c r="P143" s="20">
        <f>$E143*H143*'3. ARM'!R144+((1-$E143)*'3. ARM'!R144)</f>
        <v>6648011234.4751606</v>
      </c>
      <c r="Q143" s="20">
        <f t="shared" si="10"/>
        <v>5603323722.8219204</v>
      </c>
      <c r="R143" s="20">
        <f>I143+L143+O143</f>
        <v>11874943926.233994</v>
      </c>
      <c r="S143" s="20">
        <f>J143+M143+P143</f>
        <v>14364346041.745016</v>
      </c>
      <c r="T143" s="20">
        <f>K143+N143+Q143</f>
        <v>13119644983.989504</v>
      </c>
      <c r="U143" s="13">
        <f>_xlfn.RANK.EQ(J143,J$4:J$194)</f>
        <v>6</v>
      </c>
      <c r="V143" s="13">
        <f>_xlfn.RANK.EQ(N143,N$4:N$194)</f>
        <v>66</v>
      </c>
      <c r="W143" s="18">
        <f>_xlfn.RANK.EQ(Q143,Q$4:Q$194)</f>
        <v>4</v>
      </c>
      <c r="X143" s="18">
        <f t="shared" si="11"/>
        <v>10</v>
      </c>
    </row>
    <row r="144" spans="1:24" x14ac:dyDescent="0.3">
      <c r="A144" s="1" t="s">
        <v>286</v>
      </c>
      <c r="B144" s="1" t="s">
        <v>287</v>
      </c>
      <c r="D144" s="11">
        <f>stlt_tradeoff</f>
        <v>0.6</v>
      </c>
      <c r="E144" s="11">
        <f>spotlight_factor</f>
        <v>0.5</v>
      </c>
      <c r="F144" s="8">
        <v>0.25</v>
      </c>
      <c r="G144" s="8">
        <v>0.5</v>
      </c>
      <c r="H144" s="8">
        <v>0.75</v>
      </c>
      <c r="I144" s="20">
        <f>D144*'3. ARM'!J145+(1-D144)*'3. ARM'!K145</f>
        <v>0</v>
      </c>
      <c r="J144" s="20">
        <f>E144*F144*'3. ARM'!P145+((1-E144)*'3. ARM'!P145)</f>
        <v>0</v>
      </c>
      <c r="K144" s="20">
        <f t="shared" si="8"/>
        <v>0</v>
      </c>
      <c r="L144" s="20">
        <f>$D144*'3. ARM'!L145+(1-$D144)*'3. ARM'!M145</f>
        <v>562941614.81235993</v>
      </c>
      <c r="M144" s="20">
        <f>$E144*G144*'3. ARM'!Q145+((1-$E144)*'3. ARM'!Q145)</f>
        <v>703677032.26544988</v>
      </c>
      <c r="N144" s="20">
        <f t="shared" si="9"/>
        <v>633309323.53890491</v>
      </c>
      <c r="O144" s="20">
        <f>$D144*'3. ARM'!N145+(1-$D144)*'3. ARM'!O145</f>
        <v>233803908.41886488</v>
      </c>
      <c r="P144" s="20">
        <f>$E144*H144*'3. ARM'!R145+((1-$E144)*'3. ARM'!R145)</f>
        <v>340964084.29834461</v>
      </c>
      <c r="Q144" s="20">
        <f t="shared" si="10"/>
        <v>287383996.35860473</v>
      </c>
      <c r="R144" s="20">
        <f>I144+L144+O144</f>
        <v>796745523.23122478</v>
      </c>
      <c r="S144" s="20">
        <f>J144+M144+P144</f>
        <v>1044641116.5637945</v>
      </c>
      <c r="T144" s="20">
        <f>K144+N144+Q144</f>
        <v>920693319.89750957</v>
      </c>
      <c r="U144" s="13">
        <f>_xlfn.RANK.EQ(J144,J$4:J$194)</f>
        <v>72</v>
      </c>
      <c r="V144" s="13">
        <f>_xlfn.RANK.EQ(N144,N$4:N$194)</f>
        <v>62</v>
      </c>
      <c r="W144" s="18">
        <f>_xlfn.RANK.EQ(Q144,Q$4:Q$194)</f>
        <v>52</v>
      </c>
      <c r="X144" s="18">
        <f t="shared" si="11"/>
        <v>70</v>
      </c>
    </row>
    <row r="145" spans="1:24" x14ac:dyDescent="0.3">
      <c r="A145" s="1" t="s">
        <v>288</v>
      </c>
      <c r="B145" s="1" t="s">
        <v>289</v>
      </c>
      <c r="D145" s="11">
        <f>stlt_tradeoff</f>
        <v>0.6</v>
      </c>
      <c r="E145" s="11">
        <f>spotlight_factor</f>
        <v>0.5</v>
      </c>
      <c r="F145" s="8">
        <v>0.25</v>
      </c>
      <c r="G145" s="8">
        <v>0.5</v>
      </c>
      <c r="H145" s="8">
        <v>0.75</v>
      </c>
      <c r="I145" s="20">
        <f>D145*'3. ARM'!J146+(1-D145)*'3. ARM'!K146</f>
        <v>1907828.8793510832</v>
      </c>
      <c r="J145" s="20">
        <f>E145*F145*'3. ARM'!P146+((1-E145)*'3. ARM'!P146)</f>
        <v>1987328.9368240451</v>
      </c>
      <c r="K145" s="20">
        <f t="shared" si="8"/>
        <v>1947578.9080875642</v>
      </c>
      <c r="L145" s="20">
        <f>$D145*'3. ARM'!L146+(1-$D145)*'3. ARM'!M146</f>
        <v>28743.631394812994</v>
      </c>
      <c r="M145" s="20">
        <f>$E145*G145*'3. ARM'!Q146+((1-$E145)*'3. ARM'!Q146)</f>
        <v>35929.851743516243</v>
      </c>
      <c r="N145" s="20">
        <f t="shared" si="9"/>
        <v>32336.741569164617</v>
      </c>
      <c r="O145" s="20">
        <f>$D145*'3. ARM'!N146+(1-$D145)*'3. ARM'!O146</f>
        <v>29065.528005120243</v>
      </c>
      <c r="P145" s="20">
        <f>$E145*H145*'3. ARM'!R146+((1-$E145)*'3. ARM'!R146)</f>
        <v>42388.540840800357</v>
      </c>
      <c r="Q145" s="20">
        <f t="shared" si="10"/>
        <v>35727.0344229603</v>
      </c>
      <c r="R145" s="20">
        <f>I145+L145+O145</f>
        <v>1965638.0387510166</v>
      </c>
      <c r="S145" s="20">
        <f>J145+M145+P145</f>
        <v>2065647.3294083618</v>
      </c>
      <c r="T145" s="20">
        <f>K145+N145+Q145</f>
        <v>2015642.6840796892</v>
      </c>
      <c r="U145" s="13">
        <f>_xlfn.RANK.EQ(J145,J$4:J$194)</f>
        <v>65</v>
      </c>
      <c r="V145" s="13">
        <f>_xlfn.RANK.EQ(N145,N$4:N$194)</f>
        <v>183</v>
      </c>
      <c r="W145" s="18">
        <f>_xlfn.RANK.EQ(Q145,Q$4:Q$194)</f>
        <v>179</v>
      </c>
      <c r="X145" s="18">
        <f t="shared" si="11"/>
        <v>177</v>
      </c>
    </row>
    <row r="146" spans="1:24" x14ac:dyDescent="0.3">
      <c r="A146" s="1" t="s">
        <v>290</v>
      </c>
      <c r="B146" s="1" t="s">
        <v>291</v>
      </c>
      <c r="D146" s="11">
        <f>stlt_tradeoff</f>
        <v>0.6</v>
      </c>
      <c r="E146" s="11">
        <f>spotlight_factor</f>
        <v>0.5</v>
      </c>
      <c r="F146" s="8">
        <v>0.25</v>
      </c>
      <c r="G146" s="8">
        <v>0.5</v>
      </c>
      <c r="H146" s="8">
        <v>0.75</v>
      </c>
      <c r="I146" s="20">
        <f>D146*'3. ARM'!J147+(1-D146)*'3. ARM'!K147</f>
        <v>3765765.5304253595</v>
      </c>
      <c r="J146" s="20">
        <f>E146*F146*'3. ARM'!P147+((1-E146)*'3. ARM'!P147)</f>
        <v>3922677.3233597497</v>
      </c>
      <c r="K146" s="20">
        <f t="shared" si="8"/>
        <v>3844221.4268925544</v>
      </c>
      <c r="L146" s="20">
        <f>$D146*'3. ARM'!L147+(1-$D146)*'3. ARM'!M147</f>
        <v>123408.74471477284</v>
      </c>
      <c r="M146" s="20">
        <f>$E146*G146*'3. ARM'!Q147+((1-$E146)*'3. ARM'!Q147)</f>
        <v>154261.24339346605</v>
      </c>
      <c r="N146" s="20">
        <f t="shared" si="9"/>
        <v>138834.99405411945</v>
      </c>
      <c r="O146" s="20">
        <f>$D146*'3. ARM'!N147+(1-$D146)*'3. ARM'!O147</f>
        <v>923328.39434950671</v>
      </c>
      <c r="P146" s="20">
        <f>$E146*H146*'3. ARM'!R147+((1-$E146)*'3. ARM'!R147)</f>
        <v>1346565.2000930309</v>
      </c>
      <c r="Q146" s="20">
        <f t="shared" si="10"/>
        <v>1134946.7972212688</v>
      </c>
      <c r="R146" s="20">
        <f>I146+L146+O146</f>
        <v>4812502.6694896389</v>
      </c>
      <c r="S146" s="20">
        <f>J146+M146+P146</f>
        <v>5423503.766846247</v>
      </c>
      <c r="T146" s="20">
        <f>K146+N146+Q146</f>
        <v>5118003.2181679429</v>
      </c>
      <c r="U146" s="13">
        <f>_xlfn.RANK.EQ(J146,J$4:J$194)</f>
        <v>60</v>
      </c>
      <c r="V146" s="13">
        <f>_xlfn.RANK.EQ(N146,N$4:N$194)</f>
        <v>172</v>
      </c>
      <c r="W146" s="18">
        <f>_xlfn.RANK.EQ(Q146,Q$4:Q$194)</f>
        <v>152</v>
      </c>
      <c r="X146" s="18">
        <f t="shared" si="11"/>
        <v>168</v>
      </c>
    </row>
    <row r="147" spans="1:24" x14ac:dyDescent="0.3">
      <c r="A147" s="1" t="s">
        <v>292</v>
      </c>
      <c r="B147" s="1" t="s">
        <v>293</v>
      </c>
      <c r="D147" s="11">
        <f>stlt_tradeoff</f>
        <v>0.6</v>
      </c>
      <c r="E147" s="11">
        <f>spotlight_factor</f>
        <v>0.5</v>
      </c>
      <c r="F147" s="8">
        <v>0.25</v>
      </c>
      <c r="G147" s="8">
        <v>0.5</v>
      </c>
      <c r="H147" s="8">
        <v>0.75</v>
      </c>
      <c r="I147" s="20">
        <f>D147*'3. ARM'!J148+(1-D147)*'3. ARM'!K148</f>
        <v>459571.94345432491</v>
      </c>
      <c r="J147" s="20">
        <f>E147*F147*'3. ARM'!P148+((1-E147)*'3. ARM'!P148)</f>
        <v>478725.25359825516</v>
      </c>
      <c r="K147" s="20">
        <f t="shared" si="8"/>
        <v>469148.59852629004</v>
      </c>
      <c r="L147" s="20">
        <f>$D147*'3. ARM'!L148+(1-$D147)*'3. ARM'!M148</f>
        <v>85685.804988917138</v>
      </c>
      <c r="M147" s="20">
        <f>$E147*G147*'3. ARM'!Q148+((1-$E147)*'3. ARM'!Q148)</f>
        <v>107107.56873614642</v>
      </c>
      <c r="N147" s="20">
        <f t="shared" si="9"/>
        <v>96396.686862531787</v>
      </c>
      <c r="O147" s="20">
        <f>$D147*'3. ARM'!N148+(1-$D147)*'3. ARM'!O148</f>
        <v>22503.682693086506</v>
      </c>
      <c r="P147" s="20">
        <f>$E147*H147*'3. ARM'!R148+((1-$E147)*'3. ARM'!R148)</f>
        <v>32821.808094084488</v>
      </c>
      <c r="Q147" s="20">
        <f t="shared" si="10"/>
        <v>27662.745393585497</v>
      </c>
      <c r="R147" s="20">
        <f>I147+L147+O147</f>
        <v>567761.43113632849</v>
      </c>
      <c r="S147" s="20">
        <f>J147+M147+P147</f>
        <v>618654.63042848604</v>
      </c>
      <c r="T147" s="20">
        <f>K147+N147+Q147</f>
        <v>593208.03078240738</v>
      </c>
      <c r="U147" s="13">
        <f>_xlfn.RANK.EQ(J147,J$4:J$194)</f>
        <v>69</v>
      </c>
      <c r="V147" s="13">
        <f>_xlfn.RANK.EQ(N147,N$4:N$194)</f>
        <v>175</v>
      </c>
      <c r="W147" s="18">
        <f>_xlfn.RANK.EQ(Q147,Q$4:Q$194)</f>
        <v>181</v>
      </c>
      <c r="X147" s="18">
        <f t="shared" si="11"/>
        <v>182</v>
      </c>
    </row>
    <row r="148" spans="1:24" x14ac:dyDescent="0.3">
      <c r="A148" s="1" t="s">
        <v>294</v>
      </c>
      <c r="B148" s="1" t="s">
        <v>295</v>
      </c>
      <c r="D148" s="11">
        <f>stlt_tradeoff</f>
        <v>0.6</v>
      </c>
      <c r="E148" s="11">
        <f>spotlight_factor</f>
        <v>0.5</v>
      </c>
      <c r="F148" s="8">
        <v>0.25</v>
      </c>
      <c r="G148" s="8">
        <v>0.5</v>
      </c>
      <c r="H148" s="8">
        <v>0.75</v>
      </c>
      <c r="I148" s="20">
        <f>D148*'3. ARM'!J149+(1-D148)*'3. ARM'!K149</f>
        <v>12855039.146510171</v>
      </c>
      <c r="J148" s="20">
        <f>E148*F148*'3. ARM'!P149+((1-E148)*'3. ARM'!P149)</f>
        <v>13390670.360948093</v>
      </c>
      <c r="K148" s="20">
        <f t="shared" si="8"/>
        <v>13122854.753729131</v>
      </c>
      <c r="L148" s="20">
        <f>$D148*'3. ARM'!L149+(1-$D148)*'3. ARM'!M149</f>
        <v>68183.744650664332</v>
      </c>
      <c r="M148" s="20">
        <f>$E148*G148*'3. ARM'!Q149+((1-$E148)*'3. ARM'!Q149)</f>
        <v>85229.993313330429</v>
      </c>
      <c r="N148" s="20">
        <f t="shared" si="9"/>
        <v>76706.868981997381</v>
      </c>
      <c r="O148" s="20">
        <f>$D148*'3. ARM'!N149+(1-$D148)*'3. ARM'!O149</f>
        <v>20853.690420926847</v>
      </c>
      <c r="P148" s="20">
        <f>$E148*H148*'3. ARM'!R149+((1-$E148)*'3. ARM'!R149)</f>
        <v>30412.944363851657</v>
      </c>
      <c r="Q148" s="20">
        <f t="shared" si="10"/>
        <v>25633.317392389254</v>
      </c>
      <c r="R148" s="20">
        <f>I148+L148+O148</f>
        <v>12944076.581581762</v>
      </c>
      <c r="S148" s="20">
        <f>J148+M148+P148</f>
        <v>13506313.298625275</v>
      </c>
      <c r="T148" s="20">
        <f>K148+N148+Q148</f>
        <v>13225194.940103516</v>
      </c>
      <c r="U148" s="13">
        <f>_xlfn.RANK.EQ(J148,J$4:J$194)</f>
        <v>52</v>
      </c>
      <c r="V148" s="13">
        <f>_xlfn.RANK.EQ(N148,N$4:N$194)</f>
        <v>179</v>
      </c>
      <c r="W148" s="18">
        <f>_xlfn.RANK.EQ(Q148,Q$4:Q$194)</f>
        <v>183</v>
      </c>
      <c r="X148" s="18">
        <f t="shared" si="11"/>
        <v>160</v>
      </c>
    </row>
    <row r="149" spans="1:24" x14ac:dyDescent="0.3">
      <c r="A149" s="1" t="s">
        <v>296</v>
      </c>
      <c r="B149" s="1" t="s">
        <v>297</v>
      </c>
      <c r="D149" s="11">
        <f>stlt_tradeoff</f>
        <v>0.6</v>
      </c>
      <c r="E149" s="11">
        <f>spotlight_factor</f>
        <v>0.5</v>
      </c>
      <c r="F149" s="8">
        <v>0.25</v>
      </c>
      <c r="G149" s="8">
        <v>0.5</v>
      </c>
      <c r="H149" s="8">
        <v>0.75</v>
      </c>
      <c r="I149" s="20">
        <f>D149*'3. ARM'!J150+(1-D149)*'3. ARM'!K150</f>
        <v>0</v>
      </c>
      <c r="J149" s="20">
        <f>E149*F149*'3. ARM'!P150+((1-E149)*'3. ARM'!P150)</f>
        <v>0</v>
      </c>
      <c r="K149" s="20">
        <f t="shared" si="8"/>
        <v>0</v>
      </c>
      <c r="L149" s="20">
        <f>$D149*'3. ARM'!L150+(1-$D149)*'3. ARM'!M150</f>
        <v>158003.42673575354</v>
      </c>
      <c r="M149" s="20">
        <f>$E149*G149*'3. ARM'!Q150+((1-$E149)*'3. ARM'!Q150)</f>
        <v>197504.59591969196</v>
      </c>
      <c r="N149" s="20">
        <f t="shared" si="9"/>
        <v>177754.01132772275</v>
      </c>
      <c r="O149" s="20">
        <f>$D149*'3. ARM'!N150+(1-$D149)*'3. ARM'!O150</f>
        <v>66586.938403117834</v>
      </c>
      <c r="P149" s="20">
        <f>$E149*H149*'3. ARM'!R150+((1-$E149)*'3. ARM'!R150)</f>
        <v>97107.264337880173</v>
      </c>
      <c r="Q149" s="20">
        <f t="shared" si="10"/>
        <v>81847.101370499004</v>
      </c>
      <c r="R149" s="20">
        <f>I149+L149+O149</f>
        <v>224590.36513887136</v>
      </c>
      <c r="S149" s="20">
        <f>J149+M149+P149</f>
        <v>294611.86025757215</v>
      </c>
      <c r="T149" s="20">
        <f>K149+N149+Q149</f>
        <v>259601.11269822175</v>
      </c>
      <c r="U149" s="13">
        <f>_xlfn.RANK.EQ(J149,J$4:J$194)</f>
        <v>72</v>
      </c>
      <c r="V149" s="13">
        <f>_xlfn.RANK.EQ(N149,N$4:N$194)</f>
        <v>171</v>
      </c>
      <c r="W149" s="18">
        <f>_xlfn.RANK.EQ(Q149,Q$4:Q$194)</f>
        <v>176</v>
      </c>
      <c r="X149" s="18">
        <f t="shared" si="11"/>
        <v>186</v>
      </c>
    </row>
    <row r="150" spans="1:24" x14ac:dyDescent="0.3">
      <c r="A150" s="1" t="s">
        <v>298</v>
      </c>
      <c r="B150" s="1" t="s">
        <v>299</v>
      </c>
      <c r="D150" s="11">
        <f>stlt_tradeoff</f>
        <v>0.6</v>
      </c>
      <c r="E150" s="11">
        <f>spotlight_factor</f>
        <v>0.5</v>
      </c>
      <c r="F150" s="8">
        <v>0.25</v>
      </c>
      <c r="G150" s="8">
        <v>0.5</v>
      </c>
      <c r="H150" s="8">
        <v>0.75</v>
      </c>
      <c r="I150" s="20">
        <f>D150*'3. ARM'!J151+(1-D150)*'3. ARM'!K151</f>
        <v>0</v>
      </c>
      <c r="J150" s="20">
        <f>E150*F150*'3. ARM'!P151+((1-E150)*'3. ARM'!P151)</f>
        <v>0</v>
      </c>
      <c r="K150" s="20">
        <f t="shared" si="8"/>
        <v>0</v>
      </c>
      <c r="L150" s="20">
        <f>$D150*'3. ARM'!L151+(1-$D150)*'3. ARM'!M151</f>
        <v>348338225.28174323</v>
      </c>
      <c r="M150" s="20">
        <f>$E150*G150*'3. ARM'!Q151+((1-$E150)*'3. ARM'!Q151)</f>
        <v>435422793.16467905</v>
      </c>
      <c r="N150" s="20">
        <f t="shared" si="9"/>
        <v>391880509.22321117</v>
      </c>
      <c r="O150" s="20">
        <f>$D150*'3. ARM'!N151+(1-$D150)*'3. ARM'!O151</f>
        <v>120119211.26692575</v>
      </c>
      <c r="P150" s="20">
        <f>$E150*H150*'3. ARM'!R151+((1-$E150)*'3. ARM'!R151)</f>
        <v>175173886.51426673</v>
      </c>
      <c r="Q150" s="20">
        <f t="shared" si="10"/>
        <v>147646548.89059624</v>
      </c>
      <c r="R150" s="20">
        <f>I150+L150+O150</f>
        <v>468457436.54866898</v>
      </c>
      <c r="S150" s="20">
        <f>J150+M150+P150</f>
        <v>610596679.67894578</v>
      </c>
      <c r="T150" s="20">
        <f>K150+N150+Q150</f>
        <v>539527058.11380744</v>
      </c>
      <c r="U150" s="13">
        <f>_xlfn.RANK.EQ(J150,J$4:J$194)</f>
        <v>72</v>
      </c>
      <c r="V150" s="13">
        <f>_xlfn.RANK.EQ(N150,N$4:N$194)</f>
        <v>78</v>
      </c>
      <c r="W150" s="18">
        <f>_xlfn.RANK.EQ(Q150,Q$4:Q$194)</f>
        <v>65</v>
      </c>
      <c r="X150" s="18">
        <f t="shared" si="11"/>
        <v>83</v>
      </c>
    </row>
    <row r="151" spans="1:24" x14ac:dyDescent="0.3">
      <c r="A151" s="1" t="s">
        <v>300</v>
      </c>
      <c r="B151" s="1" t="s">
        <v>301</v>
      </c>
      <c r="D151" s="11">
        <f>stlt_tradeoff</f>
        <v>0.6</v>
      </c>
      <c r="E151" s="11">
        <f>spotlight_factor</f>
        <v>0.5</v>
      </c>
      <c r="F151" s="8">
        <v>0.25</v>
      </c>
      <c r="G151" s="8">
        <v>0.5</v>
      </c>
      <c r="H151" s="8">
        <v>0.75</v>
      </c>
      <c r="I151" s="20">
        <f>D151*'3. ARM'!J152+(1-D151)*'3. ARM'!K152</f>
        <v>0</v>
      </c>
      <c r="J151" s="20">
        <f>E151*F151*'3. ARM'!P152+((1-E151)*'3. ARM'!P152)</f>
        <v>0</v>
      </c>
      <c r="K151" s="20">
        <f t="shared" si="8"/>
        <v>0</v>
      </c>
      <c r="L151" s="20">
        <f>$D151*'3. ARM'!L152+(1-$D151)*'3. ARM'!M152</f>
        <v>851796173.46580017</v>
      </c>
      <c r="M151" s="20">
        <f>$E151*G151*'3. ARM'!Q152+((1-$E151)*'3. ARM'!Q152)</f>
        <v>1064745231.8322504</v>
      </c>
      <c r="N151" s="20">
        <f t="shared" si="9"/>
        <v>958270702.6490252</v>
      </c>
      <c r="O151" s="20">
        <f>$D151*'3. ARM'!N152+(1-$D151)*'3. ARM'!O152</f>
        <v>1532272.3703535614</v>
      </c>
      <c r="P151" s="20">
        <f>$E151*H151*'3. ARM'!R152+((1-$E151)*'3. ARM'!R152)</f>
        <v>2234565.1859322772</v>
      </c>
      <c r="Q151" s="20">
        <f t="shared" si="10"/>
        <v>1883418.7781429193</v>
      </c>
      <c r="R151" s="20">
        <f>I151+L151+O151</f>
        <v>853328445.83615375</v>
      </c>
      <c r="S151" s="20">
        <f>J151+M151+P151</f>
        <v>1066979797.0181826</v>
      </c>
      <c r="T151" s="20">
        <f>K151+N151+Q151</f>
        <v>960154121.42716813</v>
      </c>
      <c r="U151" s="13">
        <f>_xlfn.RANK.EQ(J151,J$4:J$194)</f>
        <v>72</v>
      </c>
      <c r="V151" s="13">
        <f>_xlfn.RANK.EQ(N151,N$4:N$194)</f>
        <v>53</v>
      </c>
      <c r="W151" s="18">
        <f>_xlfn.RANK.EQ(Q151,Q$4:Q$194)</f>
        <v>145</v>
      </c>
      <c r="X151" s="18">
        <f t="shared" si="11"/>
        <v>66</v>
      </c>
    </row>
    <row r="152" spans="1:24" x14ac:dyDescent="0.3">
      <c r="A152" s="1" t="s">
        <v>302</v>
      </c>
      <c r="B152" s="1" t="s">
        <v>303</v>
      </c>
      <c r="D152" s="11">
        <f>stlt_tradeoff</f>
        <v>0.6</v>
      </c>
      <c r="E152" s="11">
        <f>spotlight_factor</f>
        <v>0.5</v>
      </c>
      <c r="F152" s="8">
        <v>0.25</v>
      </c>
      <c r="G152" s="8">
        <v>0.5</v>
      </c>
      <c r="H152" s="8">
        <v>0.75</v>
      </c>
      <c r="I152" s="20">
        <f>D152*'3. ARM'!J153+(1-D152)*'3. ARM'!K153</f>
        <v>0</v>
      </c>
      <c r="J152" s="20">
        <f>E152*F152*'3. ARM'!P153+((1-E152)*'3. ARM'!P153)</f>
        <v>0</v>
      </c>
      <c r="K152" s="20">
        <f t="shared" si="8"/>
        <v>0</v>
      </c>
      <c r="L152" s="20">
        <f>$D152*'3. ARM'!L153+(1-$D152)*'3. ARM'!M153</f>
        <v>657141240.80181813</v>
      </c>
      <c r="M152" s="20">
        <f>$E152*G152*'3. ARM'!Q153+((1-$E152)*'3. ARM'!Q153)</f>
        <v>821426579.12727261</v>
      </c>
      <c r="N152" s="20">
        <f t="shared" si="9"/>
        <v>739283909.96454537</v>
      </c>
      <c r="O152" s="20">
        <f>$D152*'3. ARM'!N153+(1-$D152)*'3. ARM'!O153</f>
        <v>98689980.807891458</v>
      </c>
      <c r="P152" s="20">
        <f>$E152*H152*'3. ARM'!R153+((1-$E152)*'3. ARM'!R153)</f>
        <v>143922975.30317503</v>
      </c>
      <c r="Q152" s="20">
        <f t="shared" si="10"/>
        <v>121306478.05553325</v>
      </c>
      <c r="R152" s="20">
        <f>I152+L152+O152</f>
        <v>755831221.60970962</v>
      </c>
      <c r="S152" s="20">
        <f>J152+M152+P152</f>
        <v>965349554.43044758</v>
      </c>
      <c r="T152" s="20">
        <f>K152+N152+Q152</f>
        <v>860590388.02007866</v>
      </c>
      <c r="U152" s="13">
        <f>_xlfn.RANK.EQ(J152,J$4:J$194)</f>
        <v>72</v>
      </c>
      <c r="V152" s="13">
        <f>_xlfn.RANK.EQ(N152,N$4:N$194)</f>
        <v>59</v>
      </c>
      <c r="W152" s="18">
        <f>_xlfn.RANK.EQ(Q152,Q$4:Q$194)</f>
        <v>73</v>
      </c>
      <c r="X152" s="18">
        <f t="shared" si="11"/>
        <v>71</v>
      </c>
    </row>
    <row r="153" spans="1:24" x14ac:dyDescent="0.3">
      <c r="A153" s="1" t="s">
        <v>304</v>
      </c>
      <c r="B153" s="1" t="s">
        <v>305</v>
      </c>
      <c r="D153" s="11">
        <f>stlt_tradeoff</f>
        <v>0.6</v>
      </c>
      <c r="E153" s="11">
        <f>spotlight_factor</f>
        <v>0.5</v>
      </c>
      <c r="F153" s="8">
        <v>0.25</v>
      </c>
      <c r="G153" s="8">
        <v>0.5</v>
      </c>
      <c r="H153" s="8">
        <v>0.75</v>
      </c>
      <c r="I153" s="20">
        <f>D153*'3. ARM'!J154+(1-D153)*'3. ARM'!K154</f>
        <v>0</v>
      </c>
      <c r="J153" s="20">
        <f>E153*F153*'3. ARM'!P154+((1-E153)*'3. ARM'!P154)</f>
        <v>0</v>
      </c>
      <c r="K153" s="20">
        <f t="shared" si="8"/>
        <v>0</v>
      </c>
      <c r="L153" s="20">
        <f>$D153*'3. ARM'!L154+(1-$D153)*'3. ARM'!M154</f>
        <v>56250.494335260904</v>
      </c>
      <c r="M153" s="20">
        <f>$E153*G153*'3. ARM'!Q154+((1-$E153)*'3. ARM'!Q154)</f>
        <v>70313.430419076132</v>
      </c>
      <c r="N153" s="20">
        <f t="shared" si="9"/>
        <v>63281.962377168515</v>
      </c>
      <c r="O153" s="20">
        <f>$D153*'3. ARM'!N154+(1-$D153)*'3. ARM'!O154</f>
        <v>3417.7196648580307</v>
      </c>
      <c r="P153" s="20">
        <f>$E153*H153*'3. ARM'!R154+((1-$E153)*'3. ARM'!R154)</f>
        <v>4985.4870112512945</v>
      </c>
      <c r="Q153" s="20">
        <f t="shared" si="10"/>
        <v>4201.6033380546623</v>
      </c>
      <c r="R153" s="20">
        <f>I153+L153+O153</f>
        <v>59668.214000118933</v>
      </c>
      <c r="S153" s="20">
        <f>J153+M153+P153</f>
        <v>75298.917430327419</v>
      </c>
      <c r="T153" s="20">
        <f>K153+N153+Q153</f>
        <v>67483.565715223172</v>
      </c>
      <c r="U153" s="13">
        <f>_xlfn.RANK.EQ(J153,J$4:J$194)</f>
        <v>72</v>
      </c>
      <c r="V153" s="13">
        <f>_xlfn.RANK.EQ(N153,N$4:N$194)</f>
        <v>181</v>
      </c>
      <c r="W153" s="18">
        <f>_xlfn.RANK.EQ(Q153,Q$4:Q$194)</f>
        <v>187</v>
      </c>
      <c r="X153" s="18">
        <f t="shared" si="11"/>
        <v>189</v>
      </c>
    </row>
    <row r="154" spans="1:24" x14ac:dyDescent="0.3">
      <c r="A154" s="1" t="s">
        <v>306</v>
      </c>
      <c r="B154" s="1" t="s">
        <v>307</v>
      </c>
      <c r="D154" s="11">
        <f>stlt_tradeoff</f>
        <v>0.6</v>
      </c>
      <c r="E154" s="11">
        <f>spotlight_factor</f>
        <v>0.5</v>
      </c>
      <c r="F154" s="8">
        <v>0.25</v>
      </c>
      <c r="G154" s="8">
        <v>0.5</v>
      </c>
      <c r="H154" s="8">
        <v>0.75</v>
      </c>
      <c r="I154" s="20">
        <f>D154*'3. ARM'!J155+(1-D154)*'3. ARM'!K155</f>
        <v>0</v>
      </c>
      <c r="J154" s="20">
        <f>E154*F154*'3. ARM'!P155+((1-E154)*'3. ARM'!P155)</f>
        <v>0</v>
      </c>
      <c r="K154" s="20">
        <f t="shared" si="8"/>
        <v>0</v>
      </c>
      <c r="L154" s="20">
        <f>$D154*'3. ARM'!L155+(1-$D154)*'3. ARM'!M155</f>
        <v>121924609.56306055</v>
      </c>
      <c r="M154" s="20">
        <f>$E154*G154*'3. ARM'!Q155+((1-$E154)*'3. ARM'!Q155)</f>
        <v>152405776.32882568</v>
      </c>
      <c r="N154" s="20">
        <f t="shared" si="9"/>
        <v>137165192.94594312</v>
      </c>
      <c r="O154" s="20">
        <f>$D154*'3. ARM'!N155+(1-$D154)*'3. ARM'!O155</f>
        <v>2423173.232087445</v>
      </c>
      <c r="P154" s="20">
        <f>$E154*H154*'3. ARM'!R155+((1-$E154)*'3. ARM'!R155)</f>
        <v>3533795.609294191</v>
      </c>
      <c r="Q154" s="20">
        <f t="shared" si="10"/>
        <v>2978484.4206908178</v>
      </c>
      <c r="R154" s="20">
        <f>I154+L154+O154</f>
        <v>124347782.795148</v>
      </c>
      <c r="S154" s="20">
        <f>J154+M154+P154</f>
        <v>155939571.93811989</v>
      </c>
      <c r="T154" s="20">
        <f>K154+N154+Q154</f>
        <v>140143677.36663392</v>
      </c>
      <c r="U154" s="13">
        <f>_xlfn.RANK.EQ(J154,J$4:J$194)</f>
        <v>72</v>
      </c>
      <c r="V154" s="13">
        <f>_xlfn.RANK.EQ(N154,N$4:N$194)</f>
        <v>111</v>
      </c>
      <c r="W154" s="18">
        <f>_xlfn.RANK.EQ(Q154,Q$4:Q$194)</f>
        <v>139</v>
      </c>
      <c r="X154" s="18">
        <f t="shared" si="11"/>
        <v>129</v>
      </c>
    </row>
    <row r="155" spans="1:24" x14ac:dyDescent="0.3">
      <c r="A155" s="1" t="s">
        <v>308</v>
      </c>
      <c r="B155" s="1" t="s">
        <v>309</v>
      </c>
      <c r="D155" s="11">
        <f>stlt_tradeoff</f>
        <v>0.6</v>
      </c>
      <c r="E155" s="11">
        <f>spotlight_factor</f>
        <v>0.5</v>
      </c>
      <c r="F155" s="8">
        <v>0.25</v>
      </c>
      <c r="G155" s="8">
        <v>0.5</v>
      </c>
      <c r="H155" s="8">
        <v>0.75</v>
      </c>
      <c r="I155" s="20">
        <f>D155*'3. ARM'!J156+(1-D155)*'3. ARM'!K156</f>
        <v>0</v>
      </c>
      <c r="J155" s="20">
        <f>E155*F155*'3. ARM'!P156+((1-E155)*'3. ARM'!P156)</f>
        <v>0</v>
      </c>
      <c r="K155" s="20">
        <f t="shared" si="8"/>
        <v>0</v>
      </c>
      <c r="L155" s="20">
        <f>$D155*'3. ARM'!L156+(1-$D155)*'3. ARM'!M156</f>
        <v>564174.02545372501</v>
      </c>
      <c r="M155" s="20">
        <f>$E155*G155*'3. ARM'!Q156+((1-$E155)*'3. ARM'!Q156)</f>
        <v>705217.84431715624</v>
      </c>
      <c r="N155" s="20">
        <f t="shared" si="9"/>
        <v>634695.93488544063</v>
      </c>
      <c r="O155" s="20">
        <f>$D155*'3. ARM'!N156+(1-$D155)*'3. ARM'!O156</f>
        <v>3016708.0234202594</v>
      </c>
      <c r="P155" s="20">
        <f>$E155*H155*'3. ARM'!R156+((1-$E155)*'3. ARM'!R156)</f>
        <v>4399367.1799878785</v>
      </c>
      <c r="Q155" s="20">
        <f t="shared" si="10"/>
        <v>3708037.6017040689</v>
      </c>
      <c r="R155" s="20">
        <f>I155+L155+O155</f>
        <v>3580882.0488739843</v>
      </c>
      <c r="S155" s="20">
        <f>J155+M155+P155</f>
        <v>5104585.0243050344</v>
      </c>
      <c r="T155" s="20">
        <f>K155+N155+Q155</f>
        <v>4342733.5365895098</v>
      </c>
      <c r="U155" s="13">
        <f>_xlfn.RANK.EQ(J155,J$4:J$194)</f>
        <v>72</v>
      </c>
      <c r="V155" s="13">
        <f>_xlfn.RANK.EQ(N155,N$4:N$194)</f>
        <v>162</v>
      </c>
      <c r="W155" s="18">
        <f>_xlfn.RANK.EQ(Q155,Q$4:Q$194)</f>
        <v>134</v>
      </c>
      <c r="X155" s="18">
        <f t="shared" si="11"/>
        <v>170</v>
      </c>
    </row>
    <row r="156" spans="1:24" x14ac:dyDescent="0.3">
      <c r="A156" s="1" t="s">
        <v>310</v>
      </c>
      <c r="B156" s="1" t="s">
        <v>311</v>
      </c>
      <c r="D156" s="11">
        <f>stlt_tradeoff</f>
        <v>0.6</v>
      </c>
      <c r="E156" s="11">
        <f>spotlight_factor</f>
        <v>0.5</v>
      </c>
      <c r="F156" s="8">
        <v>0.25</v>
      </c>
      <c r="G156" s="8">
        <v>0.5</v>
      </c>
      <c r="H156" s="8">
        <v>0.75</v>
      </c>
      <c r="I156" s="20">
        <f>D156*'3. ARM'!J157+(1-D156)*'3. ARM'!K157</f>
        <v>0</v>
      </c>
      <c r="J156" s="20">
        <f>E156*F156*'3. ARM'!P157+((1-E156)*'3. ARM'!P157)</f>
        <v>0</v>
      </c>
      <c r="K156" s="20">
        <f t="shared" si="8"/>
        <v>0</v>
      </c>
      <c r="L156" s="20">
        <f>$D156*'3. ARM'!L157+(1-$D156)*'3. ARM'!M157</f>
        <v>95135773.396275118</v>
      </c>
      <c r="M156" s="20">
        <f>$E156*G156*'3. ARM'!Q157+((1-$E156)*'3. ARM'!Q157)</f>
        <v>118919737.68284391</v>
      </c>
      <c r="N156" s="20">
        <f t="shared" si="9"/>
        <v>107027755.53955951</v>
      </c>
      <c r="O156" s="20">
        <f>$D156*'3. ARM'!N157+(1-$D156)*'3. ARM'!O157</f>
        <v>138932480.04963481</v>
      </c>
      <c r="P156" s="20">
        <f>$E156*H156*'3. ARM'!R157+((1-$E156)*'3. ARM'!R157)</f>
        <v>202609933.67655075</v>
      </c>
      <c r="Q156" s="20">
        <f t="shared" si="10"/>
        <v>170771206.86309278</v>
      </c>
      <c r="R156" s="20">
        <f>I156+L156+O156</f>
        <v>234068253.44590992</v>
      </c>
      <c r="S156" s="20">
        <f>J156+M156+P156</f>
        <v>321529671.35939467</v>
      </c>
      <c r="T156" s="20">
        <f>K156+N156+Q156</f>
        <v>277798962.40265226</v>
      </c>
      <c r="U156" s="13">
        <f>_xlfn.RANK.EQ(J156,J$4:J$194)</f>
        <v>72</v>
      </c>
      <c r="V156" s="13">
        <f>_xlfn.RANK.EQ(N156,N$4:N$194)</f>
        <v>117</v>
      </c>
      <c r="W156" s="18">
        <f>_xlfn.RANK.EQ(Q156,Q$4:Q$194)</f>
        <v>60</v>
      </c>
      <c r="X156" s="18">
        <f t="shared" si="11"/>
        <v>103</v>
      </c>
    </row>
    <row r="157" spans="1:24" x14ac:dyDescent="0.3">
      <c r="A157" s="1" t="s">
        <v>312</v>
      </c>
      <c r="B157" s="1" t="s">
        <v>313</v>
      </c>
      <c r="D157" s="11">
        <f>stlt_tradeoff</f>
        <v>0.6</v>
      </c>
      <c r="E157" s="11">
        <f>spotlight_factor</f>
        <v>0.5</v>
      </c>
      <c r="F157" s="8">
        <v>0.25</v>
      </c>
      <c r="G157" s="8">
        <v>0.5</v>
      </c>
      <c r="H157" s="8">
        <v>0.75</v>
      </c>
      <c r="I157" s="20">
        <f>D157*'3. ARM'!J158+(1-D157)*'3. ARM'!K158</f>
        <v>0</v>
      </c>
      <c r="J157" s="20">
        <f>E157*F157*'3. ARM'!P158+((1-E157)*'3. ARM'!P158)</f>
        <v>0</v>
      </c>
      <c r="K157" s="20">
        <f t="shared" si="8"/>
        <v>0</v>
      </c>
      <c r="L157" s="20">
        <f>$D157*'3. ARM'!L158+(1-$D157)*'3. ARM'!M158</f>
        <v>34264726.835779026</v>
      </c>
      <c r="M157" s="20">
        <f>$E157*G157*'3. ARM'!Q158+((1-$E157)*'3. ARM'!Q158)</f>
        <v>42830921.044723779</v>
      </c>
      <c r="N157" s="20">
        <f t="shared" si="9"/>
        <v>38547823.940251403</v>
      </c>
      <c r="O157" s="20">
        <f>$D157*'3. ARM'!N158+(1-$D157)*'3. ARM'!O158</f>
        <v>9550440.1108564716</v>
      </c>
      <c r="P157" s="20">
        <f>$E157*H157*'3. ARM'!R158+((1-$E157)*'3. ARM'!R158)</f>
        <v>13927809.161665689</v>
      </c>
      <c r="Q157" s="20">
        <f t="shared" si="10"/>
        <v>11739124.636261079</v>
      </c>
      <c r="R157" s="20">
        <f>I157+L157+O157</f>
        <v>43815166.9466355</v>
      </c>
      <c r="S157" s="20">
        <f>J157+M157+P157</f>
        <v>56758730.206389472</v>
      </c>
      <c r="T157" s="20">
        <f>K157+N157+Q157</f>
        <v>50286948.576512486</v>
      </c>
      <c r="U157" s="13">
        <f>_xlfn.RANK.EQ(J157,J$4:J$194)</f>
        <v>72</v>
      </c>
      <c r="V157" s="13">
        <f>_xlfn.RANK.EQ(N157,N$4:N$194)</f>
        <v>134</v>
      </c>
      <c r="W157" s="18">
        <f>_xlfn.RANK.EQ(Q157,Q$4:Q$194)</f>
        <v>116</v>
      </c>
      <c r="X157" s="18">
        <f t="shared" si="11"/>
        <v>143</v>
      </c>
    </row>
    <row r="158" spans="1:24" x14ac:dyDescent="0.3">
      <c r="A158" s="1" t="s">
        <v>314</v>
      </c>
      <c r="B158" s="1" t="s">
        <v>315</v>
      </c>
      <c r="D158" s="11">
        <f>stlt_tradeoff</f>
        <v>0.6</v>
      </c>
      <c r="E158" s="11">
        <f>spotlight_factor</f>
        <v>0.5</v>
      </c>
      <c r="F158" s="8">
        <v>0.25</v>
      </c>
      <c r="G158" s="8">
        <v>0.5</v>
      </c>
      <c r="H158" s="8">
        <v>0.75</v>
      </c>
      <c r="I158" s="20">
        <f>D158*'3. ARM'!J159+(1-D158)*'3. ARM'!K159</f>
        <v>4266443.5049575642</v>
      </c>
      <c r="J158" s="20">
        <f>E158*F158*'3. ARM'!P159+((1-E158)*'3. ARM'!P159)</f>
        <v>4444216.6718307966</v>
      </c>
      <c r="K158" s="20">
        <f t="shared" si="8"/>
        <v>4355330.0883941799</v>
      </c>
      <c r="L158" s="20">
        <f>$D158*'3. ARM'!L159+(1-$D158)*'3. ARM'!M159</f>
        <v>343490.69429255527</v>
      </c>
      <c r="M158" s="20">
        <f>$E158*G158*'3. ARM'!Q159+((1-$E158)*'3. ARM'!Q159)</f>
        <v>429363.6803656941</v>
      </c>
      <c r="N158" s="20">
        <f t="shared" si="9"/>
        <v>386427.18732912466</v>
      </c>
      <c r="O158" s="20">
        <f>$D158*'3. ARM'!N159+(1-$D158)*'3. ARM'!O159</f>
        <v>9440197.8102432024</v>
      </c>
      <c r="P158" s="20">
        <f>$E158*H158*'3. ARM'!R159+((1-$E158)*'3. ARM'!R159)</f>
        <v>13767057.514938004</v>
      </c>
      <c r="Q158" s="20">
        <f t="shared" si="10"/>
        <v>11603627.662590604</v>
      </c>
      <c r="R158" s="20">
        <f>I158+L158+O158</f>
        <v>14050132.009493321</v>
      </c>
      <c r="S158" s="20">
        <f>J158+M158+P158</f>
        <v>18640637.867134497</v>
      </c>
      <c r="T158" s="20">
        <f>K158+N158+Q158</f>
        <v>16345384.938313909</v>
      </c>
      <c r="U158" s="13">
        <f>_xlfn.RANK.EQ(J158,J$4:J$194)</f>
        <v>59</v>
      </c>
      <c r="V158" s="13">
        <f>_xlfn.RANK.EQ(N158,N$4:N$194)</f>
        <v>166</v>
      </c>
      <c r="W158" s="18">
        <f>_xlfn.RANK.EQ(Q158,Q$4:Q$194)</f>
        <v>117</v>
      </c>
      <c r="X158" s="18">
        <f t="shared" si="11"/>
        <v>159</v>
      </c>
    </row>
    <row r="159" spans="1:24" x14ac:dyDescent="0.3">
      <c r="A159" s="1" t="s">
        <v>316</v>
      </c>
      <c r="B159" s="1" t="s">
        <v>317</v>
      </c>
      <c r="D159" s="11">
        <f>stlt_tradeoff</f>
        <v>0.6</v>
      </c>
      <c r="E159" s="11">
        <f>spotlight_factor</f>
        <v>0.5</v>
      </c>
      <c r="F159" s="8">
        <v>0.25</v>
      </c>
      <c r="G159" s="8">
        <v>0.5</v>
      </c>
      <c r="H159" s="8">
        <v>0.75</v>
      </c>
      <c r="I159" s="20">
        <f>D159*'3. ARM'!J160+(1-D159)*'3. ARM'!K160</f>
        <v>210954988.42893577</v>
      </c>
      <c r="J159" s="20">
        <f>E159*F159*'3. ARM'!P160+((1-E159)*'3. ARM'!P160)</f>
        <v>219744780.65514144</v>
      </c>
      <c r="K159" s="20">
        <f t="shared" si="8"/>
        <v>215349884.54203862</v>
      </c>
      <c r="L159" s="20">
        <f>$D159*'3. ARM'!L160+(1-$D159)*'3. ARM'!M160</f>
        <v>1323564439.5541406</v>
      </c>
      <c r="M159" s="20">
        <f>$E159*G159*'3. ARM'!Q160+((1-$E159)*'3. ARM'!Q160)</f>
        <v>1654455572.8801756</v>
      </c>
      <c r="N159" s="20">
        <f t="shared" si="9"/>
        <v>1489010006.2171581</v>
      </c>
      <c r="O159" s="20">
        <f>$D159*'3. ARM'!N160+(1-$D159)*'3. ARM'!O160</f>
        <v>81194791.951232523</v>
      </c>
      <c r="P159" s="20">
        <f>$E159*H159*'3. ARM'!R160+((1-$E159)*'3. ARM'!R160)</f>
        <v>118409091.28304744</v>
      </c>
      <c r="Q159" s="20">
        <f t="shared" si="10"/>
        <v>99801941.61713998</v>
      </c>
      <c r="R159" s="20">
        <f>I159+L159+O159</f>
        <v>1615714219.9343088</v>
      </c>
      <c r="S159" s="20">
        <f>J159+M159+P159</f>
        <v>1992609444.8183644</v>
      </c>
      <c r="T159" s="20">
        <f>K159+N159+Q159</f>
        <v>1804161832.3763368</v>
      </c>
      <c r="U159" s="13">
        <f>_xlfn.RANK.EQ(J159,J$4:J$194)</f>
        <v>29</v>
      </c>
      <c r="V159" s="13">
        <f>_xlfn.RANK.EQ(N159,N$4:N$194)</f>
        <v>41</v>
      </c>
      <c r="W159" s="18">
        <f>_xlfn.RANK.EQ(Q159,Q$4:Q$194)</f>
        <v>76</v>
      </c>
      <c r="X159" s="18">
        <f t="shared" si="11"/>
        <v>45</v>
      </c>
    </row>
    <row r="160" spans="1:24" x14ac:dyDescent="0.3">
      <c r="A160" s="1" t="s">
        <v>318</v>
      </c>
      <c r="B160" s="1" t="s">
        <v>319</v>
      </c>
      <c r="D160" s="11">
        <f>stlt_tradeoff</f>
        <v>0.6</v>
      </c>
      <c r="E160" s="11">
        <f>spotlight_factor</f>
        <v>0.5</v>
      </c>
      <c r="F160" s="8">
        <v>0.25</v>
      </c>
      <c r="G160" s="8">
        <v>0.5</v>
      </c>
      <c r="H160" s="8">
        <v>0.75</v>
      </c>
      <c r="I160" s="20">
        <f>D160*'3. ARM'!J161+(1-D160)*'3. ARM'!K161</f>
        <v>11471434.060516145</v>
      </c>
      <c r="J160" s="20">
        <f>E160*F160*'3. ARM'!P161+((1-E160)*'3. ARM'!P161)</f>
        <v>11949410.896370985</v>
      </c>
      <c r="K160" s="20">
        <f t="shared" si="8"/>
        <v>11710422.478443565</v>
      </c>
      <c r="L160" s="20">
        <f>$D160*'3. ARM'!L161+(1-$D160)*'3. ARM'!M161</f>
        <v>2902022587.1649909</v>
      </c>
      <c r="M160" s="20">
        <f>$E160*G160*'3. ARM'!Q161+((1-$E160)*'3. ARM'!Q161)</f>
        <v>3627528249.5812387</v>
      </c>
      <c r="N160" s="20">
        <f t="shared" si="9"/>
        <v>3264775418.3731146</v>
      </c>
      <c r="O160" s="20">
        <f>$D160*'3. ARM'!N161+(1-$D160)*'3. ARM'!O161</f>
        <v>129934089.50789277</v>
      </c>
      <c r="P160" s="20">
        <f>$E160*H160*'3. ARM'!R161+((1-$E160)*'3. ARM'!R161)</f>
        <v>189487220.42817697</v>
      </c>
      <c r="Q160" s="20">
        <f t="shared" si="10"/>
        <v>159710654.96803486</v>
      </c>
      <c r="R160" s="20">
        <f>I160+L160+O160</f>
        <v>3043428110.7333999</v>
      </c>
      <c r="S160" s="20">
        <f>J160+M160+P160</f>
        <v>3828964880.9057865</v>
      </c>
      <c r="T160" s="20">
        <f>K160+N160+Q160</f>
        <v>3436196495.819593</v>
      </c>
      <c r="U160" s="13">
        <f>_xlfn.RANK.EQ(J160,J$4:J$194)</f>
        <v>54</v>
      </c>
      <c r="V160" s="13">
        <f>_xlfn.RANK.EQ(N160,N$4:N$194)</f>
        <v>19</v>
      </c>
      <c r="W160" s="18">
        <f>_xlfn.RANK.EQ(Q160,Q$4:Q$194)</f>
        <v>63</v>
      </c>
      <c r="X160" s="18">
        <f t="shared" si="11"/>
        <v>27</v>
      </c>
    </row>
    <row r="161" spans="1:24" x14ac:dyDescent="0.3">
      <c r="A161" s="1" t="s">
        <v>320</v>
      </c>
      <c r="B161" s="1" t="s">
        <v>321</v>
      </c>
      <c r="D161" s="11">
        <f>stlt_tradeoff</f>
        <v>0.6</v>
      </c>
      <c r="E161" s="11">
        <f>spotlight_factor</f>
        <v>0.5</v>
      </c>
      <c r="F161" s="8">
        <v>0.25</v>
      </c>
      <c r="G161" s="8">
        <v>0.5</v>
      </c>
      <c r="H161" s="8">
        <v>0.75</v>
      </c>
      <c r="I161" s="20">
        <f>D161*'3. ARM'!J162+(1-D161)*'3. ARM'!K162</f>
        <v>0</v>
      </c>
      <c r="J161" s="20">
        <f>E161*F161*'3. ARM'!P162+((1-E161)*'3. ARM'!P162)</f>
        <v>0</v>
      </c>
      <c r="K161" s="20">
        <f t="shared" si="8"/>
        <v>0</v>
      </c>
      <c r="L161" s="20">
        <f>$D161*'3. ARM'!L162+(1-$D161)*'3. ARM'!M162</f>
        <v>45197195.892070636</v>
      </c>
      <c r="M161" s="20">
        <f>$E161*G161*'3. ARM'!Q162+((1-$E161)*'3. ARM'!Q162)</f>
        <v>56496517.365088299</v>
      </c>
      <c r="N161" s="20">
        <f t="shared" si="9"/>
        <v>50846856.628579468</v>
      </c>
      <c r="O161" s="20">
        <f>$D161*'3. ARM'!N162+(1-$D161)*'3. ARM'!O162</f>
        <v>119725006.00772649</v>
      </c>
      <c r="P161" s="20">
        <f>$E161*H161*'3. ARM'!R162+((1-$E161)*'3. ARM'!R162)</f>
        <v>174599005.15710112</v>
      </c>
      <c r="Q161" s="20">
        <f t="shared" si="10"/>
        <v>147162005.58241379</v>
      </c>
      <c r="R161" s="20">
        <f>I161+L161+O161</f>
        <v>164922201.89979714</v>
      </c>
      <c r="S161" s="20">
        <f>J161+M161+P161</f>
        <v>231095522.52218944</v>
      </c>
      <c r="T161" s="20">
        <f>K161+N161+Q161</f>
        <v>198008862.21099326</v>
      </c>
      <c r="U161" s="13">
        <f>_xlfn.RANK.EQ(J161,J$4:J$194)</f>
        <v>72</v>
      </c>
      <c r="V161" s="13">
        <f>_xlfn.RANK.EQ(N161,N$4:N$194)</f>
        <v>132</v>
      </c>
      <c r="W161" s="18">
        <f>_xlfn.RANK.EQ(Q161,Q$4:Q$194)</f>
        <v>66</v>
      </c>
      <c r="X161" s="18">
        <f t="shared" si="11"/>
        <v>114</v>
      </c>
    </row>
    <row r="162" spans="1:24" x14ac:dyDescent="0.3">
      <c r="A162" s="1" t="s">
        <v>322</v>
      </c>
      <c r="B162" s="1" t="s">
        <v>323</v>
      </c>
      <c r="D162" s="11">
        <f>stlt_tradeoff</f>
        <v>0.6</v>
      </c>
      <c r="E162" s="11">
        <f>spotlight_factor</f>
        <v>0.5</v>
      </c>
      <c r="F162" s="8">
        <v>0.25</v>
      </c>
      <c r="G162" s="8">
        <v>0.5</v>
      </c>
      <c r="H162" s="8">
        <v>0.75</v>
      </c>
      <c r="I162" s="20">
        <f>D162*'3. ARM'!J163+(1-D162)*'3. ARM'!K163</f>
        <v>0</v>
      </c>
      <c r="J162" s="20">
        <f>E162*F162*'3. ARM'!P163+((1-E162)*'3. ARM'!P163)</f>
        <v>0</v>
      </c>
      <c r="K162" s="20">
        <f t="shared" si="8"/>
        <v>0</v>
      </c>
      <c r="L162" s="20">
        <f>$D162*'3. ARM'!L163+(1-$D162)*'3. ARM'!M163</f>
        <v>2979245748.9620905</v>
      </c>
      <c r="M162" s="20">
        <f>$E162*G162*'3. ARM'!Q163+((1-$E162)*'3. ARM'!Q163)</f>
        <v>3724057203.0776129</v>
      </c>
      <c r="N162" s="20">
        <f t="shared" si="9"/>
        <v>3351651476.0198517</v>
      </c>
      <c r="O162" s="20">
        <f>$D162*'3. ARM'!N163+(1-$D162)*'3. ARM'!O163</f>
        <v>108591416.15120222</v>
      </c>
      <c r="P162" s="20">
        <f>$E162*H162*'3. ARM'!R163+((1-$E162)*'3. ARM'!R163)</f>
        <v>158362538.3246699</v>
      </c>
      <c r="Q162" s="20">
        <f t="shared" si="10"/>
        <v>133476977.23793605</v>
      </c>
      <c r="R162" s="20">
        <f>I162+L162+O162</f>
        <v>3087837165.1132927</v>
      </c>
      <c r="S162" s="20">
        <f>J162+M162+P162</f>
        <v>3882419741.4022827</v>
      </c>
      <c r="T162" s="20">
        <f>K162+N162+Q162</f>
        <v>3485128453.2577877</v>
      </c>
      <c r="U162" s="13">
        <f>_xlfn.RANK.EQ(J162,J$4:J$194)</f>
        <v>72</v>
      </c>
      <c r="V162" s="13">
        <f>_xlfn.RANK.EQ(N162,N$4:N$194)</f>
        <v>18</v>
      </c>
      <c r="W162" s="18">
        <f>_xlfn.RANK.EQ(Q162,Q$4:Q$194)</f>
        <v>70</v>
      </c>
      <c r="X162" s="18">
        <f t="shared" si="11"/>
        <v>25</v>
      </c>
    </row>
    <row r="163" spans="1:24" x14ac:dyDescent="0.3">
      <c r="A163" s="1" t="s">
        <v>324</v>
      </c>
      <c r="B163" s="1" t="s">
        <v>325</v>
      </c>
      <c r="D163" s="11">
        <f>stlt_tradeoff</f>
        <v>0.6</v>
      </c>
      <c r="E163" s="11">
        <f>spotlight_factor</f>
        <v>0.5</v>
      </c>
      <c r="F163" s="8">
        <v>0.25</v>
      </c>
      <c r="G163" s="8">
        <v>0.5</v>
      </c>
      <c r="H163" s="8">
        <v>0.75</v>
      </c>
      <c r="I163" s="20">
        <f>D163*'3. ARM'!J164+(1-D163)*'3. ARM'!K164</f>
        <v>28133734.70065948</v>
      </c>
      <c r="J163" s="20">
        <f>E163*F163*'3. ARM'!P164+((1-E163)*'3. ARM'!P164)</f>
        <v>29305977.396520294</v>
      </c>
      <c r="K163" s="20">
        <f t="shared" si="8"/>
        <v>28719856.048589885</v>
      </c>
      <c r="L163" s="20">
        <f>$D163*'3. ARM'!L164+(1-$D163)*'3. ARM'!M164</f>
        <v>1430899453.6393297</v>
      </c>
      <c r="M163" s="20">
        <f>$E163*G163*'3. ARM'!Q164+((1-$E163)*'3. ARM'!Q164)</f>
        <v>1788624336.1116621</v>
      </c>
      <c r="N163" s="20">
        <f t="shared" si="9"/>
        <v>1609761894.8754959</v>
      </c>
      <c r="O163" s="20">
        <f>$D163*'3. ARM'!N164+(1-$D163)*'3. ARM'!O164</f>
        <v>10747579.645351354</v>
      </c>
      <c r="P163" s="20">
        <f>$E163*H163*'3. ARM'!R164+((1-$E163)*'3. ARM'!R164)</f>
        <v>15673554.961970724</v>
      </c>
      <c r="Q163" s="20">
        <f t="shared" si="10"/>
        <v>13210567.303661039</v>
      </c>
      <c r="R163" s="20">
        <f>I163+L163+O163</f>
        <v>1469780767.9853406</v>
      </c>
      <c r="S163" s="20">
        <f>J163+M163+P163</f>
        <v>1833603868.4701533</v>
      </c>
      <c r="T163" s="20">
        <f>K163+N163+Q163</f>
        <v>1651692318.227747</v>
      </c>
      <c r="U163" s="13">
        <f>_xlfn.RANK.EQ(J163,J$4:J$194)</f>
        <v>48</v>
      </c>
      <c r="V163" s="13">
        <f>_xlfn.RANK.EQ(N163,N$4:N$194)</f>
        <v>37</v>
      </c>
      <c r="W163" s="18">
        <f>_xlfn.RANK.EQ(Q163,Q$4:Q$194)</f>
        <v>113</v>
      </c>
      <c r="X163" s="18">
        <f t="shared" si="11"/>
        <v>51</v>
      </c>
    </row>
    <row r="164" spans="1:24" x14ac:dyDescent="0.3">
      <c r="A164" s="1" t="s">
        <v>326</v>
      </c>
      <c r="B164" s="1" t="s">
        <v>327</v>
      </c>
      <c r="D164" s="11">
        <f>stlt_tradeoff</f>
        <v>0.6</v>
      </c>
      <c r="E164" s="11">
        <f>spotlight_factor</f>
        <v>0.5</v>
      </c>
      <c r="F164" s="8">
        <v>0.25</v>
      </c>
      <c r="G164" s="8">
        <v>0.5</v>
      </c>
      <c r="H164" s="8">
        <v>0.75</v>
      </c>
      <c r="I164" s="20">
        <f>D164*'3. ARM'!J165+(1-D164)*'3. ARM'!K165</f>
        <v>0</v>
      </c>
      <c r="J164" s="20">
        <f>E164*F164*'3. ARM'!P165+((1-E164)*'3. ARM'!P165)</f>
        <v>0</v>
      </c>
      <c r="K164" s="20">
        <f t="shared" si="8"/>
        <v>0</v>
      </c>
      <c r="L164" s="20">
        <f>$D164*'3. ARM'!L165+(1-$D164)*'3. ARM'!M165</f>
        <v>564354275.20856607</v>
      </c>
      <c r="M164" s="20">
        <f>$E164*G164*'3. ARM'!Q165+((1-$E164)*'3. ARM'!Q165)</f>
        <v>705442869.01070762</v>
      </c>
      <c r="N164" s="20">
        <f t="shared" si="9"/>
        <v>634898572.10963678</v>
      </c>
      <c r="O164" s="20">
        <f>$D164*'3. ARM'!N165+(1-$D164)*'3. ARM'!O165</f>
        <v>3106775.8089325326</v>
      </c>
      <c r="P164" s="20">
        <f>$E164*H164*'3. ARM'!R165+((1-$E164)*'3. ARM'!R165)</f>
        <v>4530716.033859944</v>
      </c>
      <c r="Q164" s="20">
        <f t="shared" si="10"/>
        <v>3818745.9213962383</v>
      </c>
      <c r="R164" s="20">
        <f>I164+L164+O164</f>
        <v>567461051.01749861</v>
      </c>
      <c r="S164" s="20">
        <f>J164+M164+P164</f>
        <v>709973585.04456758</v>
      </c>
      <c r="T164" s="20">
        <f>K164+N164+Q164</f>
        <v>638717318.03103304</v>
      </c>
      <c r="U164" s="13">
        <f>_xlfn.RANK.EQ(J164,J$4:J$194)</f>
        <v>72</v>
      </c>
      <c r="V164" s="13">
        <f>_xlfn.RANK.EQ(N164,N$4:N$194)</f>
        <v>61</v>
      </c>
      <c r="W164" s="18">
        <f>_xlfn.RANK.EQ(Q164,Q$4:Q$194)</f>
        <v>133</v>
      </c>
      <c r="X164" s="18">
        <f t="shared" si="11"/>
        <v>77</v>
      </c>
    </row>
    <row r="165" spans="1:24" x14ac:dyDescent="0.3">
      <c r="A165" s="1" t="s">
        <v>328</v>
      </c>
      <c r="B165" s="1" t="s">
        <v>329</v>
      </c>
      <c r="D165" s="11">
        <f>stlt_tradeoff</f>
        <v>0.6</v>
      </c>
      <c r="E165" s="11">
        <f>spotlight_factor</f>
        <v>0.5</v>
      </c>
      <c r="F165" s="8">
        <v>0.25</v>
      </c>
      <c r="G165" s="8">
        <v>0.5</v>
      </c>
      <c r="H165" s="8">
        <v>0.75</v>
      </c>
      <c r="I165" s="20">
        <f>D165*'3. ARM'!J166+(1-D165)*'3. ARM'!K166</f>
        <v>0</v>
      </c>
      <c r="J165" s="20">
        <f>E165*F165*'3. ARM'!P166+((1-E165)*'3. ARM'!P166)</f>
        <v>0</v>
      </c>
      <c r="K165" s="20">
        <f t="shared" si="8"/>
        <v>0</v>
      </c>
      <c r="L165" s="20">
        <f>$D165*'3. ARM'!L166+(1-$D165)*'3. ARM'!M166</f>
        <v>19421874.242972363</v>
      </c>
      <c r="M165" s="20">
        <f>$E165*G165*'3. ARM'!Q166+((1-$E165)*'3. ARM'!Q166)</f>
        <v>24277369.678715453</v>
      </c>
      <c r="N165" s="20">
        <f t="shared" si="9"/>
        <v>21849621.960843906</v>
      </c>
      <c r="O165" s="20">
        <f>$D165*'3. ARM'!N166+(1-$D165)*'3. ARM'!O166</f>
        <v>291587.78791044169</v>
      </c>
      <c r="P165" s="20">
        <f>$E165*H165*'3. ARM'!R166+((1-$E165)*'3. ARM'!R166)</f>
        <v>425233.50320272753</v>
      </c>
      <c r="Q165" s="20">
        <f t="shared" si="10"/>
        <v>358410.64555658458</v>
      </c>
      <c r="R165" s="20">
        <f>I165+L165+O165</f>
        <v>19713462.030882806</v>
      </c>
      <c r="S165" s="20">
        <f>J165+M165+P165</f>
        <v>24702603.181918181</v>
      </c>
      <c r="T165" s="20">
        <f>K165+N165+Q165</f>
        <v>22208032.60640049</v>
      </c>
      <c r="U165" s="13">
        <f>_xlfn.RANK.EQ(J165,J$4:J$194)</f>
        <v>72</v>
      </c>
      <c r="V165" s="13">
        <f>_xlfn.RANK.EQ(N165,N$4:N$194)</f>
        <v>145</v>
      </c>
      <c r="W165" s="18">
        <f>_xlfn.RANK.EQ(Q165,Q$4:Q$194)</f>
        <v>165</v>
      </c>
      <c r="X165" s="18">
        <f t="shared" si="11"/>
        <v>155</v>
      </c>
    </row>
    <row r="166" spans="1:24" x14ac:dyDescent="0.3">
      <c r="A166" s="1" t="s">
        <v>330</v>
      </c>
      <c r="B166" s="1" t="s">
        <v>331</v>
      </c>
      <c r="D166" s="11">
        <f>stlt_tradeoff</f>
        <v>0.6</v>
      </c>
      <c r="E166" s="11">
        <f>spotlight_factor</f>
        <v>0.5</v>
      </c>
      <c r="F166" s="8">
        <v>0.25</v>
      </c>
      <c r="G166" s="8">
        <v>0.5</v>
      </c>
      <c r="H166" s="8">
        <v>0.75</v>
      </c>
      <c r="I166" s="20">
        <f>D166*'3. ARM'!J167+(1-D166)*'3. ARM'!K167</f>
        <v>565765.28094536636</v>
      </c>
      <c r="J166" s="20">
        <f>E166*F166*'3. ARM'!P167+((1-E166)*'3. ARM'!P167)</f>
        <v>589339.04265142325</v>
      </c>
      <c r="K166" s="20">
        <f t="shared" si="8"/>
        <v>577552.16179839475</v>
      </c>
      <c r="L166" s="20">
        <f>$D166*'3. ARM'!L167+(1-$D166)*'3. ARM'!M167</f>
        <v>29375900.939845022</v>
      </c>
      <c r="M166" s="20">
        <f>$E166*G166*'3. ARM'!Q167+((1-$E166)*'3. ARM'!Q167)</f>
        <v>36719889.299806274</v>
      </c>
      <c r="N166" s="20">
        <f t="shared" si="9"/>
        <v>33047895.119825646</v>
      </c>
      <c r="O166" s="20">
        <f>$D166*'3. ARM'!N167+(1-$D166)*'3. ARM'!O167</f>
        <v>294431.59377281275</v>
      </c>
      <c r="P166" s="20">
        <f>$E166*H166*'3. ARM'!R167+((1-$E166)*'3. ARM'!R167)</f>
        <v>429380.72008535196</v>
      </c>
      <c r="Q166" s="20">
        <f t="shared" si="10"/>
        <v>361906.15692908235</v>
      </c>
      <c r="R166" s="20">
        <f>I166+L166+O166</f>
        <v>30236097.814563204</v>
      </c>
      <c r="S166" s="20">
        <f>J166+M166+P166</f>
        <v>37738609.062543049</v>
      </c>
      <c r="T166" s="20">
        <f>K166+N166+Q166</f>
        <v>33987353.438553125</v>
      </c>
      <c r="U166" s="13">
        <f>_xlfn.RANK.EQ(J166,J$4:J$194)</f>
        <v>68</v>
      </c>
      <c r="V166" s="13">
        <f>_xlfn.RANK.EQ(N166,N$4:N$194)</f>
        <v>137</v>
      </c>
      <c r="W166" s="18">
        <f>_xlfn.RANK.EQ(Q166,Q$4:Q$194)</f>
        <v>164</v>
      </c>
      <c r="X166" s="18">
        <f t="shared" si="11"/>
        <v>151</v>
      </c>
    </row>
    <row r="167" spans="1:24" x14ac:dyDescent="0.3">
      <c r="A167" s="1" t="s">
        <v>332</v>
      </c>
      <c r="B167" s="1" t="s">
        <v>333</v>
      </c>
      <c r="D167" s="11">
        <f>stlt_tradeoff</f>
        <v>0.6</v>
      </c>
      <c r="E167" s="11">
        <f>spotlight_factor</f>
        <v>0.5</v>
      </c>
      <c r="F167" s="8">
        <v>0.25</v>
      </c>
      <c r="G167" s="8">
        <v>0.5</v>
      </c>
      <c r="H167" s="8">
        <v>0.75</v>
      </c>
      <c r="I167" s="20">
        <f>D167*'3. ARM'!J168+(1-D167)*'3. ARM'!K168</f>
        <v>0</v>
      </c>
      <c r="J167" s="20">
        <f>E167*F167*'3. ARM'!P168+((1-E167)*'3. ARM'!P168)</f>
        <v>0</v>
      </c>
      <c r="K167" s="20">
        <f t="shared" si="8"/>
        <v>0</v>
      </c>
      <c r="L167" s="20">
        <f>$D167*'3. ARM'!L168+(1-$D167)*'3. ARM'!M168</f>
        <v>3223049.9730994296</v>
      </c>
      <c r="M167" s="20">
        <f>$E167*G167*'3. ARM'!Q168+((1-$E167)*'3. ARM'!Q168)</f>
        <v>4028822.4663742874</v>
      </c>
      <c r="N167" s="20">
        <f t="shared" si="9"/>
        <v>3625936.2197368583</v>
      </c>
      <c r="O167" s="20">
        <f>$D167*'3. ARM'!N168+(1-$D167)*'3. ARM'!O168</f>
        <v>2894181.9749368411</v>
      </c>
      <c r="P167" s="20">
        <f>$E167*H167*'3. ARM'!R168+((1-$E167)*'3. ARM'!R168)</f>
        <v>4220683.3592828941</v>
      </c>
      <c r="Q167" s="20">
        <f t="shared" si="10"/>
        <v>3557432.6671098676</v>
      </c>
      <c r="R167" s="20">
        <f>I167+L167+O167</f>
        <v>6117231.9480362702</v>
      </c>
      <c r="S167" s="20">
        <f>J167+M167+P167</f>
        <v>8249505.8256571814</v>
      </c>
      <c r="T167" s="20">
        <f>K167+N167+Q167</f>
        <v>7183368.8868467258</v>
      </c>
      <c r="U167" s="13">
        <f>_xlfn.RANK.EQ(J167,J$4:J$194)</f>
        <v>72</v>
      </c>
      <c r="V167" s="13">
        <f>_xlfn.RANK.EQ(N167,N$4:N$194)</f>
        <v>155</v>
      </c>
      <c r="W167" s="18">
        <f>_xlfn.RANK.EQ(Q167,Q$4:Q$194)</f>
        <v>136</v>
      </c>
      <c r="X167" s="18">
        <f t="shared" si="11"/>
        <v>166</v>
      </c>
    </row>
    <row r="168" spans="1:24" x14ac:dyDescent="0.3">
      <c r="A168" s="1" t="s">
        <v>334</v>
      </c>
      <c r="B168" s="1" t="s">
        <v>335</v>
      </c>
      <c r="D168" s="11">
        <f>stlt_tradeoff</f>
        <v>0.6</v>
      </c>
      <c r="E168" s="11">
        <f>spotlight_factor</f>
        <v>0.5</v>
      </c>
      <c r="F168" s="8">
        <v>0.25</v>
      </c>
      <c r="G168" s="8">
        <v>0.5</v>
      </c>
      <c r="H168" s="8">
        <v>0.75</v>
      </c>
      <c r="I168" s="20">
        <f>D168*'3. ARM'!J169+(1-D168)*'3. ARM'!K169</f>
        <v>0</v>
      </c>
      <c r="J168" s="20">
        <f>E168*F168*'3. ARM'!P169+((1-E168)*'3. ARM'!P169)</f>
        <v>0</v>
      </c>
      <c r="K168" s="20">
        <f t="shared" si="8"/>
        <v>0</v>
      </c>
      <c r="L168" s="20">
        <f>$D168*'3. ARM'!L169+(1-$D168)*'3. ARM'!M169</f>
        <v>26846716.236217458</v>
      </c>
      <c r="M168" s="20">
        <f>$E168*G168*'3. ARM'!Q169+((1-$E168)*'3. ARM'!Q169)</f>
        <v>33558408.732771829</v>
      </c>
      <c r="N168" s="20">
        <f t="shared" si="9"/>
        <v>30202562.484494641</v>
      </c>
      <c r="O168" s="20">
        <f>$D168*'3. ARM'!N169+(1-$D168)*'3. ARM'!O169</f>
        <v>51113822.344880849</v>
      </c>
      <c r="P168" s="20">
        <f>$E168*H168*'3. ARM'!R169+((1-$E168)*'3. ARM'!R169)</f>
        <v>74541034.232117921</v>
      </c>
      <c r="Q168" s="20">
        <f t="shared" si="10"/>
        <v>62827428.288499385</v>
      </c>
      <c r="R168" s="20">
        <f>I168+L168+O168</f>
        <v>77960538.581098303</v>
      </c>
      <c r="S168" s="20">
        <f>J168+M168+P168</f>
        <v>108099442.96488975</v>
      </c>
      <c r="T168" s="20">
        <f>K168+N168+Q168</f>
        <v>93029990.772994027</v>
      </c>
      <c r="U168" s="13">
        <f>_xlfn.RANK.EQ(J168,J$4:J$194)</f>
        <v>72</v>
      </c>
      <c r="V168" s="13">
        <f>_xlfn.RANK.EQ(N168,N$4:N$194)</f>
        <v>141</v>
      </c>
      <c r="W168" s="18">
        <f>_xlfn.RANK.EQ(Q168,Q$4:Q$194)</f>
        <v>88</v>
      </c>
      <c r="X168" s="18">
        <f t="shared" si="11"/>
        <v>137</v>
      </c>
    </row>
    <row r="169" spans="1:24" x14ac:dyDescent="0.3">
      <c r="A169" s="1" t="s">
        <v>336</v>
      </c>
      <c r="B169" s="1" t="s">
        <v>337</v>
      </c>
      <c r="D169" s="11">
        <f>stlt_tradeoff</f>
        <v>0.6</v>
      </c>
      <c r="E169" s="11">
        <f>spotlight_factor</f>
        <v>0.5</v>
      </c>
      <c r="F169" s="8">
        <v>0.25</v>
      </c>
      <c r="G169" s="8">
        <v>0.5</v>
      </c>
      <c r="H169" s="8">
        <v>0.75</v>
      </c>
      <c r="I169" s="20">
        <f>D169*'3. ARM'!J170+(1-D169)*'3. ARM'!K170</f>
        <v>0</v>
      </c>
      <c r="J169" s="20">
        <f>E169*F169*'3. ARM'!P170+((1-E169)*'3. ARM'!P170)</f>
        <v>0</v>
      </c>
      <c r="K169" s="20">
        <f t="shared" si="8"/>
        <v>0</v>
      </c>
      <c r="L169" s="20">
        <f>$D169*'3. ARM'!L170+(1-$D169)*'3. ARM'!M170</f>
        <v>103101607.86792105</v>
      </c>
      <c r="M169" s="20">
        <f>$E169*G169*'3. ARM'!Q170+((1-$E169)*'3. ARM'!Q170)</f>
        <v>128877026.08490132</v>
      </c>
      <c r="N169" s="20">
        <f t="shared" si="9"/>
        <v>115989316.97641119</v>
      </c>
      <c r="O169" s="20">
        <f>$D169*'3. ARM'!N170+(1-$D169)*'3. ARM'!O170</f>
        <v>381477464.0754196</v>
      </c>
      <c r="P169" s="20">
        <f>$E169*H169*'3. ARM'!R170+((1-$E169)*'3. ARM'!R170)</f>
        <v>556321384.46415365</v>
      </c>
      <c r="Q169" s="20">
        <f t="shared" si="10"/>
        <v>468899424.2697866</v>
      </c>
      <c r="R169" s="20">
        <f>I169+L169+O169</f>
        <v>484579071.94334066</v>
      </c>
      <c r="S169" s="20">
        <f>J169+M169+P169</f>
        <v>685198410.54905498</v>
      </c>
      <c r="T169" s="20">
        <f>K169+N169+Q169</f>
        <v>584888741.24619782</v>
      </c>
      <c r="U169" s="13">
        <f>_xlfn.RANK.EQ(J169,J$4:J$194)</f>
        <v>72</v>
      </c>
      <c r="V169" s="13">
        <f>_xlfn.RANK.EQ(N169,N$4:N$194)</f>
        <v>113</v>
      </c>
      <c r="W169" s="18">
        <f>_xlfn.RANK.EQ(Q169,Q$4:Q$194)</f>
        <v>35</v>
      </c>
      <c r="X169" s="18">
        <f t="shared" si="11"/>
        <v>81</v>
      </c>
    </row>
    <row r="170" spans="1:24" x14ac:dyDescent="0.3">
      <c r="A170" s="1" t="s">
        <v>338</v>
      </c>
      <c r="B170" s="1" t="s">
        <v>339</v>
      </c>
      <c r="D170" s="11">
        <f>stlt_tradeoff</f>
        <v>0.6</v>
      </c>
      <c r="E170" s="11">
        <f>spotlight_factor</f>
        <v>0.5</v>
      </c>
      <c r="F170" s="8">
        <v>0.25</v>
      </c>
      <c r="G170" s="8">
        <v>0.5</v>
      </c>
      <c r="H170" s="8">
        <v>0.75</v>
      </c>
      <c r="I170" s="20">
        <f>D170*'3. ARM'!J171+(1-D170)*'3. ARM'!K171</f>
        <v>0</v>
      </c>
      <c r="J170" s="20">
        <f>E170*F170*'3. ARM'!P171+((1-E170)*'3. ARM'!P171)</f>
        <v>0</v>
      </c>
      <c r="K170" s="20">
        <f t="shared" si="8"/>
        <v>0</v>
      </c>
      <c r="L170" s="20">
        <f>$D170*'3. ARM'!L171+(1-$D170)*'3. ARM'!M171</f>
        <v>444436670.95135975</v>
      </c>
      <c r="M170" s="20">
        <f>$E170*G170*'3. ARM'!Q171+((1-$E170)*'3. ARM'!Q171)</f>
        <v>555545855.56419969</v>
      </c>
      <c r="N170" s="20">
        <f t="shared" si="9"/>
        <v>499991263.25777972</v>
      </c>
      <c r="O170" s="20">
        <f>$D170*'3. ARM'!N171+(1-$D170)*'3. ARM'!O171</f>
        <v>484398152.31870794</v>
      </c>
      <c r="P170" s="20">
        <f>$E170*H170*'3. ARM'!R171+((1-$E170)*'3. ARM'!R171)</f>
        <v>706414099.4439491</v>
      </c>
      <c r="Q170" s="20">
        <f t="shared" si="10"/>
        <v>595406125.88132858</v>
      </c>
      <c r="R170" s="20">
        <f>I170+L170+O170</f>
        <v>928834823.27006769</v>
      </c>
      <c r="S170" s="20">
        <f>J170+M170+P170</f>
        <v>1261959955.0081487</v>
      </c>
      <c r="T170" s="20">
        <f>K170+N170+Q170</f>
        <v>1095397389.1391082</v>
      </c>
      <c r="U170" s="13">
        <f>_xlfn.RANK.EQ(J170,J$4:J$194)</f>
        <v>72</v>
      </c>
      <c r="V170" s="13">
        <f>_xlfn.RANK.EQ(N170,N$4:N$194)</f>
        <v>67</v>
      </c>
      <c r="W170" s="18">
        <f>_xlfn.RANK.EQ(Q170,Q$4:Q$194)</f>
        <v>30</v>
      </c>
      <c r="X170" s="18">
        <f t="shared" si="11"/>
        <v>64</v>
      </c>
    </row>
    <row r="171" spans="1:24" x14ac:dyDescent="0.3">
      <c r="A171" s="1" t="s">
        <v>340</v>
      </c>
      <c r="B171" s="1" t="s">
        <v>341</v>
      </c>
      <c r="D171" s="11">
        <f>stlt_tradeoff</f>
        <v>0.6</v>
      </c>
      <c r="E171" s="11">
        <f>spotlight_factor</f>
        <v>0.5</v>
      </c>
      <c r="F171" s="8">
        <v>0.25</v>
      </c>
      <c r="G171" s="8">
        <v>0.5</v>
      </c>
      <c r="H171" s="8">
        <v>0.75</v>
      </c>
      <c r="I171" s="20">
        <f>D171*'3. ARM'!J172+(1-D171)*'3. ARM'!K172</f>
        <v>288153884.11566168</v>
      </c>
      <c r="J171" s="20">
        <f>E171*F171*'3. ARM'!P172+((1-E171)*'3. ARM'!P172)</f>
        <v>300160296.78714758</v>
      </c>
      <c r="K171" s="20">
        <f t="shared" si="8"/>
        <v>294157090.45140463</v>
      </c>
      <c r="L171" s="20">
        <f>$D171*'3. ARM'!L172+(1-$D171)*'3. ARM'!M172</f>
        <v>228096944.2430912</v>
      </c>
      <c r="M171" s="20">
        <f>$E171*G171*'3. ARM'!Q172+((1-$E171)*'3. ARM'!Q172)</f>
        <v>285121198.428864</v>
      </c>
      <c r="N171" s="20">
        <f t="shared" si="9"/>
        <v>256609071.33597761</v>
      </c>
      <c r="O171" s="20">
        <f>$D171*'3. ARM'!N172+(1-$D171)*'3. ARM'!O172</f>
        <v>1200803307.8933864</v>
      </c>
      <c r="P171" s="20">
        <f>$E171*H171*'3. ARM'!R172+((1-$E171)*'3. ARM'!R172)</f>
        <v>1751171552.3653555</v>
      </c>
      <c r="Q171" s="20">
        <f t="shared" si="10"/>
        <v>1475987430.1293709</v>
      </c>
      <c r="R171" s="20">
        <f>I171+L171+O171</f>
        <v>1717054136.2521391</v>
      </c>
      <c r="S171" s="20">
        <f>J171+M171+P171</f>
        <v>2336453047.581367</v>
      </c>
      <c r="T171" s="20">
        <f>K171+N171+Q171</f>
        <v>2026753591.9167533</v>
      </c>
      <c r="U171" s="13">
        <f>_xlfn.RANK.EQ(J171,J$4:J$194)</f>
        <v>27</v>
      </c>
      <c r="V171" s="13">
        <f>_xlfn.RANK.EQ(N171,N$4:N$194)</f>
        <v>89</v>
      </c>
      <c r="W171" s="18">
        <f>_xlfn.RANK.EQ(Q171,Q$4:Q$194)</f>
        <v>15</v>
      </c>
      <c r="X171" s="18">
        <f t="shared" si="11"/>
        <v>44</v>
      </c>
    </row>
    <row r="172" spans="1:24" x14ac:dyDescent="0.3">
      <c r="A172" s="1" t="s">
        <v>342</v>
      </c>
      <c r="B172" s="1" t="s">
        <v>343</v>
      </c>
      <c r="D172" s="11">
        <f>stlt_tradeoff</f>
        <v>0.6</v>
      </c>
      <c r="E172" s="11">
        <f>spotlight_factor</f>
        <v>0.5</v>
      </c>
      <c r="F172" s="8">
        <v>0.25</v>
      </c>
      <c r="G172" s="8">
        <v>0.5</v>
      </c>
      <c r="H172" s="8">
        <v>0.75</v>
      </c>
      <c r="I172" s="20">
        <f>D172*'3. ARM'!J173+(1-D172)*'3. ARM'!K173</f>
        <v>149443788.69684824</v>
      </c>
      <c r="J172" s="20">
        <f>E172*F172*'3. ARM'!P173+((1-E172)*'3. ARM'!P173)</f>
        <v>155670618.33005026</v>
      </c>
      <c r="K172" s="20">
        <f t="shared" si="8"/>
        <v>152557203.51344925</v>
      </c>
      <c r="L172" s="20">
        <f>$D172*'3. ARM'!L173+(1-$D172)*'3. ARM'!M173</f>
        <v>6423905239.3489742</v>
      </c>
      <c r="M172" s="20">
        <f>$E172*G172*'3. ARM'!Q173+((1-$E172)*'3. ARM'!Q173)</f>
        <v>8029881576.6862183</v>
      </c>
      <c r="N172" s="20">
        <f t="shared" si="9"/>
        <v>7226893408.0175962</v>
      </c>
      <c r="O172" s="20">
        <f>$D172*'3. ARM'!N173+(1-$D172)*'3. ARM'!O173</f>
        <v>652551081.92347229</v>
      </c>
      <c r="P172" s="20">
        <f>$E172*H172*'3. ARM'!R173+((1-$E172)*'3. ARM'!R173)</f>
        <v>951637039.09673035</v>
      </c>
      <c r="Q172" s="20">
        <f t="shared" si="10"/>
        <v>802094060.51010132</v>
      </c>
      <c r="R172" s="20">
        <f>I172+L172+O172</f>
        <v>7225900109.9692945</v>
      </c>
      <c r="S172" s="20">
        <f>J172+M172+P172</f>
        <v>9137189234.112999</v>
      </c>
      <c r="T172" s="20">
        <f>K172+N172+Q172</f>
        <v>8181544672.0411472</v>
      </c>
      <c r="U172" s="13">
        <f>_xlfn.RANK.EQ(J172,J$4:J$194)</f>
        <v>34</v>
      </c>
      <c r="V172" s="13">
        <f>_xlfn.RANK.EQ(N172,N$4:N$194)</f>
        <v>10</v>
      </c>
      <c r="W172" s="18">
        <f>_xlfn.RANK.EQ(Q172,Q$4:Q$194)</f>
        <v>24</v>
      </c>
      <c r="X172" s="18">
        <f t="shared" si="11"/>
        <v>14</v>
      </c>
    </row>
    <row r="173" spans="1:24" x14ac:dyDescent="0.3">
      <c r="A173" s="1" t="s">
        <v>344</v>
      </c>
      <c r="B173" s="1" t="s">
        <v>345</v>
      </c>
      <c r="D173" s="11">
        <f>stlt_tradeoff</f>
        <v>0.6</v>
      </c>
      <c r="E173" s="11">
        <f>spotlight_factor</f>
        <v>0.5</v>
      </c>
      <c r="F173" s="8">
        <v>0.25</v>
      </c>
      <c r="G173" s="8">
        <v>0.5</v>
      </c>
      <c r="H173" s="8">
        <v>0.75</v>
      </c>
      <c r="I173" s="20">
        <f>D173*'3. ARM'!J174+(1-D173)*'3. ARM'!K174</f>
        <v>0</v>
      </c>
      <c r="J173" s="20">
        <f>E173*F173*'3. ARM'!P174+((1-E173)*'3. ARM'!P174)</f>
        <v>0</v>
      </c>
      <c r="K173" s="20">
        <f t="shared" si="8"/>
        <v>0</v>
      </c>
      <c r="L173" s="20">
        <f>$D173*'3. ARM'!L174+(1-$D173)*'3. ARM'!M174</f>
        <v>77470254.848115161</v>
      </c>
      <c r="M173" s="20">
        <f>$E173*G173*'3. ARM'!Q174+((1-$E173)*'3. ARM'!Q174)</f>
        <v>96837831.685143948</v>
      </c>
      <c r="N173" s="20">
        <f t="shared" si="9"/>
        <v>87154043.266629547</v>
      </c>
      <c r="O173" s="20">
        <f>$D173*'3. ARM'!N174+(1-$D173)*'3. ARM'!O174</f>
        <v>80467113.199300736</v>
      </c>
      <c r="P173" s="20">
        <f>$E173*H173*'3. ARM'!R174+((1-$E173)*'3. ARM'!R174)</f>
        <v>117347960.04064691</v>
      </c>
      <c r="Q173" s="20">
        <f t="shared" si="10"/>
        <v>98907536.619973823</v>
      </c>
      <c r="R173" s="20">
        <f>I173+L173+O173</f>
        <v>157937368.04741591</v>
      </c>
      <c r="S173" s="20">
        <f>J173+M173+P173</f>
        <v>214185791.72579086</v>
      </c>
      <c r="T173" s="20">
        <f>K173+N173+Q173</f>
        <v>186061579.88660336</v>
      </c>
      <c r="U173" s="13">
        <f>_xlfn.RANK.EQ(J173,J$4:J$194)</f>
        <v>72</v>
      </c>
      <c r="V173" s="13">
        <f>_xlfn.RANK.EQ(N173,N$4:N$194)</f>
        <v>125</v>
      </c>
      <c r="W173" s="18">
        <f>_xlfn.RANK.EQ(Q173,Q$4:Q$194)</f>
        <v>77</v>
      </c>
      <c r="X173" s="18">
        <f t="shared" si="11"/>
        <v>118</v>
      </c>
    </row>
    <row r="174" spans="1:24" x14ac:dyDescent="0.3">
      <c r="A174" s="1" t="s">
        <v>346</v>
      </c>
      <c r="B174" s="1" t="s">
        <v>347</v>
      </c>
      <c r="D174" s="11">
        <f>stlt_tradeoff</f>
        <v>0.6</v>
      </c>
      <c r="E174" s="11">
        <f>spotlight_factor</f>
        <v>0.5</v>
      </c>
      <c r="F174" s="8">
        <v>0.25</v>
      </c>
      <c r="G174" s="8">
        <v>0.5</v>
      </c>
      <c r="H174" s="8">
        <v>0.75</v>
      </c>
      <c r="I174" s="20">
        <f>D174*'3. ARM'!J175+(1-D174)*'3. ARM'!K175</f>
        <v>974032.11052462051</v>
      </c>
      <c r="J174" s="20">
        <f>E174*F174*'3. ARM'!P175+((1-E174)*'3. ARM'!P175)</f>
        <v>1014620.6359631463</v>
      </c>
      <c r="K174" s="20">
        <f t="shared" si="8"/>
        <v>994326.37324388348</v>
      </c>
      <c r="L174" s="20">
        <f>$D174*'3. ARM'!L175+(1-$D174)*'3. ARM'!M175</f>
        <v>9160118.8093921766</v>
      </c>
      <c r="M174" s="20">
        <f>$E174*G174*'3. ARM'!Q175+((1-$E174)*'3. ARM'!Q175)</f>
        <v>11450153.824240223</v>
      </c>
      <c r="N174" s="20">
        <f t="shared" si="9"/>
        <v>10305136.3168162</v>
      </c>
      <c r="O174" s="20">
        <f>$D174*'3. ARM'!N175+(1-$D174)*'3. ARM'!O175</f>
        <v>10690810.775597611</v>
      </c>
      <c r="P174" s="20">
        <f>$E174*H174*'3. ARM'!R175+((1-$E174)*'3. ARM'!R175)</f>
        <v>15590841.839413183</v>
      </c>
      <c r="Q174" s="20">
        <f t="shared" si="10"/>
        <v>13140826.307505397</v>
      </c>
      <c r="R174" s="20">
        <f>I174+L174+O174</f>
        <v>20824961.695514411</v>
      </c>
      <c r="S174" s="20">
        <f>J174+M174+P174</f>
        <v>28055616.299616553</v>
      </c>
      <c r="T174" s="20">
        <f>K174+N174+Q174</f>
        <v>24440288.997565478</v>
      </c>
      <c r="U174" s="13">
        <f>_xlfn.RANK.EQ(J174,J$4:J$194)</f>
        <v>67</v>
      </c>
      <c r="V174" s="13">
        <f>_xlfn.RANK.EQ(N174,N$4:N$194)</f>
        <v>149</v>
      </c>
      <c r="W174" s="18">
        <f>_xlfn.RANK.EQ(Q174,Q$4:Q$194)</f>
        <v>114</v>
      </c>
      <c r="X174" s="18">
        <f t="shared" si="11"/>
        <v>154</v>
      </c>
    </row>
    <row r="175" spans="1:24" x14ac:dyDescent="0.3">
      <c r="A175" s="1" t="s">
        <v>348</v>
      </c>
      <c r="B175" s="1" t="s">
        <v>349</v>
      </c>
      <c r="D175" s="11">
        <f>stlt_tradeoff</f>
        <v>0.6</v>
      </c>
      <c r="E175" s="11">
        <f>spotlight_factor</f>
        <v>0.5</v>
      </c>
      <c r="F175" s="8">
        <v>0.25</v>
      </c>
      <c r="G175" s="8">
        <v>0.5</v>
      </c>
      <c r="H175" s="8">
        <v>0.75</v>
      </c>
      <c r="I175" s="20">
        <f>D175*'3. ARM'!J176+(1-D175)*'3. ARM'!K176</f>
        <v>0</v>
      </c>
      <c r="J175" s="20">
        <f>E175*F175*'3. ARM'!P176+((1-E175)*'3. ARM'!P176)</f>
        <v>0</v>
      </c>
      <c r="K175" s="20">
        <f t="shared" si="8"/>
        <v>0</v>
      </c>
      <c r="L175" s="20">
        <f>$D175*'3. ARM'!L176+(1-$D175)*'3. ARM'!M176</f>
        <v>372808090.71433228</v>
      </c>
      <c r="M175" s="20">
        <f>$E175*G175*'3. ARM'!Q176+((1-$E175)*'3. ARM'!Q176)</f>
        <v>466010126.83041537</v>
      </c>
      <c r="N175" s="20">
        <f t="shared" si="9"/>
        <v>419409108.7723738</v>
      </c>
      <c r="O175" s="20">
        <f>$D175*'3. ARM'!N176+(1-$D175)*'3. ARM'!O176</f>
        <v>2830290.3859629673</v>
      </c>
      <c r="P175" s="20">
        <f>$E175*H175*'3. ARM'!R176+((1-$E175)*'3. ARM'!R176)</f>
        <v>4127508.1253626612</v>
      </c>
      <c r="Q175" s="20">
        <f t="shared" si="10"/>
        <v>3478899.2556628142</v>
      </c>
      <c r="R175" s="20">
        <f>I175+L175+O175</f>
        <v>375638381.10029525</v>
      </c>
      <c r="S175" s="20">
        <f>J175+M175+P175</f>
        <v>470137634.955778</v>
      </c>
      <c r="T175" s="20">
        <f>K175+N175+Q175</f>
        <v>422888008.02803659</v>
      </c>
      <c r="U175" s="13">
        <f>_xlfn.RANK.EQ(J175,J$4:J$194)</f>
        <v>72</v>
      </c>
      <c r="V175" s="13">
        <f>_xlfn.RANK.EQ(N175,N$4:N$194)</f>
        <v>73</v>
      </c>
      <c r="W175" s="18">
        <f>_xlfn.RANK.EQ(Q175,Q$4:Q$194)</f>
        <v>138</v>
      </c>
      <c r="X175" s="18">
        <f t="shared" si="11"/>
        <v>89</v>
      </c>
    </row>
    <row r="176" spans="1:24" x14ac:dyDescent="0.3">
      <c r="A176" s="1" t="s">
        <v>350</v>
      </c>
      <c r="B176" s="1" t="s">
        <v>351</v>
      </c>
      <c r="D176" s="11">
        <f>stlt_tradeoff</f>
        <v>0.6</v>
      </c>
      <c r="E176" s="11">
        <f>spotlight_factor</f>
        <v>0.5</v>
      </c>
      <c r="F176" s="8">
        <v>0.25</v>
      </c>
      <c r="G176" s="8">
        <v>0.5</v>
      </c>
      <c r="H176" s="8">
        <v>0.75</v>
      </c>
      <c r="I176" s="20">
        <f>D176*'3. ARM'!J177+(1-D176)*'3. ARM'!K177</f>
        <v>11755467.823063781</v>
      </c>
      <c r="J176" s="20">
        <f>E176*F176*'3. ARM'!P177+((1-E176)*'3. ARM'!P177)</f>
        <v>12245285.440691439</v>
      </c>
      <c r="K176" s="20">
        <f t="shared" si="8"/>
        <v>12000376.63187761</v>
      </c>
      <c r="L176" s="20">
        <f>$D176*'3. ARM'!L177+(1-$D176)*'3. ARM'!M177</f>
        <v>15522.156302123494</v>
      </c>
      <c r="M176" s="20">
        <f>$E176*G176*'3. ARM'!Q177+((1-$E176)*'3. ARM'!Q177)</f>
        <v>19403.007877654367</v>
      </c>
      <c r="N176" s="20">
        <f t="shared" si="9"/>
        <v>17462.582089888929</v>
      </c>
      <c r="O176" s="20">
        <f>$D176*'3. ARM'!N177+(1-$D176)*'3. ARM'!O177</f>
        <v>3008.8436614186953</v>
      </c>
      <c r="P176" s="20">
        <f>$E176*H176*'3. ARM'!R177+((1-$E176)*'3. ARM'!R177)</f>
        <v>4389.2095062355975</v>
      </c>
      <c r="Q176" s="20">
        <f t="shared" si="10"/>
        <v>3699.0265838271462</v>
      </c>
      <c r="R176" s="20">
        <f>I176+L176+O176</f>
        <v>11773998.823027324</v>
      </c>
      <c r="S176" s="20">
        <f>J176+M176+P176</f>
        <v>12269077.658075329</v>
      </c>
      <c r="T176" s="20">
        <f>K176+N176+Q176</f>
        <v>12021538.240551328</v>
      </c>
      <c r="U176" s="13">
        <f>_xlfn.RANK.EQ(J176,J$4:J$194)</f>
        <v>53</v>
      </c>
      <c r="V176" s="13">
        <f>_xlfn.RANK.EQ(N176,N$4:N$194)</f>
        <v>184</v>
      </c>
      <c r="W176" s="18">
        <f>_xlfn.RANK.EQ(Q176,Q$4:Q$194)</f>
        <v>188</v>
      </c>
      <c r="X176" s="18">
        <f t="shared" si="11"/>
        <v>161</v>
      </c>
    </row>
    <row r="177" spans="1:24" x14ac:dyDescent="0.3">
      <c r="A177" s="1" t="s">
        <v>352</v>
      </c>
      <c r="B177" s="1" t="s">
        <v>353</v>
      </c>
      <c r="D177" s="11">
        <f>stlt_tradeoff</f>
        <v>0.6</v>
      </c>
      <c r="E177" s="11">
        <f>spotlight_factor</f>
        <v>0.5</v>
      </c>
      <c r="F177" s="8">
        <v>0.25</v>
      </c>
      <c r="G177" s="8">
        <v>0.5</v>
      </c>
      <c r="H177" s="8">
        <v>0.75</v>
      </c>
      <c r="I177" s="20">
        <f>D177*'3. ARM'!J178+(1-D177)*'3. ARM'!K178</f>
        <v>54184307.774464473</v>
      </c>
      <c r="J177" s="20">
        <f>E177*F177*'3. ARM'!P178+((1-E177)*'3. ARM'!P178)</f>
        <v>56441989.765067168</v>
      </c>
      <c r="K177" s="20">
        <f t="shared" si="8"/>
        <v>55313148.769765824</v>
      </c>
      <c r="L177" s="20">
        <f>$D177*'3. ARM'!L178+(1-$D177)*'3. ARM'!M178</f>
        <v>4827246.5797542874</v>
      </c>
      <c r="M177" s="20">
        <f>$E177*G177*'3. ARM'!Q178+((1-$E177)*'3. ARM'!Q178)</f>
        <v>6034059.1621928597</v>
      </c>
      <c r="N177" s="20">
        <f t="shared" si="9"/>
        <v>5430652.870973574</v>
      </c>
      <c r="O177" s="20">
        <f>$D177*'3. ARM'!N178+(1-$D177)*'3. ARM'!O178</f>
        <v>5242788.9607394179</v>
      </c>
      <c r="P177" s="20">
        <f>$E177*H177*'3. ARM'!R178+((1-$E177)*'3. ARM'!R178)</f>
        <v>7645786.4010783173</v>
      </c>
      <c r="Q177" s="20">
        <f t="shared" si="10"/>
        <v>6444287.6809088681</v>
      </c>
      <c r="R177" s="20">
        <f>I177+L177+O177</f>
        <v>64254343.314958178</v>
      </c>
      <c r="S177" s="20">
        <f>J177+M177+P177</f>
        <v>70121835.32833834</v>
      </c>
      <c r="T177" s="20">
        <f>K177+N177+Q177</f>
        <v>67188089.32164827</v>
      </c>
      <c r="U177" s="13">
        <f>_xlfn.RANK.EQ(J177,J$4:J$194)</f>
        <v>42</v>
      </c>
      <c r="V177" s="13">
        <f>_xlfn.RANK.EQ(N177,N$4:N$194)</f>
        <v>153</v>
      </c>
      <c r="W177" s="18">
        <f>_xlfn.RANK.EQ(Q177,Q$4:Q$194)</f>
        <v>125</v>
      </c>
      <c r="X177" s="18">
        <f t="shared" si="11"/>
        <v>141</v>
      </c>
    </row>
    <row r="178" spans="1:24" x14ac:dyDescent="0.3">
      <c r="A178" s="1" t="s">
        <v>354</v>
      </c>
      <c r="B178" s="1" t="s">
        <v>355</v>
      </c>
      <c r="D178" s="11">
        <f>stlt_tradeoff</f>
        <v>0.6</v>
      </c>
      <c r="E178" s="11">
        <f>spotlight_factor</f>
        <v>0.5</v>
      </c>
      <c r="F178" s="8">
        <v>0.25</v>
      </c>
      <c r="G178" s="8">
        <v>0.5</v>
      </c>
      <c r="H178" s="8">
        <v>0.75</v>
      </c>
      <c r="I178" s="20">
        <f>D178*'3. ARM'!J179+(1-D178)*'3. ARM'!K179</f>
        <v>0</v>
      </c>
      <c r="J178" s="20">
        <f>E178*F178*'3. ARM'!P179+((1-E178)*'3. ARM'!P179)</f>
        <v>0</v>
      </c>
      <c r="K178" s="20">
        <f t="shared" si="8"/>
        <v>0</v>
      </c>
      <c r="L178" s="20">
        <f>$D178*'3. ARM'!L179+(1-$D178)*'3. ARM'!M179</f>
        <v>143252400.13036558</v>
      </c>
      <c r="M178" s="20">
        <f>$E178*G178*'3. ARM'!Q179+((1-$E178)*'3. ARM'!Q179)</f>
        <v>179065512.03795695</v>
      </c>
      <c r="N178" s="20">
        <f t="shared" si="9"/>
        <v>161158956.08416128</v>
      </c>
      <c r="O178" s="20">
        <f>$D178*'3. ARM'!N179+(1-$D178)*'3. ARM'!O179</f>
        <v>52056228.724213459</v>
      </c>
      <c r="P178" s="20">
        <f>$E178*H178*'3. ARM'!R179+((1-$E178)*'3. ARM'!R179)</f>
        <v>75915387.36864464</v>
      </c>
      <c r="Q178" s="20">
        <f t="shared" si="10"/>
        <v>63985808.046429053</v>
      </c>
      <c r="R178" s="20">
        <f>I178+L178+O178</f>
        <v>195308628.85457903</v>
      </c>
      <c r="S178" s="20">
        <f>J178+M178+P178</f>
        <v>254980899.40660161</v>
      </c>
      <c r="T178" s="20">
        <f>K178+N178+Q178</f>
        <v>225144764.13059032</v>
      </c>
      <c r="U178" s="13">
        <f>_xlfn.RANK.EQ(J178,J$4:J$194)</f>
        <v>72</v>
      </c>
      <c r="V178" s="13">
        <f>_xlfn.RANK.EQ(N178,N$4:N$194)</f>
        <v>102</v>
      </c>
      <c r="W178" s="18">
        <f>_xlfn.RANK.EQ(Q178,Q$4:Q$194)</f>
        <v>87</v>
      </c>
      <c r="X178" s="18">
        <f t="shared" si="11"/>
        <v>113</v>
      </c>
    </row>
    <row r="179" spans="1:24" x14ac:dyDescent="0.3">
      <c r="A179" s="1" t="s">
        <v>356</v>
      </c>
      <c r="B179" s="1" t="s">
        <v>357</v>
      </c>
      <c r="D179" s="11">
        <f>stlt_tradeoff</f>
        <v>0.6</v>
      </c>
      <c r="E179" s="11">
        <f>spotlight_factor</f>
        <v>0.5</v>
      </c>
      <c r="F179" s="8">
        <v>0.25</v>
      </c>
      <c r="G179" s="8">
        <v>0.5</v>
      </c>
      <c r="H179" s="8">
        <v>0.75</v>
      </c>
      <c r="I179" s="20">
        <f>D179*'3. ARM'!J180+(1-D179)*'3. ARM'!K180</f>
        <v>0</v>
      </c>
      <c r="J179" s="20">
        <f>E179*F179*'3. ARM'!P180+((1-E179)*'3. ARM'!P180)</f>
        <v>0</v>
      </c>
      <c r="K179" s="20">
        <f t="shared" si="8"/>
        <v>0</v>
      </c>
      <c r="L179" s="20">
        <f>$D179*'3. ARM'!L180+(1-$D179)*'3. ARM'!M180</f>
        <v>4541423306.2880154</v>
      </c>
      <c r="M179" s="20">
        <f>$E179*G179*'3. ARM'!Q180+((1-$E179)*'3. ARM'!Q180)</f>
        <v>5676779150.6725197</v>
      </c>
      <c r="N179" s="20">
        <f t="shared" si="9"/>
        <v>5109101228.4802675</v>
      </c>
      <c r="O179" s="20">
        <f>$D179*'3. ARM'!N180+(1-$D179)*'3. ARM'!O180</f>
        <v>4358974574.7847776</v>
      </c>
      <c r="P179" s="20">
        <f>$E179*H179*'3. ARM'!R180+((1-$E179)*'3. ARM'!R180)</f>
        <v>6356838043.6236353</v>
      </c>
      <c r="Q179" s="20">
        <f t="shared" si="10"/>
        <v>5357906309.2042065</v>
      </c>
      <c r="R179" s="20">
        <f>I179+L179+O179</f>
        <v>8900397881.0727921</v>
      </c>
      <c r="S179" s="20">
        <f>J179+M179+P179</f>
        <v>12033617194.296154</v>
      </c>
      <c r="T179" s="20">
        <f>K179+N179+Q179</f>
        <v>10467007537.684475</v>
      </c>
      <c r="U179" s="13">
        <f>_xlfn.RANK.EQ(J179,J$4:J$194)</f>
        <v>72</v>
      </c>
      <c r="V179" s="13">
        <f>_xlfn.RANK.EQ(N179,N$4:N$194)</f>
        <v>13</v>
      </c>
      <c r="W179" s="18">
        <f>_xlfn.RANK.EQ(Q179,Q$4:Q$194)</f>
        <v>6</v>
      </c>
      <c r="X179" s="18">
        <f t="shared" si="11"/>
        <v>11</v>
      </c>
    </row>
    <row r="180" spans="1:24" x14ac:dyDescent="0.3">
      <c r="A180" s="1" t="s">
        <v>358</v>
      </c>
      <c r="B180" s="1" t="s">
        <v>359</v>
      </c>
      <c r="D180" s="11">
        <f>stlt_tradeoff</f>
        <v>0.6</v>
      </c>
      <c r="E180" s="11">
        <f>spotlight_factor</f>
        <v>0.5</v>
      </c>
      <c r="F180" s="8">
        <v>0.25</v>
      </c>
      <c r="G180" s="8">
        <v>0.5</v>
      </c>
      <c r="H180" s="8">
        <v>0.75</v>
      </c>
      <c r="I180" s="20">
        <f>D180*'3. ARM'!J181+(1-D180)*'3. ARM'!K181</f>
        <v>0</v>
      </c>
      <c r="J180" s="20">
        <f>E180*F180*'3. ARM'!P181+((1-E180)*'3. ARM'!P181)</f>
        <v>0</v>
      </c>
      <c r="K180" s="20">
        <f t="shared" si="8"/>
        <v>0</v>
      </c>
      <c r="L180" s="20">
        <f>$D180*'3. ARM'!L181+(1-$D180)*'3. ARM'!M181</f>
        <v>127246637.73505506</v>
      </c>
      <c r="M180" s="20">
        <f>$E180*G180*'3. ARM'!Q181+((1-$E180)*'3. ARM'!Q181)</f>
        <v>159058317.16881883</v>
      </c>
      <c r="N180" s="20">
        <f t="shared" si="9"/>
        <v>143152477.45193696</v>
      </c>
      <c r="O180" s="20">
        <f>$D180*'3. ARM'!N181+(1-$D180)*'3. ARM'!O181</f>
        <v>167981336.11747307</v>
      </c>
      <c r="P180" s="20">
        <f>$E180*H180*'3. ARM'!R181+((1-$E180)*'3. ARM'!R181)</f>
        <v>244972894.71298152</v>
      </c>
      <c r="Q180" s="20">
        <f t="shared" si="10"/>
        <v>206477115.41522729</v>
      </c>
      <c r="R180" s="20">
        <f>I180+L180+O180</f>
        <v>295227973.8525281</v>
      </c>
      <c r="S180" s="20">
        <f>J180+M180+P180</f>
        <v>404031211.88180035</v>
      </c>
      <c r="T180" s="20">
        <f>K180+N180+Q180</f>
        <v>349629592.86716425</v>
      </c>
      <c r="U180" s="13">
        <f>_xlfn.RANK.EQ(J180,J$4:J$194)</f>
        <v>72</v>
      </c>
      <c r="V180" s="13">
        <f>_xlfn.RANK.EQ(N180,N$4:N$194)</f>
        <v>108</v>
      </c>
      <c r="W180" s="18">
        <f>_xlfn.RANK.EQ(Q180,Q$4:Q$194)</f>
        <v>58</v>
      </c>
      <c r="X180" s="18">
        <f t="shared" si="11"/>
        <v>98</v>
      </c>
    </row>
    <row r="181" spans="1:24" x14ac:dyDescent="0.3">
      <c r="A181" s="1" t="s">
        <v>360</v>
      </c>
      <c r="B181" s="1" t="s">
        <v>361</v>
      </c>
      <c r="D181" s="11">
        <f>stlt_tradeoff</f>
        <v>0.6</v>
      </c>
      <c r="E181" s="11">
        <f>spotlight_factor</f>
        <v>0.5</v>
      </c>
      <c r="F181" s="8">
        <v>0.25</v>
      </c>
      <c r="G181" s="8">
        <v>0.5</v>
      </c>
      <c r="H181" s="8">
        <v>0.75</v>
      </c>
      <c r="I181" s="20">
        <f>D181*'3. ARM'!J182+(1-D181)*'3. ARM'!K182</f>
        <v>16508.759889534394</v>
      </c>
      <c r="J181" s="20">
        <f>E181*F181*'3. ARM'!P182+((1-E181)*'3. ARM'!P182)</f>
        <v>17196.72905159833</v>
      </c>
      <c r="K181" s="20">
        <f t="shared" si="8"/>
        <v>16852.744470566362</v>
      </c>
      <c r="L181" s="20">
        <f>$D181*'3. ARM'!L182+(1-$D181)*'3. ARM'!M182</f>
        <v>8158.1169428975609</v>
      </c>
      <c r="M181" s="20">
        <f>$E181*G181*'3. ARM'!Q182+((1-$E181)*'3. ARM'!Q182)</f>
        <v>10197.958678621952</v>
      </c>
      <c r="N181" s="20">
        <f t="shared" si="9"/>
        <v>9178.0378107597571</v>
      </c>
      <c r="O181" s="20">
        <f>$D181*'3. ARM'!N182+(1-$D181)*'3. ARM'!O182</f>
        <v>2116.3291218582781</v>
      </c>
      <c r="P181" s="20">
        <f>$E181*H181*'3. ARM'!R182+((1-$E181)*'3. ARM'!R182)</f>
        <v>3087.6258027099884</v>
      </c>
      <c r="Q181" s="20">
        <f t="shared" si="10"/>
        <v>2601.9774622841333</v>
      </c>
      <c r="R181" s="20">
        <f>I181+L181+O181</f>
        <v>26783.205954290232</v>
      </c>
      <c r="S181" s="20">
        <f>J181+M181+P181</f>
        <v>30482.313532930268</v>
      </c>
      <c r="T181" s="20">
        <f>K181+N181+Q181</f>
        <v>28632.759743610251</v>
      </c>
      <c r="U181" s="13">
        <f>_xlfn.RANK.EQ(J181,J$4:J$194)</f>
        <v>71</v>
      </c>
      <c r="V181" s="13">
        <f>_xlfn.RANK.EQ(N181,N$4:N$194)</f>
        <v>186</v>
      </c>
      <c r="W181" s="18">
        <f>_xlfn.RANK.EQ(Q181,Q$4:Q$194)</f>
        <v>190</v>
      </c>
      <c r="X181" s="18">
        <f t="shared" si="11"/>
        <v>190</v>
      </c>
    </row>
    <row r="182" spans="1:24" x14ac:dyDescent="0.3">
      <c r="A182" s="1" t="s">
        <v>362</v>
      </c>
      <c r="B182" s="1" t="s">
        <v>363</v>
      </c>
      <c r="D182" s="11">
        <f>stlt_tradeoff</f>
        <v>0.6</v>
      </c>
      <c r="E182" s="11">
        <f>spotlight_factor</f>
        <v>0.5</v>
      </c>
      <c r="F182" s="8">
        <v>0.25</v>
      </c>
      <c r="G182" s="8">
        <v>0.5</v>
      </c>
      <c r="H182" s="8">
        <v>0.75</v>
      </c>
      <c r="I182" s="20">
        <f>D182*'3. ARM'!J183+(1-D182)*'3. ARM'!K183</f>
        <v>0</v>
      </c>
      <c r="J182" s="20">
        <f>E182*F182*'3. ARM'!P183+((1-E182)*'3. ARM'!P183)</f>
        <v>0</v>
      </c>
      <c r="K182" s="20">
        <f t="shared" si="8"/>
        <v>0</v>
      </c>
      <c r="L182" s="20">
        <f>$D182*'3. ARM'!L183+(1-$D182)*'3. ARM'!M183</f>
        <v>2269159650.3330574</v>
      </c>
      <c r="M182" s="20">
        <f>$E182*G182*'3. ARM'!Q183+((1-$E182)*'3. ARM'!Q183)</f>
        <v>2836449578.8538222</v>
      </c>
      <c r="N182" s="20">
        <f t="shared" si="9"/>
        <v>2552804614.5934401</v>
      </c>
      <c r="O182" s="20">
        <f>$D182*'3. ARM'!N183+(1-$D182)*'3. ARM'!O183</f>
        <v>651630029.83024371</v>
      </c>
      <c r="P182" s="20">
        <f>$E182*H182*'3. ARM'!R183+((1-$E182)*'3. ARM'!R183)</f>
        <v>950293852.56493878</v>
      </c>
      <c r="Q182" s="20">
        <f t="shared" si="10"/>
        <v>800961941.1975913</v>
      </c>
      <c r="R182" s="20">
        <f>I182+L182+O182</f>
        <v>2920789680.163301</v>
      </c>
      <c r="S182" s="20">
        <f>J182+M182+P182</f>
        <v>3786743431.4187613</v>
      </c>
      <c r="T182" s="20">
        <f>K182+N182+Q182</f>
        <v>3353766555.7910314</v>
      </c>
      <c r="U182" s="13">
        <f>_xlfn.RANK.EQ(J182,J$4:J$194)</f>
        <v>72</v>
      </c>
      <c r="V182" s="13">
        <f>_xlfn.RANK.EQ(N182,N$4:N$194)</f>
        <v>22</v>
      </c>
      <c r="W182" s="18">
        <f>_xlfn.RANK.EQ(Q182,Q$4:Q$194)</f>
        <v>25</v>
      </c>
      <c r="X182" s="18">
        <f t="shared" si="11"/>
        <v>31</v>
      </c>
    </row>
    <row r="183" spans="1:24" x14ac:dyDescent="0.3">
      <c r="A183" s="1" t="s">
        <v>364</v>
      </c>
      <c r="B183" s="1" t="s">
        <v>365</v>
      </c>
      <c r="D183" s="11">
        <f>stlt_tradeoff</f>
        <v>0.6</v>
      </c>
      <c r="E183" s="11">
        <f>spotlight_factor</f>
        <v>0.5</v>
      </c>
      <c r="F183" s="8">
        <v>0.25</v>
      </c>
      <c r="G183" s="8">
        <v>0.5</v>
      </c>
      <c r="H183" s="8">
        <v>0.75</v>
      </c>
      <c r="I183" s="20">
        <f>D183*'3. ARM'!J184+(1-D183)*'3. ARM'!K184</f>
        <v>0</v>
      </c>
      <c r="J183" s="20">
        <f>E183*F183*'3. ARM'!P184+((1-E183)*'3. ARM'!P184)</f>
        <v>0</v>
      </c>
      <c r="K183" s="20">
        <f t="shared" si="8"/>
        <v>0</v>
      </c>
      <c r="L183" s="20">
        <f>$D183*'3. ARM'!L184+(1-$D183)*'3. ARM'!M184</f>
        <v>1487939440.5926566</v>
      </c>
      <c r="M183" s="20">
        <f>$E183*G183*'3. ARM'!Q184+((1-$E183)*'3. ARM'!Q184)</f>
        <v>1859924322.9283209</v>
      </c>
      <c r="N183" s="20">
        <f t="shared" si="9"/>
        <v>1673931881.7604887</v>
      </c>
      <c r="O183" s="20">
        <f>$D183*'3. ARM'!N184+(1-$D183)*'3. ARM'!O184</f>
        <v>700035540.16388106</v>
      </c>
      <c r="P183" s="20">
        <f>$E183*H183*'3. ARM'!R184+((1-$E183)*'3. ARM'!R184)</f>
        <v>1020885198.1764933</v>
      </c>
      <c r="Q183" s="20">
        <f t="shared" si="10"/>
        <v>860460369.17018723</v>
      </c>
      <c r="R183" s="20">
        <f>I183+L183+O183</f>
        <v>2187974980.7565374</v>
      </c>
      <c r="S183" s="20">
        <f>J183+M183+P183</f>
        <v>2880809521.1048141</v>
      </c>
      <c r="T183" s="20">
        <f>K183+N183+Q183</f>
        <v>2534392250.930676</v>
      </c>
      <c r="U183" s="13">
        <f>_xlfn.RANK.EQ(J183,J$4:J$194)</f>
        <v>72</v>
      </c>
      <c r="V183" s="13">
        <f>_xlfn.RANK.EQ(N183,N$4:N$194)</f>
        <v>35</v>
      </c>
      <c r="W183" s="18">
        <f>_xlfn.RANK.EQ(Q183,Q$4:Q$194)</f>
        <v>22</v>
      </c>
      <c r="X183" s="18">
        <f t="shared" si="11"/>
        <v>37</v>
      </c>
    </row>
    <row r="184" spans="1:24" x14ac:dyDescent="0.3">
      <c r="A184" s="1" t="s">
        <v>366</v>
      </c>
      <c r="B184" s="1" t="s">
        <v>367</v>
      </c>
      <c r="D184" s="11">
        <f>stlt_tradeoff</f>
        <v>0.6</v>
      </c>
      <c r="E184" s="11">
        <f>spotlight_factor</f>
        <v>0.5</v>
      </c>
      <c r="F184" s="8">
        <v>0.25</v>
      </c>
      <c r="G184" s="8">
        <v>0.5</v>
      </c>
      <c r="H184" s="8">
        <v>0.75</v>
      </c>
      <c r="I184" s="20">
        <f>D184*'3. ARM'!J185+(1-D184)*'3. ARM'!K185</f>
        <v>73049168.727723926</v>
      </c>
      <c r="J184" s="20">
        <f>E184*F184*'3. ARM'!P185+((1-E184)*'3. ARM'!P185)</f>
        <v>76092885.966379106</v>
      </c>
      <c r="K184" s="20">
        <f t="shared" si="8"/>
        <v>74571027.347051516</v>
      </c>
      <c r="L184" s="20">
        <f>$D184*'3. ARM'!L185+(1-$D184)*'3. ARM'!M185</f>
        <v>426944555.5719524</v>
      </c>
      <c r="M184" s="20">
        <f>$E184*G184*'3. ARM'!Q185+((1-$E184)*'3. ARM'!Q185)</f>
        <v>533680706.33994055</v>
      </c>
      <c r="N184" s="20">
        <f t="shared" si="9"/>
        <v>480312630.95594645</v>
      </c>
      <c r="O184" s="20">
        <f>$D184*'3. ARM'!N185+(1-$D184)*'3. ARM'!O185</f>
        <v>489405099.96874607</v>
      </c>
      <c r="P184" s="20">
        <f>$E184*H184*'3. ARM'!R185+((1-$E184)*'3. ARM'!R185)</f>
        <v>713715888.91275477</v>
      </c>
      <c r="Q184" s="20">
        <f t="shared" si="10"/>
        <v>601560494.44075036</v>
      </c>
      <c r="R184" s="20">
        <f>I184+L184+O184</f>
        <v>989398824.26842237</v>
      </c>
      <c r="S184" s="20">
        <f>J184+M184+P184</f>
        <v>1323489481.2190745</v>
      </c>
      <c r="T184" s="20">
        <f>K184+N184+Q184</f>
        <v>1156444152.7437482</v>
      </c>
      <c r="U184" s="13">
        <f>_xlfn.RANK.EQ(J184,J$4:J$194)</f>
        <v>38</v>
      </c>
      <c r="V184" s="13">
        <f>_xlfn.RANK.EQ(N184,N$4:N$194)</f>
        <v>68</v>
      </c>
      <c r="W184" s="18">
        <f>_xlfn.RANK.EQ(Q184,Q$4:Q$194)</f>
        <v>29</v>
      </c>
      <c r="X184" s="18">
        <f t="shared" si="11"/>
        <v>63</v>
      </c>
    </row>
    <row r="185" spans="1:24" x14ac:dyDescent="0.3">
      <c r="A185" s="1" t="s">
        <v>368</v>
      </c>
      <c r="B185" s="1" t="s">
        <v>369</v>
      </c>
      <c r="D185" s="11">
        <f>stlt_tradeoff</f>
        <v>0.6</v>
      </c>
      <c r="E185" s="11">
        <f>spotlight_factor</f>
        <v>0.5</v>
      </c>
      <c r="F185" s="8">
        <v>0.25</v>
      </c>
      <c r="G185" s="8">
        <v>0.5</v>
      </c>
      <c r="H185" s="8">
        <v>0.75</v>
      </c>
      <c r="I185" s="20">
        <f>D185*'3. ARM'!J186+(1-D185)*'3. ARM'!K186</f>
        <v>0</v>
      </c>
      <c r="J185" s="20">
        <f>E185*F185*'3. ARM'!P186+((1-E185)*'3. ARM'!P186)</f>
        <v>0</v>
      </c>
      <c r="K185" s="20">
        <f t="shared" si="8"/>
        <v>0</v>
      </c>
      <c r="L185" s="20">
        <f>$D185*'3. ARM'!L186+(1-$D185)*'3. ARM'!M186</f>
        <v>3082278193.5024805</v>
      </c>
      <c r="M185" s="20">
        <f>$E185*G185*'3. ARM'!Q186+((1-$E185)*'3. ARM'!Q186)</f>
        <v>3852847756.8781004</v>
      </c>
      <c r="N185" s="20">
        <f t="shared" si="9"/>
        <v>3467562975.1902905</v>
      </c>
      <c r="O185" s="20">
        <f>$D185*'3. ARM'!N186+(1-$D185)*'3. ARM'!O186</f>
        <v>13286401.385747654</v>
      </c>
      <c r="P185" s="20">
        <f>$E185*H185*'3. ARM'!R186+((1-$E185)*'3. ARM'!R186)</f>
        <v>19376003.333381996</v>
      </c>
      <c r="Q185" s="20">
        <f t="shared" si="10"/>
        <v>16331202.359564826</v>
      </c>
      <c r="R185" s="20">
        <f>I185+L185+O185</f>
        <v>3095564594.8882279</v>
      </c>
      <c r="S185" s="20">
        <f>J185+M185+P185</f>
        <v>3872223760.2114825</v>
      </c>
      <c r="T185" s="20">
        <f>K185+N185+Q185</f>
        <v>3483894177.5498552</v>
      </c>
      <c r="U185" s="13">
        <f>_xlfn.RANK.EQ(J185,J$4:J$194)</f>
        <v>72</v>
      </c>
      <c r="V185" s="13">
        <f>_xlfn.RANK.EQ(N185,N$4:N$194)</f>
        <v>16</v>
      </c>
      <c r="W185" s="18">
        <f>_xlfn.RANK.EQ(Q185,Q$4:Q$194)</f>
        <v>107</v>
      </c>
      <c r="X185" s="18">
        <f t="shared" si="11"/>
        <v>26</v>
      </c>
    </row>
    <row r="186" spans="1:24" x14ac:dyDescent="0.3">
      <c r="A186" s="1" t="s">
        <v>370</v>
      </c>
      <c r="B186" s="1" t="s">
        <v>371</v>
      </c>
      <c r="D186" s="11">
        <f>stlt_tradeoff</f>
        <v>0.6</v>
      </c>
      <c r="E186" s="11">
        <f>spotlight_factor</f>
        <v>0.5</v>
      </c>
      <c r="F186" s="8">
        <v>0.25</v>
      </c>
      <c r="G186" s="8">
        <v>0.5</v>
      </c>
      <c r="H186" s="8">
        <v>0.75</v>
      </c>
      <c r="I186" s="20">
        <f>D186*'3. ARM'!J187+(1-D186)*'3. ARM'!K187</f>
        <v>38656894828.393661</v>
      </c>
      <c r="J186" s="20">
        <f>E186*F186*'3. ARM'!P187+((1-E186)*'3. ARM'!P187)</f>
        <v>40267598787.493401</v>
      </c>
      <c r="K186" s="20">
        <f t="shared" si="8"/>
        <v>39462246807.943527</v>
      </c>
      <c r="L186" s="20">
        <f>$D186*'3. ARM'!L187+(1-$D186)*'3. ARM'!M187</f>
        <v>10029721613.78945</v>
      </c>
      <c r="M186" s="20">
        <f>$E186*G186*'3. ARM'!Q187+((1-$E186)*'3. ARM'!Q187)</f>
        <v>12537152037.236813</v>
      </c>
      <c r="N186" s="20">
        <f t="shared" si="9"/>
        <v>11283436825.51313</v>
      </c>
      <c r="O186" s="20">
        <f>$D186*'3. ARM'!N187+(1-$D186)*'3. ARM'!O187</f>
        <v>1886564110.3508434</v>
      </c>
      <c r="P186" s="20">
        <f>$E186*H186*'3. ARM'!R187+((1-$E186)*'3. ARM'!R187)</f>
        <v>2751239431.2824802</v>
      </c>
      <c r="Q186" s="20">
        <f t="shared" si="10"/>
        <v>2318901770.8166618</v>
      </c>
      <c r="R186" s="20">
        <f>I186+L186+O186</f>
        <v>50573180552.533958</v>
      </c>
      <c r="S186" s="20">
        <f>J186+M186+P186</f>
        <v>55555990256.012688</v>
      </c>
      <c r="T186" s="20">
        <f>K186+N186+Q186</f>
        <v>53064585404.273315</v>
      </c>
      <c r="U186" s="13">
        <f>_xlfn.RANK.EQ(J186,J$4:J$194)</f>
        <v>2</v>
      </c>
      <c r="V186" s="13">
        <f>_xlfn.RANK.EQ(N186,N$4:N$194)</f>
        <v>7</v>
      </c>
      <c r="W186" s="18">
        <f>_xlfn.RANK.EQ(Q186,Q$4:Q$194)</f>
        <v>11</v>
      </c>
      <c r="X186" s="18">
        <f t="shared" si="11"/>
        <v>3</v>
      </c>
    </row>
    <row r="187" spans="1:24" x14ac:dyDescent="0.3">
      <c r="A187" s="1" t="s">
        <v>372</v>
      </c>
      <c r="B187" s="1" t="s">
        <v>373</v>
      </c>
      <c r="D187" s="11">
        <f>stlt_tradeoff</f>
        <v>0.6</v>
      </c>
      <c r="E187" s="11">
        <f>spotlight_factor</f>
        <v>0.5</v>
      </c>
      <c r="F187" s="8">
        <v>0.25</v>
      </c>
      <c r="G187" s="8">
        <v>0.5</v>
      </c>
      <c r="H187" s="8">
        <v>0.75</v>
      </c>
      <c r="I187" s="20">
        <f>D187*'3. ARM'!J188+(1-D187)*'3. ARM'!K188</f>
        <v>0</v>
      </c>
      <c r="J187" s="20">
        <f>E187*F187*'3. ARM'!P188+((1-E187)*'3. ARM'!P188)</f>
        <v>0</v>
      </c>
      <c r="K187" s="20">
        <f t="shared" si="8"/>
        <v>0</v>
      </c>
      <c r="L187" s="20">
        <f>$D187*'3. ARM'!L188+(1-$D187)*'3. ARM'!M188</f>
        <v>27799773.884339098</v>
      </c>
      <c r="M187" s="20">
        <f>$E187*G187*'3. ARM'!Q188+((1-$E187)*'3. ARM'!Q188)</f>
        <v>34749729.542923875</v>
      </c>
      <c r="N187" s="20">
        <f t="shared" si="9"/>
        <v>31274751.713631488</v>
      </c>
      <c r="O187" s="20">
        <f>$D187*'3. ARM'!N188+(1-$D187)*'3. ARM'!O188</f>
        <v>353196.81920422887</v>
      </c>
      <c r="P187" s="20">
        <f>$E187*H187*'3. ARM'!R188+((1-$E187)*'3. ARM'!R188)</f>
        <v>515080.00717283384</v>
      </c>
      <c r="Q187" s="20">
        <f t="shared" si="10"/>
        <v>434138.41318853135</v>
      </c>
      <c r="R187" s="20">
        <f>I187+L187+O187</f>
        <v>28152970.703543328</v>
      </c>
      <c r="S187" s="20">
        <f>J187+M187+P187</f>
        <v>35264809.550096706</v>
      </c>
      <c r="T187" s="20">
        <f>K187+N187+Q187</f>
        <v>31708890.12682002</v>
      </c>
      <c r="U187" s="13">
        <f>_xlfn.RANK.EQ(J187,J$4:J$194)</f>
        <v>72</v>
      </c>
      <c r="V187" s="13">
        <f>_xlfn.RANK.EQ(N187,N$4:N$194)</f>
        <v>139</v>
      </c>
      <c r="W187" s="18">
        <f>_xlfn.RANK.EQ(Q187,Q$4:Q$194)</f>
        <v>161</v>
      </c>
      <c r="X187" s="18">
        <f t="shared" si="11"/>
        <v>152</v>
      </c>
    </row>
    <row r="188" spans="1:24" x14ac:dyDescent="0.3">
      <c r="A188" s="1" t="s">
        <v>374</v>
      </c>
      <c r="B188" s="1" t="s">
        <v>375</v>
      </c>
      <c r="D188" s="11">
        <f>stlt_tradeoff</f>
        <v>0.6</v>
      </c>
      <c r="E188" s="11">
        <f>spotlight_factor</f>
        <v>0.5</v>
      </c>
      <c r="F188" s="8">
        <v>0.25</v>
      </c>
      <c r="G188" s="8">
        <v>0.5</v>
      </c>
      <c r="H188" s="8">
        <v>0.75</v>
      </c>
      <c r="I188" s="20">
        <f>D188*'3. ARM'!J189+(1-D188)*'3. ARM'!K189</f>
        <v>0</v>
      </c>
      <c r="J188" s="20">
        <f>E188*F188*'3. ARM'!P189+((1-E188)*'3. ARM'!P189)</f>
        <v>0</v>
      </c>
      <c r="K188" s="20">
        <f t="shared" si="8"/>
        <v>0</v>
      </c>
      <c r="L188" s="20">
        <f>$D188*'3. ARM'!L189+(1-$D188)*'3. ARM'!M189</f>
        <v>2254287378.7497573</v>
      </c>
      <c r="M188" s="20">
        <f>$E188*G188*'3. ARM'!Q189+((1-$E188)*'3. ARM'!Q189)</f>
        <v>2817859243.1246967</v>
      </c>
      <c r="N188" s="20">
        <f t="shared" si="9"/>
        <v>2536073310.9372272</v>
      </c>
      <c r="O188" s="20">
        <f>$D188*'3. ARM'!N189+(1-$D188)*'3. ARM'!O189</f>
        <v>1335385845.7100687</v>
      </c>
      <c r="P188" s="20">
        <f>$E188*H188*'3. ARM'!R189+((1-$E188)*'3. ARM'!R189)</f>
        <v>1947437821.5980167</v>
      </c>
      <c r="Q188" s="20">
        <f t="shared" si="10"/>
        <v>1641411833.6540427</v>
      </c>
      <c r="R188" s="20">
        <f>I188+L188+O188</f>
        <v>3589673224.459826</v>
      </c>
      <c r="S188" s="20">
        <f>J188+M188+P188</f>
        <v>4765297064.7227135</v>
      </c>
      <c r="T188" s="20">
        <f>K188+N188+Q188</f>
        <v>4177485144.59127</v>
      </c>
      <c r="U188" s="13">
        <f>_xlfn.RANK.EQ(J188,J$4:J$194)</f>
        <v>72</v>
      </c>
      <c r="V188" s="13">
        <f>_xlfn.RANK.EQ(N188,N$4:N$194)</f>
        <v>23</v>
      </c>
      <c r="W188" s="18">
        <f>_xlfn.RANK.EQ(Q188,Q$4:Q$194)</f>
        <v>13</v>
      </c>
      <c r="X188" s="18">
        <f t="shared" si="11"/>
        <v>19</v>
      </c>
    </row>
    <row r="189" spans="1:24" x14ac:dyDescent="0.3">
      <c r="A189" s="1" t="s">
        <v>376</v>
      </c>
      <c r="B189" s="1" t="s">
        <v>377</v>
      </c>
      <c r="D189" s="11">
        <f>stlt_tradeoff</f>
        <v>0.6</v>
      </c>
      <c r="E189" s="11">
        <f>spotlight_factor</f>
        <v>0.5</v>
      </c>
      <c r="F189" s="8">
        <v>0.25</v>
      </c>
      <c r="G189" s="8">
        <v>0.5</v>
      </c>
      <c r="H189" s="8">
        <v>0.75</v>
      </c>
      <c r="I189" s="20">
        <f>D189*'3. ARM'!J190+(1-D189)*'3. ARM'!K190</f>
        <v>6341218.3422942739</v>
      </c>
      <c r="J189" s="20">
        <f>E189*F189*'3. ARM'!P190+((1-E189)*'3. ARM'!P190)</f>
        <v>6605441.0857232017</v>
      </c>
      <c r="K189" s="20">
        <f t="shared" si="8"/>
        <v>6473329.7140087374</v>
      </c>
      <c r="L189" s="20">
        <f>$D189*'3. ARM'!L190+(1-$D189)*'3. ARM'!M190</f>
        <v>317011.83763053577</v>
      </c>
      <c r="M189" s="20">
        <f>$E189*G189*'3. ARM'!Q190+((1-$E189)*'3. ARM'!Q190)</f>
        <v>396265.10953816969</v>
      </c>
      <c r="N189" s="20">
        <f t="shared" si="9"/>
        <v>356638.47358435276</v>
      </c>
      <c r="O189" s="20">
        <f>$D189*'3. ARM'!N190+(1-$D189)*'3. ARM'!O190</f>
        <v>478693.59873831365</v>
      </c>
      <c r="P189" s="20">
        <f>$E189*H189*'3. ARM'!R190+((1-$E189)*'3. ARM'!R190)</f>
        <v>698140.76899337408</v>
      </c>
      <c r="Q189" s="20">
        <f t="shared" si="10"/>
        <v>588417.18386584381</v>
      </c>
      <c r="R189" s="20">
        <f>I189+L189+O189</f>
        <v>7136923.778663123</v>
      </c>
      <c r="S189" s="20">
        <f>J189+M189+P189</f>
        <v>7699846.9642547453</v>
      </c>
      <c r="T189" s="20">
        <f>K189+N189+Q189</f>
        <v>7418385.3714589346</v>
      </c>
      <c r="U189" s="13">
        <f>_xlfn.RANK.EQ(J189,J$4:J$194)</f>
        <v>58</v>
      </c>
      <c r="V189" s="13">
        <f>_xlfn.RANK.EQ(N189,N$4:N$194)</f>
        <v>167</v>
      </c>
      <c r="W189" s="18">
        <f>_xlfn.RANK.EQ(Q189,Q$4:Q$194)</f>
        <v>158</v>
      </c>
      <c r="X189" s="18">
        <f t="shared" si="11"/>
        <v>165</v>
      </c>
    </row>
    <row r="190" spans="1:24" x14ac:dyDescent="0.3">
      <c r="A190" s="1" t="s">
        <v>378</v>
      </c>
      <c r="B190" s="1" t="s">
        <v>379</v>
      </c>
      <c r="D190" s="11">
        <f>stlt_tradeoff</f>
        <v>0.6</v>
      </c>
      <c r="E190" s="11">
        <f>spotlight_factor</f>
        <v>0.5</v>
      </c>
      <c r="F190" s="8">
        <v>0.25</v>
      </c>
      <c r="G190" s="8">
        <v>0.5</v>
      </c>
      <c r="H190" s="8">
        <v>0.75</v>
      </c>
      <c r="I190" s="20">
        <f>D190*'3. ARM'!J191+(1-D190)*'3. ARM'!K191</f>
        <v>2462837087.5571933</v>
      </c>
      <c r="J190" s="20">
        <f>E190*F190*'3. ARM'!P191+((1-E190)*'3. ARM'!P191)</f>
        <v>2565455304.33041</v>
      </c>
      <c r="K190" s="20">
        <f t="shared" si="8"/>
        <v>2514146195.9438019</v>
      </c>
      <c r="L190" s="20">
        <f>$D190*'3. ARM'!L191+(1-$D190)*'3. ARM'!M191</f>
        <v>550085209.41062808</v>
      </c>
      <c r="M190" s="20">
        <f>$E190*G190*'3. ARM'!Q191+((1-$E190)*'3. ARM'!Q191)</f>
        <v>687606529.26328516</v>
      </c>
      <c r="N190" s="20">
        <f t="shared" si="9"/>
        <v>618845869.33695662</v>
      </c>
      <c r="O190" s="20">
        <f>$D190*'3. ARM'!N191+(1-$D190)*'3. ARM'!O191</f>
        <v>637483850.10903513</v>
      </c>
      <c r="P190" s="20">
        <f>$E190*H190*'3. ARM'!R191+((1-$E190)*'3. ARM'!R191)</f>
        <v>929664063.57567632</v>
      </c>
      <c r="Q190" s="20">
        <f t="shared" si="10"/>
        <v>783573956.84235573</v>
      </c>
      <c r="R190" s="20">
        <f>I190+L190+O190</f>
        <v>3650406147.0768561</v>
      </c>
      <c r="S190" s="20">
        <f>J190+M190+P190</f>
        <v>4182725897.1693716</v>
      </c>
      <c r="T190" s="20">
        <f>K190+N190+Q190</f>
        <v>3916566022.1231141</v>
      </c>
      <c r="U190" s="13">
        <f>_xlfn.RANK.EQ(J190,J$4:J$194)</f>
        <v>12</v>
      </c>
      <c r="V190" s="13">
        <f>_xlfn.RANK.EQ(N190,N$4:N$194)</f>
        <v>65</v>
      </c>
      <c r="W190" s="18">
        <f>_xlfn.RANK.EQ(Q190,Q$4:Q$194)</f>
        <v>26</v>
      </c>
      <c r="X190" s="18">
        <f t="shared" si="11"/>
        <v>20</v>
      </c>
    </row>
    <row r="191" spans="1:24" x14ac:dyDescent="0.3">
      <c r="A191" s="1" t="s">
        <v>380</v>
      </c>
      <c r="B191" s="1" t="s">
        <v>381</v>
      </c>
      <c r="D191" s="11">
        <f>stlt_tradeoff</f>
        <v>0.6</v>
      </c>
      <c r="E191" s="11">
        <f>spotlight_factor</f>
        <v>0.5</v>
      </c>
      <c r="F191" s="8">
        <v>0.25</v>
      </c>
      <c r="G191" s="8">
        <v>0.5</v>
      </c>
      <c r="H191" s="8">
        <v>0.75</v>
      </c>
      <c r="I191" s="20">
        <f>D191*'3. ARM'!J192+(1-D191)*'3. ARM'!K192</f>
        <v>4554500484.3996544</v>
      </c>
      <c r="J191" s="20">
        <f>E191*F191*'3. ARM'!P192+((1-E191)*'3. ARM'!P192)</f>
        <v>4744271346.1454735</v>
      </c>
      <c r="K191" s="20">
        <f t="shared" si="8"/>
        <v>4649385915.2725639</v>
      </c>
      <c r="L191" s="20">
        <f>$D191*'3. ARM'!L192+(1-$D191)*'3. ARM'!M192</f>
        <v>7615062301.5751867</v>
      </c>
      <c r="M191" s="20">
        <f>$E191*G191*'3. ARM'!Q192+((1-$E191)*'3. ARM'!Q192)</f>
        <v>9518827908.2189846</v>
      </c>
      <c r="N191" s="20">
        <f t="shared" si="9"/>
        <v>8566945104.8970852</v>
      </c>
      <c r="O191" s="20">
        <f>$D191*'3. ARM'!N192+(1-$D191)*'3. ARM'!O192</f>
        <v>681356541.20971143</v>
      </c>
      <c r="P191" s="20">
        <f>$E191*H191*'3. ARM'!R192+((1-$E191)*'3. ARM'!R192)</f>
        <v>993644996.61832929</v>
      </c>
      <c r="Q191" s="20">
        <f t="shared" si="10"/>
        <v>837500768.9140203</v>
      </c>
      <c r="R191" s="20">
        <f>I191+L191+O191</f>
        <v>12850919327.184553</v>
      </c>
      <c r="S191" s="20">
        <f>J191+M191+P191</f>
        <v>15256744250.982788</v>
      </c>
      <c r="T191" s="20">
        <f>K191+N191+Q191</f>
        <v>14053831789.08367</v>
      </c>
      <c r="U191" s="13">
        <f>_xlfn.RANK.EQ(J191,J$4:J$194)</f>
        <v>10</v>
      </c>
      <c r="V191" s="13">
        <f>_xlfn.RANK.EQ(N191,N$4:N$194)</f>
        <v>8</v>
      </c>
      <c r="W191" s="18">
        <f>_xlfn.RANK.EQ(Q191,Q$4:Q$194)</f>
        <v>23</v>
      </c>
      <c r="X191" s="18">
        <f t="shared" si="11"/>
        <v>9</v>
      </c>
    </row>
    <row r="192" spans="1:24" x14ac:dyDescent="0.3">
      <c r="A192" s="1" t="s">
        <v>382</v>
      </c>
      <c r="B192" s="1" t="s">
        <v>383</v>
      </c>
      <c r="D192" s="11">
        <f>stlt_tradeoff</f>
        <v>0.6</v>
      </c>
      <c r="E192" s="11">
        <f>spotlight_factor</f>
        <v>0.5</v>
      </c>
      <c r="F192" s="8">
        <v>0.25</v>
      </c>
      <c r="G192" s="8">
        <v>0.5</v>
      </c>
      <c r="H192" s="8">
        <v>0.75</v>
      </c>
      <c r="I192" s="20">
        <f>D192*'3. ARM'!J193+(1-D192)*'3. ARM'!K193</f>
        <v>0</v>
      </c>
      <c r="J192" s="20">
        <f>E192*F192*'3. ARM'!P193+((1-E192)*'3. ARM'!P193)</f>
        <v>0</v>
      </c>
      <c r="K192" s="20">
        <f t="shared" si="8"/>
        <v>0</v>
      </c>
      <c r="L192" s="20">
        <f>$D192*'3. ARM'!L193+(1-$D192)*'3. ARM'!M193</f>
        <v>1550704374.0761454</v>
      </c>
      <c r="M192" s="20">
        <f>$E192*G192*'3. ARM'!Q193+((1-$E192)*'3. ARM'!Q193)</f>
        <v>1938380482.5951819</v>
      </c>
      <c r="N192" s="20">
        <f t="shared" si="9"/>
        <v>1744542428.3356638</v>
      </c>
      <c r="O192" s="20">
        <f>$D192*'3. ARM'!N193+(1-$D192)*'3. ARM'!O193</f>
        <v>3378330.2762299743</v>
      </c>
      <c r="P192" s="20">
        <f>$E192*H192*'3. ARM'!R193+((1-$E192)*'3. ARM'!R193)</f>
        <v>4926732.9653353803</v>
      </c>
      <c r="Q192" s="20">
        <f t="shared" si="10"/>
        <v>4152531.6207826771</v>
      </c>
      <c r="R192" s="20">
        <f>I192+L192+O192</f>
        <v>1554082704.3523753</v>
      </c>
      <c r="S192" s="20">
        <f>J192+M192+P192</f>
        <v>1943307215.5605173</v>
      </c>
      <c r="T192" s="20">
        <f>K192+N192+Q192</f>
        <v>1748694959.9564464</v>
      </c>
      <c r="U192" s="13">
        <f>_xlfn.RANK.EQ(J192,J$4:J$194)</f>
        <v>72</v>
      </c>
      <c r="V192" s="13">
        <f>_xlfn.RANK.EQ(N192,N$4:N$194)</f>
        <v>33</v>
      </c>
      <c r="W192" s="18">
        <f>_xlfn.RANK.EQ(Q192,Q$4:Q$194)</f>
        <v>131</v>
      </c>
      <c r="X192" s="18">
        <f t="shared" si="11"/>
        <v>47</v>
      </c>
    </row>
    <row r="193" spans="1:24" x14ac:dyDescent="0.3">
      <c r="A193" s="1" t="s">
        <v>384</v>
      </c>
      <c r="B193" s="1" t="s">
        <v>385</v>
      </c>
      <c r="D193" s="11">
        <f>stlt_tradeoff</f>
        <v>0.6</v>
      </c>
      <c r="E193" s="11">
        <f>spotlight_factor</f>
        <v>0.5</v>
      </c>
      <c r="F193" s="8">
        <v>0.25</v>
      </c>
      <c r="G193" s="8">
        <v>0.5</v>
      </c>
      <c r="H193" s="8">
        <v>0.75</v>
      </c>
      <c r="I193" s="20">
        <f>D193*'3. ARM'!J194+(1-D193)*'3. ARM'!K194</f>
        <v>0</v>
      </c>
      <c r="J193" s="20">
        <f>E193*F193*'3. ARM'!P194+((1-E193)*'3. ARM'!P194)</f>
        <v>0</v>
      </c>
      <c r="K193" s="20">
        <f t="shared" si="8"/>
        <v>0</v>
      </c>
      <c r="L193" s="20">
        <f>$D193*'3. ARM'!L194+(1-$D193)*'3. ARM'!M194</f>
        <v>550312987.1559962</v>
      </c>
      <c r="M193" s="20">
        <f>$E193*G193*'3. ARM'!Q194+((1-$E193)*'3. ARM'!Q194)</f>
        <v>687891251.13249528</v>
      </c>
      <c r="N193" s="20">
        <f t="shared" si="9"/>
        <v>619102119.14424574</v>
      </c>
      <c r="O193" s="20">
        <f>$D193*'3. ARM'!N194+(1-$D193)*'3. ARM'!O194</f>
        <v>94976333.777131692</v>
      </c>
      <c r="P193" s="20">
        <f>$E193*H193*'3. ARM'!R194+((1-$E193)*'3. ARM'!R194)</f>
        <v>138507173.11248374</v>
      </c>
      <c r="Q193" s="20">
        <f t="shared" si="10"/>
        <v>116741753.44480771</v>
      </c>
      <c r="R193" s="20">
        <f>I193+L193+O193</f>
        <v>645289320.93312788</v>
      </c>
      <c r="S193" s="20">
        <f>J193+M193+P193</f>
        <v>826398424.24497902</v>
      </c>
      <c r="T193" s="20">
        <f>K193+N193+Q193</f>
        <v>735843872.58905339</v>
      </c>
      <c r="U193" s="13">
        <f>_xlfn.RANK.EQ(J193,J$4:J$194)</f>
        <v>72</v>
      </c>
      <c r="V193" s="13">
        <f>_xlfn.RANK.EQ(N193,N$4:N$194)</f>
        <v>64</v>
      </c>
      <c r="W193" s="18">
        <f>_xlfn.RANK.EQ(Q193,Q$4:Q$194)</f>
        <v>74</v>
      </c>
      <c r="X193" s="18">
        <f t="shared" si="11"/>
        <v>73</v>
      </c>
    </row>
    <row r="194" spans="1:24" x14ac:dyDescent="0.3">
      <c r="A194" s="1" t="s">
        <v>386</v>
      </c>
      <c r="B194" s="1" t="s">
        <v>387</v>
      </c>
      <c r="D194" s="11">
        <f>stlt_tradeoff</f>
        <v>0.6</v>
      </c>
      <c r="E194" s="11">
        <f>spotlight_factor</f>
        <v>0.5</v>
      </c>
      <c r="F194" s="8">
        <v>0.25</v>
      </c>
      <c r="G194" s="8">
        <v>0.5</v>
      </c>
      <c r="H194" s="8">
        <v>0.75</v>
      </c>
      <c r="I194" s="20">
        <f>D194*'3. ARM'!J195+(1-D194)*'3. ARM'!K195</f>
        <v>64887350.003612377</v>
      </c>
      <c r="J194" s="20">
        <f>E194*F194*'3. ARM'!P195+((1-E194)*'3. ARM'!P195)</f>
        <v>67590990.003762901</v>
      </c>
      <c r="K194" s="20">
        <f t="shared" si="8"/>
        <v>66239170.003687635</v>
      </c>
      <c r="L194" s="20">
        <f>$D194*'3. ARM'!L195+(1-$D194)*'3. ARM'!M195</f>
        <v>1140263169.8078918</v>
      </c>
      <c r="M194" s="20">
        <f>$E194*G194*'3. ARM'!Q195+((1-$E194)*'3. ARM'!Q195)</f>
        <v>1425328981.0098648</v>
      </c>
      <c r="N194" s="20">
        <f t="shared" si="9"/>
        <v>1282796075.4088783</v>
      </c>
      <c r="O194" s="20">
        <f>$D194*'3. ARM'!N195+(1-$D194)*'3. ARM'!O195</f>
        <v>8347177.9239432067</v>
      </c>
      <c r="P194" s="20">
        <f>$E194*H194*'3. ARM'!R195+((1-$E194)*'3. ARM'!R195)</f>
        <v>12172970.430750512</v>
      </c>
      <c r="Q194" s="20">
        <f t="shared" si="10"/>
        <v>10260074.177346859</v>
      </c>
      <c r="R194" s="20">
        <f>I194+L194+O194</f>
        <v>1213497697.7354474</v>
      </c>
      <c r="S194" s="20">
        <f>J194+M194+P194</f>
        <v>1505092941.4443784</v>
      </c>
      <c r="T194" s="20">
        <f>K194+N194+Q194</f>
        <v>1359295319.5899129</v>
      </c>
      <c r="U194" s="13">
        <f>_xlfn.RANK.EQ(J194,J$4:J$194)</f>
        <v>39</v>
      </c>
      <c r="V194" s="13">
        <f>_xlfn.RANK.EQ(N194,N$4:N$194)</f>
        <v>51</v>
      </c>
      <c r="W194" s="18">
        <f>_xlfn.RANK.EQ(Q194,Q$4:Q$194)</f>
        <v>119</v>
      </c>
      <c r="X194" s="18">
        <f t="shared" si="11"/>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19</vt:i4>
      </vt:variant>
    </vt:vector>
  </HeadingPairs>
  <TitlesOfParts>
    <vt:vector size="33" baseType="lpstr">
      <vt:lpstr>Methodology notes</vt:lpstr>
      <vt:lpstr>OUTPUT&gt;&gt;&gt;</vt:lpstr>
      <vt:lpstr>Tables</vt:lpstr>
      <vt:lpstr>Inputs</vt:lpstr>
      <vt:lpstr>CALCS&gt;&gt;&gt;</vt:lpstr>
      <vt:lpstr>1. DPM</vt:lpstr>
      <vt:lpstr>2. DIM</vt:lpstr>
      <vt:lpstr>3. ARM</vt:lpstr>
      <vt:lpstr>4. APM</vt:lpstr>
      <vt:lpstr>DATA&gt;&gt;&gt;</vt:lpstr>
      <vt:lpstr>map_regions</vt:lpstr>
      <vt:lpstr>INFORM risk exposure</vt:lpstr>
      <vt:lpstr>Inform popn indicators</vt:lpstr>
      <vt:lpstr>FTS + EMDAT</vt:lpstr>
      <vt:lpstr>APM_ISOS</vt:lpstr>
      <vt:lpstr>ARM_Countries</vt:lpstr>
      <vt:lpstr>ARM_GranMetricUnique</vt:lpstr>
      <vt:lpstr>ARM_Granular</vt:lpstr>
      <vt:lpstr>ARM_ISOS</vt:lpstr>
      <vt:lpstr>ARM_Total</vt:lpstr>
      <vt:lpstr>ARM_TotMetricUnique</vt:lpstr>
      <vt:lpstr>D_DIM_ISOS</vt:lpstr>
      <vt:lpstr>D_DPM_ISOS</vt:lpstr>
      <vt:lpstr>DIM</vt:lpstr>
      <vt:lpstr>DIM_Countries</vt:lpstr>
      <vt:lpstr>DIM_ISOS</vt:lpstr>
      <vt:lpstr>DIM_MetricUnique</vt:lpstr>
      <vt:lpstr>DPM</vt:lpstr>
      <vt:lpstr>DPM_Countries</vt:lpstr>
      <vt:lpstr>DPM_Disasters</vt:lpstr>
      <vt:lpstr>DPM_ISOS</vt:lpstr>
      <vt:lpstr>spotlight_factor</vt:lpstr>
      <vt:lpstr>stlt_tradeoff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Sondheimer, Frederick</dc:creator>
  <cp:keywords>TemplateVersion: OW16.Book.20170731.1</cp:keywords>
  <cp:lastModifiedBy>Sondheimer, Frederick</cp:lastModifiedBy>
  <dcterms:created xsi:type="dcterms:W3CDTF">2017-07-19T15:08:11Z</dcterms:created>
  <dcterms:modified xsi:type="dcterms:W3CDTF">2018-11-18T12:54:56Z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Version">
    <vt:lpwstr>2017/07/31</vt:lpwstr>
  </property>
</Properties>
</file>