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C:\Users\fabpe757\ROCKSCIENCE\2017.POSDOC-ESALQ-USP\WRITINGPAPERS\Pineal\"/>
    </mc:Choice>
  </mc:AlternateContent>
  <xr:revisionPtr revIDLastSave="0" documentId="13_ncr:1_{873B1634-A822-4C75-973A-012489D29CC3}" xr6:coauthVersionLast="36" xr6:coauthVersionMax="36" xr10:uidLastSave="{00000000-0000-0000-0000-000000000000}"/>
  <bookViews>
    <workbookView xWindow="0" yWindow="0" windowWidth="15135" windowHeight="6885" firstSheet="2" activeTab="4" xr2:uid="{00000000-000D-0000-FFFF-FFFF00000000}"/>
  </bookViews>
  <sheets>
    <sheet name="DEGandDMiR" sheetId="2" r:id="rId1"/>
    <sheet name="DMR and DEG" sheetId="1" r:id="rId2"/>
    <sheet name="DMR and DMiR" sheetId="4" r:id="rId3"/>
    <sheet name="graphs" sheetId="6" r:id="rId4"/>
    <sheet name="Table" sheetId="7" r:id="rId5"/>
  </sheets>
  <calcPr calcId="191029"/>
</workbook>
</file>

<file path=xl/calcChain.xml><?xml version="1.0" encoding="utf-8"?>
<calcChain xmlns="http://schemas.openxmlformats.org/spreadsheetml/2006/main">
  <c r="F38" i="6" l="1"/>
  <c r="F37" i="6"/>
  <c r="F36" i="6"/>
  <c r="F35" i="6"/>
  <c r="F34" i="6"/>
  <c r="F33" i="6"/>
  <c r="F28" i="6"/>
  <c r="F27" i="6"/>
  <c r="F26" i="6"/>
  <c r="F25" i="6"/>
  <c r="F24" i="6"/>
  <c r="F23" i="6"/>
  <c r="Z4" i="6"/>
  <c r="Z3" i="6" s="1"/>
  <c r="F8" i="6"/>
  <c r="F7" i="6"/>
  <c r="F6" i="6"/>
  <c r="F5" i="6"/>
  <c r="F4" i="6"/>
  <c r="F3" i="6"/>
  <c r="B8" i="6"/>
  <c r="B7" i="6"/>
  <c r="B6" i="6"/>
  <c r="B5" i="6"/>
  <c r="B4" i="6"/>
  <c r="B3" i="6"/>
  <c r="F39" i="6" l="1"/>
  <c r="G39" i="6" s="1"/>
  <c r="F29" i="6"/>
  <c r="G29" i="6" s="1"/>
  <c r="F9" i="6"/>
  <c r="G9" i="6" s="1"/>
  <c r="B9" i="6"/>
  <c r="C9" i="6" s="1"/>
  <c r="G33" i="6" l="1"/>
  <c r="G36" i="6"/>
  <c r="G37" i="6"/>
  <c r="G38" i="6"/>
  <c r="G34" i="6"/>
  <c r="G35" i="6"/>
  <c r="G23" i="6"/>
  <c r="G25" i="6"/>
  <c r="G28" i="6"/>
  <c r="G27" i="6"/>
  <c r="G24" i="6"/>
  <c r="G26" i="6"/>
  <c r="G4" i="6"/>
  <c r="G8" i="6"/>
  <c r="G6" i="6"/>
  <c r="G3" i="6"/>
  <c r="G7" i="6"/>
  <c r="G5" i="6"/>
  <c r="C3" i="6"/>
  <c r="C4" i="6"/>
  <c r="C5" i="6"/>
  <c r="C6" i="6"/>
  <c r="C7" i="6"/>
  <c r="C8" i="6"/>
  <c r="H6" i="6" l="1"/>
</calcChain>
</file>

<file path=xl/sharedStrings.xml><?xml version="1.0" encoding="utf-8"?>
<sst xmlns="http://schemas.openxmlformats.org/spreadsheetml/2006/main" count="568" uniqueCount="260">
  <si>
    <t>loc_id</t>
  </si>
  <si>
    <t>logFC</t>
  </si>
  <si>
    <t>AveExpr</t>
  </si>
  <si>
    <t>t</t>
  </si>
  <si>
    <t>P.Value</t>
  </si>
  <si>
    <t>adj.P.Val</t>
  </si>
  <si>
    <t>B</t>
  </si>
  <si>
    <t>Intersection</t>
  </si>
  <si>
    <t>symbol</t>
  </si>
  <si>
    <t>DMR_MiR</t>
  </si>
  <si>
    <t>RNA_DMR</t>
  </si>
  <si>
    <t>LOC107057416</t>
  </si>
  <si>
    <t>ENSGALG00000049015</t>
  </si>
  <si>
    <t>PRRG3</t>
  </si>
  <si>
    <t>ENSGALG00000046724</t>
  </si>
  <si>
    <t>MARS</t>
  </si>
  <si>
    <t>ENSGALG00000039315</t>
  </si>
  <si>
    <t>LDLRAD3</t>
  </si>
  <si>
    <t>ENSGALG00000038913</t>
  </si>
  <si>
    <t>MSX2</t>
  </si>
  <si>
    <t>ENSGALG00000038848</t>
  </si>
  <si>
    <t>PLTP</t>
  </si>
  <si>
    <t>ENSGALG00000036686</t>
  </si>
  <si>
    <t>DHRS3</t>
  </si>
  <si>
    <t>ENSGALG00000030376</t>
  </si>
  <si>
    <t>GNE</t>
  </si>
  <si>
    <t>ENSGALG00000015331</t>
  </si>
  <si>
    <t>PPDPF</t>
  </si>
  <si>
    <t>ENSGALG00000005849</t>
  </si>
  <si>
    <t>ERMP1</t>
  </si>
  <si>
    <t>ENSGALG00000000438</t>
  </si>
  <si>
    <t>LOC107049580</t>
  </si>
  <si>
    <t>ENSGALG00000054703</t>
  </si>
  <si>
    <t>CADM2</t>
  </si>
  <si>
    <t>ENSGALG00000043393</t>
  </si>
  <si>
    <t>FZD3</t>
  </si>
  <si>
    <t>ENSGALG00000042308</t>
  </si>
  <si>
    <t>ITGA6</t>
  </si>
  <si>
    <t>ENSGALG00000034007</t>
  </si>
  <si>
    <t>CALD1</t>
  </si>
  <si>
    <t>ENSGALG00000033471</t>
  </si>
  <si>
    <t>SEMA6D</t>
  </si>
  <si>
    <t>ENSGALG00000030542</t>
  </si>
  <si>
    <t>TENM3</t>
  </si>
  <si>
    <t>ENSGALG00000030065</t>
  </si>
  <si>
    <t>LIN28B</t>
  </si>
  <si>
    <t>ENSGALG00000026761</t>
  </si>
  <si>
    <t>ADRA2A</t>
  </si>
  <si>
    <t>ENSGALG00000023521</t>
  </si>
  <si>
    <t>HAPLN1</t>
  </si>
  <si>
    <t>ENSGALG00000015627</t>
  </si>
  <si>
    <t>CD247</t>
  </si>
  <si>
    <t>ENSGALG00000015441</t>
  </si>
  <si>
    <t>PRDM1</t>
  </si>
  <si>
    <t>ENSGALG00000015388</t>
  </si>
  <si>
    <t>MAST4</t>
  </si>
  <si>
    <t>ENSGALG00000014784</t>
  </si>
  <si>
    <t>MEX3A</t>
  </si>
  <si>
    <t>ENSGALG00000014016</t>
  </si>
  <si>
    <t>HBS1L</t>
  </si>
  <si>
    <t>ENSGALG00000013962</t>
  </si>
  <si>
    <t>ABRACL</t>
  </si>
  <si>
    <t>ENSGALG00000013826</t>
  </si>
  <si>
    <t>RBFOX2</t>
  </si>
  <si>
    <t>ENSGALG00000012540</t>
  </si>
  <si>
    <t>ANO4</t>
  </si>
  <si>
    <t>ENSGALG00000011614</t>
  </si>
  <si>
    <t>CNOT9</t>
  </si>
  <si>
    <t>ENSGALG00000011402</t>
  </si>
  <si>
    <t>FIGN</t>
  </si>
  <si>
    <t>ENSGALG00000011069</t>
  </si>
  <si>
    <t>STOX2</t>
  </si>
  <si>
    <t>ENSGALG00000010646</t>
  </si>
  <si>
    <t>SETD7</t>
  </si>
  <si>
    <t>ENSGALG00000009800</t>
  </si>
  <si>
    <t>IL1RAPL2</t>
  </si>
  <si>
    <t>ENSGALG00000008888</t>
  </si>
  <si>
    <t>RASD1</t>
  </si>
  <si>
    <t>ENSGALG00000004860</t>
  </si>
  <si>
    <t>RNA_MiR</t>
  </si>
  <si>
    <t>AMOTL2</t>
  </si>
  <si>
    <t>ENSGALG00000054723</t>
  </si>
  <si>
    <t>KBTBD2</t>
  </si>
  <si>
    <t>ENSGALG00000038704</t>
  </si>
  <si>
    <t>ATP6V1C1</t>
  </si>
  <si>
    <t>ENSGALG00000034099</t>
  </si>
  <si>
    <t>CSMD3</t>
  </si>
  <si>
    <t>ENSGALG00000031578</t>
  </si>
  <si>
    <t>PCMTD1</t>
  </si>
  <si>
    <t>ENSGALG00000031035</t>
  </si>
  <si>
    <t>TFDP1</t>
  </si>
  <si>
    <t>ENSGALG00000016823</t>
  </si>
  <si>
    <t>LHX8</t>
  </si>
  <si>
    <t>ENSGALG00000011369</t>
  </si>
  <si>
    <t>KCNH8</t>
  </si>
  <si>
    <t>ENSGALG00000011262</t>
  </si>
  <si>
    <t>INPP5A</t>
  </si>
  <si>
    <t>ENSGALG00000010493</t>
  </si>
  <si>
    <t>EDNRA</t>
  </si>
  <si>
    <t>ENSGALG00000010013</t>
  </si>
  <si>
    <t>gene_id</t>
  </si>
  <si>
    <t>ensembl_id</t>
  </si>
  <si>
    <t>XM_015277137</t>
  </si>
  <si>
    <t>gga-miR-30d</t>
  </si>
  <si>
    <t>XM_015273309</t>
  </si>
  <si>
    <t>gga-miR-6649-5p</t>
  </si>
  <si>
    <t>XM_015298395</t>
  </si>
  <si>
    <t>NM_001271941</t>
  </si>
  <si>
    <t>XM_015281670</t>
  </si>
  <si>
    <t>gga-miR-1747-5p</t>
  </si>
  <si>
    <t>XM_418370</t>
  </si>
  <si>
    <t>XM_015289642</t>
  </si>
  <si>
    <t>gga-miR-6612-5p</t>
  </si>
  <si>
    <t>NM_204158</t>
  </si>
  <si>
    <t>XM_015283035</t>
  </si>
  <si>
    <t>NM_001031019</t>
  </si>
  <si>
    <t>XM_015291947</t>
  </si>
  <si>
    <t>NM_001198537</t>
  </si>
  <si>
    <t>XM_015284528</t>
  </si>
  <si>
    <t>XM_004942276</t>
  </si>
  <si>
    <t>XM_015277902</t>
  </si>
  <si>
    <t>NM_205482</t>
  </si>
  <si>
    <t>XM_015295833</t>
  </si>
  <si>
    <t>XM_004940353</t>
  </si>
  <si>
    <t>gga-miR-219a</t>
  </si>
  <si>
    <t>XM_015277620</t>
  </si>
  <si>
    <t>XM_015298339</t>
  </si>
  <si>
    <t>gga-miR-19a-5p</t>
  </si>
  <si>
    <t>XM_001234090</t>
  </si>
  <si>
    <t>NM_001302176</t>
  </si>
  <si>
    <t>XM_015288028</t>
  </si>
  <si>
    <t>gga-miR-7467-3p</t>
  </si>
  <si>
    <t>XM_015289630</t>
  </si>
  <si>
    <t>NM_001006521</t>
  </si>
  <si>
    <t>XM_015291057</t>
  </si>
  <si>
    <t>XM_418747</t>
  </si>
  <si>
    <t>XM_004942817</t>
  </si>
  <si>
    <t>XM_004941063</t>
  </si>
  <si>
    <t>XM_015289010</t>
  </si>
  <si>
    <t>gga-miR-489-3p</t>
  </si>
  <si>
    <t>NM_204119</t>
  </si>
  <si>
    <t>XM_420409</t>
  </si>
  <si>
    <t>XM_015278639</t>
  </si>
  <si>
    <t>NM_001044636</t>
  </si>
  <si>
    <t>pred_score</t>
  </si>
  <si>
    <t>accession</t>
  </si>
  <si>
    <t>DEG</t>
  </si>
  <si>
    <t>DMR</t>
  </si>
  <si>
    <t>DMiR</t>
  </si>
  <si>
    <t>chr20_9026483_9028106</t>
  </si>
  <si>
    <t>chrZ_52181936_52183451</t>
  </si>
  <si>
    <t>chr21_5353437_5353707</t>
  </si>
  <si>
    <t>chr20_10545085_10545389</t>
  </si>
  <si>
    <t>chr13_10520320_10521703</t>
  </si>
  <si>
    <t>chr5_19520281_19520555</t>
  </si>
  <si>
    <t>chr33_4115446_4116667</t>
  </si>
  <si>
    <t>chr4_10928685_10929327</t>
  </si>
  <si>
    <t>chr23_104871_107102</t>
  </si>
  <si>
    <t>chr14_5189030_5191178</t>
  </si>
  <si>
    <t>chr4_17142339_17142993</t>
  </si>
  <si>
    <t>chr4_39687177_39687388</t>
  </si>
  <si>
    <t>chr7_20560989_20561343</t>
  </si>
  <si>
    <t>chr7_22482700_22483735</t>
  </si>
  <si>
    <t>chr1_47530079_47530522</t>
  </si>
  <si>
    <t>chr1_51933809_51934173</t>
  </si>
  <si>
    <t>chr3_54186198_54186479</t>
  </si>
  <si>
    <t>chr3_55880443_55880902</t>
  </si>
  <si>
    <t>chr25_738520_738986</t>
  </si>
  <si>
    <t>chrZ_21082060_21083236</t>
  </si>
  <si>
    <t>chr3_68346720_68347900</t>
  </si>
  <si>
    <t>chr1_93069721_93070726</t>
  </si>
  <si>
    <t>chr3_68894555_68894909</t>
  </si>
  <si>
    <t>chr4_40449569_40449953</t>
  </si>
  <si>
    <t>chr10_10366403_10366757</t>
  </si>
  <si>
    <t>chr1_62432659_62432956</t>
  </si>
  <si>
    <t>chr7_17712400_17712612</t>
  </si>
  <si>
    <t>chr3_105830604_105830941</t>
  </si>
  <si>
    <t>chr1_94775199_94775607</t>
  </si>
  <si>
    <t>chr25_1884872_1885840</t>
  </si>
  <si>
    <t>chrZ_27782028_27782591/chrZ_27782052_27782545</t>
  </si>
  <si>
    <t>ID</t>
  </si>
  <si>
    <t>chr4_29344636_29345122/chr4_29344680_29345009/chr4_29344725_29344992</t>
  </si>
  <si>
    <t>chrZ_62780620_62782062/chrZ_62802651_62804383/chrZ_62802662_62803939</t>
  </si>
  <si>
    <t>chr6_27201927_27202295/chr6_27201950_27202181</t>
  </si>
  <si>
    <t>DEG vs DMiR</t>
  </si>
  <si>
    <t>DMR vs DEG</t>
  </si>
  <si>
    <t>DMR vs DMiR</t>
  </si>
  <si>
    <t>Promoter (&lt;=1kb)</t>
  </si>
  <si>
    <t>Intron (ENSGALT00000049276.2/ENSGALG00000038913.2, intron 1 of 5)</t>
  </si>
  <si>
    <t>Exon (ENSGALT00000000595.6/ENSGALG00000000438.6, exon 3 of 14)</t>
  </si>
  <si>
    <t>TSS-5k</t>
  </si>
  <si>
    <t>5k-10k</t>
  </si>
  <si>
    <t>DMR regard to DEG (based on ensembl_id)</t>
  </si>
  <si>
    <t>3' UTR</t>
  </si>
  <si>
    <t>Intron (ENSGALT00000014447.6/ENSGALG00000008888.6, intron 6 of 10)</t>
  </si>
  <si>
    <t>Intron (ENSGALT00000071962.3/ENSGALG00000010646.7, intron 1 of 3)</t>
  </si>
  <si>
    <t>Intron (ENSGALT00000018023.5/ENSGALG00000011069.5, intron 2 of 2)</t>
  </si>
  <si>
    <t>Intron (ENSGALT00000018969.6/ENSGALG00000011614.6, intron 2 of 22)</t>
  </si>
  <si>
    <t>Intron (ENSGALT00000020480.6/ENSGALG00000012540.6, intron 1 of 11)</t>
  </si>
  <si>
    <t>Intron (ENSGALT00000065030.2/ENSGALG00000014784.6, intron 3 of 31)</t>
  </si>
  <si>
    <t>Intron (ENSGALT00000087055.2/ENSGALG00000015627.7, intron 3 of 5)</t>
  </si>
  <si>
    <t>Intron (ENSGALT00000085458.2/ENSGALG00000030065.3, intron 1 of 26)</t>
  </si>
  <si>
    <t>Exon (ENSGALT00000052257.2/ENSGALG00000030542.2, exon 20 of 20)</t>
  </si>
  <si>
    <t>Promoter (2-3kb)</t>
  </si>
  <si>
    <t>Intron (ENSGALT00000098042.1/ENSGALG00000043393.2, intron 7 of 8)</t>
  </si>
  <si>
    <t>DMR regard to DMiR (based on ensembl_id)</t>
  </si>
  <si>
    <t>Exon</t>
  </si>
  <si>
    <t>Intron</t>
  </si>
  <si>
    <t>Promoter</t>
  </si>
  <si>
    <t>Total</t>
  </si>
  <si>
    <t>Column1</t>
  </si>
  <si>
    <t>DMR regard to DMiR</t>
  </si>
  <si>
    <t>DMR regard to DEG</t>
  </si>
  <si>
    <t>*ovrange vs blue</t>
  </si>
  <si>
    <t>DMR-DEG</t>
  </si>
  <si>
    <t>DMR-DMiR</t>
  </si>
  <si>
    <t>DMR-DMiR2</t>
  </si>
  <si>
    <t>DMR-DEG2</t>
  </si>
  <si>
    <t xml:space="preserve">Intron </t>
  </si>
  <si>
    <t xml:space="preserve">Promoter </t>
  </si>
  <si>
    <t xml:space="preserve">Exon </t>
  </si>
  <si>
    <t>DMR-MiR</t>
  </si>
  <si>
    <t>DMR location in regard to the gene</t>
  </si>
  <si>
    <t>Pred-score</t>
  </si>
  <si>
    <t>loc-id</t>
  </si>
  <si>
    <t>chr21:5353437-5353707</t>
  </si>
  <si>
    <t>chrZ:52181936-52183451</t>
  </si>
  <si>
    <t>chr20:9026483-9028106</t>
  </si>
  <si>
    <t>chr20:10545085-10545389</t>
  </si>
  <si>
    <t>chr13:10520320-10521703</t>
  </si>
  <si>
    <t>chr5:19520281-19520555</t>
  </si>
  <si>
    <t>chr33:4115446-4116667</t>
  </si>
  <si>
    <t>chr4:10928685-10929327</t>
  </si>
  <si>
    <t>chr23:104871-107102</t>
  </si>
  <si>
    <t>chr4:17142339-17142993</t>
  </si>
  <si>
    <t>chr4:39687177-39687388</t>
  </si>
  <si>
    <t>chr7:20560989-20561343</t>
  </si>
  <si>
    <t>chr3:54186198-54186479</t>
  </si>
  <si>
    <t>chr3:55880443-55880902</t>
  </si>
  <si>
    <t>chrZ:21082060-21083236</t>
  </si>
  <si>
    <t>chr3:68346720-68347900</t>
  </si>
  <si>
    <t>chr3:68894555-68894909</t>
  </si>
  <si>
    <t>chr4:40449569-40449953</t>
  </si>
  <si>
    <t>chr1:62432659-62432956</t>
  </si>
  <si>
    <t>chr3:105830604-105830941</t>
  </si>
  <si>
    <t>chr1:94775199-94775607</t>
  </si>
  <si>
    <t>chr25:1884872-1885840</t>
  </si>
  <si>
    <t>chr1:51933809-51934173</t>
  </si>
  <si>
    <t>chr14:5189030-5191178</t>
  </si>
  <si>
    <t>chr7:22482700-22483735</t>
  </si>
  <si>
    <t>chr1:47530079-47530522</t>
  </si>
  <si>
    <t>chr25:738520-738986</t>
  </si>
  <si>
    <t>chr1:93069721-93070726</t>
  </si>
  <si>
    <t>chr10:10366403-10366757</t>
  </si>
  <si>
    <t>chr7:17712400-17712612</t>
  </si>
  <si>
    <t>chrZ:27782028-27782591 chrZ:27782052-27782545</t>
  </si>
  <si>
    <t>chr4:29344636-29345122 chr4:29344680-29345009 chr4:29344725-29344992</t>
  </si>
  <si>
    <t>chrZ:62780620-62782062 chrZ:62802651_-62804383 chrZ:62802662-62803939</t>
  </si>
  <si>
    <t>chr6:27201927-27202295 chr6:27201950-27202181</t>
  </si>
  <si>
    <t>wtithim 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</si>
</sst>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theme="4" tint="0.3999755851924192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0" borderId="0" xfId="0" applyFont="1"/>
    <xf numFmtId="0" fontId="0" fillId="0" borderId="10" xfId="0" applyFont="1" applyFill="1" applyBorder="1"/>
    <xf numFmtId="0" fontId="0" fillId="0" borderId="0" xfId="0" applyFill="1"/>
    <xf numFmtId="0" fontId="19" fillId="0" borderId="0" xfId="0" applyFont="1"/>
    <xf numFmtId="2" fontId="0" fillId="0" borderId="0" xfId="0" applyNumberFormat="1"/>
    <xf numFmtId="0" fontId="16" fillId="0" borderId="0" xfId="0" applyFont="1" applyAlignment="1"/>
    <xf numFmtId="0" fontId="16" fillId="0" borderId="11" xfId="0" applyFont="1" applyBorder="1" applyAlignment="1">
      <alignment horizontal="center" vertical="center"/>
    </xf>
    <xf numFmtId="2" fontId="0" fillId="0" borderId="10" xfId="0" applyNumberFormat="1" applyFont="1" applyFill="1" applyBorder="1"/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1" fillId="0" borderId="10" xfId="0" applyFont="1" applyFill="1" applyBorder="1"/>
    <xf numFmtId="0" fontId="21" fillId="0" borderId="0" xfId="0" applyFont="1" applyFill="1"/>
    <xf numFmtId="0" fontId="0" fillId="0" borderId="0" xfId="0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/>
    <xf numFmtId="0" fontId="0" fillId="0" borderId="13" xfId="0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3" xfId="0" applyFill="1" applyBorder="1"/>
    <xf numFmtId="0" fontId="0" fillId="0" borderId="13" xfId="0" applyBorder="1"/>
    <xf numFmtId="0" fontId="0" fillId="0" borderId="13" xfId="0" applyBorder="1" applyAlignment="1">
      <alignment vertical="center"/>
    </xf>
    <xf numFmtId="0" fontId="20" fillId="0" borderId="13" xfId="0" applyFont="1" applyBorder="1" applyAlignment="1">
      <alignment vertical="center"/>
    </xf>
    <xf numFmtId="0" fontId="21" fillId="0" borderId="14" xfId="0" applyFont="1" applyFill="1" applyBorder="1"/>
    <xf numFmtId="0" fontId="0" fillId="0" borderId="0" xfId="0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0" applyFont="1" applyFill="1" applyBorder="1"/>
    <xf numFmtId="0" fontId="16" fillId="0" borderId="13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0" fillId="0" borderId="16" xfId="0" applyFont="1" applyFill="1" applyBorder="1"/>
    <xf numFmtId="0" fontId="0" fillId="0" borderId="12" xfId="0" applyBorder="1" applyAlignment="1">
      <alignment vertical="center"/>
    </xf>
    <xf numFmtId="0" fontId="20" fillId="0" borderId="12" xfId="0" applyFont="1" applyBorder="1" applyAlignment="1">
      <alignment vertical="center"/>
    </xf>
    <xf numFmtId="0" fontId="21" fillId="0" borderId="12" xfId="0" applyFont="1" applyFill="1" applyBorder="1"/>
    <xf numFmtId="164" fontId="0" fillId="0" borderId="13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12" xfId="0" applyNumberFormat="1" applyBorder="1" applyAlignment="1">
      <alignment horizontal="left" vertical="center"/>
    </xf>
    <xf numFmtId="0" fontId="19" fillId="0" borderId="10" xfId="0" applyFont="1" applyFill="1" applyBorder="1"/>
    <xf numFmtId="0" fontId="16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DEGandDMiR!$C$4:$C$13</c:f>
              <c:strCache>
                <c:ptCount val="10"/>
                <c:pt idx="0">
                  <c:v>EDNRA</c:v>
                </c:pt>
                <c:pt idx="1">
                  <c:v>INPP5A</c:v>
                </c:pt>
                <c:pt idx="2">
                  <c:v>KCNH8</c:v>
                </c:pt>
                <c:pt idx="3">
                  <c:v>TFDP1</c:v>
                </c:pt>
                <c:pt idx="4">
                  <c:v>CSMD3</c:v>
                </c:pt>
                <c:pt idx="5">
                  <c:v>ATP6V1C1</c:v>
                </c:pt>
                <c:pt idx="6">
                  <c:v>LHX8</c:v>
                </c:pt>
                <c:pt idx="7">
                  <c:v>AMOTL2</c:v>
                </c:pt>
                <c:pt idx="8">
                  <c:v>PCMTD1</c:v>
                </c:pt>
                <c:pt idx="9">
                  <c:v>KBTBD2</c:v>
                </c:pt>
              </c:strCache>
            </c:strRef>
          </c:cat>
          <c:val>
            <c:numRef>
              <c:f>DEGandDMiR!$H$4:$H$13</c:f>
              <c:numCache>
                <c:formatCode>General</c:formatCode>
                <c:ptCount val="10"/>
                <c:pt idx="0">
                  <c:v>-0.48604153109114701</c:v>
                </c:pt>
                <c:pt idx="1">
                  <c:v>-0.53461787842339503</c:v>
                </c:pt>
                <c:pt idx="2">
                  <c:v>-0.54323910219680904</c:v>
                </c:pt>
                <c:pt idx="3">
                  <c:v>-0.54531463207756303</c:v>
                </c:pt>
                <c:pt idx="4">
                  <c:v>-0.93930878624473302</c:v>
                </c:pt>
                <c:pt idx="5">
                  <c:v>-0.51010893087972098</c:v>
                </c:pt>
                <c:pt idx="6">
                  <c:v>2.4775945282802101</c:v>
                </c:pt>
                <c:pt idx="7">
                  <c:v>0.68777296740281502</c:v>
                </c:pt>
                <c:pt idx="8">
                  <c:v>-0.64266738949028201</c:v>
                </c:pt>
                <c:pt idx="9">
                  <c:v>-0.46402106661714498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2-4023-BE15-CAEE81188A0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DEGandDMiR!$C$4:$C$13</c:f>
              <c:strCache>
                <c:ptCount val="10"/>
                <c:pt idx="0">
                  <c:v>EDNRA</c:v>
                </c:pt>
                <c:pt idx="1">
                  <c:v>INPP5A</c:v>
                </c:pt>
                <c:pt idx="2">
                  <c:v>KCNH8</c:v>
                </c:pt>
                <c:pt idx="3">
                  <c:v>TFDP1</c:v>
                </c:pt>
                <c:pt idx="4">
                  <c:v>CSMD3</c:v>
                </c:pt>
                <c:pt idx="5">
                  <c:v>ATP6V1C1</c:v>
                </c:pt>
                <c:pt idx="6">
                  <c:v>LHX8</c:v>
                </c:pt>
                <c:pt idx="7">
                  <c:v>AMOTL2</c:v>
                </c:pt>
                <c:pt idx="8">
                  <c:v>PCMTD1</c:v>
                </c:pt>
                <c:pt idx="9">
                  <c:v>KBTBD2</c:v>
                </c:pt>
              </c:strCache>
            </c:strRef>
          </c:cat>
          <c:val>
            <c:numRef>
              <c:f>DEGandDMiR!$I$4:$I$13</c:f>
              <c:numCache>
                <c:formatCode>General</c:formatCode>
                <c:ptCount val="10"/>
                <c:pt idx="0">
                  <c:v>0.63782011127156901</c:v>
                </c:pt>
                <c:pt idx="1">
                  <c:v>1.15293372336486</c:v>
                </c:pt>
                <c:pt idx="2">
                  <c:v>1.8639158928058801</c:v>
                </c:pt>
                <c:pt idx="3">
                  <c:v>0.63782011127156901</c:v>
                </c:pt>
                <c:pt idx="4">
                  <c:v>0.63782011127156901</c:v>
                </c:pt>
                <c:pt idx="5">
                  <c:v>0.63782011127156901</c:v>
                </c:pt>
                <c:pt idx="6">
                  <c:v>0.63782011127156901</c:v>
                </c:pt>
                <c:pt idx="7">
                  <c:v>0.63782011127156901</c:v>
                </c:pt>
                <c:pt idx="8">
                  <c:v>-3.20270937698263</c:v>
                </c:pt>
                <c:pt idx="9">
                  <c:v>-3.20270937698263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92-4023-BE15-CAEE81188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3818192"/>
        <c:axId val="1183811120"/>
      </c:barChart>
      <c:catAx>
        <c:axId val="11838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183811120"/>
        <c:crosses val="autoZero"/>
        <c:auto val="1"/>
        <c:lblAlgn val="ctr"/>
        <c:lblOffset val="100"/>
        <c:noMultiLvlLbl val="0"/>
      </c:catAx>
      <c:valAx>
        <c:axId val="11838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1838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graphs!$F$32</c:f>
              <c:strCache>
                <c:ptCount val="1"/>
                <c:pt idx="0">
                  <c:v>DMR-DMiR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6-44B4-A4FA-309F3A5CFD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6-44B4-A4FA-309F3A5CFD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D6-44B4-A4FA-309F3A5CFD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D6-44B4-A4FA-309F3A5CFD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D6-44B4-A4FA-309F3A5CFD1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D6-44B4-A4FA-309F3A5CFD1F}"/>
              </c:ext>
            </c:extLst>
          </c:dPt>
          <c:cat>
            <c:strRef>
              <c:f>graphs!$E$33:$E$38</c:f>
              <c:strCache>
                <c:ptCount val="6"/>
                <c:pt idx="0">
                  <c:v>Exon</c:v>
                </c:pt>
                <c:pt idx="1">
                  <c:v>Intron</c:v>
                </c:pt>
                <c:pt idx="2">
                  <c:v>3' UTR</c:v>
                </c:pt>
                <c:pt idx="3">
                  <c:v>Promoter</c:v>
                </c:pt>
                <c:pt idx="4">
                  <c:v>TSS-5k</c:v>
                </c:pt>
                <c:pt idx="5">
                  <c:v>5k-10k</c:v>
                </c:pt>
              </c:strCache>
            </c:strRef>
          </c:cat>
          <c:val>
            <c:numRef>
              <c:f>graphs!$F$33:$F$38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D6-44B4-A4FA-309F3A5CF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'DMR and DEG'!$C$1:$C$12</c:f>
              <c:strCache>
                <c:ptCount val="12"/>
                <c:pt idx="0">
                  <c:v>symbol</c:v>
                </c:pt>
                <c:pt idx="2">
                  <c:v>DHRS3</c:v>
                </c:pt>
                <c:pt idx="3">
                  <c:v>GNE</c:v>
                </c:pt>
                <c:pt idx="4">
                  <c:v>PPDPF</c:v>
                </c:pt>
                <c:pt idx="5">
                  <c:v>PLTP</c:v>
                </c:pt>
                <c:pt idx="6">
                  <c:v>MSX2</c:v>
                </c:pt>
                <c:pt idx="7">
                  <c:v>LDLRAD3</c:v>
                </c:pt>
                <c:pt idx="8">
                  <c:v>MARS</c:v>
                </c:pt>
                <c:pt idx="9">
                  <c:v>PRRG3</c:v>
                </c:pt>
                <c:pt idx="10">
                  <c:v>LOC107057416</c:v>
                </c:pt>
                <c:pt idx="11">
                  <c:v>ERMP1</c:v>
                </c:pt>
              </c:strCache>
            </c:strRef>
          </c:cat>
          <c:val>
            <c:numRef>
              <c:f>'DMR and DEG'!$F$1:$F$12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-1.47328818889777</c:v>
                </c:pt>
                <c:pt idx="3">
                  <c:v>1.40586370548586</c:v>
                </c:pt>
                <c:pt idx="4">
                  <c:v>1.20241088966427</c:v>
                </c:pt>
                <c:pt idx="5">
                  <c:v>1.81180461742835</c:v>
                </c:pt>
                <c:pt idx="6">
                  <c:v>1.9451214544567801</c:v>
                </c:pt>
                <c:pt idx="7">
                  <c:v>1.88006913597017</c:v>
                </c:pt>
                <c:pt idx="8">
                  <c:v>1.1256700062163001</c:v>
                </c:pt>
                <c:pt idx="9">
                  <c:v>1.84606383348373</c:v>
                </c:pt>
                <c:pt idx="10">
                  <c:v>0.62969410630998501</c:v>
                </c:pt>
                <c:pt idx="11">
                  <c:v>-1.56972587808649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6-4888-B6F5-F8300747CB3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'DMR and DEG'!$C$1:$C$12</c:f>
              <c:strCache>
                <c:ptCount val="12"/>
                <c:pt idx="0">
                  <c:v>symbol</c:v>
                </c:pt>
                <c:pt idx="2">
                  <c:v>DHRS3</c:v>
                </c:pt>
                <c:pt idx="3">
                  <c:v>GNE</c:v>
                </c:pt>
                <c:pt idx="4">
                  <c:v>PPDPF</c:v>
                </c:pt>
                <c:pt idx="5">
                  <c:v>PLTP</c:v>
                </c:pt>
                <c:pt idx="6">
                  <c:v>MSX2</c:v>
                </c:pt>
                <c:pt idx="7">
                  <c:v>LDLRAD3</c:v>
                </c:pt>
                <c:pt idx="8">
                  <c:v>MARS</c:v>
                </c:pt>
                <c:pt idx="9">
                  <c:v>PRRG3</c:v>
                </c:pt>
                <c:pt idx="10">
                  <c:v>LOC107057416</c:v>
                </c:pt>
                <c:pt idx="11">
                  <c:v>ERMP1</c:v>
                </c:pt>
              </c:strCache>
            </c:strRef>
          </c:cat>
          <c:val>
            <c:numRef>
              <c:f>'DMR and DEG'!$G$1:$G$12</c:f>
              <c:numCache>
                <c:formatCode>General</c:formatCode>
                <c:ptCount val="12"/>
                <c:pt idx="0">
                  <c:v>0</c:v>
                </c:pt>
                <c:pt idx="2">
                  <c:v>0.45318550367442301</c:v>
                </c:pt>
                <c:pt idx="3">
                  <c:v>-0.46454431680323599</c:v>
                </c:pt>
                <c:pt idx="4">
                  <c:v>0.49681647146152302</c:v>
                </c:pt>
                <c:pt idx="5">
                  <c:v>0.83061376706149304</c:v>
                </c:pt>
                <c:pt idx="6">
                  <c:v>1.15345363037056</c:v>
                </c:pt>
                <c:pt idx="7">
                  <c:v>0.48460960203216302</c:v>
                </c:pt>
                <c:pt idx="8">
                  <c:v>0.33240530709364402</c:v>
                </c:pt>
                <c:pt idx="9">
                  <c:v>0.67835562420401296</c:v>
                </c:pt>
                <c:pt idx="10">
                  <c:v>0.33654390504771498</c:v>
                </c:pt>
                <c:pt idx="11">
                  <c:v>-0.57339238336595999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6-4888-B6F5-F8300747C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3816560"/>
        <c:axId val="1183824720"/>
      </c:barChart>
      <c:catAx>
        <c:axId val="118381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183824720"/>
        <c:crosses val="autoZero"/>
        <c:auto val="1"/>
        <c:lblAlgn val="ctr"/>
        <c:lblOffset val="100"/>
        <c:noMultiLvlLbl val="0"/>
      </c:catAx>
      <c:valAx>
        <c:axId val="11838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18381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'DMR and DMiR'!$C$1:$C$26</c:f>
              <c:strCache>
                <c:ptCount val="26"/>
                <c:pt idx="0">
                  <c:v>symbol</c:v>
                </c:pt>
                <c:pt idx="2">
                  <c:v>IL1RAPL2</c:v>
                </c:pt>
                <c:pt idx="3">
                  <c:v>SETD7</c:v>
                </c:pt>
                <c:pt idx="4">
                  <c:v>STOX2</c:v>
                </c:pt>
                <c:pt idx="5">
                  <c:v>FIGN</c:v>
                </c:pt>
                <c:pt idx="6">
                  <c:v>ABRACL</c:v>
                </c:pt>
                <c:pt idx="7">
                  <c:v>HBS1L</c:v>
                </c:pt>
                <c:pt idx="8">
                  <c:v>MAST4</c:v>
                </c:pt>
                <c:pt idx="9">
                  <c:v>PRDM1</c:v>
                </c:pt>
                <c:pt idx="10">
                  <c:v>LIN28B</c:v>
                </c:pt>
                <c:pt idx="11">
                  <c:v>TENM3</c:v>
                </c:pt>
                <c:pt idx="12">
                  <c:v>CALD1</c:v>
                </c:pt>
                <c:pt idx="13">
                  <c:v>FZD3</c:v>
                </c:pt>
                <c:pt idx="14">
                  <c:v>CADM2</c:v>
                </c:pt>
                <c:pt idx="15">
                  <c:v>LOC107049580</c:v>
                </c:pt>
                <c:pt idx="16">
                  <c:v>RBFOX2</c:v>
                </c:pt>
                <c:pt idx="17">
                  <c:v>RASD1</c:v>
                </c:pt>
                <c:pt idx="18">
                  <c:v>CNOT9</c:v>
                </c:pt>
                <c:pt idx="19">
                  <c:v>ANO4</c:v>
                </c:pt>
                <c:pt idx="20">
                  <c:v>MEX3A</c:v>
                </c:pt>
                <c:pt idx="21">
                  <c:v>CD247</c:v>
                </c:pt>
                <c:pt idx="22">
                  <c:v>HAPLN1</c:v>
                </c:pt>
                <c:pt idx="23">
                  <c:v>ADRA2A</c:v>
                </c:pt>
                <c:pt idx="24">
                  <c:v>SEMA6D</c:v>
                </c:pt>
                <c:pt idx="25">
                  <c:v>ITGA6</c:v>
                </c:pt>
              </c:strCache>
            </c:strRef>
          </c:cat>
          <c:val>
            <c:numRef>
              <c:f>'DMR and DMiR'!$I$1:$I$26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-1.44400661767601</c:v>
                </c:pt>
                <c:pt idx="3">
                  <c:v>-1.42368636633437</c:v>
                </c:pt>
                <c:pt idx="4">
                  <c:v>-1.46715943319328</c:v>
                </c:pt>
                <c:pt idx="5">
                  <c:v>-1.3371673933121599</c:v>
                </c:pt>
                <c:pt idx="6">
                  <c:v>-1.93118745802347</c:v>
                </c:pt>
                <c:pt idx="7">
                  <c:v>-1.33367733136623</c:v>
                </c:pt>
                <c:pt idx="8">
                  <c:v>-1.5679011798807101</c:v>
                </c:pt>
                <c:pt idx="9">
                  <c:v>-1.1970673346979399</c:v>
                </c:pt>
                <c:pt idx="10">
                  <c:v>-1.64225956223861</c:v>
                </c:pt>
                <c:pt idx="11">
                  <c:v>-1.4271777039511999</c:v>
                </c:pt>
                <c:pt idx="12">
                  <c:v>-1.2611044533728499</c:v>
                </c:pt>
                <c:pt idx="13">
                  <c:v>-1.3642574368186799</c:v>
                </c:pt>
                <c:pt idx="14">
                  <c:v>-1.32909559011982</c:v>
                </c:pt>
                <c:pt idx="15">
                  <c:v>-0.92204277090461795</c:v>
                </c:pt>
                <c:pt idx="16">
                  <c:v>1.77285597754103</c:v>
                </c:pt>
                <c:pt idx="17">
                  <c:v>1.5961759604771699</c:v>
                </c:pt>
                <c:pt idx="18">
                  <c:v>1.3808297660081901</c:v>
                </c:pt>
                <c:pt idx="19">
                  <c:v>0.97170631111531602</c:v>
                </c:pt>
                <c:pt idx="20">
                  <c:v>1.0631893738551299</c:v>
                </c:pt>
                <c:pt idx="21">
                  <c:v>1.4407009164648701</c:v>
                </c:pt>
                <c:pt idx="22">
                  <c:v>1.58196347597152</c:v>
                </c:pt>
                <c:pt idx="23">
                  <c:v>1.85202768780542</c:v>
                </c:pt>
                <c:pt idx="24">
                  <c:v>1.0862655907733201</c:v>
                </c:pt>
                <c:pt idx="25">
                  <c:v>1.88793189218158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9-458E-9440-F350892A6EC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'DMR and DMiR'!$C$1:$C$26</c:f>
              <c:strCache>
                <c:ptCount val="26"/>
                <c:pt idx="0">
                  <c:v>symbol</c:v>
                </c:pt>
                <c:pt idx="2">
                  <c:v>IL1RAPL2</c:v>
                </c:pt>
                <c:pt idx="3">
                  <c:v>SETD7</c:v>
                </c:pt>
                <c:pt idx="4">
                  <c:v>STOX2</c:v>
                </c:pt>
                <c:pt idx="5">
                  <c:v>FIGN</c:v>
                </c:pt>
                <c:pt idx="6">
                  <c:v>ABRACL</c:v>
                </c:pt>
                <c:pt idx="7">
                  <c:v>HBS1L</c:v>
                </c:pt>
                <c:pt idx="8">
                  <c:v>MAST4</c:v>
                </c:pt>
                <c:pt idx="9">
                  <c:v>PRDM1</c:v>
                </c:pt>
                <c:pt idx="10">
                  <c:v>LIN28B</c:v>
                </c:pt>
                <c:pt idx="11">
                  <c:v>TENM3</c:v>
                </c:pt>
                <c:pt idx="12">
                  <c:v>CALD1</c:v>
                </c:pt>
                <c:pt idx="13">
                  <c:v>FZD3</c:v>
                </c:pt>
                <c:pt idx="14">
                  <c:v>CADM2</c:v>
                </c:pt>
                <c:pt idx="15">
                  <c:v>LOC107049580</c:v>
                </c:pt>
                <c:pt idx="16">
                  <c:v>RBFOX2</c:v>
                </c:pt>
                <c:pt idx="17">
                  <c:v>RASD1</c:v>
                </c:pt>
                <c:pt idx="18">
                  <c:v>CNOT9</c:v>
                </c:pt>
                <c:pt idx="19">
                  <c:v>ANO4</c:v>
                </c:pt>
                <c:pt idx="20">
                  <c:v>MEX3A</c:v>
                </c:pt>
                <c:pt idx="21">
                  <c:v>CD247</c:v>
                </c:pt>
                <c:pt idx="22">
                  <c:v>HAPLN1</c:v>
                </c:pt>
                <c:pt idx="23">
                  <c:v>ADRA2A</c:v>
                </c:pt>
                <c:pt idx="24">
                  <c:v>SEMA6D</c:v>
                </c:pt>
                <c:pt idx="25">
                  <c:v>ITGA6</c:v>
                </c:pt>
              </c:strCache>
            </c:strRef>
          </c:cat>
          <c:val>
            <c:numRef>
              <c:f>'DMR and DMiR'!$J$1:$J$26</c:f>
              <c:numCache>
                <c:formatCode>General</c:formatCode>
                <c:ptCount val="26"/>
                <c:pt idx="0">
                  <c:v>0</c:v>
                </c:pt>
                <c:pt idx="2">
                  <c:v>0.63782011127156901</c:v>
                </c:pt>
                <c:pt idx="3">
                  <c:v>0.63782011127156901</c:v>
                </c:pt>
                <c:pt idx="4">
                  <c:v>0.63782011127156901</c:v>
                </c:pt>
                <c:pt idx="5">
                  <c:v>0.63782011127156901</c:v>
                </c:pt>
                <c:pt idx="6">
                  <c:v>0.63782011127156901</c:v>
                </c:pt>
                <c:pt idx="7">
                  <c:v>0.63782011127156901</c:v>
                </c:pt>
                <c:pt idx="8">
                  <c:v>0.63782011127156901</c:v>
                </c:pt>
                <c:pt idx="9">
                  <c:v>1.8639158928058801</c:v>
                </c:pt>
                <c:pt idx="10">
                  <c:v>0.63782011127156901</c:v>
                </c:pt>
                <c:pt idx="11">
                  <c:v>0.63782011127156901</c:v>
                </c:pt>
                <c:pt idx="12">
                  <c:v>0.63782011127156901</c:v>
                </c:pt>
                <c:pt idx="13">
                  <c:v>0.63782011127156901</c:v>
                </c:pt>
                <c:pt idx="14">
                  <c:v>0.63782011127156901</c:v>
                </c:pt>
                <c:pt idx="15">
                  <c:v>1.4236138034213499</c:v>
                </c:pt>
                <c:pt idx="16">
                  <c:v>-1.2602250288116801</c:v>
                </c:pt>
                <c:pt idx="17">
                  <c:v>0.63782011127156901</c:v>
                </c:pt>
                <c:pt idx="18">
                  <c:v>0.63782011127156901</c:v>
                </c:pt>
                <c:pt idx="19">
                  <c:v>0.63782011127156901</c:v>
                </c:pt>
                <c:pt idx="20">
                  <c:v>1.87969534904883</c:v>
                </c:pt>
                <c:pt idx="21">
                  <c:v>3.0912334972969702</c:v>
                </c:pt>
                <c:pt idx="22">
                  <c:v>1.4236138034213499</c:v>
                </c:pt>
                <c:pt idx="23">
                  <c:v>0.63782011127156901</c:v>
                </c:pt>
                <c:pt idx="24">
                  <c:v>0.63782011127156901</c:v>
                </c:pt>
                <c:pt idx="25">
                  <c:v>3.0912334972969702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9-458E-9440-F350892A6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3811664"/>
        <c:axId val="1183813840"/>
      </c:barChart>
      <c:catAx>
        <c:axId val="118381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183813840"/>
        <c:crosses val="autoZero"/>
        <c:auto val="1"/>
        <c:lblAlgn val="ctr"/>
        <c:lblOffset val="100"/>
        <c:noMultiLvlLbl val="0"/>
      </c:catAx>
      <c:valAx>
        <c:axId val="11838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18381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DEGandDMiR!$C$4:$C$13</c:f>
              <c:strCache>
                <c:ptCount val="10"/>
                <c:pt idx="0">
                  <c:v>EDNRA</c:v>
                </c:pt>
                <c:pt idx="1">
                  <c:v>INPP5A</c:v>
                </c:pt>
                <c:pt idx="2">
                  <c:v>KCNH8</c:v>
                </c:pt>
                <c:pt idx="3">
                  <c:v>TFDP1</c:v>
                </c:pt>
                <c:pt idx="4">
                  <c:v>CSMD3</c:v>
                </c:pt>
                <c:pt idx="5">
                  <c:v>ATP6V1C1</c:v>
                </c:pt>
                <c:pt idx="6">
                  <c:v>LHX8</c:v>
                </c:pt>
                <c:pt idx="7">
                  <c:v>AMOTL2</c:v>
                </c:pt>
                <c:pt idx="8">
                  <c:v>PCMTD1</c:v>
                </c:pt>
                <c:pt idx="9">
                  <c:v>KBTBD2</c:v>
                </c:pt>
              </c:strCache>
            </c:strRef>
          </c:cat>
          <c:val>
            <c:numRef>
              <c:f>DEGandDMiR!$H$4:$H$13</c:f>
              <c:numCache>
                <c:formatCode>General</c:formatCode>
                <c:ptCount val="10"/>
                <c:pt idx="0">
                  <c:v>-0.48604153109114701</c:v>
                </c:pt>
                <c:pt idx="1">
                  <c:v>-0.53461787842339503</c:v>
                </c:pt>
                <c:pt idx="2">
                  <c:v>-0.54323910219680904</c:v>
                </c:pt>
                <c:pt idx="3">
                  <c:v>-0.54531463207756303</c:v>
                </c:pt>
                <c:pt idx="4">
                  <c:v>-0.93930878624473302</c:v>
                </c:pt>
                <c:pt idx="5">
                  <c:v>-0.51010893087972098</c:v>
                </c:pt>
                <c:pt idx="6">
                  <c:v>2.4775945282802101</c:v>
                </c:pt>
                <c:pt idx="7">
                  <c:v>0.68777296740281502</c:v>
                </c:pt>
                <c:pt idx="8">
                  <c:v>-0.64266738949028201</c:v>
                </c:pt>
                <c:pt idx="9">
                  <c:v>-0.46402106661714498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B-4CB9-8A99-A45A7789B22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DEGandDMiR!$C$4:$C$13</c:f>
              <c:strCache>
                <c:ptCount val="10"/>
                <c:pt idx="0">
                  <c:v>EDNRA</c:v>
                </c:pt>
                <c:pt idx="1">
                  <c:v>INPP5A</c:v>
                </c:pt>
                <c:pt idx="2">
                  <c:v>KCNH8</c:v>
                </c:pt>
                <c:pt idx="3">
                  <c:v>TFDP1</c:v>
                </c:pt>
                <c:pt idx="4">
                  <c:v>CSMD3</c:v>
                </c:pt>
                <c:pt idx="5">
                  <c:v>ATP6V1C1</c:v>
                </c:pt>
                <c:pt idx="6">
                  <c:v>LHX8</c:v>
                </c:pt>
                <c:pt idx="7">
                  <c:v>AMOTL2</c:v>
                </c:pt>
                <c:pt idx="8">
                  <c:v>PCMTD1</c:v>
                </c:pt>
                <c:pt idx="9">
                  <c:v>KBTBD2</c:v>
                </c:pt>
              </c:strCache>
            </c:strRef>
          </c:cat>
          <c:val>
            <c:numRef>
              <c:f>DEGandDMiR!$I$4:$I$13</c:f>
              <c:numCache>
                <c:formatCode>General</c:formatCode>
                <c:ptCount val="10"/>
                <c:pt idx="0">
                  <c:v>0.63782011127156901</c:v>
                </c:pt>
                <c:pt idx="1">
                  <c:v>1.15293372336486</c:v>
                </c:pt>
                <c:pt idx="2">
                  <c:v>1.8639158928058801</c:v>
                </c:pt>
                <c:pt idx="3">
                  <c:v>0.63782011127156901</c:v>
                </c:pt>
                <c:pt idx="4">
                  <c:v>0.63782011127156901</c:v>
                </c:pt>
                <c:pt idx="5">
                  <c:v>0.63782011127156901</c:v>
                </c:pt>
                <c:pt idx="6">
                  <c:v>0.63782011127156901</c:v>
                </c:pt>
                <c:pt idx="7">
                  <c:v>0.63782011127156901</c:v>
                </c:pt>
                <c:pt idx="8">
                  <c:v>-3.20270937698263</c:v>
                </c:pt>
                <c:pt idx="9">
                  <c:v>-3.20270937698263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B-4CB9-8A99-A45A7789B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3814928"/>
        <c:axId val="1183277632"/>
      </c:barChart>
      <c:catAx>
        <c:axId val="1183814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183277632"/>
        <c:crosses val="autoZero"/>
        <c:auto val="1"/>
        <c:lblAlgn val="ctr"/>
        <c:lblOffset val="1"/>
        <c:noMultiLvlLbl val="0"/>
      </c:catAx>
      <c:valAx>
        <c:axId val="118327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183814928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>
          <a:glow rad="12700">
            <a:schemeClr val="accent1">
              <a:alpha val="40000"/>
            </a:schemeClr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'DMR and DEG'!$C$3:$C$12</c:f>
              <c:strCache>
                <c:ptCount val="10"/>
                <c:pt idx="0">
                  <c:v>DHRS3</c:v>
                </c:pt>
                <c:pt idx="1">
                  <c:v>GNE</c:v>
                </c:pt>
                <c:pt idx="2">
                  <c:v>PPDPF</c:v>
                </c:pt>
                <c:pt idx="3">
                  <c:v>PLTP</c:v>
                </c:pt>
                <c:pt idx="4">
                  <c:v>MSX2</c:v>
                </c:pt>
                <c:pt idx="5">
                  <c:v>LDLRAD3</c:v>
                </c:pt>
                <c:pt idx="6">
                  <c:v>MARS</c:v>
                </c:pt>
                <c:pt idx="7">
                  <c:v>PRRG3</c:v>
                </c:pt>
                <c:pt idx="8">
                  <c:v>LOC107057416</c:v>
                </c:pt>
                <c:pt idx="9">
                  <c:v>ERMP1</c:v>
                </c:pt>
              </c:strCache>
            </c:strRef>
          </c:cat>
          <c:val>
            <c:numRef>
              <c:f>'DMR and DEG'!$F$3:$F$12</c:f>
              <c:numCache>
                <c:formatCode>General</c:formatCode>
                <c:ptCount val="10"/>
                <c:pt idx="0">
                  <c:v>-1.47328818889777</c:v>
                </c:pt>
                <c:pt idx="1">
                  <c:v>1.40586370548586</c:v>
                </c:pt>
                <c:pt idx="2">
                  <c:v>1.20241088966427</c:v>
                </c:pt>
                <c:pt idx="3">
                  <c:v>1.81180461742835</c:v>
                </c:pt>
                <c:pt idx="4">
                  <c:v>1.9451214544567801</c:v>
                </c:pt>
                <c:pt idx="5">
                  <c:v>1.88006913597017</c:v>
                </c:pt>
                <c:pt idx="6">
                  <c:v>1.1256700062163001</c:v>
                </c:pt>
                <c:pt idx="7">
                  <c:v>1.84606383348373</c:v>
                </c:pt>
                <c:pt idx="8">
                  <c:v>0.62969410630998501</c:v>
                </c:pt>
                <c:pt idx="9">
                  <c:v>-1.56972587808649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D-42B3-89CC-AD651A07EC2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'DMR and DEG'!$C$3:$C$12</c:f>
              <c:strCache>
                <c:ptCount val="10"/>
                <c:pt idx="0">
                  <c:v>DHRS3</c:v>
                </c:pt>
                <c:pt idx="1">
                  <c:v>GNE</c:v>
                </c:pt>
                <c:pt idx="2">
                  <c:v>PPDPF</c:v>
                </c:pt>
                <c:pt idx="3">
                  <c:v>PLTP</c:v>
                </c:pt>
                <c:pt idx="4">
                  <c:v>MSX2</c:v>
                </c:pt>
                <c:pt idx="5">
                  <c:v>LDLRAD3</c:v>
                </c:pt>
                <c:pt idx="6">
                  <c:v>MARS</c:v>
                </c:pt>
                <c:pt idx="7">
                  <c:v>PRRG3</c:v>
                </c:pt>
                <c:pt idx="8">
                  <c:v>LOC107057416</c:v>
                </c:pt>
                <c:pt idx="9">
                  <c:v>ERMP1</c:v>
                </c:pt>
              </c:strCache>
            </c:strRef>
          </c:cat>
          <c:val>
            <c:numRef>
              <c:f>'DMR and DEG'!$G$3:$G$12</c:f>
              <c:numCache>
                <c:formatCode>General</c:formatCode>
                <c:ptCount val="10"/>
                <c:pt idx="0">
                  <c:v>0.45318550367442301</c:v>
                </c:pt>
                <c:pt idx="1">
                  <c:v>-0.46454431680323599</c:v>
                </c:pt>
                <c:pt idx="2">
                  <c:v>0.49681647146152302</c:v>
                </c:pt>
                <c:pt idx="3">
                  <c:v>0.83061376706149304</c:v>
                </c:pt>
                <c:pt idx="4">
                  <c:v>1.15345363037056</c:v>
                </c:pt>
                <c:pt idx="5">
                  <c:v>0.48460960203216302</c:v>
                </c:pt>
                <c:pt idx="6">
                  <c:v>0.33240530709364402</c:v>
                </c:pt>
                <c:pt idx="7">
                  <c:v>0.67835562420401296</c:v>
                </c:pt>
                <c:pt idx="8">
                  <c:v>0.33654390504771498</c:v>
                </c:pt>
                <c:pt idx="9">
                  <c:v>-0.57339238336595999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D-42B3-89CC-AD651A07E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852464"/>
        <c:axId val="1646850288"/>
      </c:barChart>
      <c:catAx>
        <c:axId val="1646852464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46850288"/>
        <c:crosses val="autoZero"/>
        <c:auto val="1"/>
        <c:lblAlgn val="ctr"/>
        <c:lblOffset val="1"/>
        <c:noMultiLvlLbl val="0"/>
      </c:catAx>
      <c:valAx>
        <c:axId val="164685028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4685246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'DMR and DMiR'!$C$3:$C$26</c:f>
              <c:strCache>
                <c:ptCount val="24"/>
                <c:pt idx="0">
                  <c:v>IL1RAPL2</c:v>
                </c:pt>
                <c:pt idx="1">
                  <c:v>SETD7</c:v>
                </c:pt>
                <c:pt idx="2">
                  <c:v>STOX2</c:v>
                </c:pt>
                <c:pt idx="3">
                  <c:v>FIGN</c:v>
                </c:pt>
                <c:pt idx="4">
                  <c:v>ABRACL</c:v>
                </c:pt>
                <c:pt idx="5">
                  <c:v>HBS1L</c:v>
                </c:pt>
                <c:pt idx="6">
                  <c:v>MAST4</c:v>
                </c:pt>
                <c:pt idx="7">
                  <c:v>PRDM1</c:v>
                </c:pt>
                <c:pt idx="8">
                  <c:v>LIN28B</c:v>
                </c:pt>
                <c:pt idx="9">
                  <c:v>TENM3</c:v>
                </c:pt>
                <c:pt idx="10">
                  <c:v>CALD1</c:v>
                </c:pt>
                <c:pt idx="11">
                  <c:v>FZD3</c:v>
                </c:pt>
                <c:pt idx="12">
                  <c:v>CADM2</c:v>
                </c:pt>
                <c:pt idx="13">
                  <c:v>LOC107049580</c:v>
                </c:pt>
                <c:pt idx="14">
                  <c:v>RBFOX2</c:v>
                </c:pt>
                <c:pt idx="15">
                  <c:v>RASD1</c:v>
                </c:pt>
                <c:pt idx="16">
                  <c:v>CNOT9</c:v>
                </c:pt>
                <c:pt idx="17">
                  <c:v>ANO4</c:v>
                </c:pt>
                <c:pt idx="18">
                  <c:v>MEX3A</c:v>
                </c:pt>
                <c:pt idx="19">
                  <c:v>CD247</c:v>
                </c:pt>
                <c:pt idx="20">
                  <c:v>HAPLN1</c:v>
                </c:pt>
                <c:pt idx="21">
                  <c:v>ADRA2A</c:v>
                </c:pt>
                <c:pt idx="22">
                  <c:v>SEMA6D</c:v>
                </c:pt>
                <c:pt idx="23">
                  <c:v>ITGA6</c:v>
                </c:pt>
              </c:strCache>
            </c:strRef>
          </c:cat>
          <c:val>
            <c:numRef>
              <c:f>'DMR and DMiR'!$I$3:$I$26</c:f>
              <c:numCache>
                <c:formatCode>General</c:formatCode>
                <c:ptCount val="24"/>
                <c:pt idx="0">
                  <c:v>-1.44400661767601</c:v>
                </c:pt>
                <c:pt idx="1">
                  <c:v>-1.42368636633437</c:v>
                </c:pt>
                <c:pt idx="2">
                  <c:v>-1.46715943319328</c:v>
                </c:pt>
                <c:pt idx="3">
                  <c:v>-1.3371673933121599</c:v>
                </c:pt>
                <c:pt idx="4">
                  <c:v>-1.93118745802347</c:v>
                </c:pt>
                <c:pt idx="5">
                  <c:v>-1.33367733136623</c:v>
                </c:pt>
                <c:pt idx="6">
                  <c:v>-1.5679011798807101</c:v>
                </c:pt>
                <c:pt idx="7">
                  <c:v>-1.1970673346979399</c:v>
                </c:pt>
                <c:pt idx="8">
                  <c:v>-1.64225956223861</c:v>
                </c:pt>
                <c:pt idx="9">
                  <c:v>-1.4271777039511999</c:v>
                </c:pt>
                <c:pt idx="10">
                  <c:v>-1.2611044533728499</c:v>
                </c:pt>
                <c:pt idx="11">
                  <c:v>-1.3642574368186799</c:v>
                </c:pt>
                <c:pt idx="12">
                  <c:v>-1.32909559011982</c:v>
                </c:pt>
                <c:pt idx="13">
                  <c:v>-0.92204277090461795</c:v>
                </c:pt>
                <c:pt idx="14">
                  <c:v>1.77285597754103</c:v>
                </c:pt>
                <c:pt idx="15">
                  <c:v>1.5961759604771699</c:v>
                </c:pt>
                <c:pt idx="16">
                  <c:v>1.3808297660081901</c:v>
                </c:pt>
                <c:pt idx="17">
                  <c:v>0.97170631111531602</c:v>
                </c:pt>
                <c:pt idx="18">
                  <c:v>1.0631893738551299</c:v>
                </c:pt>
                <c:pt idx="19">
                  <c:v>1.4407009164648701</c:v>
                </c:pt>
                <c:pt idx="20">
                  <c:v>1.58196347597152</c:v>
                </c:pt>
                <c:pt idx="21">
                  <c:v>1.85202768780542</c:v>
                </c:pt>
                <c:pt idx="22">
                  <c:v>1.0862655907733201</c:v>
                </c:pt>
                <c:pt idx="23">
                  <c:v>1.88793189218158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0-4B22-B317-AD2A07B92126}"/>
            </c:ext>
          </c:extLst>
        </c:ser>
        <c:ser>
          <c:idx val="1"/>
          <c:order val="1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'DMR and DMiR'!$C$3:$C$26</c:f>
              <c:strCache>
                <c:ptCount val="24"/>
                <c:pt idx="0">
                  <c:v>IL1RAPL2</c:v>
                </c:pt>
                <c:pt idx="1">
                  <c:v>SETD7</c:v>
                </c:pt>
                <c:pt idx="2">
                  <c:v>STOX2</c:v>
                </c:pt>
                <c:pt idx="3">
                  <c:v>FIGN</c:v>
                </c:pt>
                <c:pt idx="4">
                  <c:v>ABRACL</c:v>
                </c:pt>
                <c:pt idx="5">
                  <c:v>HBS1L</c:v>
                </c:pt>
                <c:pt idx="6">
                  <c:v>MAST4</c:v>
                </c:pt>
                <c:pt idx="7">
                  <c:v>PRDM1</c:v>
                </c:pt>
                <c:pt idx="8">
                  <c:v>LIN28B</c:v>
                </c:pt>
                <c:pt idx="9">
                  <c:v>TENM3</c:v>
                </c:pt>
                <c:pt idx="10">
                  <c:v>CALD1</c:v>
                </c:pt>
                <c:pt idx="11">
                  <c:v>FZD3</c:v>
                </c:pt>
                <c:pt idx="12">
                  <c:v>CADM2</c:v>
                </c:pt>
                <c:pt idx="13">
                  <c:v>LOC107049580</c:v>
                </c:pt>
                <c:pt idx="14">
                  <c:v>RBFOX2</c:v>
                </c:pt>
                <c:pt idx="15">
                  <c:v>RASD1</c:v>
                </c:pt>
                <c:pt idx="16">
                  <c:v>CNOT9</c:v>
                </c:pt>
                <c:pt idx="17">
                  <c:v>ANO4</c:v>
                </c:pt>
                <c:pt idx="18">
                  <c:v>MEX3A</c:v>
                </c:pt>
                <c:pt idx="19">
                  <c:v>CD247</c:v>
                </c:pt>
                <c:pt idx="20">
                  <c:v>HAPLN1</c:v>
                </c:pt>
                <c:pt idx="21">
                  <c:v>ADRA2A</c:v>
                </c:pt>
                <c:pt idx="22">
                  <c:v>SEMA6D</c:v>
                </c:pt>
                <c:pt idx="23">
                  <c:v>ITGA6</c:v>
                </c:pt>
              </c:strCache>
            </c:strRef>
          </c:cat>
          <c:val>
            <c:numRef>
              <c:f>'DMR and DMiR'!$J$3:$J$26</c:f>
              <c:numCache>
                <c:formatCode>General</c:formatCode>
                <c:ptCount val="24"/>
                <c:pt idx="0">
                  <c:v>0.63782011127156901</c:v>
                </c:pt>
                <c:pt idx="1">
                  <c:v>0.63782011127156901</c:v>
                </c:pt>
                <c:pt idx="2">
                  <c:v>0.63782011127156901</c:v>
                </c:pt>
                <c:pt idx="3">
                  <c:v>0.63782011127156901</c:v>
                </c:pt>
                <c:pt idx="4">
                  <c:v>0.63782011127156901</c:v>
                </c:pt>
                <c:pt idx="5">
                  <c:v>0.63782011127156901</c:v>
                </c:pt>
                <c:pt idx="6">
                  <c:v>0.63782011127156901</c:v>
                </c:pt>
                <c:pt idx="7">
                  <c:v>1.8639158928058801</c:v>
                </c:pt>
                <c:pt idx="8">
                  <c:v>0.63782011127156901</c:v>
                </c:pt>
                <c:pt idx="9">
                  <c:v>0.63782011127156901</c:v>
                </c:pt>
                <c:pt idx="10">
                  <c:v>0.63782011127156901</c:v>
                </c:pt>
                <c:pt idx="11">
                  <c:v>0.63782011127156901</c:v>
                </c:pt>
                <c:pt idx="12">
                  <c:v>0.63782011127156901</c:v>
                </c:pt>
                <c:pt idx="13">
                  <c:v>1.4236138034213499</c:v>
                </c:pt>
                <c:pt idx="14">
                  <c:v>-1.2602250288116801</c:v>
                </c:pt>
                <c:pt idx="15">
                  <c:v>0.63782011127156901</c:v>
                </c:pt>
                <c:pt idx="16">
                  <c:v>0.63782011127156901</c:v>
                </c:pt>
                <c:pt idx="17">
                  <c:v>0.63782011127156901</c:v>
                </c:pt>
                <c:pt idx="18">
                  <c:v>1.87969534904883</c:v>
                </c:pt>
                <c:pt idx="19">
                  <c:v>3.0912334972969702</c:v>
                </c:pt>
                <c:pt idx="20">
                  <c:v>1.4236138034213499</c:v>
                </c:pt>
                <c:pt idx="21">
                  <c:v>0.63782011127156901</c:v>
                </c:pt>
                <c:pt idx="22">
                  <c:v>0.63782011127156901</c:v>
                </c:pt>
                <c:pt idx="23">
                  <c:v>3.0912334972969702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0-4B22-B317-AD2A07B92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863344"/>
        <c:axId val="1646839952"/>
      </c:barChart>
      <c:catAx>
        <c:axId val="1646863344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46839952"/>
        <c:crosses val="autoZero"/>
        <c:auto val="1"/>
        <c:lblAlgn val="ctr"/>
        <c:lblOffset val="1"/>
        <c:noMultiLvlLbl val="0"/>
      </c:catAx>
      <c:valAx>
        <c:axId val="1646839952"/>
        <c:scaling>
          <c:orientation val="minMax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468633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graphs!$B$2</c:f>
              <c:strCache>
                <c:ptCount val="1"/>
                <c:pt idx="0">
                  <c:v>DMR-DEG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50-46D0-9B42-42FF5DA111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50-46D0-9B42-42FF5DA111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50-46D0-9B42-42FF5DA111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50-46D0-9B42-42FF5DA111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50-46D0-9B42-42FF5DA111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950-46D0-9B42-42FF5DA1114B}"/>
              </c:ext>
            </c:extLst>
          </c:dPt>
          <c:dLbls>
            <c:dLbl>
              <c:idx val="1"/>
              <c:layout>
                <c:manualLayout>
                  <c:x val="-0.1251081120154616"/>
                  <c:y val="9.366898728071131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50-46D0-9B42-42FF5DA1114B}"/>
                </c:ext>
              </c:extLst>
            </c:dLbl>
            <c:dLbl>
              <c:idx val="3"/>
              <c:layout>
                <c:manualLayout>
                  <c:x val="-0.11720991105012593"/>
                  <c:y val="-5.1757142380068304E-1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50-46D0-9B42-42FF5DA111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graphs!$A$3:$A$8</c:f>
              <c:strCache>
                <c:ptCount val="6"/>
                <c:pt idx="0">
                  <c:v>Exon</c:v>
                </c:pt>
                <c:pt idx="1">
                  <c:v>Intron</c:v>
                </c:pt>
                <c:pt idx="2">
                  <c:v>3' UTR</c:v>
                </c:pt>
                <c:pt idx="3">
                  <c:v>Promoter</c:v>
                </c:pt>
                <c:pt idx="4">
                  <c:v>TSS-5k</c:v>
                </c:pt>
                <c:pt idx="5">
                  <c:v>5k-10k</c:v>
                </c:pt>
              </c:strCache>
            </c:strRef>
          </c:cat>
          <c:val>
            <c:numRef>
              <c:f>graphs!$B$3:$B$8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50-46D0-9B42-42FF5DA11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graphs!$F$2</c:f>
              <c:strCache>
                <c:ptCount val="1"/>
                <c:pt idx="0">
                  <c:v>DMR-DMiR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C3-4990-B422-2EFACCF8C7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C3-4990-B422-2EFACCF8C7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C3-4990-B422-2EFACCF8C7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C3-4990-B422-2EFACCF8C7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CC3-4990-B422-2EFACCF8C77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CC3-4990-B422-2EFACCF8C7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graphs!$E$3:$E$8</c:f>
              <c:strCache>
                <c:ptCount val="6"/>
                <c:pt idx="0">
                  <c:v>Exon</c:v>
                </c:pt>
                <c:pt idx="1">
                  <c:v>Intron</c:v>
                </c:pt>
                <c:pt idx="2">
                  <c:v>3' UTR</c:v>
                </c:pt>
                <c:pt idx="3">
                  <c:v>Promoter</c:v>
                </c:pt>
                <c:pt idx="4">
                  <c:v>TSS-5k</c:v>
                </c:pt>
                <c:pt idx="5">
                  <c:v>5k-10k</c:v>
                </c:pt>
              </c:strCache>
            </c:strRef>
          </c:cat>
          <c:val>
            <c:numRef>
              <c:f>graphs!$F$3:$F$8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CC3-4990-B422-2EFACCF8C7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graphs!$F$22</c:f>
              <c:strCache>
                <c:ptCount val="1"/>
                <c:pt idx="0">
                  <c:v>DMR-DMiR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B5-4EB3-AC4F-36118CFAF6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B5-4EB3-AC4F-36118CFAF6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B5-4EB3-AC4F-36118CFAF6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B5-4EB3-AC4F-36118CFAF6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B5-4EB3-AC4F-36118CFAF6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AB5-4EB3-AC4F-36118CFAF69E}"/>
              </c:ext>
            </c:extLst>
          </c:dPt>
          <c:cat>
            <c:strRef>
              <c:f>graphs!$E$23:$E$28</c:f>
              <c:strCache>
                <c:ptCount val="6"/>
                <c:pt idx="0">
                  <c:v>Exon</c:v>
                </c:pt>
                <c:pt idx="1">
                  <c:v>Intron</c:v>
                </c:pt>
                <c:pt idx="2">
                  <c:v>3' UTR</c:v>
                </c:pt>
                <c:pt idx="3">
                  <c:v>Promoter</c:v>
                </c:pt>
                <c:pt idx="4">
                  <c:v>TSS-5k</c:v>
                </c:pt>
                <c:pt idx="5">
                  <c:v>5k-10k</c:v>
                </c:pt>
              </c:strCache>
            </c:strRef>
          </c:cat>
          <c:val>
            <c:numRef>
              <c:f>graphs!$F$23:$F$28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B5-4EB3-AC4F-36118CFAF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223557</xdr:colOff>
      <xdr:row>14</xdr:row>
      <xdr:rowOff>177332</xdr:rowOff>
    </xdr:from>
    <xdr:to>
      <xdr:col>10</xdr:col>
      <xdr:colOff>528357</xdr:colOff>
      <xdr:row>29</xdr:row>
      <xdr:rowOff>63032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13</xdr:row>
      <xdr:rowOff>128587</xdr:rowOff>
    </xdr:from>
    <xdr:to>
      <xdr:col>7</xdr:col>
      <xdr:colOff>314325</xdr:colOff>
      <xdr:row>28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492578</xdr:colOff>
      <xdr:row>31</xdr:row>
      <xdr:rowOff>15648</xdr:rowOff>
    </xdr:from>
    <xdr:to>
      <xdr:col>10</xdr:col>
      <xdr:colOff>368754</xdr:colOff>
      <xdr:row>45</xdr:row>
      <xdr:rowOff>134711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</xdr:row>
      <xdr:rowOff>10886</xdr:rowOff>
    </xdr:from>
    <xdr:to>
      <xdr:col>12</xdr:col>
      <xdr:colOff>507546</xdr:colOff>
      <xdr:row>19</xdr:row>
      <xdr:rowOff>159204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12247</xdr:colOff>
      <xdr:row>1</xdr:row>
      <xdr:rowOff>16328</xdr:rowOff>
    </xdr:from>
    <xdr:to>
      <xdr:col>17</xdr:col>
      <xdr:colOff>567418</xdr:colOff>
      <xdr:row>19</xdr:row>
      <xdr:rowOff>164646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591911</xdr:colOff>
      <xdr:row>1</xdr:row>
      <xdr:rowOff>19049</xdr:rowOff>
    </xdr:from>
    <xdr:to>
      <xdr:col>23</xdr:col>
      <xdr:colOff>303439</xdr:colOff>
      <xdr:row>35</xdr:row>
      <xdr:rowOff>34018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23130</xdr:rowOff>
    </xdr:from>
    <xdr:to>
      <xdr:col>3</xdr:col>
      <xdr:colOff>7144</xdr:colOff>
      <xdr:row>18</xdr:row>
      <xdr:rowOff>137430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593611</xdr:colOff>
      <xdr:row>9</xdr:row>
      <xdr:rowOff>24831</xdr:rowOff>
    </xdr:from>
    <xdr:to>
      <xdr:col>6</xdr:col>
      <xdr:colOff>600754</xdr:colOff>
      <xdr:row>18</xdr:row>
      <xdr:rowOff>139131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375396</xdr:colOff>
      <xdr:row>20</xdr:row>
      <xdr:rowOff>45943</xdr:rowOff>
    </xdr:from>
    <xdr:to>
      <xdr:col>11</xdr:col>
      <xdr:colOff>201706</xdr:colOff>
      <xdr:row>29</xdr:row>
      <xdr:rowOff>123265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341779</xdr:colOff>
      <xdr:row>30</xdr:row>
      <xdr:rowOff>68355</xdr:rowOff>
    </xdr:from>
    <xdr:to>
      <xdr:col>11</xdr:col>
      <xdr:colOff>224118</xdr:colOff>
      <xdr:row>40</xdr:row>
      <xdr:rowOff>123265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514" displayName="Table514" ref="A2:C9" totalsRowShown="0" headerRowDxfId="7">
  <autoFilter ref="A2:C9" xr:uid="{00000000-0009-0000-0100-000002000000}"/>
  <tableColumns count="3">
    <tableColumn id="1" xr3:uid="{00000000-0010-0000-0000-000001000000}" name="Column1" dataDxfId="6"/>
    <tableColumn id="2" xr3:uid="{00000000-0010-0000-0000-000002000000}" name="DMR-DEG" dataDxfId="5"/>
    <tableColumn id="3" xr3:uid="{00000000-0010-0000-0000-000003000000}" name="DMR-DEG2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5144" displayName="Table5144" ref="E2:H9" totalsRowShown="0" headerRowDxfId="3">
  <autoFilter ref="E2:H9" xr:uid="{00000000-0009-0000-0100-000003000000}"/>
  <tableColumns count="4">
    <tableColumn id="1" xr3:uid="{00000000-0010-0000-0100-000001000000}" name="Column1" dataDxfId="2"/>
    <tableColumn id="2" xr3:uid="{00000000-0010-0000-0100-000002000000}" name="DMR-DMiR" dataDxfId="1"/>
    <tableColumn id="3" xr3:uid="{00000000-0010-0000-0100-000003000000}" name="DMR-DMiR2" dataDxfId="0"/>
    <tableColumn id="4" xr3:uid="{00000000-0010-0000-0100-000004000000}" name="wtithim ge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zoomScale="85" zoomScaleNormal="85" workbookViewId="0">
      <selection sqref="A1:S13"/>
    </sheetView>
  </sheetViews>
  <sheetFormatPr defaultRowHeight="14.75" x14ac:dyDescent="0.75"/>
  <cols>
    <col min="1" max="1" width="10.40625" customWidth="1"/>
    <col min="2" max="2" width="23.40625" customWidth="1"/>
    <col min="10" max="10" width="9.1328125" customWidth="1"/>
    <col min="11" max="11" width="15.1328125" customWidth="1"/>
    <col min="12" max="12" width="18.1328125" customWidth="1"/>
  </cols>
  <sheetData>
    <row r="1" spans="1:19" x14ac:dyDescent="0.75">
      <c r="A1" s="44" t="s">
        <v>7</v>
      </c>
      <c r="B1" s="44" t="s">
        <v>101</v>
      </c>
      <c r="C1" s="44" t="s">
        <v>8</v>
      </c>
      <c r="D1" s="44" t="s">
        <v>100</v>
      </c>
      <c r="E1" s="44" t="s">
        <v>148</v>
      </c>
      <c r="F1" s="44"/>
      <c r="G1" s="44"/>
      <c r="H1" s="2" t="s">
        <v>146</v>
      </c>
      <c r="I1" s="2" t="s">
        <v>148</v>
      </c>
      <c r="J1" s="2" t="s">
        <v>146</v>
      </c>
      <c r="K1" s="2" t="s">
        <v>148</v>
      </c>
      <c r="L1" s="2" t="s">
        <v>146</v>
      </c>
      <c r="M1" s="2" t="s">
        <v>148</v>
      </c>
      <c r="N1" s="2" t="s">
        <v>146</v>
      </c>
      <c r="O1" s="2" t="s">
        <v>148</v>
      </c>
      <c r="P1" s="2" t="s">
        <v>146</v>
      </c>
      <c r="Q1" s="2" t="s">
        <v>148</v>
      </c>
      <c r="R1" s="2" t="s">
        <v>146</v>
      </c>
      <c r="S1" s="2" t="s">
        <v>148</v>
      </c>
    </row>
    <row r="2" spans="1:19" x14ac:dyDescent="0.75">
      <c r="A2" s="44"/>
      <c r="B2" s="44"/>
      <c r="C2" s="44"/>
      <c r="D2" s="44"/>
      <c r="E2" s="2" t="s">
        <v>180</v>
      </c>
      <c r="F2" s="2" t="s">
        <v>145</v>
      </c>
      <c r="G2" s="2" t="s">
        <v>144</v>
      </c>
      <c r="H2" s="44" t="s">
        <v>1</v>
      </c>
      <c r="I2" s="44"/>
      <c r="J2" s="44" t="s">
        <v>2</v>
      </c>
      <c r="K2" s="44"/>
      <c r="L2" s="44" t="s">
        <v>3</v>
      </c>
      <c r="M2" s="44"/>
      <c r="N2" s="44" t="s">
        <v>4</v>
      </c>
      <c r="O2" s="44"/>
      <c r="P2" s="44" t="s">
        <v>5</v>
      </c>
      <c r="Q2" s="44"/>
      <c r="R2" s="44" t="s">
        <v>6</v>
      </c>
      <c r="S2" s="44"/>
    </row>
    <row r="4" spans="1:19" x14ac:dyDescent="0.75">
      <c r="A4" s="1" t="s">
        <v>79</v>
      </c>
      <c r="B4" s="1" t="s">
        <v>99</v>
      </c>
      <c r="C4" s="14" t="s">
        <v>98</v>
      </c>
      <c r="D4" s="1">
        <v>373908</v>
      </c>
      <c r="E4" s="1" t="s">
        <v>103</v>
      </c>
      <c r="F4" s="1" t="s">
        <v>140</v>
      </c>
      <c r="G4" s="1">
        <v>90.021839999999997</v>
      </c>
      <c r="H4" s="1">
        <v>-0.48604153109114701</v>
      </c>
      <c r="I4" s="1">
        <v>0.63782011127156901</v>
      </c>
      <c r="J4" s="1">
        <v>5.2323775793502696</v>
      </c>
      <c r="K4" s="1">
        <v>13.850465691446599</v>
      </c>
      <c r="L4" s="1">
        <v>-2.3015107800271499</v>
      </c>
      <c r="M4" s="1">
        <v>2.1466907641143602</v>
      </c>
      <c r="N4" s="1">
        <v>3.6291866969542397E-2</v>
      </c>
      <c r="O4" s="1">
        <v>4.890966033231E-2</v>
      </c>
      <c r="P4" s="1">
        <v>0.893452127136248</v>
      </c>
      <c r="Q4" s="1">
        <v>0.98289874717672499</v>
      </c>
      <c r="R4" s="1">
        <v>-4.2536806221843504</v>
      </c>
      <c r="S4" s="1">
        <v>-3.7348949312213602</v>
      </c>
    </row>
    <row r="5" spans="1:19" x14ac:dyDescent="0.75">
      <c r="A5" s="1" t="s">
        <v>79</v>
      </c>
      <c r="B5" s="1" t="s">
        <v>97</v>
      </c>
      <c r="C5" s="14" t="s">
        <v>96</v>
      </c>
      <c r="D5" s="1">
        <v>423973</v>
      </c>
      <c r="E5" s="1" t="s">
        <v>139</v>
      </c>
      <c r="F5" s="1" t="s">
        <v>138</v>
      </c>
      <c r="G5" s="1">
        <v>89.698400000000007</v>
      </c>
      <c r="H5" s="1">
        <v>-0.53461787842339503</v>
      </c>
      <c r="I5" s="1">
        <v>1.15293372336486</v>
      </c>
      <c r="J5" s="1">
        <v>3.81329863014559</v>
      </c>
      <c r="K5" s="1">
        <v>2.2643344533671801</v>
      </c>
      <c r="L5" s="1">
        <v>-2.7367552145235301</v>
      </c>
      <c r="M5" s="1">
        <v>2.2874897446994602</v>
      </c>
      <c r="N5" s="1">
        <v>1.54058552346222E-2</v>
      </c>
      <c r="O5" s="1">
        <v>3.7412169469092503E-2</v>
      </c>
      <c r="P5" s="1">
        <v>0.893452127136248</v>
      </c>
      <c r="Q5" s="1">
        <v>0.98289874717672499</v>
      </c>
      <c r="R5" s="1">
        <v>-4.2682341251232501</v>
      </c>
      <c r="S5" s="1">
        <v>-3.87040076102803</v>
      </c>
    </row>
    <row r="6" spans="1:19" x14ac:dyDescent="0.75">
      <c r="A6" s="1" t="s">
        <v>79</v>
      </c>
      <c r="B6" s="1" t="s">
        <v>95</v>
      </c>
      <c r="C6" s="14" t="s">
        <v>94</v>
      </c>
      <c r="D6" s="1">
        <v>420648</v>
      </c>
      <c r="E6" s="1" t="s">
        <v>124</v>
      </c>
      <c r="F6" s="1" t="s">
        <v>135</v>
      </c>
      <c r="G6" s="1">
        <v>90.592669999999998</v>
      </c>
      <c r="H6" s="1">
        <v>-0.54323910219680904</v>
      </c>
      <c r="I6" s="1">
        <v>1.8639158928058801</v>
      </c>
      <c r="J6" s="1">
        <v>5.0071651341593402</v>
      </c>
      <c r="K6" s="1">
        <v>1.1231366364109201</v>
      </c>
      <c r="L6" s="1">
        <v>-2.6175479772610499</v>
      </c>
      <c r="M6" s="1">
        <v>2.37079820702</v>
      </c>
      <c r="N6" s="1">
        <v>1.9541176047184899E-2</v>
      </c>
      <c r="O6" s="1">
        <v>3.1857670807652297E-2</v>
      </c>
      <c r="P6" s="1">
        <v>0.893452127136248</v>
      </c>
      <c r="Q6" s="1">
        <v>0.98289874717672499</v>
      </c>
      <c r="R6" s="1">
        <v>-4.1744763055266896</v>
      </c>
      <c r="S6" s="1">
        <v>-3.9174517646665001</v>
      </c>
    </row>
    <row r="7" spans="1:19" x14ac:dyDescent="0.75">
      <c r="A7" s="1" t="s">
        <v>79</v>
      </c>
      <c r="B7" s="1" t="s">
        <v>91</v>
      </c>
      <c r="C7" s="14" t="s">
        <v>90</v>
      </c>
      <c r="D7" s="1">
        <v>418739</v>
      </c>
      <c r="E7" s="1" t="s">
        <v>103</v>
      </c>
      <c r="F7" s="1" t="s">
        <v>120</v>
      </c>
      <c r="G7" s="1">
        <v>93.160504411130006</v>
      </c>
      <c r="H7" s="1">
        <v>-0.54531463207756303</v>
      </c>
      <c r="I7" s="1">
        <v>0.63782011127156901</v>
      </c>
      <c r="J7" s="1">
        <v>3.9758683437568698</v>
      </c>
      <c r="K7" s="1">
        <v>13.850465691446599</v>
      </c>
      <c r="L7" s="1">
        <v>-3.0920777766439902</v>
      </c>
      <c r="M7" s="1">
        <v>2.1466907641143602</v>
      </c>
      <c r="N7" s="1">
        <v>7.5158416680730896E-3</v>
      </c>
      <c r="O7" s="1">
        <v>4.890966033231E-2</v>
      </c>
      <c r="P7" s="1">
        <v>0.893452127136248</v>
      </c>
      <c r="Q7" s="1">
        <v>0.98289874717672499</v>
      </c>
      <c r="R7" s="1">
        <v>-4.17493908314162</v>
      </c>
      <c r="S7" s="1">
        <v>-3.7348949312213602</v>
      </c>
    </row>
    <row r="8" spans="1:19" x14ac:dyDescent="0.75">
      <c r="A8" s="1" t="s">
        <v>79</v>
      </c>
      <c r="B8" s="1" t="s">
        <v>87</v>
      </c>
      <c r="C8" s="14" t="s">
        <v>86</v>
      </c>
      <c r="D8" s="1">
        <v>420279</v>
      </c>
      <c r="E8" s="1" t="s">
        <v>103</v>
      </c>
      <c r="F8" s="1" t="s">
        <v>114</v>
      </c>
      <c r="G8" s="1">
        <v>92.081718210399998</v>
      </c>
      <c r="H8" s="1">
        <v>-0.93930878624473302</v>
      </c>
      <c r="I8" s="1">
        <v>0.63782011127156901</v>
      </c>
      <c r="J8" s="1">
        <v>2.2888014457750998</v>
      </c>
      <c r="K8" s="1">
        <v>13.850465691446599</v>
      </c>
      <c r="L8" s="1">
        <v>-2.1945086904863098</v>
      </c>
      <c r="M8" s="1">
        <v>2.1466907641143602</v>
      </c>
      <c r="N8" s="1">
        <v>4.4544166235133097E-2</v>
      </c>
      <c r="O8" s="1">
        <v>4.890966033231E-2</v>
      </c>
      <c r="P8" s="1">
        <v>0.893452127136248</v>
      </c>
      <c r="Q8" s="1">
        <v>0.98289874717672499</v>
      </c>
      <c r="R8" s="1">
        <v>-4.4834742024753496</v>
      </c>
      <c r="S8" s="1">
        <v>-3.7348949312213602</v>
      </c>
    </row>
    <row r="9" spans="1:19" x14ac:dyDescent="0.75">
      <c r="A9" s="1" t="s">
        <v>79</v>
      </c>
      <c r="B9" s="1" t="s">
        <v>85</v>
      </c>
      <c r="C9" s="14" t="s">
        <v>84</v>
      </c>
      <c r="D9" s="1">
        <v>420259</v>
      </c>
      <c r="E9" s="1" t="s">
        <v>103</v>
      </c>
      <c r="F9" s="1" t="s">
        <v>110</v>
      </c>
      <c r="G9" s="1">
        <v>93.31514</v>
      </c>
      <c r="H9" s="1">
        <v>-0.51010893087972098</v>
      </c>
      <c r="I9" s="1">
        <v>0.63782011127156901</v>
      </c>
      <c r="J9" s="1">
        <v>5.22805695183302</v>
      </c>
      <c r="K9" s="1">
        <v>13.850465691446599</v>
      </c>
      <c r="L9" s="1">
        <v>-2.8816851437656199</v>
      </c>
      <c r="M9" s="1">
        <v>2.1466907641143602</v>
      </c>
      <c r="N9" s="1">
        <v>1.1511523189643E-2</v>
      </c>
      <c r="O9" s="1">
        <v>4.890966033231E-2</v>
      </c>
      <c r="P9" s="1">
        <v>0.893452127136248</v>
      </c>
      <c r="Q9" s="1">
        <v>0.98289874717672499</v>
      </c>
      <c r="R9" s="1">
        <v>-4.0768904971189297</v>
      </c>
      <c r="S9" s="1">
        <v>-3.7348949312213602</v>
      </c>
    </row>
    <row r="10" spans="1:19" x14ac:dyDescent="0.75">
      <c r="A10" s="1" t="s">
        <v>79</v>
      </c>
      <c r="B10" s="1" t="s">
        <v>93</v>
      </c>
      <c r="C10" s="14" t="s">
        <v>92</v>
      </c>
      <c r="D10" s="1">
        <v>424721</v>
      </c>
      <c r="E10" s="1" t="s">
        <v>103</v>
      </c>
      <c r="F10" s="1" t="s">
        <v>134</v>
      </c>
      <c r="G10" s="1">
        <v>99.327823359598995</v>
      </c>
      <c r="H10" s="1">
        <v>2.4775945282802101</v>
      </c>
      <c r="I10" s="1">
        <v>0.63782011127156901</v>
      </c>
      <c r="J10" s="1">
        <v>-0.88824847614093405</v>
      </c>
      <c r="K10" s="1">
        <v>13.850465691446599</v>
      </c>
      <c r="L10" s="1">
        <v>2.59821432469999</v>
      </c>
      <c r="M10" s="1">
        <v>2.1466907641143602</v>
      </c>
      <c r="N10" s="1">
        <v>2.03056286437154E-2</v>
      </c>
      <c r="O10" s="1">
        <v>4.890966033231E-2</v>
      </c>
      <c r="P10" s="1">
        <v>0.893452127136248</v>
      </c>
      <c r="Q10" s="1">
        <v>0.98289874717672499</v>
      </c>
      <c r="R10" s="1">
        <v>-4.5742001524913602</v>
      </c>
      <c r="S10" s="1">
        <v>-3.7348949312213602</v>
      </c>
    </row>
    <row r="11" spans="1:19" x14ac:dyDescent="0.75">
      <c r="A11" s="1" t="s">
        <v>79</v>
      </c>
      <c r="B11" s="1" t="s">
        <v>81</v>
      </c>
      <c r="C11" s="14" t="s">
        <v>80</v>
      </c>
      <c r="D11" s="1">
        <v>424863</v>
      </c>
      <c r="E11" s="1" t="s">
        <v>103</v>
      </c>
      <c r="F11" s="1" t="s">
        <v>102</v>
      </c>
      <c r="G11" s="1">
        <v>84.742999999999995</v>
      </c>
      <c r="H11" s="1">
        <v>0.68777296740281502</v>
      </c>
      <c r="I11" s="1">
        <v>0.63782011127156901</v>
      </c>
      <c r="J11" s="1">
        <v>4.10362433212706</v>
      </c>
      <c r="K11" s="1">
        <v>13.850465691446599</v>
      </c>
      <c r="L11" s="1">
        <v>2.6743370592500599</v>
      </c>
      <c r="M11" s="1">
        <v>2.1466907641143602</v>
      </c>
      <c r="N11" s="1">
        <v>1.7452632440430001E-2</v>
      </c>
      <c r="O11" s="1">
        <v>4.890966033231E-2</v>
      </c>
      <c r="P11" s="1">
        <v>0.893452127136248</v>
      </c>
      <c r="Q11" s="1">
        <v>0.98289874717672499</v>
      </c>
      <c r="R11" s="1">
        <v>-4.2557348880683401</v>
      </c>
      <c r="S11" s="1">
        <v>-3.7348949312213602</v>
      </c>
    </row>
    <row r="12" spans="1:19" x14ac:dyDescent="0.75">
      <c r="A12" s="1" t="s">
        <v>79</v>
      </c>
      <c r="B12" s="1" t="s">
        <v>89</v>
      </c>
      <c r="C12" s="14" t="s">
        <v>88</v>
      </c>
      <c r="D12" s="1">
        <v>421114</v>
      </c>
      <c r="E12" s="1" t="s">
        <v>109</v>
      </c>
      <c r="F12" s="1" t="s">
        <v>115</v>
      </c>
      <c r="G12" s="1">
        <v>91.927975491170898</v>
      </c>
      <c r="H12" s="1">
        <v>-0.64266738949028201</v>
      </c>
      <c r="I12" s="1">
        <v>-3.20270937698263</v>
      </c>
      <c r="J12" s="1">
        <v>5.5810436062607298</v>
      </c>
      <c r="K12" s="1">
        <v>1.2726445063307501</v>
      </c>
      <c r="L12" s="1">
        <v>-3.2326494910824999</v>
      </c>
      <c r="M12" s="1">
        <v>-3.9657014821514398</v>
      </c>
      <c r="N12" s="1">
        <v>5.6448054909482804E-3</v>
      </c>
      <c r="O12" s="1">
        <v>1.2857627538719501E-3</v>
      </c>
      <c r="P12" s="1">
        <v>0.893452127136248</v>
      </c>
      <c r="Q12" s="1">
        <v>0.43073052254710298</v>
      </c>
      <c r="R12" s="1">
        <v>-3.9397787009928402</v>
      </c>
      <c r="S12" s="1">
        <v>-2.9596692927110002</v>
      </c>
    </row>
    <row r="13" spans="1:19" x14ac:dyDescent="0.75">
      <c r="A13" s="1" t="s">
        <v>79</v>
      </c>
      <c r="B13" s="1" t="s">
        <v>83</v>
      </c>
      <c r="C13" s="14" t="s">
        <v>82</v>
      </c>
      <c r="D13" s="1">
        <v>420749</v>
      </c>
      <c r="E13" s="1" t="s">
        <v>109</v>
      </c>
      <c r="F13" s="1" t="s">
        <v>108</v>
      </c>
      <c r="G13" s="1">
        <v>93.129490000000004</v>
      </c>
      <c r="H13" s="1">
        <v>-0.46402106661714498</v>
      </c>
      <c r="I13" s="1">
        <v>-3.20270937698263</v>
      </c>
      <c r="J13" s="1">
        <v>4.75274911652782</v>
      </c>
      <c r="K13" s="1">
        <v>1.2726445063307501</v>
      </c>
      <c r="L13" s="1">
        <v>-2.4634200885168398</v>
      </c>
      <c r="M13" s="1">
        <v>-3.9657014821514398</v>
      </c>
      <c r="N13" s="1">
        <v>2.6489747540816799E-2</v>
      </c>
      <c r="O13" s="1">
        <v>1.2857627538719501E-3</v>
      </c>
      <c r="P13" s="1">
        <v>0.893452127136248</v>
      </c>
      <c r="Q13" s="1">
        <v>0.43073052254710298</v>
      </c>
      <c r="R13" s="1">
        <v>-4.2398686202366997</v>
      </c>
      <c r="S13" s="1">
        <v>-2.9596692927110002</v>
      </c>
    </row>
  </sheetData>
  <sortState ref="A3:S13">
    <sortCondition ref="E13:E22"/>
  </sortState>
  <mergeCells count="11">
    <mergeCell ref="D1:D2"/>
    <mergeCell ref="B1:B2"/>
    <mergeCell ref="A1:A2"/>
    <mergeCell ref="C1:C2"/>
    <mergeCell ref="E1:G1"/>
    <mergeCell ref="P2:Q2"/>
    <mergeCell ref="L2:M2"/>
    <mergeCell ref="H2:I2"/>
    <mergeCell ref="R2:S2"/>
    <mergeCell ref="N2:O2"/>
    <mergeCell ref="J2:K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topLeftCell="F1" zoomScaleNormal="100" workbookViewId="0">
      <selection sqref="A1:R12"/>
    </sheetView>
  </sheetViews>
  <sheetFormatPr defaultRowHeight="14.75" x14ac:dyDescent="0.75"/>
  <cols>
    <col min="1" max="1" width="13.40625" customWidth="1"/>
    <col min="2" max="2" width="21.26953125" customWidth="1"/>
    <col min="5" max="5" width="32.7265625" customWidth="1"/>
    <col min="16" max="16" width="8.7265625" customWidth="1"/>
    <col min="18" max="18" width="61.1328125" customWidth="1"/>
    <col min="21" max="21" width="11.7265625" customWidth="1"/>
  </cols>
  <sheetData>
    <row r="1" spans="1:18" x14ac:dyDescent="0.75">
      <c r="A1" s="44" t="s">
        <v>7</v>
      </c>
      <c r="B1" s="44" t="s">
        <v>101</v>
      </c>
      <c r="C1" s="44" t="s">
        <v>8</v>
      </c>
      <c r="D1" s="44" t="s">
        <v>100</v>
      </c>
      <c r="E1" s="3" t="s">
        <v>147</v>
      </c>
      <c r="F1" s="3" t="s">
        <v>147</v>
      </c>
      <c r="G1" s="3" t="s">
        <v>146</v>
      </c>
      <c r="H1" s="3" t="s">
        <v>147</v>
      </c>
      <c r="I1" s="3" t="s">
        <v>146</v>
      </c>
      <c r="J1" s="3" t="s">
        <v>147</v>
      </c>
      <c r="K1" s="3" t="s">
        <v>146</v>
      </c>
      <c r="L1" s="3" t="s">
        <v>147</v>
      </c>
      <c r="M1" s="3" t="s">
        <v>146</v>
      </c>
      <c r="N1" s="3" t="s">
        <v>147</v>
      </c>
      <c r="O1" s="3" t="s">
        <v>146</v>
      </c>
      <c r="P1" s="3" t="s">
        <v>147</v>
      </c>
      <c r="Q1" s="3" t="s">
        <v>146</v>
      </c>
      <c r="R1" s="44" t="s">
        <v>192</v>
      </c>
    </row>
    <row r="2" spans="1:18" x14ac:dyDescent="0.75">
      <c r="A2" s="44"/>
      <c r="B2" s="44"/>
      <c r="C2" s="44"/>
      <c r="D2" s="44"/>
      <c r="E2" s="3" t="s">
        <v>0</v>
      </c>
      <c r="F2" s="44" t="s">
        <v>1</v>
      </c>
      <c r="G2" s="44"/>
      <c r="H2" s="44" t="s">
        <v>2</v>
      </c>
      <c r="I2" s="44"/>
      <c r="J2" s="44" t="s">
        <v>3</v>
      </c>
      <c r="K2" s="44"/>
      <c r="L2" s="44" t="s">
        <v>4</v>
      </c>
      <c r="M2" s="44"/>
      <c r="N2" s="44" t="s">
        <v>5</v>
      </c>
      <c r="O2" s="44"/>
      <c r="P2" s="44" t="s">
        <v>6</v>
      </c>
      <c r="Q2" s="44"/>
      <c r="R2" s="45"/>
    </row>
    <row r="3" spans="1:18" x14ac:dyDescent="0.75">
      <c r="A3" s="4" t="s">
        <v>10</v>
      </c>
      <c r="B3" s="4" t="s">
        <v>24</v>
      </c>
      <c r="C3" s="15" t="s">
        <v>23</v>
      </c>
      <c r="D3" s="4">
        <v>419480</v>
      </c>
      <c r="E3" s="5" t="s">
        <v>151</v>
      </c>
      <c r="F3" s="4">
        <v>-1.47328818889777</v>
      </c>
      <c r="G3" s="4">
        <v>0.45318550367442301</v>
      </c>
      <c r="H3" s="4">
        <v>3.7997237540662701</v>
      </c>
      <c r="I3" s="4">
        <v>4.6315205995972404</v>
      </c>
      <c r="J3" s="4">
        <v>-2.2609043594405298</v>
      </c>
      <c r="K3" s="4">
        <v>2.5508937179658302</v>
      </c>
      <c r="L3" s="4">
        <v>2.6048107745148999E-2</v>
      </c>
      <c r="M3" s="4">
        <v>2.2299782441538098E-2</v>
      </c>
      <c r="N3" s="4">
        <v>0.99938083944165301</v>
      </c>
      <c r="O3" s="4">
        <v>0.893452127136248</v>
      </c>
      <c r="P3" s="4">
        <v>-4.5527668066068099</v>
      </c>
      <c r="Q3" s="4">
        <v>-4.2273711957210898</v>
      </c>
      <c r="R3" s="8" t="s">
        <v>191</v>
      </c>
    </row>
    <row r="4" spans="1:18" x14ac:dyDescent="0.75">
      <c r="A4" s="4" t="s">
        <v>10</v>
      </c>
      <c r="B4" s="4" t="s">
        <v>26</v>
      </c>
      <c r="C4" s="15" t="s">
        <v>25</v>
      </c>
      <c r="D4" s="4">
        <v>427285</v>
      </c>
      <c r="E4" s="5" t="s">
        <v>150</v>
      </c>
      <c r="F4" s="4">
        <v>1.40586370548586</v>
      </c>
      <c r="G4" s="4">
        <v>-0.46454431680323599</v>
      </c>
      <c r="H4" s="4">
        <v>3.8541713761066201</v>
      </c>
      <c r="I4" s="4">
        <v>5.6735678787414097</v>
      </c>
      <c r="J4" s="4">
        <v>2.0639793970353399</v>
      </c>
      <c r="K4" s="4">
        <v>-2.8513508153310099</v>
      </c>
      <c r="L4" s="4">
        <v>4.1747344571278301E-2</v>
      </c>
      <c r="M4" s="4">
        <v>1.2237696976203E-2</v>
      </c>
      <c r="N4" s="4">
        <v>0.99938083944165301</v>
      </c>
      <c r="O4" s="4">
        <v>0.893452127136248</v>
      </c>
      <c r="P4" s="4">
        <v>-4.5608299956701703</v>
      </c>
      <c r="Q4" s="4">
        <v>-4.0493357659243596</v>
      </c>
      <c r="R4" s="8" t="s">
        <v>190</v>
      </c>
    </row>
    <row r="5" spans="1:18" x14ac:dyDescent="0.75">
      <c r="A5" s="4" t="s">
        <v>10</v>
      </c>
      <c r="B5" s="4" t="s">
        <v>28</v>
      </c>
      <c r="C5" s="15" t="s">
        <v>27</v>
      </c>
      <c r="D5" s="4">
        <v>419245</v>
      </c>
      <c r="E5" s="5" t="s">
        <v>149</v>
      </c>
      <c r="F5" s="4">
        <v>1.20241088966427</v>
      </c>
      <c r="G5" s="4">
        <v>0.49681647146152302</v>
      </c>
      <c r="H5" s="4">
        <v>4.7290279898973804</v>
      </c>
      <c r="I5" s="4">
        <v>5.24066353633257</v>
      </c>
      <c r="J5" s="4">
        <v>2.0948225937940199</v>
      </c>
      <c r="K5" s="4">
        <v>2.23235972809838</v>
      </c>
      <c r="L5" s="4">
        <v>3.8848896531485801E-2</v>
      </c>
      <c r="M5" s="4">
        <v>4.1443011709678901E-2</v>
      </c>
      <c r="N5" s="4">
        <v>0.99938083944165301</v>
      </c>
      <c r="O5" s="4">
        <v>0.893452127136248</v>
      </c>
      <c r="P5" s="4">
        <v>-4.5491583307899504</v>
      </c>
      <c r="Q5" s="4">
        <v>-4.27455234984079</v>
      </c>
      <c r="R5" s="8" t="s">
        <v>190</v>
      </c>
    </row>
    <row r="6" spans="1:18" x14ac:dyDescent="0.75">
      <c r="A6" s="4" t="s">
        <v>10</v>
      </c>
      <c r="B6" s="4" t="s">
        <v>22</v>
      </c>
      <c r="C6" s="15" t="s">
        <v>21</v>
      </c>
      <c r="D6" s="4">
        <v>428164</v>
      </c>
      <c r="E6" s="5" t="s">
        <v>152</v>
      </c>
      <c r="F6" s="4">
        <v>1.81180461742835</v>
      </c>
      <c r="G6" s="4">
        <v>0.83061376706149304</v>
      </c>
      <c r="H6" s="4">
        <v>3.4034831288859801</v>
      </c>
      <c r="I6" s="4">
        <v>4.42606473704243</v>
      </c>
      <c r="J6" s="4">
        <v>2.6747066487761</v>
      </c>
      <c r="K6" s="4">
        <v>2.83287675958187</v>
      </c>
      <c r="L6" s="4">
        <v>8.8078310574384606E-3</v>
      </c>
      <c r="M6" s="4">
        <v>1.27016500852503E-2</v>
      </c>
      <c r="N6" s="4">
        <v>0.99938083944165301</v>
      </c>
      <c r="O6" s="4">
        <v>0.893452127136248</v>
      </c>
      <c r="P6" s="4">
        <v>-4.5376959565122998</v>
      </c>
      <c r="Q6" s="4">
        <v>-4.1820764774111501</v>
      </c>
      <c r="R6" s="8" t="s">
        <v>191</v>
      </c>
    </row>
    <row r="7" spans="1:18" x14ac:dyDescent="0.75">
      <c r="A7" s="4" t="s">
        <v>10</v>
      </c>
      <c r="B7" s="4" t="s">
        <v>20</v>
      </c>
      <c r="C7" s="15" t="s">
        <v>19</v>
      </c>
      <c r="D7" s="4">
        <v>395245</v>
      </c>
      <c r="E7" s="5" t="s">
        <v>153</v>
      </c>
      <c r="F7" s="4">
        <v>1.9451214544567801</v>
      </c>
      <c r="G7" s="4">
        <v>1.15345363037056</v>
      </c>
      <c r="H7" s="4">
        <v>3.72905734518669</v>
      </c>
      <c r="I7" s="4">
        <v>2.9515193678353899</v>
      </c>
      <c r="J7" s="4">
        <v>2.9362374591594</v>
      </c>
      <c r="K7" s="4">
        <v>2.4035986456311802</v>
      </c>
      <c r="L7" s="4">
        <v>4.1676720443820101E-3</v>
      </c>
      <c r="M7" s="4">
        <v>2.9776001489936501E-2</v>
      </c>
      <c r="N7" s="4">
        <v>0.99938083944165301</v>
      </c>
      <c r="O7" s="4">
        <v>0.893452127136248</v>
      </c>
      <c r="P7" s="4">
        <v>-4.5203974368860296</v>
      </c>
      <c r="Q7" s="4">
        <v>-4.4191555761013497</v>
      </c>
      <c r="R7" s="8" t="s">
        <v>190</v>
      </c>
    </row>
    <row r="8" spans="1:18" x14ac:dyDescent="0.75">
      <c r="A8" s="4" t="s">
        <v>10</v>
      </c>
      <c r="B8" s="4" t="s">
        <v>18</v>
      </c>
      <c r="C8" s="15" t="s">
        <v>17</v>
      </c>
      <c r="D8" s="4">
        <v>423160</v>
      </c>
      <c r="E8" s="5" t="s">
        <v>154</v>
      </c>
      <c r="F8" s="4">
        <v>1.88006913597017</v>
      </c>
      <c r="G8" s="4">
        <v>0.48460960203216302</v>
      </c>
      <c r="H8" s="4">
        <v>3.4648969283998299</v>
      </c>
      <c r="I8" s="4">
        <v>4.4911599649494001</v>
      </c>
      <c r="J8" s="4">
        <v>2.8364096317398202</v>
      </c>
      <c r="K8" s="4">
        <v>2.4670143418266002</v>
      </c>
      <c r="L8" s="4">
        <v>5.5766880604946403E-3</v>
      </c>
      <c r="M8" s="4">
        <v>2.6303703443823299E-2</v>
      </c>
      <c r="N8" s="4">
        <v>0.99938083944165301</v>
      </c>
      <c r="O8" s="4">
        <v>0.893452127136248</v>
      </c>
      <c r="P8" s="4">
        <v>-4.5292343440872003</v>
      </c>
      <c r="Q8" s="4">
        <v>-4.2623241351507204</v>
      </c>
      <c r="R8" s="7" t="s">
        <v>188</v>
      </c>
    </row>
    <row r="9" spans="1:18" x14ac:dyDescent="0.75">
      <c r="A9" s="4" t="s">
        <v>10</v>
      </c>
      <c r="B9" s="4" t="s">
        <v>16</v>
      </c>
      <c r="C9" s="15" t="s">
        <v>15</v>
      </c>
      <c r="D9" s="4">
        <v>425613</v>
      </c>
      <c r="E9" s="5" t="s">
        <v>155</v>
      </c>
      <c r="F9" s="4">
        <v>1.1256700062163001</v>
      </c>
      <c r="G9" s="4">
        <v>0.33240530709364402</v>
      </c>
      <c r="H9" s="4">
        <v>6.5074044972867497</v>
      </c>
      <c r="I9" s="4">
        <v>6.5401331428341596</v>
      </c>
      <c r="J9" s="4">
        <v>2.5556215239854598</v>
      </c>
      <c r="K9" s="4">
        <v>2.15071128781653</v>
      </c>
      <c r="L9" s="4">
        <v>1.21873496786289E-2</v>
      </c>
      <c r="M9" s="4">
        <v>4.8401236502365698E-2</v>
      </c>
      <c r="N9" s="4">
        <v>0.99938083944165301</v>
      </c>
      <c r="O9" s="4">
        <v>0.893452127136248</v>
      </c>
      <c r="P9" s="4">
        <v>-4.4540169308729798</v>
      </c>
      <c r="Q9" s="4">
        <v>-4.2553049761368502</v>
      </c>
      <c r="R9" s="8" t="s">
        <v>191</v>
      </c>
    </row>
    <row r="10" spans="1:18" x14ac:dyDescent="0.75">
      <c r="A10" s="4" t="s">
        <v>10</v>
      </c>
      <c r="B10" s="4" t="s">
        <v>14</v>
      </c>
      <c r="C10" s="15" t="s">
        <v>13</v>
      </c>
      <c r="D10" s="4">
        <v>422291</v>
      </c>
      <c r="E10" s="5" t="s">
        <v>156</v>
      </c>
      <c r="F10" s="4">
        <v>1.84606383348373</v>
      </c>
      <c r="G10" s="4">
        <v>0.67835562420401296</v>
      </c>
      <c r="H10" s="4">
        <v>3.7127306610220798</v>
      </c>
      <c r="I10" s="4">
        <v>1.8693244661473201</v>
      </c>
      <c r="J10" s="4">
        <v>2.8111575220024898</v>
      </c>
      <c r="K10" s="4">
        <v>2.2698655455984</v>
      </c>
      <c r="L10" s="4">
        <v>5.9964900245933301E-3</v>
      </c>
      <c r="M10" s="4">
        <v>3.85698634672966E-2</v>
      </c>
      <c r="N10" s="4">
        <v>0.99938083944165301</v>
      </c>
      <c r="O10" s="4">
        <v>0.893452127136248</v>
      </c>
      <c r="P10" s="4">
        <v>-4.5272318054421001</v>
      </c>
      <c r="Q10" s="4">
        <v>-4.50592013849562</v>
      </c>
      <c r="R10" s="7" t="s">
        <v>187</v>
      </c>
    </row>
    <row r="11" spans="1:18" x14ac:dyDescent="0.75">
      <c r="A11" s="4" t="s">
        <v>10</v>
      </c>
      <c r="B11" s="4" t="s">
        <v>12</v>
      </c>
      <c r="C11" s="15" t="s">
        <v>11</v>
      </c>
      <c r="D11" s="4">
        <v>107057416</v>
      </c>
      <c r="E11" s="5" t="s">
        <v>157</v>
      </c>
      <c r="F11" s="4">
        <v>0.62969410630998501</v>
      </c>
      <c r="G11" s="4">
        <v>0.33654390504771498</v>
      </c>
      <c r="H11" s="4">
        <v>8.5418785002879893</v>
      </c>
      <c r="I11" s="4">
        <v>4.9275449622805798</v>
      </c>
      <c r="J11" s="4">
        <v>2.1264677210271201</v>
      </c>
      <c r="K11" s="4">
        <v>2.2917053005443</v>
      </c>
      <c r="L11" s="4">
        <v>3.6057252558102701E-2</v>
      </c>
      <c r="M11" s="4">
        <v>3.6983856603110099E-2</v>
      </c>
      <c r="N11" s="4">
        <v>0.99938083944165301</v>
      </c>
      <c r="O11" s="4">
        <v>0.893452127136248</v>
      </c>
      <c r="P11" s="4">
        <v>-4.3993209243185198</v>
      </c>
      <c r="Q11" s="4">
        <v>-4.2756648846587302</v>
      </c>
      <c r="R11" s="8" t="s">
        <v>190</v>
      </c>
    </row>
    <row r="12" spans="1:18" x14ac:dyDescent="0.75">
      <c r="A12" s="4" t="s">
        <v>10</v>
      </c>
      <c r="B12" s="4" t="s">
        <v>30</v>
      </c>
      <c r="C12" s="15" t="s">
        <v>29</v>
      </c>
      <c r="D12" s="4">
        <v>426644</v>
      </c>
      <c r="E12" s="5" t="s">
        <v>179</v>
      </c>
      <c r="F12" s="4">
        <v>-1.56972587808649</v>
      </c>
      <c r="G12" s="4">
        <v>-0.57339238336595999</v>
      </c>
      <c r="H12" s="4">
        <v>3.7322213327032698</v>
      </c>
      <c r="I12" s="4">
        <v>3.1007911145138101</v>
      </c>
      <c r="J12" s="4">
        <v>-2.2937663990076298</v>
      </c>
      <c r="K12" s="4">
        <v>-2.3112930139002001</v>
      </c>
      <c r="L12" s="4">
        <v>2.4008640745622801E-2</v>
      </c>
      <c r="M12" s="4">
        <v>3.5613649754839397E-2</v>
      </c>
      <c r="N12" s="4">
        <v>0.99938083944165301</v>
      </c>
      <c r="O12" s="4">
        <v>0.893452127136248</v>
      </c>
      <c r="P12" s="4">
        <v>-4.5519727335160596</v>
      </c>
      <c r="Q12" s="4">
        <v>-4.4143034608841596</v>
      </c>
      <c r="R12" s="7" t="s">
        <v>189</v>
      </c>
    </row>
  </sheetData>
  <mergeCells count="11">
    <mergeCell ref="P2:Q2"/>
    <mergeCell ref="L2:M2"/>
    <mergeCell ref="H2:I2"/>
    <mergeCell ref="R1:R2"/>
    <mergeCell ref="A1:A2"/>
    <mergeCell ref="B1:B2"/>
    <mergeCell ref="C1:C2"/>
    <mergeCell ref="D1:D2"/>
    <mergeCell ref="N2:O2"/>
    <mergeCell ref="J2:K2"/>
    <mergeCell ref="F2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topLeftCell="E1" zoomScale="70" zoomScaleNormal="70" workbookViewId="0">
      <selection activeCell="U3" sqref="U3:U17"/>
    </sheetView>
  </sheetViews>
  <sheetFormatPr defaultRowHeight="14.75" x14ac:dyDescent="0.75"/>
  <cols>
    <col min="2" max="2" width="21.1328125" customWidth="1"/>
    <col min="5" max="5" width="28.7265625" customWidth="1"/>
    <col min="11" max="11" width="11" customWidth="1"/>
    <col min="21" max="21" width="49.1328125" customWidth="1"/>
  </cols>
  <sheetData>
    <row r="1" spans="1:21" x14ac:dyDescent="0.75">
      <c r="A1" s="44" t="s">
        <v>7</v>
      </c>
      <c r="B1" s="44" t="s">
        <v>101</v>
      </c>
      <c r="C1" s="44" t="s">
        <v>8</v>
      </c>
      <c r="D1" s="44" t="s">
        <v>100</v>
      </c>
      <c r="E1" s="3" t="s">
        <v>147</v>
      </c>
      <c r="F1" s="44" t="s">
        <v>148</v>
      </c>
      <c r="G1" s="44"/>
      <c r="H1" s="44"/>
      <c r="I1" s="3" t="s">
        <v>147</v>
      </c>
      <c r="J1" s="3" t="s">
        <v>148</v>
      </c>
      <c r="K1" s="3" t="s">
        <v>147</v>
      </c>
      <c r="L1" s="3" t="s">
        <v>148</v>
      </c>
      <c r="M1" s="3" t="s">
        <v>147</v>
      </c>
      <c r="N1" s="3" t="s">
        <v>148</v>
      </c>
      <c r="O1" s="3" t="s">
        <v>147</v>
      </c>
      <c r="P1" s="3" t="s">
        <v>148</v>
      </c>
      <c r="Q1" s="3" t="s">
        <v>147</v>
      </c>
      <c r="R1" s="3" t="s">
        <v>148</v>
      </c>
      <c r="S1" s="3" t="s">
        <v>147</v>
      </c>
      <c r="T1" s="3" t="s">
        <v>148</v>
      </c>
      <c r="U1" s="44" t="s">
        <v>205</v>
      </c>
    </row>
    <row r="2" spans="1:21" x14ac:dyDescent="0.75">
      <c r="A2" s="44"/>
      <c r="B2" s="44"/>
      <c r="C2" s="44"/>
      <c r="D2" s="44"/>
      <c r="E2" s="3" t="s">
        <v>0</v>
      </c>
      <c r="F2" s="3" t="s">
        <v>180</v>
      </c>
      <c r="G2" s="3" t="s">
        <v>145</v>
      </c>
      <c r="H2" s="3" t="s">
        <v>144</v>
      </c>
      <c r="I2" s="44" t="s">
        <v>1</v>
      </c>
      <c r="J2" s="44"/>
      <c r="K2" s="44" t="s">
        <v>2</v>
      </c>
      <c r="L2" s="44"/>
      <c r="M2" s="44" t="s">
        <v>3</v>
      </c>
      <c r="N2" s="44"/>
      <c r="O2" s="44" t="s">
        <v>4</v>
      </c>
      <c r="P2" s="44"/>
      <c r="Q2" s="44" t="s">
        <v>5</v>
      </c>
      <c r="R2" s="44"/>
      <c r="S2" s="44" t="s">
        <v>6</v>
      </c>
      <c r="T2" s="44"/>
      <c r="U2" s="45"/>
    </row>
    <row r="3" spans="1:21" x14ac:dyDescent="0.75">
      <c r="A3" s="1" t="s">
        <v>9</v>
      </c>
      <c r="B3" s="1" t="s">
        <v>76</v>
      </c>
      <c r="C3" s="14" t="s">
        <v>75</v>
      </c>
      <c r="D3" s="1">
        <v>422379</v>
      </c>
      <c r="E3" s="1" t="s">
        <v>159</v>
      </c>
      <c r="F3" s="1" t="s">
        <v>103</v>
      </c>
      <c r="G3" s="1" t="s">
        <v>142</v>
      </c>
      <c r="H3" s="1">
        <v>95.8267484908</v>
      </c>
      <c r="I3" s="1">
        <v>-1.44400661767601</v>
      </c>
      <c r="J3" s="1">
        <v>0.63782011127156901</v>
      </c>
      <c r="K3" s="1">
        <v>3.8099618163817301</v>
      </c>
      <c r="L3" s="1">
        <v>13.850465691446599</v>
      </c>
      <c r="M3" s="1">
        <v>-2.2014555582358399</v>
      </c>
      <c r="N3" s="1">
        <v>2.1466907641143602</v>
      </c>
      <c r="O3" s="1">
        <v>3.01263221456421E-2</v>
      </c>
      <c r="P3" s="1">
        <v>4.890966033231E-2</v>
      </c>
      <c r="Q3" s="1">
        <v>0.99938083944165301</v>
      </c>
      <c r="R3" s="1">
        <v>0.98289874717672499</v>
      </c>
      <c r="S3" s="1">
        <v>-4.5553042940780504</v>
      </c>
      <c r="T3" s="1">
        <v>-3.7348949312213602</v>
      </c>
      <c r="U3" s="16" t="s">
        <v>194</v>
      </c>
    </row>
    <row r="4" spans="1:21" x14ac:dyDescent="0.75">
      <c r="A4" s="1" t="s">
        <v>9</v>
      </c>
      <c r="B4" s="1" t="s">
        <v>74</v>
      </c>
      <c r="C4" s="14" t="s">
        <v>73</v>
      </c>
      <c r="D4" s="1">
        <v>422443</v>
      </c>
      <c r="E4" s="1" t="s">
        <v>181</v>
      </c>
      <c r="F4" s="1" t="s">
        <v>103</v>
      </c>
      <c r="G4" s="1" t="s">
        <v>141</v>
      </c>
      <c r="H4" s="1">
        <v>90.952287148043396</v>
      </c>
      <c r="I4" s="1">
        <v>-1.42368636633437</v>
      </c>
      <c r="J4" s="1">
        <v>0.63782011127156901</v>
      </c>
      <c r="K4" s="1">
        <v>4.07875711292031</v>
      </c>
      <c r="L4" s="1">
        <v>13.850465691446599</v>
      </c>
      <c r="M4" s="1">
        <v>-2.2046041349675698</v>
      </c>
      <c r="N4" s="1">
        <v>2.1466907641143602</v>
      </c>
      <c r="O4" s="1">
        <v>2.9897105520792201E-2</v>
      </c>
      <c r="P4" s="1">
        <v>4.890966033231E-2</v>
      </c>
      <c r="Q4" s="1">
        <v>0.99938083944165301</v>
      </c>
      <c r="R4" s="1">
        <v>0.98289874717672499</v>
      </c>
      <c r="S4" s="1">
        <v>-4.5522806707218999</v>
      </c>
      <c r="T4" s="1">
        <v>-3.7348949312213602</v>
      </c>
      <c r="U4" s="17" t="s">
        <v>190</v>
      </c>
    </row>
    <row r="5" spans="1:21" x14ac:dyDescent="0.75">
      <c r="A5" s="1" t="s">
        <v>9</v>
      </c>
      <c r="B5" s="1" t="s">
        <v>72</v>
      </c>
      <c r="C5" s="14" t="s">
        <v>71</v>
      </c>
      <c r="D5" s="1">
        <v>769288</v>
      </c>
      <c r="E5" s="1" t="s">
        <v>160</v>
      </c>
      <c r="F5" s="1" t="s">
        <v>103</v>
      </c>
      <c r="G5" s="1" t="s">
        <v>137</v>
      </c>
      <c r="H5" s="1">
        <v>93.079612878634293</v>
      </c>
      <c r="I5" s="1">
        <v>-1.46715943319328</v>
      </c>
      <c r="J5" s="1">
        <v>0.63782011127156901</v>
      </c>
      <c r="K5" s="1">
        <v>3.53556333727941</v>
      </c>
      <c r="L5" s="1">
        <v>13.850465691446599</v>
      </c>
      <c r="M5" s="1">
        <v>-2.1252741096298902</v>
      </c>
      <c r="N5" s="1">
        <v>2.1466907641143602</v>
      </c>
      <c r="O5" s="1">
        <v>3.6159309179208697E-2</v>
      </c>
      <c r="P5" s="1">
        <v>4.890966033231E-2</v>
      </c>
      <c r="Q5" s="1">
        <v>0.99938083944165301</v>
      </c>
      <c r="R5" s="1">
        <v>0.98289874717672499</v>
      </c>
      <c r="S5" s="1">
        <v>-4.5606904719630501</v>
      </c>
      <c r="T5" s="1">
        <v>-3.7348949312213602</v>
      </c>
      <c r="U5" s="16" t="s">
        <v>195</v>
      </c>
    </row>
    <row r="6" spans="1:21" x14ac:dyDescent="0.75">
      <c r="A6" s="1" t="s">
        <v>9</v>
      </c>
      <c r="B6" s="1" t="s">
        <v>70</v>
      </c>
      <c r="C6" s="14" t="s">
        <v>69</v>
      </c>
      <c r="D6" s="1">
        <v>429028</v>
      </c>
      <c r="E6" s="1" t="s">
        <v>161</v>
      </c>
      <c r="F6" s="1" t="s">
        <v>103</v>
      </c>
      <c r="G6" s="1" t="s">
        <v>136</v>
      </c>
      <c r="H6" s="1">
        <v>86.141933708105</v>
      </c>
      <c r="I6" s="1">
        <v>-1.3371673933121599</v>
      </c>
      <c r="J6" s="1">
        <v>0.63782011127156901</v>
      </c>
      <c r="K6" s="1">
        <v>4.6898767332423699</v>
      </c>
      <c r="L6" s="1">
        <v>13.850465691446599</v>
      </c>
      <c r="M6" s="1">
        <v>-2.2455689751030499</v>
      </c>
      <c r="N6" s="1">
        <v>2.1466907641143602</v>
      </c>
      <c r="O6" s="1">
        <v>2.7050843451571799E-2</v>
      </c>
      <c r="P6" s="1">
        <v>4.890966033231E-2</v>
      </c>
      <c r="Q6" s="1">
        <v>0.99938083944165301</v>
      </c>
      <c r="R6" s="1">
        <v>0.98289874717672499</v>
      </c>
      <c r="S6" s="1">
        <v>-4.5412939850883403</v>
      </c>
      <c r="T6" s="1">
        <v>-3.7348949312213602</v>
      </c>
      <c r="U6" s="16" t="s">
        <v>196</v>
      </c>
    </row>
    <row r="7" spans="1:21" x14ac:dyDescent="0.75">
      <c r="A7" s="1" t="s">
        <v>9</v>
      </c>
      <c r="B7" s="1" t="s">
        <v>62</v>
      </c>
      <c r="C7" s="14" t="s">
        <v>61</v>
      </c>
      <c r="D7" s="1">
        <v>770205</v>
      </c>
      <c r="E7" s="1" t="s">
        <v>165</v>
      </c>
      <c r="F7" s="1" t="s">
        <v>103</v>
      </c>
      <c r="G7" s="1" t="s">
        <v>129</v>
      </c>
      <c r="H7" s="1">
        <v>95.605559999999997</v>
      </c>
      <c r="I7" s="1">
        <v>-1.93118745802347</v>
      </c>
      <c r="J7" s="1">
        <v>0.63782011127156901</v>
      </c>
      <c r="K7" s="1">
        <v>3.4951111016818901</v>
      </c>
      <c r="L7" s="1">
        <v>13.850465691446599</v>
      </c>
      <c r="M7" s="1">
        <v>-2.8874315153084398</v>
      </c>
      <c r="N7" s="1">
        <v>2.1466907641143602</v>
      </c>
      <c r="O7" s="1">
        <v>4.80953802450944E-3</v>
      </c>
      <c r="P7" s="1">
        <v>4.890966033231E-2</v>
      </c>
      <c r="Q7" s="1">
        <v>0.99938083944165301</v>
      </c>
      <c r="R7" s="1">
        <v>0.98289874717672499</v>
      </c>
      <c r="S7" s="1">
        <v>-4.5263314414523004</v>
      </c>
      <c r="T7" s="1">
        <v>-3.7348949312213602</v>
      </c>
      <c r="U7" s="17" t="s">
        <v>191</v>
      </c>
    </row>
    <row r="8" spans="1:21" x14ac:dyDescent="0.75">
      <c r="A8" s="1" t="s">
        <v>9</v>
      </c>
      <c r="B8" s="1" t="s">
        <v>60</v>
      </c>
      <c r="C8" s="14" t="s">
        <v>59</v>
      </c>
      <c r="D8" s="1">
        <v>421694</v>
      </c>
      <c r="E8" s="1" t="s">
        <v>166</v>
      </c>
      <c r="F8" s="1" t="s">
        <v>103</v>
      </c>
      <c r="G8" s="1" t="s">
        <v>128</v>
      </c>
      <c r="H8" s="1">
        <v>93.426159999999996</v>
      </c>
      <c r="I8" s="1">
        <v>-1.33367733136623</v>
      </c>
      <c r="J8" s="1">
        <v>0.63782011127156901</v>
      </c>
      <c r="K8" s="1">
        <v>3.83092338029806</v>
      </c>
      <c r="L8" s="1">
        <v>13.850465691446599</v>
      </c>
      <c r="M8" s="1">
        <v>-2.0123962774840201</v>
      </c>
      <c r="N8" s="1">
        <v>2.1466907641143602</v>
      </c>
      <c r="O8" s="1">
        <v>4.7010553124844499E-2</v>
      </c>
      <c r="P8" s="1">
        <v>4.890966033231E-2</v>
      </c>
      <c r="Q8" s="1">
        <v>0.99938083944165301</v>
      </c>
      <c r="R8" s="1">
        <v>0.98289874717672499</v>
      </c>
      <c r="S8" s="1">
        <v>-4.5631627977377303</v>
      </c>
      <c r="T8" s="1">
        <v>-3.7348949312213602</v>
      </c>
      <c r="U8" s="16" t="s">
        <v>193</v>
      </c>
    </row>
    <row r="9" spans="1:21" x14ac:dyDescent="0.75">
      <c r="A9" s="1" t="s">
        <v>9</v>
      </c>
      <c r="B9" s="1" t="s">
        <v>56</v>
      </c>
      <c r="C9" s="14" t="s">
        <v>55</v>
      </c>
      <c r="D9" s="1">
        <v>427169</v>
      </c>
      <c r="E9" s="1" t="s">
        <v>168</v>
      </c>
      <c r="F9" s="1" t="s">
        <v>103</v>
      </c>
      <c r="G9" s="1" t="s">
        <v>125</v>
      </c>
      <c r="H9" s="1">
        <v>98.408610039951199</v>
      </c>
      <c r="I9" s="1">
        <v>-1.5679011798807101</v>
      </c>
      <c r="J9" s="1">
        <v>0.63782011127156901</v>
      </c>
      <c r="K9" s="1">
        <v>3.8299379273483201</v>
      </c>
      <c r="L9" s="1">
        <v>13.850465691446599</v>
      </c>
      <c r="M9" s="1">
        <v>-2.39768231572081</v>
      </c>
      <c r="N9" s="1">
        <v>2.1466907641143602</v>
      </c>
      <c r="O9" s="1">
        <v>1.8455216443342901E-2</v>
      </c>
      <c r="P9" s="1">
        <v>4.890966033231E-2</v>
      </c>
      <c r="Q9" s="1">
        <v>0.99938083944165301</v>
      </c>
      <c r="R9" s="1">
        <v>0.98289874717672499</v>
      </c>
      <c r="S9" s="1">
        <v>-4.5461366067852502</v>
      </c>
      <c r="T9" s="1">
        <v>-3.7348949312213602</v>
      </c>
      <c r="U9" s="16" t="s">
        <v>199</v>
      </c>
    </row>
    <row r="10" spans="1:21" x14ac:dyDescent="0.75">
      <c r="A10" s="1" t="s">
        <v>9</v>
      </c>
      <c r="B10" s="1" t="s">
        <v>54</v>
      </c>
      <c r="C10" s="14" t="s">
        <v>53</v>
      </c>
      <c r="D10" s="1">
        <v>445340</v>
      </c>
      <c r="E10" s="1" t="s">
        <v>169</v>
      </c>
      <c r="F10" s="1" t="s">
        <v>124</v>
      </c>
      <c r="G10" s="1" t="s">
        <v>123</v>
      </c>
      <c r="H10" s="1">
        <v>92.705693142499996</v>
      </c>
      <c r="I10" s="1">
        <v>-1.1970673346979399</v>
      </c>
      <c r="J10" s="1">
        <v>1.8639158928058801</v>
      </c>
      <c r="K10" s="1">
        <v>4.8489978023367701</v>
      </c>
      <c r="L10" s="1">
        <v>1.1231366364109201</v>
      </c>
      <c r="M10" s="1">
        <v>-2.0855616200271299</v>
      </c>
      <c r="N10" s="1">
        <v>2.37079820702</v>
      </c>
      <c r="O10" s="1">
        <v>3.9700372136497498E-2</v>
      </c>
      <c r="P10" s="1">
        <v>3.1857670807652297E-2</v>
      </c>
      <c r="Q10" s="1">
        <v>0.99938083944165301</v>
      </c>
      <c r="R10" s="1">
        <v>0.98289874717672499</v>
      </c>
      <c r="S10" s="1">
        <v>-4.5478067713587098</v>
      </c>
      <c r="T10" s="1">
        <v>-3.9174517646665001</v>
      </c>
      <c r="U10" s="17" t="s">
        <v>190</v>
      </c>
    </row>
    <row r="11" spans="1:21" x14ac:dyDescent="0.75">
      <c r="A11" s="1" t="s">
        <v>9</v>
      </c>
      <c r="B11" s="1" t="s">
        <v>46</v>
      </c>
      <c r="C11" s="14" t="s">
        <v>45</v>
      </c>
      <c r="D11" s="1">
        <v>421786</v>
      </c>
      <c r="E11" s="1" t="s">
        <v>171</v>
      </c>
      <c r="F11" s="1" t="s">
        <v>103</v>
      </c>
      <c r="G11" s="1" t="s">
        <v>118</v>
      </c>
      <c r="H11" s="1">
        <v>98.994046480131402</v>
      </c>
      <c r="I11" s="1">
        <v>-1.64225956223861</v>
      </c>
      <c r="J11" s="1">
        <v>0.63782011127156901</v>
      </c>
      <c r="K11" s="1">
        <v>4.0336699975710699</v>
      </c>
      <c r="L11" s="1">
        <v>13.850465691446599</v>
      </c>
      <c r="M11" s="1">
        <v>-2.5495702203989099</v>
      </c>
      <c r="N11" s="1">
        <v>2.1466907641143602</v>
      </c>
      <c r="O11" s="1">
        <v>1.2386779984581899E-2</v>
      </c>
      <c r="P11" s="1">
        <v>4.890966033231E-2</v>
      </c>
      <c r="Q11" s="1">
        <v>0.99938083944165301</v>
      </c>
      <c r="R11" s="1">
        <v>0.98289874717672499</v>
      </c>
      <c r="S11" s="1">
        <v>-4.5357348856676296</v>
      </c>
      <c r="T11" s="1">
        <v>-3.7348949312213602</v>
      </c>
      <c r="U11" s="17" t="s">
        <v>191</v>
      </c>
    </row>
    <row r="12" spans="1:21" x14ac:dyDescent="0.75">
      <c r="A12" s="1" t="s">
        <v>9</v>
      </c>
      <c r="B12" s="1" t="s">
        <v>44</v>
      </c>
      <c r="C12" s="14" t="s">
        <v>43</v>
      </c>
      <c r="D12" s="1">
        <v>422557</v>
      </c>
      <c r="E12" s="1" t="s">
        <v>172</v>
      </c>
      <c r="F12" s="1" t="s">
        <v>103</v>
      </c>
      <c r="G12" s="1" t="s">
        <v>117</v>
      </c>
      <c r="H12" s="1">
        <v>92.22654</v>
      </c>
      <c r="I12" s="1">
        <v>-1.4271777039511999</v>
      </c>
      <c r="J12" s="1">
        <v>0.63782011127156901</v>
      </c>
      <c r="K12" s="1">
        <v>4.4732033079714597</v>
      </c>
      <c r="L12" s="1">
        <v>13.850465691446599</v>
      </c>
      <c r="M12" s="1">
        <v>-2.2580258020364701</v>
      </c>
      <c r="N12" s="1">
        <v>2.1466907641143602</v>
      </c>
      <c r="O12" s="1">
        <v>2.6233801495785299E-2</v>
      </c>
      <c r="P12" s="1">
        <v>4.890966033231E-2</v>
      </c>
      <c r="Q12" s="1">
        <v>0.99938083944165301</v>
      </c>
      <c r="R12" s="1">
        <v>0.98289874717672499</v>
      </c>
      <c r="S12" s="1">
        <v>-4.5441827611167804</v>
      </c>
      <c r="T12" s="1">
        <v>-3.7348949312213602</v>
      </c>
      <c r="U12" s="16" t="s">
        <v>201</v>
      </c>
    </row>
    <row r="13" spans="1:21" x14ac:dyDescent="0.75">
      <c r="A13" s="1" t="s">
        <v>9</v>
      </c>
      <c r="B13" s="1" t="s">
        <v>40</v>
      </c>
      <c r="C13" s="14" t="s">
        <v>39</v>
      </c>
      <c r="D13" s="1">
        <v>373965</v>
      </c>
      <c r="E13" s="1" t="s">
        <v>174</v>
      </c>
      <c r="F13" s="1" t="s">
        <v>103</v>
      </c>
      <c r="G13" s="1" t="s">
        <v>113</v>
      </c>
      <c r="H13" s="1">
        <v>95.285640000000001</v>
      </c>
      <c r="I13" s="1">
        <v>-1.2611044533728499</v>
      </c>
      <c r="J13" s="1">
        <v>0.63782011127156901</v>
      </c>
      <c r="K13" s="1">
        <v>4.9015604338883296</v>
      </c>
      <c r="L13" s="1">
        <v>13.850465691446599</v>
      </c>
      <c r="M13" s="1">
        <v>-2.0751479150243002</v>
      </c>
      <c r="N13" s="1">
        <v>2.1466907641143602</v>
      </c>
      <c r="O13" s="1">
        <v>4.0677003358443702E-2</v>
      </c>
      <c r="P13" s="1">
        <v>4.890966033231E-2</v>
      </c>
      <c r="Q13" s="1">
        <v>0.99938083944165301</v>
      </c>
      <c r="R13" s="1">
        <v>0.98289874717672499</v>
      </c>
      <c r="S13" s="1">
        <v>-4.5475513392949196</v>
      </c>
      <c r="T13" s="1">
        <v>-3.7348949312213602</v>
      </c>
      <c r="U13" s="16" t="s">
        <v>203</v>
      </c>
    </row>
    <row r="14" spans="1:21" x14ac:dyDescent="0.75">
      <c r="A14" s="1" t="s">
        <v>9</v>
      </c>
      <c r="B14" s="1" t="s">
        <v>36</v>
      </c>
      <c r="C14" s="14" t="s">
        <v>35</v>
      </c>
      <c r="D14" s="1">
        <v>395572</v>
      </c>
      <c r="E14" s="1" t="s">
        <v>176</v>
      </c>
      <c r="F14" s="1" t="s">
        <v>103</v>
      </c>
      <c r="G14" s="1" t="s">
        <v>107</v>
      </c>
      <c r="H14" s="1">
        <v>90.909180000000006</v>
      </c>
      <c r="I14" s="1">
        <v>-1.3642574368186799</v>
      </c>
      <c r="J14" s="1">
        <v>0.63782011127156901</v>
      </c>
      <c r="K14" s="1">
        <v>3.5667629635111999</v>
      </c>
      <c r="L14" s="1">
        <v>13.850465691446599</v>
      </c>
      <c r="M14" s="1">
        <v>-2.0381329152755199</v>
      </c>
      <c r="N14" s="1">
        <v>2.1466907641143602</v>
      </c>
      <c r="O14" s="1">
        <v>4.4317601212371299E-2</v>
      </c>
      <c r="P14" s="1">
        <v>4.890966033231E-2</v>
      </c>
      <c r="Q14" s="1">
        <v>0.99938083944165301</v>
      </c>
      <c r="R14" s="1">
        <v>0.98289874717672499</v>
      </c>
      <c r="S14" s="1">
        <v>-4.5639533993683798</v>
      </c>
      <c r="T14" s="1">
        <v>-3.7348949312213602</v>
      </c>
      <c r="U14" s="17" t="s">
        <v>190</v>
      </c>
    </row>
    <row r="15" spans="1:21" x14ac:dyDescent="0.75">
      <c r="A15" s="1" t="s">
        <v>9</v>
      </c>
      <c r="B15" s="1" t="s">
        <v>34</v>
      </c>
      <c r="C15" s="14" t="s">
        <v>33</v>
      </c>
      <c r="D15" s="1">
        <v>418463</v>
      </c>
      <c r="E15" s="1" t="s">
        <v>177</v>
      </c>
      <c r="F15" s="1" t="s">
        <v>103</v>
      </c>
      <c r="G15" s="1" t="s">
        <v>106</v>
      </c>
      <c r="H15" s="1">
        <v>91.105252490030097</v>
      </c>
      <c r="I15" s="1">
        <v>-1.32909559011982</v>
      </c>
      <c r="J15" s="1">
        <v>0.63782011127156901</v>
      </c>
      <c r="K15" s="1">
        <v>4.5052119113826601</v>
      </c>
      <c r="L15" s="1">
        <v>13.850465691446599</v>
      </c>
      <c r="M15" s="1">
        <v>-2.2055461588884402</v>
      </c>
      <c r="N15" s="1">
        <v>2.1466907641143602</v>
      </c>
      <c r="O15" s="1">
        <v>2.9828822761876001E-2</v>
      </c>
      <c r="P15" s="1">
        <v>4.890966033231E-2</v>
      </c>
      <c r="Q15" s="1">
        <v>0.99938083944165301</v>
      </c>
      <c r="R15" s="1">
        <v>0.98289874717672499</v>
      </c>
      <c r="S15" s="1">
        <v>-4.5465133030321701</v>
      </c>
      <c r="T15" s="1">
        <v>-3.7348949312213602</v>
      </c>
      <c r="U15" s="16" t="s">
        <v>204</v>
      </c>
    </row>
    <row r="16" spans="1:21" x14ac:dyDescent="0.75">
      <c r="A16" s="1" t="s">
        <v>9</v>
      </c>
      <c r="B16" s="1" t="s">
        <v>32</v>
      </c>
      <c r="C16" s="14" t="s">
        <v>31</v>
      </c>
      <c r="D16" s="1">
        <v>107049580</v>
      </c>
      <c r="E16" s="1" t="s">
        <v>178</v>
      </c>
      <c r="F16" s="1" t="s">
        <v>105</v>
      </c>
      <c r="G16" s="1" t="s">
        <v>104</v>
      </c>
      <c r="H16" s="1">
        <v>99.998240595432804</v>
      </c>
      <c r="I16" s="1">
        <v>-0.92204277090461795</v>
      </c>
      <c r="J16" s="1">
        <v>1.4236138034213499</v>
      </c>
      <c r="K16" s="1">
        <v>6.5566070371107399</v>
      </c>
      <c r="L16" s="1">
        <v>0.12433934321441199</v>
      </c>
      <c r="M16" s="1">
        <v>-2.25014162611996</v>
      </c>
      <c r="N16" s="1">
        <v>2.2738878651547099</v>
      </c>
      <c r="O16" s="1">
        <v>2.6748367336195102E-2</v>
      </c>
      <c r="P16" s="1">
        <v>3.8401305769950503E-2</v>
      </c>
      <c r="Q16" s="1">
        <v>0.99938083944165301</v>
      </c>
      <c r="R16" s="1">
        <v>0.98289874717672499</v>
      </c>
      <c r="S16" s="1">
        <v>-4.4882428756587496</v>
      </c>
      <c r="T16" s="1">
        <v>-4.0528274090685601</v>
      </c>
      <c r="U16" s="17" t="s">
        <v>190</v>
      </c>
    </row>
    <row r="17" spans="1:21" x14ac:dyDescent="0.75">
      <c r="A17" s="1" t="s">
        <v>9</v>
      </c>
      <c r="B17" s="1" t="s">
        <v>64</v>
      </c>
      <c r="C17" s="14" t="s">
        <v>63</v>
      </c>
      <c r="D17" s="1">
        <v>418055</v>
      </c>
      <c r="E17" s="1" t="s">
        <v>164</v>
      </c>
      <c r="F17" s="1" t="s">
        <v>131</v>
      </c>
      <c r="G17" s="1" t="s">
        <v>130</v>
      </c>
      <c r="H17" s="1">
        <v>94.747291099346995</v>
      </c>
      <c r="I17" s="1">
        <v>1.77285597754103</v>
      </c>
      <c r="J17" s="1">
        <v>-1.2602250288116801</v>
      </c>
      <c r="K17" s="1">
        <v>4.2145946454411201</v>
      </c>
      <c r="L17" s="1">
        <v>1.3488763151966801</v>
      </c>
      <c r="M17" s="1">
        <v>2.86148283604112</v>
      </c>
      <c r="N17" s="1">
        <v>-2.34461466792298</v>
      </c>
      <c r="O17" s="1">
        <v>5.1866733064795598E-3</v>
      </c>
      <c r="P17" s="1">
        <v>3.3513604113399299E-2</v>
      </c>
      <c r="Q17" s="1">
        <v>0.99938083944165301</v>
      </c>
      <c r="R17" s="1">
        <v>0.98289874717672499</v>
      </c>
      <c r="S17" s="1">
        <v>-4.5147810880486299</v>
      </c>
      <c r="T17" s="1">
        <v>-3.9124207853846</v>
      </c>
      <c r="U17" s="16" t="s">
        <v>198</v>
      </c>
    </row>
    <row r="18" spans="1:21" x14ac:dyDescent="0.75">
      <c r="A18" s="1" t="s">
        <v>9</v>
      </c>
      <c r="B18" s="1" t="s">
        <v>78</v>
      </c>
      <c r="C18" s="14" t="s">
        <v>77</v>
      </c>
      <c r="D18" s="1">
        <v>416507</v>
      </c>
      <c r="E18" s="1" t="s">
        <v>158</v>
      </c>
      <c r="F18" s="1" t="s">
        <v>103</v>
      </c>
      <c r="G18" s="1" t="s">
        <v>143</v>
      </c>
      <c r="H18" s="1">
        <v>95.940979999999996</v>
      </c>
      <c r="I18" s="1">
        <v>1.5961759604771699</v>
      </c>
      <c r="J18" s="1">
        <v>0.63782011127156901</v>
      </c>
      <c r="K18" s="1">
        <v>3.9506089737238899</v>
      </c>
      <c r="L18" s="1">
        <v>13.850465691446599</v>
      </c>
      <c r="M18" s="1">
        <v>2.4786254378678301</v>
      </c>
      <c r="N18" s="1">
        <v>2.1466907641143602</v>
      </c>
      <c r="O18" s="1">
        <v>1.49535853960429E-2</v>
      </c>
      <c r="P18" s="1">
        <v>4.890966033231E-2</v>
      </c>
      <c r="Q18" s="1">
        <v>0.99938083944165301</v>
      </c>
      <c r="R18" s="1">
        <v>0.98289874717672499</v>
      </c>
      <c r="S18" s="1">
        <v>-4.5406209634519099</v>
      </c>
      <c r="T18" s="1">
        <v>-3.7348949312213602</v>
      </c>
      <c r="U18" s="16" t="s">
        <v>193</v>
      </c>
    </row>
    <row r="19" spans="1:21" x14ac:dyDescent="0.75">
      <c r="A19" s="1" t="s">
        <v>9</v>
      </c>
      <c r="B19" s="1" t="s">
        <v>68</v>
      </c>
      <c r="C19" s="14" t="s">
        <v>67</v>
      </c>
      <c r="D19" s="1">
        <v>424215</v>
      </c>
      <c r="E19" s="1" t="s">
        <v>162</v>
      </c>
      <c r="F19" s="1" t="s">
        <v>103</v>
      </c>
      <c r="G19" s="1" t="s">
        <v>133</v>
      </c>
      <c r="H19" s="1">
        <v>96.392105744760002</v>
      </c>
      <c r="I19" s="1">
        <v>1.3808297660081901</v>
      </c>
      <c r="J19" s="1">
        <v>0.63782011127156901</v>
      </c>
      <c r="K19" s="1">
        <v>3.3328167200064001</v>
      </c>
      <c r="L19" s="1">
        <v>13.850465691446599</v>
      </c>
      <c r="M19" s="1">
        <v>2.0255542556442401</v>
      </c>
      <c r="N19" s="1">
        <v>2.1466907641143602</v>
      </c>
      <c r="O19" s="1">
        <v>4.5616784504427799E-2</v>
      </c>
      <c r="P19" s="1">
        <v>4.890966033231E-2</v>
      </c>
      <c r="Q19" s="1">
        <v>0.99938083944165301</v>
      </c>
      <c r="R19" s="1">
        <v>0.98289874717672499</v>
      </c>
      <c r="S19" s="1">
        <v>-4.5656876368995896</v>
      </c>
      <c r="T19" s="1">
        <v>-3.7348949312213602</v>
      </c>
      <c r="U19" s="17" t="s">
        <v>191</v>
      </c>
    </row>
    <row r="20" spans="1:21" x14ac:dyDescent="0.75">
      <c r="A20" s="1" t="s">
        <v>9</v>
      </c>
      <c r="B20" s="1" t="s">
        <v>66</v>
      </c>
      <c r="C20" s="14" t="s">
        <v>65</v>
      </c>
      <c r="D20" s="1">
        <v>427878</v>
      </c>
      <c r="E20" s="1" t="s">
        <v>163</v>
      </c>
      <c r="F20" s="1" t="s">
        <v>103</v>
      </c>
      <c r="G20" s="1" t="s">
        <v>132</v>
      </c>
      <c r="H20" s="1">
        <v>82.796662407371997</v>
      </c>
      <c r="I20" s="1">
        <v>0.97170631111531602</v>
      </c>
      <c r="J20" s="1">
        <v>0.63782011127156901</v>
      </c>
      <c r="K20" s="1">
        <v>5.7204166963383196</v>
      </c>
      <c r="L20" s="1">
        <v>13.850465691446599</v>
      </c>
      <c r="M20" s="1">
        <v>2.0191256880829802</v>
      </c>
      <c r="N20" s="1">
        <v>2.1466907641143602</v>
      </c>
      <c r="O20" s="1">
        <v>4.6293253532821502E-2</v>
      </c>
      <c r="P20" s="1">
        <v>4.890966033231E-2</v>
      </c>
      <c r="Q20" s="1">
        <v>0.99938083944165301</v>
      </c>
      <c r="R20" s="1">
        <v>0.98289874717672499</v>
      </c>
      <c r="S20" s="1">
        <v>-4.5353461366246801</v>
      </c>
      <c r="T20" s="1">
        <v>-3.7348949312213602</v>
      </c>
      <c r="U20" s="16" t="s">
        <v>197</v>
      </c>
    </row>
    <row r="21" spans="1:21" x14ac:dyDescent="0.75">
      <c r="A21" s="1" t="s">
        <v>9</v>
      </c>
      <c r="B21" s="1" t="s">
        <v>58</v>
      </c>
      <c r="C21" s="14" t="s">
        <v>57</v>
      </c>
      <c r="D21" s="1">
        <v>101747646</v>
      </c>
      <c r="E21" s="1" t="s">
        <v>167</v>
      </c>
      <c r="F21" s="1" t="s">
        <v>127</v>
      </c>
      <c r="G21" s="1" t="s">
        <v>126</v>
      </c>
      <c r="H21" s="1">
        <v>91.711457128288799</v>
      </c>
      <c r="I21" s="1">
        <v>1.0631893738551299</v>
      </c>
      <c r="J21" s="1">
        <v>1.87969534904883</v>
      </c>
      <c r="K21" s="1">
        <v>5.1401415571448599</v>
      </c>
      <c r="L21" s="1">
        <v>-9.9368837974926905E-2</v>
      </c>
      <c r="M21" s="1">
        <v>1.9864327283690999</v>
      </c>
      <c r="N21" s="1">
        <v>2.7046844992410599</v>
      </c>
      <c r="O21" s="1">
        <v>4.9867723390615903E-2</v>
      </c>
      <c r="P21" s="1">
        <v>1.65151560628304E-2</v>
      </c>
      <c r="Q21" s="1">
        <v>0.99938083944165301</v>
      </c>
      <c r="R21" s="1">
        <v>0.98289874717672499</v>
      </c>
      <c r="S21" s="1">
        <v>-4.5488300134460404</v>
      </c>
      <c r="T21" s="1">
        <v>-3.84913483384245</v>
      </c>
      <c r="U21" s="16" t="s">
        <v>193</v>
      </c>
    </row>
    <row r="22" spans="1:21" x14ac:dyDescent="0.75">
      <c r="A22" s="1" t="s">
        <v>9</v>
      </c>
      <c r="B22" s="1" t="s">
        <v>52</v>
      </c>
      <c r="C22" s="14" t="s">
        <v>51</v>
      </c>
      <c r="D22" s="1">
        <v>395911</v>
      </c>
      <c r="E22" s="1" t="s">
        <v>170</v>
      </c>
      <c r="F22" s="1" t="s">
        <v>112</v>
      </c>
      <c r="G22" s="1" t="s">
        <v>122</v>
      </c>
      <c r="H22" s="1">
        <v>93.90531</v>
      </c>
      <c r="I22" s="1">
        <v>1.4407009164648701</v>
      </c>
      <c r="J22" s="1">
        <v>3.0912334972969702</v>
      </c>
      <c r="K22" s="1">
        <v>4.6189616461142604</v>
      </c>
      <c r="L22" s="1">
        <v>1.07612065522946</v>
      </c>
      <c r="M22" s="1">
        <v>2.4456811164800301</v>
      </c>
      <c r="N22" s="1">
        <v>2.6438099824581598</v>
      </c>
      <c r="O22" s="1">
        <v>1.6299918213198799E-2</v>
      </c>
      <c r="P22" s="1">
        <v>1.8641005030617899E-2</v>
      </c>
      <c r="Q22" s="1">
        <v>0.99938083944165301</v>
      </c>
      <c r="R22" s="1">
        <v>0.98289874717672499</v>
      </c>
      <c r="S22" s="1">
        <v>-4.5308476125983397</v>
      </c>
      <c r="T22" s="1">
        <v>-3.7566594857468401</v>
      </c>
      <c r="U22" s="17" t="s">
        <v>190</v>
      </c>
    </row>
    <row r="23" spans="1:21" x14ac:dyDescent="0.75">
      <c r="A23" s="1" t="s">
        <v>9</v>
      </c>
      <c r="B23" s="1" t="s">
        <v>50</v>
      </c>
      <c r="C23" s="14" t="s">
        <v>49</v>
      </c>
      <c r="D23" s="1">
        <v>396475</v>
      </c>
      <c r="E23" s="1" t="s">
        <v>182</v>
      </c>
      <c r="F23" s="1" t="s">
        <v>105</v>
      </c>
      <c r="G23" s="1" t="s">
        <v>121</v>
      </c>
      <c r="H23" s="1">
        <v>91.218130000000002</v>
      </c>
      <c r="I23" s="1">
        <v>1.58196347597152</v>
      </c>
      <c r="J23" s="1">
        <v>1.4236138034213499</v>
      </c>
      <c r="K23" s="1">
        <v>3.9294726647379301</v>
      </c>
      <c r="L23" s="1">
        <v>0.12433934321441199</v>
      </c>
      <c r="M23" s="1">
        <v>2.4553987097111101</v>
      </c>
      <c r="N23" s="1">
        <v>2.2738878651547099</v>
      </c>
      <c r="O23" s="1">
        <v>1.58919570517141E-2</v>
      </c>
      <c r="P23" s="1">
        <v>3.8401305769950503E-2</v>
      </c>
      <c r="Q23" s="1">
        <v>0.99938083944165301</v>
      </c>
      <c r="R23" s="1">
        <v>0.98289874717672499</v>
      </c>
      <c r="S23" s="1">
        <v>-4.5550299857819097</v>
      </c>
      <c r="T23" s="1">
        <v>-4.0528274090685601</v>
      </c>
      <c r="U23" s="16" t="s">
        <v>200</v>
      </c>
    </row>
    <row r="24" spans="1:21" x14ac:dyDescent="0.75">
      <c r="A24" s="1" t="s">
        <v>9</v>
      </c>
      <c r="B24" s="1" t="s">
        <v>48</v>
      </c>
      <c r="C24" s="14" t="s">
        <v>47</v>
      </c>
      <c r="D24" s="1">
        <v>428980</v>
      </c>
      <c r="E24" s="1" t="s">
        <v>183</v>
      </c>
      <c r="F24" s="1" t="s">
        <v>103</v>
      </c>
      <c r="G24" s="1" t="s">
        <v>119</v>
      </c>
      <c r="H24" s="1">
        <v>97.171103177600003</v>
      </c>
      <c r="I24" s="1">
        <v>1.85202768780542</v>
      </c>
      <c r="J24" s="1">
        <v>0.63782011127156901</v>
      </c>
      <c r="K24" s="1">
        <v>3.8448108694155101</v>
      </c>
      <c r="L24" s="1">
        <v>13.850465691446599</v>
      </c>
      <c r="M24" s="1">
        <v>2.8436955867212701</v>
      </c>
      <c r="N24" s="1">
        <v>2.1466907641143602</v>
      </c>
      <c r="O24" s="1">
        <v>5.4606706223499103E-3</v>
      </c>
      <c r="P24" s="1">
        <v>4.890966033231E-2</v>
      </c>
      <c r="Q24" s="1">
        <v>0.99938083944165301</v>
      </c>
      <c r="R24" s="1">
        <v>0.98289874717672499</v>
      </c>
      <c r="S24" s="1">
        <v>-4.5233517106597398</v>
      </c>
      <c r="T24" s="1">
        <v>-3.7348949312213602</v>
      </c>
      <c r="U24" s="17" t="s">
        <v>191</v>
      </c>
    </row>
    <row r="25" spans="1:21" x14ac:dyDescent="0.75">
      <c r="A25" s="1" t="s">
        <v>9</v>
      </c>
      <c r="B25" s="1" t="s">
        <v>42</v>
      </c>
      <c r="C25" s="14" t="s">
        <v>41</v>
      </c>
      <c r="D25" s="1">
        <v>415430</v>
      </c>
      <c r="E25" s="1" t="s">
        <v>173</v>
      </c>
      <c r="F25" s="1" t="s">
        <v>103</v>
      </c>
      <c r="G25" s="1" t="s">
        <v>116</v>
      </c>
      <c r="H25" s="1">
        <v>87.645499999999998</v>
      </c>
      <c r="I25" s="1">
        <v>1.0862655907733201</v>
      </c>
      <c r="J25" s="1">
        <v>0.63782011127156901</v>
      </c>
      <c r="K25" s="1">
        <v>5.4159746055526696</v>
      </c>
      <c r="L25" s="1">
        <v>13.850465691446599</v>
      </c>
      <c r="M25" s="1">
        <v>2.0826885746408799</v>
      </c>
      <c r="N25" s="1">
        <v>2.1466907641143602</v>
      </c>
      <c r="O25" s="1">
        <v>3.9967775645449899E-2</v>
      </c>
      <c r="P25" s="1">
        <v>4.890966033231E-2</v>
      </c>
      <c r="Q25" s="1">
        <v>0.99938083944165301</v>
      </c>
      <c r="R25" s="1">
        <v>0.98289874717672499</v>
      </c>
      <c r="S25" s="1">
        <v>-4.5372696537047803</v>
      </c>
      <c r="T25" s="1">
        <v>-3.7348949312213602</v>
      </c>
      <c r="U25" s="16" t="s">
        <v>202</v>
      </c>
    </row>
    <row r="26" spans="1:21" x14ac:dyDescent="0.75">
      <c r="A26" s="1" t="s">
        <v>9</v>
      </c>
      <c r="B26" s="1" t="s">
        <v>38</v>
      </c>
      <c r="C26" s="14" t="s">
        <v>37</v>
      </c>
      <c r="D26" s="1">
        <v>396226</v>
      </c>
      <c r="E26" s="1" t="s">
        <v>175</v>
      </c>
      <c r="F26" s="1" t="s">
        <v>112</v>
      </c>
      <c r="G26" s="1" t="s">
        <v>111</v>
      </c>
      <c r="H26" s="1">
        <v>85.803200000000004</v>
      </c>
      <c r="I26" s="1">
        <v>1.88793189218158</v>
      </c>
      <c r="J26" s="1">
        <v>3.0912334972969702</v>
      </c>
      <c r="K26" s="1">
        <v>3.6816389321156699</v>
      </c>
      <c r="L26" s="1">
        <v>1.07612065522946</v>
      </c>
      <c r="M26" s="1">
        <v>2.83417339091968</v>
      </c>
      <c r="N26" s="1">
        <v>2.6438099824581598</v>
      </c>
      <c r="O26" s="1">
        <v>5.6127472334090798E-3</v>
      </c>
      <c r="P26" s="1">
        <v>1.8641005030617899E-2</v>
      </c>
      <c r="Q26" s="1">
        <v>0.99938083944165301</v>
      </c>
      <c r="R26" s="1">
        <v>0.98289874717672499</v>
      </c>
      <c r="S26" s="1">
        <v>-4.5265008874374804</v>
      </c>
      <c r="T26" s="1">
        <v>-3.7566594857468401</v>
      </c>
      <c r="U26" s="17" t="s">
        <v>190</v>
      </c>
    </row>
  </sheetData>
  <mergeCells count="12">
    <mergeCell ref="C1:C2"/>
    <mergeCell ref="A1:A2"/>
    <mergeCell ref="D1:D2"/>
    <mergeCell ref="B1:B2"/>
    <mergeCell ref="F1:H1"/>
    <mergeCell ref="S2:T2"/>
    <mergeCell ref="U1:U2"/>
    <mergeCell ref="Q2:R2"/>
    <mergeCell ref="M2:N2"/>
    <mergeCell ref="I2:J2"/>
    <mergeCell ref="K2:L2"/>
    <mergeCell ref="O2:P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9"/>
  <sheetViews>
    <sheetView zoomScale="85" zoomScaleNormal="85" workbookViewId="0">
      <selection activeCell="D27" sqref="D27"/>
    </sheetView>
  </sheetViews>
  <sheetFormatPr defaultRowHeight="14.75" x14ac:dyDescent="0.75"/>
  <sheetData>
    <row r="1" spans="1:26" ht="33.75" x14ac:dyDescent="1.55">
      <c r="A1" s="44" t="s">
        <v>212</v>
      </c>
      <c r="B1" s="44"/>
      <c r="C1" s="44"/>
      <c r="D1" s="11"/>
      <c r="E1" s="44" t="s">
        <v>211</v>
      </c>
      <c r="F1" s="44"/>
      <c r="G1" s="44"/>
      <c r="I1" s="6" t="s">
        <v>184</v>
      </c>
      <c r="N1" s="6" t="s">
        <v>185</v>
      </c>
      <c r="S1" s="6" t="s">
        <v>186</v>
      </c>
    </row>
    <row r="2" spans="1:26" x14ac:dyDescent="0.75">
      <c r="A2" s="12" t="s">
        <v>210</v>
      </c>
      <c r="B2" s="9" t="s">
        <v>214</v>
      </c>
      <c r="C2" s="9" t="s">
        <v>217</v>
      </c>
      <c r="E2" s="12" t="s">
        <v>210</v>
      </c>
      <c r="F2" s="9" t="s">
        <v>215</v>
      </c>
      <c r="G2" s="9" t="s">
        <v>216</v>
      </c>
      <c r="H2" s="43" t="s">
        <v>259</v>
      </c>
    </row>
    <row r="3" spans="1:26" x14ac:dyDescent="0.75">
      <c r="A3" t="s">
        <v>206</v>
      </c>
      <c r="B3">
        <f>COUNTIFS('DMR and DEG'!$R$3:$R$12, "*Exon*")</f>
        <v>1</v>
      </c>
      <c r="C3" s="10">
        <f>B3/B9*100</f>
        <v>10</v>
      </c>
      <c r="E3" t="s">
        <v>206</v>
      </c>
      <c r="F3">
        <f>COUNTIFS('DMR and DMiR'!$U$3:$U$26, "*Exon*")</f>
        <v>1</v>
      </c>
      <c r="G3" s="10">
        <f>F3/F9*100</f>
        <v>4.1666666666666661</v>
      </c>
      <c r="H3" s="7"/>
      <c r="Y3">
        <v>9</v>
      </c>
      <c r="Z3">
        <f>Z4*Y3/Y4</f>
        <v>37.5</v>
      </c>
    </row>
    <row r="4" spans="1:26" x14ac:dyDescent="0.75">
      <c r="A4" t="s">
        <v>207</v>
      </c>
      <c r="B4">
        <f>COUNTIFS('DMR and DEG'!$R$3:$R$12, "*Intron*")</f>
        <v>1</v>
      </c>
      <c r="C4" s="10">
        <f>B4/B9*100</f>
        <v>10</v>
      </c>
      <c r="E4" t="s">
        <v>207</v>
      </c>
      <c r="F4">
        <f>COUNTIFS('DMR and DMiR'!$U$3:$U$26,  "*Intron*")</f>
        <v>9</v>
      </c>
      <c r="G4" s="10">
        <f>F4/F9*100</f>
        <v>37.5</v>
      </c>
      <c r="H4" s="7"/>
      <c r="Y4">
        <v>15</v>
      </c>
      <c r="Z4">
        <f>Z5*Y4/Y5</f>
        <v>62.5</v>
      </c>
    </row>
    <row r="5" spans="1:26" ht="16.5" customHeight="1" x14ac:dyDescent="1.55">
      <c r="A5" t="s">
        <v>193</v>
      </c>
      <c r="B5">
        <f>COUNTIFS('DMR and DEG'!$R$3:$R$12, "*3' UTR*")</f>
        <v>0</v>
      </c>
      <c r="C5" s="10">
        <f>B5/B9*100</f>
        <v>0</v>
      </c>
      <c r="E5" t="s">
        <v>193</v>
      </c>
      <c r="F5">
        <f>COUNTIFS('DMR and DMiR'!$U$3:$U$26,  "*3' UTR*")</f>
        <v>3</v>
      </c>
      <c r="G5" s="10">
        <f>F5/F9*100</f>
        <v>12.5</v>
      </c>
      <c r="H5" s="7"/>
      <c r="J5" s="6"/>
      <c r="P5" s="6"/>
      <c r="Y5">
        <v>24</v>
      </c>
      <c r="Z5">
        <v>100</v>
      </c>
    </row>
    <row r="6" spans="1:26" x14ac:dyDescent="0.75">
      <c r="A6" t="s">
        <v>208</v>
      </c>
      <c r="B6">
        <f>COUNTIFS('DMR and DEG'!$R$3:$R$12, "*Promoter*")</f>
        <v>1</v>
      </c>
      <c r="C6" s="10">
        <f>B6/B9*100</f>
        <v>10</v>
      </c>
      <c r="E6" t="s">
        <v>208</v>
      </c>
      <c r="F6">
        <f>COUNTIFS('DMR and DMiR'!$U$3:$U$26,  "*Promoter*")</f>
        <v>1</v>
      </c>
      <c r="G6" s="10">
        <f>F6/F9*100</f>
        <v>4.1666666666666661</v>
      </c>
      <c r="H6" s="13">
        <f>Table5144[[#This Row],[DMR-DMiR2]]+G5+G4+G3</f>
        <v>58.333333333333329</v>
      </c>
    </row>
    <row r="7" spans="1:26" x14ac:dyDescent="0.75">
      <c r="A7" s="8" t="s">
        <v>190</v>
      </c>
      <c r="B7">
        <f>COUNTIFS('DMR and DEG'!$R$3:$R$12, "*TSS-5k*")</f>
        <v>4</v>
      </c>
      <c r="C7" s="10">
        <f>B7/B9*100</f>
        <v>40</v>
      </c>
      <c r="E7" s="8" t="s">
        <v>190</v>
      </c>
      <c r="F7">
        <f>COUNTIFS('DMR and DMiR'!$U$3:$U$26,  "*TSS-5k*")</f>
        <v>6</v>
      </c>
      <c r="G7" s="10">
        <f>F7/F9*100</f>
        <v>25</v>
      </c>
      <c r="H7" s="8"/>
    </row>
    <row r="8" spans="1:26" x14ac:dyDescent="0.75">
      <c r="A8" s="8" t="s">
        <v>191</v>
      </c>
      <c r="B8">
        <f>COUNTIFS('DMR and DEG'!$R$3:$R$12, "*5k-10k*")</f>
        <v>3</v>
      </c>
      <c r="C8" s="10">
        <f>B8/B9*100</f>
        <v>30</v>
      </c>
      <c r="E8" s="8" t="s">
        <v>191</v>
      </c>
      <c r="F8">
        <f>COUNTIFS('DMR and DMiR'!$U$3:$U$26,  "*5k-10k*")</f>
        <v>4</v>
      </c>
      <c r="G8" s="10">
        <f>F8/F9*100</f>
        <v>16.666666666666664</v>
      </c>
      <c r="H8" s="8"/>
    </row>
    <row r="9" spans="1:26" x14ac:dyDescent="0.75">
      <c r="A9" t="s">
        <v>209</v>
      </c>
      <c r="B9" s="9">
        <f>SUM(B3:B8)</f>
        <v>10</v>
      </c>
      <c r="C9">
        <f>B9/B9*100</f>
        <v>100</v>
      </c>
      <c r="E9" t="s">
        <v>209</v>
      </c>
      <c r="F9" s="9">
        <f>SUM(F3:F8)</f>
        <v>24</v>
      </c>
      <c r="G9">
        <f>F9/F9*100</f>
        <v>100</v>
      </c>
    </row>
    <row r="10" spans="1:26" x14ac:dyDescent="0.75">
      <c r="C10" s="10"/>
    </row>
    <row r="11" spans="1:26" x14ac:dyDescent="0.75">
      <c r="C11" s="10"/>
      <c r="H11" s="8"/>
    </row>
    <row r="12" spans="1:26" x14ac:dyDescent="0.75">
      <c r="C12" s="10"/>
      <c r="F12" s="10"/>
    </row>
    <row r="13" spans="1:26" x14ac:dyDescent="0.75">
      <c r="B13" s="9"/>
    </row>
    <row r="21" spans="5:9" x14ac:dyDescent="0.75">
      <c r="E21" s="44" t="s">
        <v>211</v>
      </c>
      <c r="F21" s="44"/>
      <c r="G21" s="44"/>
      <c r="I21" t="s">
        <v>213</v>
      </c>
    </row>
    <row r="22" spans="5:9" x14ac:dyDescent="0.75">
      <c r="E22" s="12" t="s">
        <v>210</v>
      </c>
      <c r="F22" s="9" t="s">
        <v>215</v>
      </c>
      <c r="G22" s="9" t="s">
        <v>216</v>
      </c>
    </row>
    <row r="23" spans="5:9" x14ac:dyDescent="0.75">
      <c r="E23" t="s">
        <v>206</v>
      </c>
      <c r="F23">
        <f>COUNTIFS('DMR and DMiR'!$U$3:$U$17, "*Exon*")</f>
        <v>0</v>
      </c>
      <c r="G23" s="10">
        <f>F23/F29*100</f>
        <v>0</v>
      </c>
    </row>
    <row r="24" spans="5:9" x14ac:dyDescent="0.75">
      <c r="E24" t="s">
        <v>207</v>
      </c>
      <c r="F24">
        <f>COUNTIFS('DMR and DMiR'!$U$3:$U$17,  "*Intron*")</f>
        <v>7</v>
      </c>
      <c r="G24" s="10">
        <f>F24/F29*100</f>
        <v>46.666666666666664</v>
      </c>
    </row>
    <row r="25" spans="5:9" x14ac:dyDescent="0.75">
      <c r="E25" t="s">
        <v>193</v>
      </c>
      <c r="F25">
        <f>COUNTIFS('DMR and DMiR'!$U$3:$U$17,  "*3' UTR*")</f>
        <v>1</v>
      </c>
      <c r="G25" s="10">
        <f>F25/F29*100</f>
        <v>6.666666666666667</v>
      </c>
    </row>
    <row r="26" spans="5:9" x14ac:dyDescent="0.75">
      <c r="E26" t="s">
        <v>208</v>
      </c>
      <c r="F26">
        <f>COUNTIFS('DMR and DMiR'!$U$3:$U$17,  "*Promoter*")</f>
        <v>1</v>
      </c>
      <c r="G26" s="10">
        <f>F26/F29*100</f>
        <v>6.666666666666667</v>
      </c>
    </row>
    <row r="27" spans="5:9" x14ac:dyDescent="0.75">
      <c r="E27" s="8" t="s">
        <v>190</v>
      </c>
      <c r="F27">
        <f>COUNTIFS('DMR and DMiR'!$U$3:$U$17,  "*TSS-5k*")</f>
        <v>4</v>
      </c>
      <c r="G27" s="10">
        <f>F27/F29*100</f>
        <v>26.666666666666668</v>
      </c>
    </row>
    <row r="28" spans="5:9" x14ac:dyDescent="0.75">
      <c r="E28" s="8" t="s">
        <v>191</v>
      </c>
      <c r="F28">
        <f>COUNTIFS('DMR and DMiR'!$U$3:$U$17,  "*5k-10k*")</f>
        <v>2</v>
      </c>
      <c r="G28" s="10">
        <f>F28/F29*100</f>
        <v>13.333333333333334</v>
      </c>
    </row>
    <row r="29" spans="5:9" x14ac:dyDescent="0.75">
      <c r="E29" t="s">
        <v>209</v>
      </c>
      <c r="F29" s="9">
        <f>SUM(F23:F28)</f>
        <v>15</v>
      </c>
      <c r="G29">
        <f>F29/F29*100</f>
        <v>100</v>
      </c>
    </row>
    <row r="31" spans="5:9" x14ac:dyDescent="0.75">
      <c r="E31" s="44" t="s">
        <v>211</v>
      </c>
      <c r="F31" s="44"/>
      <c r="G31" s="44"/>
    </row>
    <row r="32" spans="5:9" x14ac:dyDescent="0.75">
      <c r="E32" s="12" t="s">
        <v>210</v>
      </c>
      <c r="F32" s="9" t="s">
        <v>215</v>
      </c>
      <c r="G32" s="9" t="s">
        <v>216</v>
      </c>
    </row>
    <row r="33" spans="5:7" x14ac:dyDescent="0.75">
      <c r="E33" t="s">
        <v>206</v>
      </c>
      <c r="F33">
        <f>COUNTIFS('DMR and DMiR'!$U$18:$U$26, "*Exon*")</f>
        <v>1</v>
      </c>
      <c r="G33" s="10">
        <f>F33/F39*100</f>
        <v>11.111111111111111</v>
      </c>
    </row>
    <row r="34" spans="5:7" x14ac:dyDescent="0.75">
      <c r="E34" t="s">
        <v>207</v>
      </c>
      <c r="F34">
        <f>COUNTIFS('DMR and DMiR'!$U$18:$U$26,  "*Intron*")</f>
        <v>2</v>
      </c>
      <c r="G34" s="10">
        <f>F34/F39*100</f>
        <v>22.222222222222221</v>
      </c>
    </row>
    <row r="35" spans="5:7" x14ac:dyDescent="0.75">
      <c r="E35" t="s">
        <v>193</v>
      </c>
      <c r="F35">
        <f>COUNTIFS('DMR and DMiR'!$U$18:$U$26,  "*3' UTR*")</f>
        <v>2</v>
      </c>
      <c r="G35" s="10">
        <f>F35/F39*100</f>
        <v>22.222222222222221</v>
      </c>
    </row>
    <row r="36" spans="5:7" x14ac:dyDescent="0.75">
      <c r="E36" t="s">
        <v>208</v>
      </c>
      <c r="F36">
        <f>COUNTIFS('DMR and DMiR'!$U$18:$U$26,  "*Promoter*")</f>
        <v>0</v>
      </c>
      <c r="G36" s="10">
        <f>F36/F39*100</f>
        <v>0</v>
      </c>
    </row>
    <row r="37" spans="5:7" x14ac:dyDescent="0.75">
      <c r="E37" s="8" t="s">
        <v>190</v>
      </c>
      <c r="F37">
        <f>COUNTIFS('DMR and DMiR'!$U$18:$U$26,  "*TSS-5k*")</f>
        <v>2</v>
      </c>
      <c r="G37" s="10">
        <f>F37/F39*100</f>
        <v>22.222222222222221</v>
      </c>
    </row>
    <row r="38" spans="5:7" x14ac:dyDescent="0.75">
      <c r="E38" s="8" t="s">
        <v>191</v>
      </c>
      <c r="F38">
        <f>COUNTIFS('DMR and DMiR'!$U$18:$U$26,  "*5k-10k*")</f>
        <v>2</v>
      </c>
      <c r="G38" s="10">
        <f>F38/F39*100</f>
        <v>22.222222222222221</v>
      </c>
    </row>
    <row r="39" spans="5:7" x14ac:dyDescent="0.75">
      <c r="E39" t="s">
        <v>209</v>
      </c>
      <c r="F39" s="9">
        <f>SUM(F33:F38)</f>
        <v>9</v>
      </c>
      <c r="G39">
        <f>F39/F39*100</f>
        <v>100</v>
      </c>
    </row>
  </sheetData>
  <mergeCells count="4">
    <mergeCell ref="E21:G21"/>
    <mergeCell ref="E31:G31"/>
    <mergeCell ref="A1:C1"/>
    <mergeCell ref="E1:G1"/>
  </mergeCells>
  <conditionalFormatting sqref="A13">
    <cfRule type="duplicateValues" dxfId="17" priority="10"/>
  </conditionalFormatting>
  <conditionalFormatting sqref="A2">
    <cfRule type="duplicateValues" dxfId="16" priority="9"/>
  </conditionalFormatting>
  <conditionalFormatting sqref="D11">
    <cfRule type="duplicateValues" dxfId="15" priority="8"/>
  </conditionalFormatting>
  <conditionalFormatting sqref="A9">
    <cfRule type="duplicateValues" dxfId="14" priority="7"/>
  </conditionalFormatting>
  <conditionalFormatting sqref="E2">
    <cfRule type="duplicateValues" dxfId="13" priority="6"/>
  </conditionalFormatting>
  <conditionalFormatting sqref="E9">
    <cfRule type="duplicateValues" dxfId="12" priority="5"/>
  </conditionalFormatting>
  <conditionalFormatting sqref="E22">
    <cfRule type="duplicateValues" dxfId="11" priority="4"/>
  </conditionalFormatting>
  <conditionalFormatting sqref="E29">
    <cfRule type="duplicateValues" dxfId="10" priority="3"/>
  </conditionalFormatting>
  <conditionalFormatting sqref="E32">
    <cfRule type="duplicateValues" dxfId="9" priority="2"/>
  </conditionalFormatting>
  <conditionalFormatting sqref="E39">
    <cfRule type="duplicateValues" dxfId="8" priority="1"/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7"/>
  <sheetViews>
    <sheetView tabSelected="1" workbookViewId="0">
      <selection sqref="A1:G36"/>
    </sheetView>
  </sheetViews>
  <sheetFormatPr defaultRowHeight="14.75" x14ac:dyDescent="0.75"/>
  <cols>
    <col min="2" max="2" width="22" customWidth="1"/>
    <col min="4" max="4" width="71.54296875" customWidth="1"/>
    <col min="7" max="7" width="7.26953125" customWidth="1"/>
  </cols>
  <sheetData>
    <row r="1" spans="1:7" x14ac:dyDescent="0.75">
      <c r="A1" s="50" t="s">
        <v>7</v>
      </c>
      <c r="B1" s="46" t="s">
        <v>101</v>
      </c>
      <c r="C1" s="46" t="s">
        <v>8</v>
      </c>
      <c r="D1" s="34" t="s">
        <v>147</v>
      </c>
      <c r="E1" s="46" t="s">
        <v>222</v>
      </c>
      <c r="F1" s="46" t="s">
        <v>148</v>
      </c>
      <c r="G1" s="46"/>
    </row>
    <row r="2" spans="1:7" ht="15.5" thickBot="1" x14ac:dyDescent="0.9">
      <c r="A2" s="51"/>
      <c r="B2" s="49"/>
      <c r="C2" s="49"/>
      <c r="D2" s="35" t="s">
        <v>224</v>
      </c>
      <c r="E2" s="49"/>
      <c r="F2" s="35" t="s">
        <v>180</v>
      </c>
      <c r="G2" s="35" t="s">
        <v>223</v>
      </c>
    </row>
    <row r="3" spans="1:7" x14ac:dyDescent="0.75">
      <c r="A3" s="46" t="s">
        <v>214</v>
      </c>
      <c r="B3" s="23" t="s">
        <v>24</v>
      </c>
      <c r="C3" s="24" t="s">
        <v>23</v>
      </c>
      <c r="D3" s="25" t="s">
        <v>225</v>
      </c>
      <c r="E3" s="26" t="s">
        <v>191</v>
      </c>
      <c r="F3" s="27"/>
      <c r="G3" s="27"/>
    </row>
    <row r="4" spans="1:7" x14ac:dyDescent="0.75">
      <c r="A4" s="47"/>
      <c r="B4" s="18" t="s">
        <v>26</v>
      </c>
      <c r="C4" s="19" t="s">
        <v>25</v>
      </c>
      <c r="D4" s="20" t="s">
        <v>226</v>
      </c>
      <c r="E4" s="21" t="s">
        <v>190</v>
      </c>
      <c r="F4" s="22"/>
      <c r="G4" s="22"/>
    </row>
    <row r="5" spans="1:7" x14ac:dyDescent="0.75">
      <c r="A5" s="47"/>
      <c r="B5" s="18" t="s">
        <v>28</v>
      </c>
      <c r="C5" s="19" t="s">
        <v>27</v>
      </c>
      <c r="D5" s="20" t="s">
        <v>227</v>
      </c>
      <c r="E5" s="21" t="s">
        <v>190</v>
      </c>
      <c r="F5" s="22"/>
      <c r="G5" s="22"/>
    </row>
    <row r="6" spans="1:7" x14ac:dyDescent="0.75">
      <c r="A6" s="47"/>
      <c r="B6" s="18" t="s">
        <v>22</v>
      </c>
      <c r="C6" s="19" t="s">
        <v>21</v>
      </c>
      <c r="D6" s="20" t="s">
        <v>228</v>
      </c>
      <c r="E6" s="21" t="s">
        <v>191</v>
      </c>
      <c r="F6" s="22"/>
      <c r="G6" s="22"/>
    </row>
    <row r="7" spans="1:7" x14ac:dyDescent="0.75">
      <c r="A7" s="47"/>
      <c r="B7" s="18" t="s">
        <v>20</v>
      </c>
      <c r="C7" s="19" t="s">
        <v>19</v>
      </c>
      <c r="D7" s="20" t="s">
        <v>229</v>
      </c>
      <c r="E7" s="21" t="s">
        <v>190</v>
      </c>
      <c r="F7" s="22"/>
      <c r="G7" s="22"/>
    </row>
    <row r="8" spans="1:7" x14ac:dyDescent="0.75">
      <c r="A8" s="47"/>
      <c r="B8" s="18" t="s">
        <v>18</v>
      </c>
      <c r="C8" s="19" t="s">
        <v>17</v>
      </c>
      <c r="D8" s="20" t="s">
        <v>230</v>
      </c>
      <c r="E8" s="7" t="s">
        <v>207</v>
      </c>
      <c r="F8" s="22"/>
      <c r="G8" s="22"/>
    </row>
    <row r="9" spans="1:7" x14ac:dyDescent="0.75">
      <c r="A9" s="47"/>
      <c r="B9" s="18" t="s">
        <v>16</v>
      </c>
      <c r="C9" s="19" t="s">
        <v>15</v>
      </c>
      <c r="D9" s="20" t="s">
        <v>231</v>
      </c>
      <c r="E9" s="21" t="s">
        <v>191</v>
      </c>
      <c r="F9" s="22"/>
      <c r="G9" s="22"/>
    </row>
    <row r="10" spans="1:7" x14ac:dyDescent="0.75">
      <c r="A10" s="47"/>
      <c r="B10" s="18" t="s">
        <v>14</v>
      </c>
      <c r="C10" s="19" t="s">
        <v>13</v>
      </c>
      <c r="D10" s="20" t="s">
        <v>232</v>
      </c>
      <c r="E10" s="7" t="s">
        <v>208</v>
      </c>
      <c r="F10" s="22"/>
      <c r="G10" s="22"/>
    </row>
    <row r="11" spans="1:7" x14ac:dyDescent="0.75">
      <c r="A11" s="47"/>
      <c r="B11" s="18" t="s">
        <v>12</v>
      </c>
      <c r="C11" s="19" t="s">
        <v>11</v>
      </c>
      <c r="D11" s="20" t="s">
        <v>233</v>
      </c>
      <c r="E11" s="21" t="s">
        <v>190</v>
      </c>
      <c r="F11" s="22"/>
      <c r="G11" s="22"/>
    </row>
    <row r="12" spans="1:7" ht="15.5" thickBot="1" x14ac:dyDescent="0.9">
      <c r="A12" s="47"/>
      <c r="B12" s="18" t="s">
        <v>30</v>
      </c>
      <c r="C12" s="19" t="s">
        <v>29</v>
      </c>
      <c r="D12" s="20" t="s">
        <v>255</v>
      </c>
      <c r="E12" s="36" t="s">
        <v>206</v>
      </c>
      <c r="F12" s="22"/>
      <c r="G12" s="22"/>
    </row>
    <row r="13" spans="1:7" x14ac:dyDescent="0.75">
      <c r="A13" s="46" t="s">
        <v>221</v>
      </c>
      <c r="B13" s="28" t="s">
        <v>76</v>
      </c>
      <c r="C13" s="29" t="s">
        <v>75</v>
      </c>
      <c r="D13" s="28" t="s">
        <v>234</v>
      </c>
      <c r="E13" s="30" t="s">
        <v>207</v>
      </c>
      <c r="F13" s="28" t="s">
        <v>103</v>
      </c>
      <c r="G13" s="40">
        <v>95.8267484908</v>
      </c>
    </row>
    <row r="14" spans="1:7" x14ac:dyDescent="0.75">
      <c r="A14" s="47"/>
      <c r="B14" s="31" t="s">
        <v>74</v>
      </c>
      <c r="C14" s="32" t="s">
        <v>73</v>
      </c>
      <c r="D14" s="31" t="s">
        <v>256</v>
      </c>
      <c r="E14" s="33" t="s">
        <v>190</v>
      </c>
      <c r="F14" s="31" t="s">
        <v>103</v>
      </c>
      <c r="G14" s="41">
        <v>90.952287148043396</v>
      </c>
    </row>
    <row r="15" spans="1:7" x14ac:dyDescent="0.75">
      <c r="A15" s="47"/>
      <c r="B15" s="31" t="s">
        <v>72</v>
      </c>
      <c r="C15" s="32" t="s">
        <v>71</v>
      </c>
      <c r="D15" s="31" t="s">
        <v>235</v>
      </c>
      <c r="E15" s="16" t="s">
        <v>207</v>
      </c>
      <c r="F15" s="31" t="s">
        <v>103</v>
      </c>
      <c r="G15" s="41">
        <v>93.079612878634293</v>
      </c>
    </row>
    <row r="16" spans="1:7" x14ac:dyDescent="0.75">
      <c r="A16" s="47"/>
      <c r="B16" s="31" t="s">
        <v>70</v>
      </c>
      <c r="C16" s="32" t="s">
        <v>69</v>
      </c>
      <c r="D16" s="31" t="s">
        <v>236</v>
      </c>
      <c r="E16" s="16" t="s">
        <v>218</v>
      </c>
      <c r="F16" s="31" t="s">
        <v>103</v>
      </c>
      <c r="G16" s="41">
        <v>86.141933708105</v>
      </c>
    </row>
    <row r="17" spans="1:7" x14ac:dyDescent="0.75">
      <c r="A17" s="47"/>
      <c r="B17" s="31" t="s">
        <v>62</v>
      </c>
      <c r="C17" s="32" t="s">
        <v>61</v>
      </c>
      <c r="D17" s="31" t="s">
        <v>237</v>
      </c>
      <c r="E17" s="33" t="s">
        <v>191</v>
      </c>
      <c r="F17" s="31" t="s">
        <v>103</v>
      </c>
      <c r="G17" s="41">
        <v>95.605559999999997</v>
      </c>
    </row>
    <row r="18" spans="1:7" x14ac:dyDescent="0.75">
      <c r="A18" s="47"/>
      <c r="B18" s="31" t="s">
        <v>60</v>
      </c>
      <c r="C18" s="32" t="s">
        <v>59</v>
      </c>
      <c r="D18" s="31" t="s">
        <v>238</v>
      </c>
      <c r="E18" s="16" t="s">
        <v>193</v>
      </c>
      <c r="F18" s="31" t="s">
        <v>103</v>
      </c>
      <c r="G18" s="41">
        <v>93.426159999999996</v>
      </c>
    </row>
    <row r="19" spans="1:7" x14ac:dyDescent="0.75">
      <c r="A19" s="47"/>
      <c r="B19" s="31" t="s">
        <v>56</v>
      </c>
      <c r="C19" s="32" t="s">
        <v>55</v>
      </c>
      <c r="D19" s="31" t="s">
        <v>239</v>
      </c>
      <c r="E19" s="16" t="s">
        <v>218</v>
      </c>
      <c r="F19" s="31" t="s">
        <v>103</v>
      </c>
      <c r="G19" s="41">
        <v>98.408610039951199</v>
      </c>
    </row>
    <row r="20" spans="1:7" x14ac:dyDescent="0.75">
      <c r="A20" s="47"/>
      <c r="B20" s="31" t="s">
        <v>54</v>
      </c>
      <c r="C20" s="32" t="s">
        <v>53</v>
      </c>
      <c r="D20" s="31" t="s">
        <v>240</v>
      </c>
      <c r="E20" s="33" t="s">
        <v>190</v>
      </c>
      <c r="F20" s="31" t="s">
        <v>124</v>
      </c>
      <c r="G20" s="41">
        <v>92.705693142499996</v>
      </c>
    </row>
    <row r="21" spans="1:7" x14ac:dyDescent="0.75">
      <c r="A21" s="47"/>
      <c r="B21" s="31" t="s">
        <v>46</v>
      </c>
      <c r="C21" s="32" t="s">
        <v>45</v>
      </c>
      <c r="D21" s="31" t="s">
        <v>241</v>
      </c>
      <c r="E21" s="33" t="s">
        <v>191</v>
      </c>
      <c r="F21" s="31" t="s">
        <v>103</v>
      </c>
      <c r="G21" s="41">
        <v>98.994046480131402</v>
      </c>
    </row>
    <row r="22" spans="1:7" x14ac:dyDescent="0.75">
      <c r="A22" s="47"/>
      <c r="B22" s="31" t="s">
        <v>44</v>
      </c>
      <c r="C22" s="32" t="s">
        <v>43</v>
      </c>
      <c r="D22" s="31" t="s">
        <v>242</v>
      </c>
      <c r="E22" s="16" t="s">
        <v>218</v>
      </c>
      <c r="F22" s="31" t="s">
        <v>103</v>
      </c>
      <c r="G22" s="41">
        <v>92.22654</v>
      </c>
    </row>
    <row r="23" spans="1:7" x14ac:dyDescent="0.75">
      <c r="A23" s="47"/>
      <c r="B23" s="31" t="s">
        <v>40</v>
      </c>
      <c r="C23" s="32" t="s">
        <v>39</v>
      </c>
      <c r="D23" s="31" t="s">
        <v>243</v>
      </c>
      <c r="E23" s="16" t="s">
        <v>219</v>
      </c>
      <c r="F23" s="31" t="s">
        <v>103</v>
      </c>
      <c r="G23" s="41">
        <v>95.285640000000001</v>
      </c>
    </row>
    <row r="24" spans="1:7" x14ac:dyDescent="0.75">
      <c r="A24" s="47"/>
      <c r="B24" s="31" t="s">
        <v>36</v>
      </c>
      <c r="C24" s="32" t="s">
        <v>35</v>
      </c>
      <c r="D24" s="31" t="s">
        <v>244</v>
      </c>
      <c r="E24" s="33" t="s">
        <v>190</v>
      </c>
      <c r="F24" s="31" t="s">
        <v>103</v>
      </c>
      <c r="G24" s="41">
        <v>90.909180000000006</v>
      </c>
    </row>
    <row r="25" spans="1:7" x14ac:dyDescent="0.75">
      <c r="A25" s="47"/>
      <c r="B25" s="31" t="s">
        <v>34</v>
      </c>
      <c r="C25" s="32" t="s">
        <v>33</v>
      </c>
      <c r="D25" s="31" t="s">
        <v>245</v>
      </c>
      <c r="E25" s="16" t="s">
        <v>218</v>
      </c>
      <c r="F25" s="31" t="s">
        <v>103</v>
      </c>
      <c r="G25" s="41">
        <v>91.105252490030097</v>
      </c>
    </row>
    <row r="26" spans="1:7" x14ac:dyDescent="0.75">
      <c r="A26" s="47"/>
      <c r="B26" s="31" t="s">
        <v>32</v>
      </c>
      <c r="C26" s="32" t="s">
        <v>31</v>
      </c>
      <c r="D26" s="31" t="s">
        <v>246</v>
      </c>
      <c r="E26" s="33" t="s">
        <v>190</v>
      </c>
      <c r="F26" s="31" t="s">
        <v>105</v>
      </c>
      <c r="G26" s="41">
        <v>99.998240595432804</v>
      </c>
    </row>
    <row r="27" spans="1:7" x14ac:dyDescent="0.75">
      <c r="A27" s="47"/>
      <c r="B27" s="31" t="s">
        <v>64</v>
      </c>
      <c r="C27" s="32" t="s">
        <v>63</v>
      </c>
      <c r="D27" s="31" t="s">
        <v>247</v>
      </c>
      <c r="E27" s="16" t="s">
        <v>218</v>
      </c>
      <c r="F27" s="31" t="s">
        <v>131</v>
      </c>
      <c r="G27" s="41">
        <v>94.747291099346995</v>
      </c>
    </row>
    <row r="28" spans="1:7" x14ac:dyDescent="0.75">
      <c r="A28" s="47"/>
      <c r="B28" s="31" t="s">
        <v>78</v>
      </c>
      <c r="C28" s="32" t="s">
        <v>77</v>
      </c>
      <c r="D28" s="31" t="s">
        <v>248</v>
      </c>
      <c r="E28" s="16" t="s">
        <v>193</v>
      </c>
      <c r="F28" s="31" t="s">
        <v>103</v>
      </c>
      <c r="G28" s="41">
        <v>95.940979999999996</v>
      </c>
    </row>
    <row r="29" spans="1:7" x14ac:dyDescent="0.75">
      <c r="A29" s="47"/>
      <c r="B29" s="31" t="s">
        <v>68</v>
      </c>
      <c r="C29" s="32" t="s">
        <v>67</v>
      </c>
      <c r="D29" s="31" t="s">
        <v>249</v>
      </c>
      <c r="E29" s="33" t="s">
        <v>191</v>
      </c>
      <c r="F29" s="31" t="s">
        <v>103</v>
      </c>
      <c r="G29" s="41">
        <v>96.392105744760002</v>
      </c>
    </row>
    <row r="30" spans="1:7" x14ac:dyDescent="0.75">
      <c r="A30" s="47"/>
      <c r="B30" s="31" t="s">
        <v>66</v>
      </c>
      <c r="C30" s="32" t="s">
        <v>65</v>
      </c>
      <c r="D30" s="31" t="s">
        <v>250</v>
      </c>
      <c r="E30" s="16" t="s">
        <v>218</v>
      </c>
      <c r="F30" s="31" t="s">
        <v>103</v>
      </c>
      <c r="G30" s="41">
        <v>82.796662407371997</v>
      </c>
    </row>
    <row r="31" spans="1:7" x14ac:dyDescent="0.75">
      <c r="A31" s="47"/>
      <c r="B31" s="31" t="s">
        <v>58</v>
      </c>
      <c r="C31" s="32" t="s">
        <v>57</v>
      </c>
      <c r="D31" s="31" t="s">
        <v>251</v>
      </c>
      <c r="E31" s="16" t="s">
        <v>193</v>
      </c>
      <c r="F31" s="31" t="s">
        <v>127</v>
      </c>
      <c r="G31" s="41">
        <v>91.711457128288799</v>
      </c>
    </row>
    <row r="32" spans="1:7" x14ac:dyDescent="0.75">
      <c r="A32" s="47"/>
      <c r="B32" s="31" t="s">
        <v>52</v>
      </c>
      <c r="C32" s="32" t="s">
        <v>51</v>
      </c>
      <c r="D32" s="31" t="s">
        <v>252</v>
      </c>
      <c r="E32" s="33" t="s">
        <v>190</v>
      </c>
      <c r="F32" s="31" t="s">
        <v>112</v>
      </c>
      <c r="G32" s="41">
        <v>93.90531</v>
      </c>
    </row>
    <row r="33" spans="1:7" x14ac:dyDescent="0.75">
      <c r="A33" s="47"/>
      <c r="B33" s="31" t="s">
        <v>50</v>
      </c>
      <c r="C33" s="32" t="s">
        <v>49</v>
      </c>
      <c r="D33" s="31" t="s">
        <v>257</v>
      </c>
      <c r="E33" s="16" t="s">
        <v>218</v>
      </c>
      <c r="F33" s="31" t="s">
        <v>105</v>
      </c>
      <c r="G33" s="41">
        <v>91.218130000000002</v>
      </c>
    </row>
    <row r="34" spans="1:7" x14ac:dyDescent="0.75">
      <c r="A34" s="47"/>
      <c r="B34" s="31" t="s">
        <v>48</v>
      </c>
      <c r="C34" s="32" t="s">
        <v>47</v>
      </c>
      <c r="D34" s="31" t="s">
        <v>258</v>
      </c>
      <c r="E34" s="33" t="s">
        <v>191</v>
      </c>
      <c r="F34" s="31" t="s">
        <v>103</v>
      </c>
      <c r="G34" s="41">
        <v>97.171103177600003</v>
      </c>
    </row>
    <row r="35" spans="1:7" x14ac:dyDescent="0.75">
      <c r="A35" s="47"/>
      <c r="B35" s="31" t="s">
        <v>42</v>
      </c>
      <c r="C35" s="32" t="s">
        <v>41</v>
      </c>
      <c r="D35" s="31" t="s">
        <v>253</v>
      </c>
      <c r="E35" s="16" t="s">
        <v>220</v>
      </c>
      <c r="F35" s="31" t="s">
        <v>103</v>
      </c>
      <c r="G35" s="41">
        <v>87.645499999999998</v>
      </c>
    </row>
    <row r="36" spans="1:7" ht="15.5" thickBot="1" x14ac:dyDescent="0.9">
      <c r="A36" s="48"/>
      <c r="B36" s="37" t="s">
        <v>38</v>
      </c>
      <c r="C36" s="38" t="s">
        <v>37</v>
      </c>
      <c r="D36" s="37" t="s">
        <v>254</v>
      </c>
      <c r="E36" s="39" t="s">
        <v>190</v>
      </c>
      <c r="F36" s="37" t="s">
        <v>112</v>
      </c>
      <c r="G36" s="42">
        <v>85.803200000000004</v>
      </c>
    </row>
    <row r="37" spans="1:7" ht="15.5" thickTop="1" x14ac:dyDescent="0.75"/>
  </sheetData>
  <mergeCells count="7">
    <mergeCell ref="A13:A36"/>
    <mergeCell ref="A3:A12"/>
    <mergeCell ref="F1:G1"/>
    <mergeCell ref="E1:E2"/>
    <mergeCell ref="A1:A2"/>
    <mergeCell ref="B1:B2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DEGandDMiR</vt:lpstr>
      <vt:lpstr>DMR and DEG</vt:lpstr>
      <vt:lpstr>DMR and DMiR</vt:lpstr>
      <vt:lpstr>graphs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Pértille</dc:creator>
  <cp:lastModifiedBy>Fábio Pèrtille</cp:lastModifiedBy>
  <dcterms:created xsi:type="dcterms:W3CDTF">2019-12-12T14:42:21Z</dcterms:created>
  <dcterms:modified xsi:type="dcterms:W3CDTF">2022-04-12T09:07:42Z</dcterms:modified>
</cp:coreProperties>
</file>