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f_pezzuti_studenti_unipi_it/Documents/"/>
    </mc:Choice>
  </mc:AlternateContent>
  <xr:revisionPtr revIDLastSave="0" documentId="8_{A9B63C3A-0646-44F2-BB67-507258F3D8BB}" xr6:coauthVersionLast="47" xr6:coauthVersionMax="47" xr10:uidLastSave="{00000000-0000-0000-0000-000000000000}"/>
  <bookViews>
    <workbookView xWindow="-108" yWindow="-108" windowWidth="23256" windowHeight="12576" tabRatio="553" firstSheet="8" activeTab="8" xr2:uid="{00000000-000D-0000-FFFF-FFFF00000000}"/>
  </bookViews>
  <sheets>
    <sheet name="SEQ" sheetId="2" r:id="rId1"/>
    <sheet name="TH" sheetId="10" r:id="rId2"/>
    <sheet name="FF" sheetId="12" r:id="rId3"/>
    <sheet name="TH2" sheetId="3" r:id="rId4"/>
    <sheet name="FF2" sheetId="7" r:id="rId5"/>
    <sheet name="TH3" sheetId="15" r:id="rId6"/>
    <sheet name="FF3" sheetId="16" r:id="rId7"/>
    <sheet name="SizeComp(IO)" sheetId="17" r:id="rId8"/>
    <sheet name="SizeComp(NIO)" sheetId="18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5" l="1"/>
  <c r="D60" i="15"/>
  <c r="E60" i="15"/>
  <c r="F60" i="15"/>
  <c r="G60" i="15"/>
  <c r="H60" i="15"/>
  <c r="C45" i="16"/>
  <c r="D45" i="16"/>
  <c r="E45" i="16"/>
  <c r="F45" i="16"/>
  <c r="G45" i="16"/>
  <c r="H45" i="16"/>
  <c r="C30" i="12"/>
  <c r="D30" i="12"/>
  <c r="E30" i="12"/>
  <c r="F30" i="12"/>
  <c r="G30" i="12"/>
  <c r="H30" i="12"/>
  <c r="A36" i="17"/>
  <c r="A37" i="17" l="1"/>
  <c r="A42" i="18"/>
  <c r="A41" i="18"/>
  <c r="A40" i="18"/>
  <c r="A39" i="18"/>
  <c r="A38" i="18"/>
  <c r="A37" i="18"/>
  <c r="A36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A12" i="18"/>
  <c r="A11" i="18"/>
  <c r="A10" i="18"/>
  <c r="A9" i="18"/>
  <c r="A8" i="18"/>
  <c r="A7" i="18"/>
  <c r="A6" i="18"/>
  <c r="I12" i="17"/>
  <c r="H12" i="17"/>
  <c r="F12" i="17"/>
  <c r="E12" i="17"/>
  <c r="C12" i="17"/>
  <c r="B12" i="17"/>
  <c r="I11" i="17"/>
  <c r="H11" i="17"/>
  <c r="F11" i="17"/>
  <c r="E11" i="17"/>
  <c r="C11" i="17"/>
  <c r="B11" i="17"/>
  <c r="I10" i="17"/>
  <c r="H10" i="17"/>
  <c r="F10" i="17"/>
  <c r="E10" i="17"/>
  <c r="I9" i="17"/>
  <c r="H9" i="17"/>
  <c r="E9" i="17"/>
  <c r="C9" i="17"/>
  <c r="B9" i="17"/>
  <c r="I8" i="17"/>
  <c r="H8" i="17"/>
  <c r="B8" i="17"/>
  <c r="I7" i="17"/>
  <c r="H7" i="17"/>
  <c r="C7" i="17"/>
  <c r="B7" i="17"/>
  <c r="I6" i="17"/>
  <c r="H6" i="17"/>
  <c r="C6" i="17"/>
  <c r="B6" i="17"/>
  <c r="A6" i="17"/>
  <c r="A7" i="17" s="1"/>
  <c r="A8" i="17" s="1"/>
  <c r="A9" i="17" s="1"/>
  <c r="A10" i="17" s="1"/>
  <c r="A11" i="17" s="1"/>
  <c r="A12" i="17" s="1"/>
  <c r="A26" i="17"/>
  <c r="A27" i="17" s="1"/>
  <c r="A16" i="17"/>
  <c r="A17" i="17" s="1"/>
  <c r="H119" i="16"/>
  <c r="G119" i="16"/>
  <c r="F119" i="16"/>
  <c r="E119" i="16"/>
  <c r="D119" i="16"/>
  <c r="C119" i="16"/>
  <c r="B119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5" i="16"/>
  <c r="G115" i="16"/>
  <c r="F115" i="16"/>
  <c r="E115" i="16"/>
  <c r="D115" i="16"/>
  <c r="C115" i="16"/>
  <c r="B115" i="16"/>
  <c r="H114" i="16"/>
  <c r="G114" i="16"/>
  <c r="F114" i="16"/>
  <c r="E114" i="16"/>
  <c r="D114" i="16"/>
  <c r="C114" i="16"/>
  <c r="B114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1" i="16"/>
  <c r="G111" i="16"/>
  <c r="F111" i="16"/>
  <c r="E111" i="16"/>
  <c r="D111" i="16"/>
  <c r="C111" i="16"/>
  <c r="B111" i="16"/>
  <c r="H110" i="16"/>
  <c r="G110" i="16"/>
  <c r="F110" i="16"/>
  <c r="E110" i="16"/>
  <c r="D110" i="16"/>
  <c r="C110" i="16"/>
  <c r="H107" i="16"/>
  <c r="G107" i="16"/>
  <c r="F107" i="16"/>
  <c r="E107" i="16"/>
  <c r="D107" i="16"/>
  <c r="H106" i="16"/>
  <c r="G106" i="16"/>
  <c r="F106" i="16"/>
  <c r="E106" i="16"/>
  <c r="D106" i="16"/>
  <c r="C106" i="16"/>
  <c r="H105" i="16"/>
  <c r="G105" i="16"/>
  <c r="F105" i="16"/>
  <c r="E105" i="16"/>
  <c r="D105" i="16"/>
  <c r="C105" i="16"/>
  <c r="B104" i="16"/>
  <c r="B103" i="16"/>
  <c r="B102" i="16"/>
  <c r="B101" i="16"/>
  <c r="B100" i="16"/>
  <c r="B99" i="16"/>
  <c r="B98" i="16"/>
  <c r="B97" i="16"/>
  <c r="B96" i="16"/>
  <c r="A95" i="16"/>
  <c r="H92" i="16"/>
  <c r="G92" i="16"/>
  <c r="F92" i="16"/>
  <c r="E92" i="16"/>
  <c r="D92" i="16"/>
  <c r="H91" i="16"/>
  <c r="G91" i="16"/>
  <c r="F91" i="16"/>
  <c r="E91" i="16"/>
  <c r="D91" i="16"/>
  <c r="C91" i="16"/>
  <c r="H90" i="16"/>
  <c r="G90" i="16"/>
  <c r="F90" i="16"/>
  <c r="E90" i="16"/>
  <c r="D90" i="16"/>
  <c r="C90" i="16"/>
  <c r="B89" i="16"/>
  <c r="B88" i="16"/>
  <c r="B87" i="16"/>
  <c r="B86" i="16"/>
  <c r="B85" i="16"/>
  <c r="B84" i="16"/>
  <c r="B83" i="16"/>
  <c r="B82" i="16"/>
  <c r="B81" i="16"/>
  <c r="A80" i="16"/>
  <c r="H77" i="16"/>
  <c r="G77" i="16"/>
  <c r="F77" i="16"/>
  <c r="E77" i="16"/>
  <c r="D77" i="16"/>
  <c r="H76" i="16"/>
  <c r="G76" i="16"/>
  <c r="F76" i="16"/>
  <c r="E76" i="16"/>
  <c r="D76" i="16"/>
  <c r="C76" i="16"/>
  <c r="H75" i="16"/>
  <c r="G75" i="16"/>
  <c r="F75" i="16"/>
  <c r="E75" i="16"/>
  <c r="D75" i="16"/>
  <c r="C75" i="16"/>
  <c r="B74" i="16"/>
  <c r="B73" i="16"/>
  <c r="B72" i="16"/>
  <c r="B71" i="16"/>
  <c r="B70" i="16"/>
  <c r="B69" i="16"/>
  <c r="B68" i="16"/>
  <c r="B67" i="16"/>
  <c r="B66" i="16"/>
  <c r="A65" i="16"/>
  <c r="H61" i="16"/>
  <c r="G61" i="16"/>
  <c r="F61" i="16"/>
  <c r="E61" i="16"/>
  <c r="D61" i="16"/>
  <c r="C61" i="16"/>
  <c r="H60" i="16"/>
  <c r="G60" i="16"/>
  <c r="F60" i="16"/>
  <c r="E60" i="16"/>
  <c r="D60" i="16"/>
  <c r="C60" i="16"/>
  <c r="F9" i="17" s="1"/>
  <c r="B59" i="16"/>
  <c r="B58" i="16"/>
  <c r="B57" i="16"/>
  <c r="B56" i="16"/>
  <c r="B55" i="16"/>
  <c r="B54" i="16"/>
  <c r="B53" i="16"/>
  <c r="B52" i="16"/>
  <c r="B51" i="16"/>
  <c r="A50" i="16"/>
  <c r="H46" i="16"/>
  <c r="G46" i="16"/>
  <c r="F46" i="16"/>
  <c r="E46" i="16"/>
  <c r="D46" i="16"/>
  <c r="C46" i="16"/>
  <c r="F8" i="17"/>
  <c r="B44" i="16"/>
  <c r="B43" i="16"/>
  <c r="B42" i="16"/>
  <c r="B41" i="16"/>
  <c r="B40" i="16"/>
  <c r="B39" i="16"/>
  <c r="B38" i="16"/>
  <c r="B37" i="16"/>
  <c r="B36" i="16"/>
  <c r="A35" i="16"/>
  <c r="H31" i="16"/>
  <c r="G31" i="16"/>
  <c r="F31" i="16"/>
  <c r="E31" i="16"/>
  <c r="D31" i="16"/>
  <c r="C31" i="16"/>
  <c r="H30" i="16"/>
  <c r="G30" i="16"/>
  <c r="F30" i="16"/>
  <c r="E30" i="16"/>
  <c r="D30" i="16"/>
  <c r="C30" i="16"/>
  <c r="B29" i="16"/>
  <c r="B28" i="16"/>
  <c r="B27" i="16"/>
  <c r="B26" i="16"/>
  <c r="B25" i="16"/>
  <c r="B24" i="16"/>
  <c r="B23" i="16"/>
  <c r="B22" i="16"/>
  <c r="B21" i="16"/>
  <c r="A20" i="16"/>
  <c r="H16" i="16"/>
  <c r="G16" i="16"/>
  <c r="F16" i="16"/>
  <c r="E16" i="16"/>
  <c r="D16" i="16"/>
  <c r="C16" i="16"/>
  <c r="H15" i="16"/>
  <c r="G15" i="16"/>
  <c r="F15" i="16"/>
  <c r="E15" i="16"/>
  <c r="D15" i="16"/>
  <c r="C15" i="16"/>
  <c r="B14" i="16"/>
  <c r="B13" i="16"/>
  <c r="B12" i="16"/>
  <c r="B11" i="16"/>
  <c r="B10" i="16"/>
  <c r="B9" i="16"/>
  <c r="B8" i="16"/>
  <c r="B7" i="16"/>
  <c r="B6" i="16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H107" i="15"/>
  <c r="G107" i="15"/>
  <c r="F107" i="15"/>
  <c r="E107" i="15"/>
  <c r="D107" i="15"/>
  <c r="H106" i="15"/>
  <c r="G106" i="15"/>
  <c r="F106" i="15"/>
  <c r="E106" i="15"/>
  <c r="D106" i="15"/>
  <c r="C106" i="15"/>
  <c r="H105" i="15"/>
  <c r="G105" i="15"/>
  <c r="F105" i="15"/>
  <c r="E105" i="15"/>
  <c r="D105" i="15"/>
  <c r="C105" i="15"/>
  <c r="B104" i="15"/>
  <c r="B103" i="15"/>
  <c r="B102" i="15"/>
  <c r="B101" i="15"/>
  <c r="B100" i="15"/>
  <c r="B99" i="15"/>
  <c r="B98" i="15"/>
  <c r="B97" i="15"/>
  <c r="B96" i="15"/>
  <c r="A95" i="15"/>
  <c r="H92" i="15"/>
  <c r="G92" i="15"/>
  <c r="F92" i="15"/>
  <c r="E92" i="15"/>
  <c r="D92" i="15"/>
  <c r="H91" i="15"/>
  <c r="G91" i="15"/>
  <c r="F91" i="15"/>
  <c r="E91" i="15"/>
  <c r="D91" i="15"/>
  <c r="C91" i="15"/>
  <c r="B89" i="15"/>
  <c r="B88" i="15"/>
  <c r="B87" i="15"/>
  <c r="B86" i="15"/>
  <c r="B85" i="15"/>
  <c r="B84" i="15"/>
  <c r="B83" i="15"/>
  <c r="B82" i="15"/>
  <c r="B81" i="15"/>
  <c r="A80" i="15"/>
  <c r="H77" i="15"/>
  <c r="G77" i="15"/>
  <c r="F77" i="15"/>
  <c r="E77" i="15"/>
  <c r="D77" i="15"/>
  <c r="H76" i="15"/>
  <c r="G76" i="15"/>
  <c r="F76" i="15"/>
  <c r="E76" i="15"/>
  <c r="D76" i="15"/>
  <c r="C76" i="15"/>
  <c r="H75" i="15"/>
  <c r="G75" i="15"/>
  <c r="F75" i="15"/>
  <c r="E75" i="15"/>
  <c r="D75" i="15"/>
  <c r="C75" i="15"/>
  <c r="B74" i="15"/>
  <c r="B73" i="15"/>
  <c r="B72" i="15"/>
  <c r="B71" i="15"/>
  <c r="B70" i="15"/>
  <c r="B69" i="15"/>
  <c r="B68" i="15"/>
  <c r="B67" i="15"/>
  <c r="B66" i="15"/>
  <c r="A65" i="15"/>
  <c r="H62" i="15"/>
  <c r="G62" i="15"/>
  <c r="F62" i="15"/>
  <c r="E62" i="15"/>
  <c r="D62" i="15"/>
  <c r="H61" i="15"/>
  <c r="G61" i="15"/>
  <c r="F61" i="15"/>
  <c r="E61" i="15"/>
  <c r="D61" i="15"/>
  <c r="C61" i="15"/>
  <c r="B59" i="15"/>
  <c r="B58" i="15"/>
  <c r="B57" i="15"/>
  <c r="B56" i="15"/>
  <c r="B55" i="15"/>
  <c r="B54" i="15"/>
  <c r="B53" i="15"/>
  <c r="B52" i="15"/>
  <c r="B51" i="15"/>
  <c r="A50" i="15"/>
  <c r="H46" i="15"/>
  <c r="G46" i="15"/>
  <c r="F46" i="15"/>
  <c r="E46" i="15"/>
  <c r="D46" i="15"/>
  <c r="C46" i="15"/>
  <c r="H45" i="15"/>
  <c r="G45" i="15"/>
  <c r="F45" i="15"/>
  <c r="E45" i="15"/>
  <c r="D45" i="15"/>
  <c r="C45" i="15"/>
  <c r="E8" i="17" s="1"/>
  <c r="B44" i="15"/>
  <c r="B43" i="15"/>
  <c r="B42" i="15"/>
  <c r="B41" i="15"/>
  <c r="B40" i="15"/>
  <c r="B39" i="15"/>
  <c r="B38" i="15"/>
  <c r="B37" i="15"/>
  <c r="B36" i="15"/>
  <c r="A35" i="15"/>
  <c r="H31" i="15"/>
  <c r="G31" i="15"/>
  <c r="F31" i="15"/>
  <c r="E31" i="15"/>
  <c r="D31" i="15"/>
  <c r="C31" i="15"/>
  <c r="H30" i="15"/>
  <c r="G30" i="15"/>
  <c r="F30" i="15"/>
  <c r="E30" i="15"/>
  <c r="D30" i="15"/>
  <c r="C30" i="15"/>
  <c r="E7" i="17" s="1"/>
  <c r="B29" i="15"/>
  <c r="B28" i="15"/>
  <c r="B27" i="15"/>
  <c r="B26" i="15"/>
  <c r="B25" i="15"/>
  <c r="B24" i="15"/>
  <c r="B23" i="15"/>
  <c r="B22" i="15"/>
  <c r="B21" i="15"/>
  <c r="A20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E6" i="17" s="1"/>
  <c r="C26" i="17" s="1"/>
  <c r="B14" i="15"/>
  <c r="B13" i="15"/>
  <c r="B12" i="15"/>
  <c r="B11" i="15"/>
  <c r="B10" i="15"/>
  <c r="B9" i="15"/>
  <c r="B8" i="15"/>
  <c r="B7" i="15"/>
  <c r="B6" i="15"/>
  <c r="H119" i="7"/>
  <c r="G119" i="7"/>
  <c r="F119" i="7"/>
  <c r="E119" i="7"/>
  <c r="D119" i="7"/>
  <c r="C119" i="7"/>
  <c r="B119" i="7"/>
  <c r="H118" i="7"/>
  <c r="G118" i="7"/>
  <c r="F118" i="7"/>
  <c r="E118" i="7"/>
  <c r="D118" i="7"/>
  <c r="C118" i="7"/>
  <c r="B118" i="7"/>
  <c r="H117" i="7"/>
  <c r="G117" i="7"/>
  <c r="F117" i="7"/>
  <c r="E117" i="7"/>
  <c r="D117" i="7"/>
  <c r="C117" i="7"/>
  <c r="B117" i="7"/>
  <c r="H116" i="7"/>
  <c r="G116" i="7"/>
  <c r="F116" i="7"/>
  <c r="E116" i="7"/>
  <c r="D116" i="7"/>
  <c r="C116" i="7"/>
  <c r="B116" i="7"/>
  <c r="H115" i="7"/>
  <c r="G115" i="7"/>
  <c r="F115" i="7"/>
  <c r="E115" i="7"/>
  <c r="D115" i="7"/>
  <c r="C115" i="7"/>
  <c r="B115" i="7"/>
  <c r="H114" i="7"/>
  <c r="G114" i="7"/>
  <c r="F114" i="7"/>
  <c r="E114" i="7"/>
  <c r="D114" i="7"/>
  <c r="C114" i="7"/>
  <c r="B114" i="7"/>
  <c r="H113" i="7"/>
  <c r="G113" i="7"/>
  <c r="F113" i="7"/>
  <c r="E113" i="7"/>
  <c r="D113" i="7"/>
  <c r="C113" i="7"/>
  <c r="B113" i="7"/>
  <c r="H112" i="7"/>
  <c r="G112" i="7"/>
  <c r="F112" i="7"/>
  <c r="E112" i="7"/>
  <c r="D112" i="7"/>
  <c r="C112" i="7"/>
  <c r="B112" i="7"/>
  <c r="H111" i="7"/>
  <c r="G111" i="7"/>
  <c r="F111" i="7"/>
  <c r="E111" i="7"/>
  <c r="D111" i="7"/>
  <c r="C111" i="7"/>
  <c r="B111" i="7"/>
  <c r="H110" i="7"/>
  <c r="G110" i="7"/>
  <c r="F110" i="7"/>
  <c r="E110" i="7"/>
  <c r="D110" i="7"/>
  <c r="C110" i="7"/>
  <c r="H107" i="7"/>
  <c r="G107" i="7"/>
  <c r="F107" i="7"/>
  <c r="E107" i="7"/>
  <c r="D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B104" i="7"/>
  <c r="B103" i="7"/>
  <c r="B102" i="7"/>
  <c r="B101" i="7"/>
  <c r="B100" i="7"/>
  <c r="B99" i="7"/>
  <c r="B98" i="7"/>
  <c r="B97" i="7"/>
  <c r="B96" i="7"/>
  <c r="A95" i="7"/>
  <c r="H92" i="7"/>
  <c r="G92" i="7"/>
  <c r="F92" i="7"/>
  <c r="E92" i="7"/>
  <c r="D92" i="7"/>
  <c r="H91" i="7"/>
  <c r="G91" i="7"/>
  <c r="F91" i="7"/>
  <c r="E91" i="7"/>
  <c r="D91" i="7"/>
  <c r="C91" i="7"/>
  <c r="H90" i="7"/>
  <c r="G90" i="7"/>
  <c r="F90" i="7"/>
  <c r="E90" i="7"/>
  <c r="D90" i="7"/>
  <c r="C90" i="7"/>
  <c r="B89" i="7"/>
  <c r="B88" i="7"/>
  <c r="B87" i="7"/>
  <c r="B86" i="7"/>
  <c r="B85" i="7"/>
  <c r="B84" i="7"/>
  <c r="B83" i="7"/>
  <c r="B82" i="7"/>
  <c r="B81" i="7"/>
  <c r="A80" i="7"/>
  <c r="H77" i="7"/>
  <c r="G77" i="7"/>
  <c r="F77" i="7"/>
  <c r="E77" i="7"/>
  <c r="D77" i="7"/>
  <c r="H76" i="7"/>
  <c r="G76" i="7"/>
  <c r="F76" i="7"/>
  <c r="E76" i="7"/>
  <c r="D76" i="7"/>
  <c r="C76" i="7"/>
  <c r="H75" i="7"/>
  <c r="G75" i="7"/>
  <c r="F75" i="7"/>
  <c r="E75" i="7"/>
  <c r="D75" i="7"/>
  <c r="C75" i="7"/>
  <c r="B74" i="7"/>
  <c r="B73" i="7"/>
  <c r="B72" i="7"/>
  <c r="B71" i="7"/>
  <c r="B70" i="7"/>
  <c r="B69" i="7"/>
  <c r="B68" i="7"/>
  <c r="B67" i="7"/>
  <c r="B66" i="7"/>
  <c r="A65" i="7"/>
  <c r="H62" i="7"/>
  <c r="G62" i="7"/>
  <c r="F62" i="7"/>
  <c r="E62" i="7"/>
  <c r="D62" i="7"/>
  <c r="H61" i="7"/>
  <c r="G61" i="7"/>
  <c r="F61" i="7"/>
  <c r="E61" i="7"/>
  <c r="D61" i="7"/>
  <c r="C61" i="7"/>
  <c r="H60" i="7"/>
  <c r="G60" i="7"/>
  <c r="F60" i="7"/>
  <c r="E60" i="7"/>
  <c r="D60" i="7"/>
  <c r="C60" i="7"/>
  <c r="B59" i="7"/>
  <c r="B58" i="7"/>
  <c r="B57" i="7"/>
  <c r="B56" i="7"/>
  <c r="B55" i="7"/>
  <c r="B54" i="7"/>
  <c r="B53" i="7"/>
  <c r="B52" i="7"/>
  <c r="B51" i="7"/>
  <c r="A50" i="7"/>
  <c r="H47" i="7"/>
  <c r="G47" i="7"/>
  <c r="F47" i="7"/>
  <c r="E47" i="7"/>
  <c r="D47" i="7"/>
  <c r="H46" i="7"/>
  <c r="G46" i="7"/>
  <c r="F46" i="7"/>
  <c r="E46" i="7"/>
  <c r="D46" i="7"/>
  <c r="C46" i="7"/>
  <c r="H45" i="7"/>
  <c r="G45" i="7"/>
  <c r="F45" i="7"/>
  <c r="E45" i="7"/>
  <c r="D45" i="7"/>
  <c r="C45" i="7"/>
  <c r="B44" i="7"/>
  <c r="B43" i="7"/>
  <c r="B42" i="7"/>
  <c r="B41" i="7"/>
  <c r="B40" i="7"/>
  <c r="B39" i="7"/>
  <c r="B38" i="7"/>
  <c r="B37" i="7"/>
  <c r="B36" i="7"/>
  <c r="A35" i="7"/>
  <c r="H32" i="7"/>
  <c r="G32" i="7"/>
  <c r="F32" i="7"/>
  <c r="E32" i="7"/>
  <c r="D32" i="7"/>
  <c r="H31" i="7"/>
  <c r="G31" i="7"/>
  <c r="F31" i="7"/>
  <c r="E31" i="7"/>
  <c r="D31" i="7"/>
  <c r="C31" i="7"/>
  <c r="H30" i="7"/>
  <c r="G30" i="7"/>
  <c r="F30" i="7"/>
  <c r="E30" i="7"/>
  <c r="D30" i="7"/>
  <c r="C30" i="7"/>
  <c r="B29" i="7"/>
  <c r="B28" i="7"/>
  <c r="B27" i="7"/>
  <c r="B26" i="7"/>
  <c r="B25" i="7"/>
  <c r="B24" i="7"/>
  <c r="B23" i="7"/>
  <c r="B22" i="7"/>
  <c r="B21" i="7"/>
  <c r="A20" i="7"/>
  <c r="H17" i="7"/>
  <c r="G17" i="7"/>
  <c r="F17" i="7"/>
  <c r="E17" i="7"/>
  <c r="D17" i="7"/>
  <c r="H16" i="7"/>
  <c r="G16" i="7"/>
  <c r="F16" i="7"/>
  <c r="E16" i="7"/>
  <c r="D16" i="7"/>
  <c r="C16" i="7"/>
  <c r="H15" i="7"/>
  <c r="G15" i="7"/>
  <c r="F15" i="7"/>
  <c r="E15" i="7"/>
  <c r="D15" i="7"/>
  <c r="C15" i="7"/>
  <c r="B14" i="7"/>
  <c r="B13" i="7"/>
  <c r="B12" i="7"/>
  <c r="B11" i="7"/>
  <c r="B10" i="7"/>
  <c r="B9" i="7"/>
  <c r="B8" i="7"/>
  <c r="B7" i="7"/>
  <c r="B6" i="7"/>
  <c r="H119" i="3"/>
  <c r="G119" i="3"/>
  <c r="F119" i="3"/>
  <c r="E119" i="3"/>
  <c r="D119" i="3"/>
  <c r="C119" i="3"/>
  <c r="B119" i="3"/>
  <c r="H118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6" i="3"/>
  <c r="G116" i="3"/>
  <c r="F116" i="3"/>
  <c r="E116" i="3"/>
  <c r="D116" i="3"/>
  <c r="C116" i="3"/>
  <c r="B116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10" i="3"/>
  <c r="G110" i="3"/>
  <c r="F110" i="3"/>
  <c r="E110" i="3"/>
  <c r="D110" i="3"/>
  <c r="C110" i="3"/>
  <c r="H107" i="3"/>
  <c r="G107" i="3"/>
  <c r="F107" i="3"/>
  <c r="E107" i="3"/>
  <c r="D107" i="3"/>
  <c r="H106" i="3"/>
  <c r="G106" i="3"/>
  <c r="F106" i="3"/>
  <c r="E106" i="3"/>
  <c r="D106" i="3"/>
  <c r="C106" i="3"/>
  <c r="H105" i="3"/>
  <c r="G105" i="3"/>
  <c r="F105" i="3"/>
  <c r="E105" i="3"/>
  <c r="D105" i="3"/>
  <c r="C105" i="3"/>
  <c r="B104" i="3"/>
  <c r="B103" i="3"/>
  <c r="B102" i="3"/>
  <c r="B101" i="3"/>
  <c r="B100" i="3"/>
  <c r="B99" i="3"/>
  <c r="B98" i="3"/>
  <c r="B97" i="3"/>
  <c r="B96" i="3"/>
  <c r="A95" i="3"/>
  <c r="H92" i="3"/>
  <c r="G92" i="3"/>
  <c r="F92" i="3"/>
  <c r="E92" i="3"/>
  <c r="D92" i="3"/>
  <c r="H91" i="3"/>
  <c r="G91" i="3"/>
  <c r="F91" i="3"/>
  <c r="E91" i="3"/>
  <c r="D91" i="3"/>
  <c r="C91" i="3"/>
  <c r="H90" i="3"/>
  <c r="G90" i="3"/>
  <c r="F90" i="3"/>
  <c r="E90" i="3"/>
  <c r="D90" i="3"/>
  <c r="C90" i="3"/>
  <c r="B89" i="3"/>
  <c r="B88" i="3"/>
  <c r="B87" i="3"/>
  <c r="B86" i="3"/>
  <c r="B85" i="3"/>
  <c r="B84" i="3"/>
  <c r="B83" i="3"/>
  <c r="B82" i="3"/>
  <c r="B81" i="3"/>
  <c r="A80" i="3"/>
  <c r="H77" i="3"/>
  <c r="G77" i="3"/>
  <c r="F77" i="3"/>
  <c r="E77" i="3"/>
  <c r="D77" i="3"/>
  <c r="H76" i="3"/>
  <c r="G76" i="3"/>
  <c r="F76" i="3"/>
  <c r="E76" i="3"/>
  <c r="D76" i="3"/>
  <c r="C76" i="3"/>
  <c r="H75" i="3"/>
  <c r="G75" i="3"/>
  <c r="F75" i="3"/>
  <c r="E75" i="3"/>
  <c r="D75" i="3"/>
  <c r="C75" i="3"/>
  <c r="B74" i="3"/>
  <c r="B73" i="3"/>
  <c r="B72" i="3"/>
  <c r="B71" i="3"/>
  <c r="B70" i="3"/>
  <c r="B69" i="3"/>
  <c r="B68" i="3"/>
  <c r="B67" i="3"/>
  <c r="B66" i="3"/>
  <c r="A65" i="3"/>
  <c r="H62" i="3"/>
  <c r="G62" i="3"/>
  <c r="F62" i="3"/>
  <c r="E62" i="3"/>
  <c r="D62" i="3"/>
  <c r="H61" i="3"/>
  <c r="G61" i="3"/>
  <c r="F61" i="3"/>
  <c r="E61" i="3"/>
  <c r="D61" i="3"/>
  <c r="C61" i="3"/>
  <c r="H60" i="3"/>
  <c r="G60" i="3"/>
  <c r="F60" i="3"/>
  <c r="E60" i="3"/>
  <c r="D60" i="3"/>
  <c r="C60" i="3"/>
  <c r="B59" i="3"/>
  <c r="B58" i="3"/>
  <c r="B57" i="3"/>
  <c r="B56" i="3"/>
  <c r="B55" i="3"/>
  <c r="B54" i="3"/>
  <c r="B53" i="3"/>
  <c r="B52" i="3"/>
  <c r="B51" i="3"/>
  <c r="A50" i="3"/>
  <c r="H47" i="3"/>
  <c r="G47" i="3"/>
  <c r="F47" i="3"/>
  <c r="E47" i="3"/>
  <c r="D47" i="3"/>
  <c r="H46" i="3"/>
  <c r="G46" i="3"/>
  <c r="F46" i="3"/>
  <c r="E46" i="3"/>
  <c r="D46" i="3"/>
  <c r="C46" i="3"/>
  <c r="H45" i="3"/>
  <c r="G45" i="3"/>
  <c r="F45" i="3"/>
  <c r="E45" i="3"/>
  <c r="D45" i="3"/>
  <c r="C45" i="3"/>
  <c r="B44" i="3"/>
  <c r="B43" i="3"/>
  <c r="B42" i="3"/>
  <c r="B41" i="3"/>
  <c r="B40" i="3"/>
  <c r="B39" i="3"/>
  <c r="B38" i="3"/>
  <c r="B37" i="3"/>
  <c r="B36" i="3"/>
  <c r="A35" i="3"/>
  <c r="H32" i="3"/>
  <c r="G32" i="3"/>
  <c r="F32" i="3"/>
  <c r="E32" i="3"/>
  <c r="D32" i="3"/>
  <c r="H31" i="3"/>
  <c r="G31" i="3"/>
  <c r="F31" i="3"/>
  <c r="E31" i="3"/>
  <c r="D31" i="3"/>
  <c r="C31" i="3"/>
  <c r="H30" i="3"/>
  <c r="G30" i="3"/>
  <c r="F30" i="3"/>
  <c r="E30" i="3"/>
  <c r="D30" i="3"/>
  <c r="C30" i="3"/>
  <c r="B29" i="3"/>
  <c r="B28" i="3"/>
  <c r="B27" i="3"/>
  <c r="B26" i="3"/>
  <c r="B25" i="3"/>
  <c r="B24" i="3"/>
  <c r="B23" i="3"/>
  <c r="B22" i="3"/>
  <c r="B21" i="3"/>
  <c r="A20" i="3"/>
  <c r="H17" i="3"/>
  <c r="G17" i="3"/>
  <c r="F17" i="3"/>
  <c r="E17" i="3"/>
  <c r="D17" i="3"/>
  <c r="H16" i="3"/>
  <c r="G16" i="3"/>
  <c r="F16" i="3"/>
  <c r="E16" i="3"/>
  <c r="D16" i="3"/>
  <c r="C16" i="3"/>
  <c r="H15" i="3"/>
  <c r="G15" i="3"/>
  <c r="F15" i="3"/>
  <c r="E15" i="3"/>
  <c r="D15" i="3"/>
  <c r="C15" i="3"/>
  <c r="B14" i="3"/>
  <c r="B13" i="3"/>
  <c r="B12" i="3"/>
  <c r="B11" i="3"/>
  <c r="B10" i="3"/>
  <c r="B9" i="3"/>
  <c r="B8" i="3"/>
  <c r="B7" i="3"/>
  <c r="B6" i="3"/>
  <c r="H119" i="12"/>
  <c r="G119" i="12"/>
  <c r="F119" i="12"/>
  <c r="E119" i="12"/>
  <c r="D119" i="12"/>
  <c r="C119" i="12"/>
  <c r="B119" i="12"/>
  <c r="H118" i="12"/>
  <c r="G118" i="12"/>
  <c r="F118" i="12"/>
  <c r="E118" i="12"/>
  <c r="D118" i="12"/>
  <c r="C118" i="12"/>
  <c r="B118" i="12"/>
  <c r="H117" i="12"/>
  <c r="G117" i="12"/>
  <c r="F117" i="12"/>
  <c r="E117" i="12"/>
  <c r="D117" i="12"/>
  <c r="C117" i="12"/>
  <c r="B117" i="12"/>
  <c r="H116" i="12"/>
  <c r="G116" i="12"/>
  <c r="F116" i="12"/>
  <c r="E116" i="12"/>
  <c r="D116" i="12"/>
  <c r="C116" i="12"/>
  <c r="B116" i="12"/>
  <c r="H115" i="12"/>
  <c r="G115" i="12"/>
  <c r="F115" i="12"/>
  <c r="E115" i="12"/>
  <c r="D115" i="12"/>
  <c r="C115" i="12"/>
  <c r="B115" i="12"/>
  <c r="H114" i="12"/>
  <c r="G114" i="12"/>
  <c r="F114" i="12"/>
  <c r="E114" i="12"/>
  <c r="D114" i="12"/>
  <c r="C114" i="12"/>
  <c r="B114" i="12"/>
  <c r="H113" i="12"/>
  <c r="G113" i="12"/>
  <c r="F113" i="12"/>
  <c r="E113" i="12"/>
  <c r="D113" i="12"/>
  <c r="C113" i="12"/>
  <c r="B113" i="12"/>
  <c r="H112" i="12"/>
  <c r="G112" i="12"/>
  <c r="F112" i="12"/>
  <c r="E112" i="12"/>
  <c r="D112" i="12"/>
  <c r="C112" i="12"/>
  <c r="B112" i="12"/>
  <c r="H111" i="12"/>
  <c r="G111" i="12"/>
  <c r="F111" i="12"/>
  <c r="E111" i="12"/>
  <c r="D111" i="12"/>
  <c r="C111" i="12"/>
  <c r="B111" i="12"/>
  <c r="H110" i="12"/>
  <c r="G110" i="12"/>
  <c r="F110" i="12"/>
  <c r="E110" i="12"/>
  <c r="D110" i="12"/>
  <c r="C110" i="12"/>
  <c r="H107" i="12"/>
  <c r="G107" i="12"/>
  <c r="F107" i="12"/>
  <c r="E107" i="12"/>
  <c r="D107" i="12"/>
  <c r="H106" i="12"/>
  <c r="G106" i="12"/>
  <c r="F106" i="12"/>
  <c r="E106" i="12"/>
  <c r="D106" i="12"/>
  <c r="C106" i="12"/>
  <c r="H105" i="12"/>
  <c r="G105" i="12"/>
  <c r="F105" i="12"/>
  <c r="E105" i="12"/>
  <c r="D105" i="12"/>
  <c r="C105" i="12"/>
  <c r="B104" i="12"/>
  <c r="B103" i="12"/>
  <c r="B102" i="12"/>
  <c r="B101" i="12"/>
  <c r="B100" i="12"/>
  <c r="B99" i="12"/>
  <c r="B98" i="12"/>
  <c r="B97" i="12"/>
  <c r="B96" i="12"/>
  <c r="A95" i="12"/>
  <c r="H92" i="12"/>
  <c r="G92" i="12"/>
  <c r="F92" i="12"/>
  <c r="E92" i="12"/>
  <c r="D92" i="12"/>
  <c r="H91" i="12"/>
  <c r="G91" i="12"/>
  <c r="F91" i="12"/>
  <c r="E91" i="12"/>
  <c r="D91" i="12"/>
  <c r="C91" i="12"/>
  <c r="H90" i="12"/>
  <c r="G90" i="12"/>
  <c r="F90" i="12"/>
  <c r="E90" i="12"/>
  <c r="D90" i="12"/>
  <c r="C90" i="12"/>
  <c r="B89" i="12"/>
  <c r="B88" i="12"/>
  <c r="B87" i="12"/>
  <c r="B86" i="12"/>
  <c r="B85" i="12"/>
  <c r="B84" i="12"/>
  <c r="B83" i="12"/>
  <c r="B82" i="12"/>
  <c r="B81" i="12"/>
  <c r="A80" i="12"/>
  <c r="H76" i="12"/>
  <c r="G76" i="12"/>
  <c r="F76" i="12"/>
  <c r="E76" i="12"/>
  <c r="D76" i="12"/>
  <c r="C76" i="12"/>
  <c r="H75" i="12"/>
  <c r="G75" i="12"/>
  <c r="F75" i="12"/>
  <c r="E75" i="12"/>
  <c r="D75" i="12"/>
  <c r="C75" i="12"/>
  <c r="C10" i="17" s="1"/>
  <c r="B74" i="12"/>
  <c r="B73" i="12"/>
  <c r="B72" i="12"/>
  <c r="B71" i="12"/>
  <c r="B70" i="12"/>
  <c r="B69" i="12"/>
  <c r="B68" i="12"/>
  <c r="B67" i="12"/>
  <c r="B66" i="12"/>
  <c r="A65" i="12"/>
  <c r="H62" i="12"/>
  <c r="G62" i="12"/>
  <c r="F62" i="12"/>
  <c r="E62" i="12"/>
  <c r="D62" i="12"/>
  <c r="H61" i="12"/>
  <c r="G61" i="12"/>
  <c r="F61" i="12"/>
  <c r="E61" i="12"/>
  <c r="D61" i="12"/>
  <c r="C61" i="12"/>
  <c r="B59" i="12"/>
  <c r="B58" i="12"/>
  <c r="B57" i="12"/>
  <c r="B56" i="12"/>
  <c r="B55" i="12"/>
  <c r="B54" i="12"/>
  <c r="B53" i="12"/>
  <c r="B52" i="12"/>
  <c r="B51" i="12"/>
  <c r="A50" i="12"/>
  <c r="H46" i="12"/>
  <c r="G46" i="12"/>
  <c r="F46" i="12"/>
  <c r="E46" i="12"/>
  <c r="D46" i="12"/>
  <c r="C46" i="12"/>
  <c r="H45" i="12"/>
  <c r="G45" i="12"/>
  <c r="F45" i="12"/>
  <c r="E45" i="12"/>
  <c r="D45" i="12"/>
  <c r="C45" i="12"/>
  <c r="C8" i="17" s="1"/>
  <c r="B44" i="12"/>
  <c r="B43" i="12"/>
  <c r="B42" i="12"/>
  <c r="B41" i="12"/>
  <c r="B40" i="12"/>
  <c r="B39" i="12"/>
  <c r="B38" i="12"/>
  <c r="B37" i="12"/>
  <c r="B36" i="12"/>
  <c r="A35" i="12"/>
  <c r="H32" i="12"/>
  <c r="G32" i="12"/>
  <c r="F32" i="12"/>
  <c r="E32" i="12"/>
  <c r="D32" i="12"/>
  <c r="H31" i="12"/>
  <c r="G31" i="12"/>
  <c r="F31" i="12"/>
  <c r="E31" i="12"/>
  <c r="D31" i="12"/>
  <c r="C31" i="12"/>
  <c r="B29" i="12"/>
  <c r="B28" i="12"/>
  <c r="B27" i="12"/>
  <c r="B26" i="12"/>
  <c r="B25" i="12"/>
  <c r="B24" i="12"/>
  <c r="B23" i="12"/>
  <c r="B22" i="12"/>
  <c r="B21" i="12"/>
  <c r="A20" i="12"/>
  <c r="H17" i="12"/>
  <c r="G17" i="12"/>
  <c r="F17" i="12"/>
  <c r="E17" i="12"/>
  <c r="D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B14" i="12"/>
  <c r="B13" i="12"/>
  <c r="B12" i="12"/>
  <c r="B11" i="12"/>
  <c r="B10" i="12"/>
  <c r="B9" i="12"/>
  <c r="B8" i="12"/>
  <c r="B7" i="12"/>
  <c r="B6" i="12"/>
  <c r="H119" i="10"/>
  <c r="G119" i="10"/>
  <c r="F119" i="10"/>
  <c r="E119" i="10"/>
  <c r="D119" i="10"/>
  <c r="C119" i="10"/>
  <c r="B119" i="10"/>
  <c r="H118" i="10"/>
  <c r="G118" i="10"/>
  <c r="F118" i="10"/>
  <c r="E118" i="10"/>
  <c r="D118" i="10"/>
  <c r="C118" i="10"/>
  <c r="B118" i="10"/>
  <c r="H117" i="10"/>
  <c r="G117" i="10"/>
  <c r="F117" i="10"/>
  <c r="E117" i="10"/>
  <c r="D117" i="10"/>
  <c r="C117" i="10"/>
  <c r="B117" i="10"/>
  <c r="H116" i="10"/>
  <c r="G116" i="10"/>
  <c r="F116" i="10"/>
  <c r="E116" i="10"/>
  <c r="D116" i="10"/>
  <c r="C116" i="10"/>
  <c r="B116" i="10"/>
  <c r="H115" i="10"/>
  <c r="G115" i="10"/>
  <c r="F115" i="10"/>
  <c r="E115" i="10"/>
  <c r="D115" i="10"/>
  <c r="C115" i="10"/>
  <c r="B115" i="10"/>
  <c r="H114" i="10"/>
  <c r="G114" i="10"/>
  <c r="F114" i="10"/>
  <c r="E114" i="10"/>
  <c r="D114" i="10"/>
  <c r="C114" i="10"/>
  <c r="B114" i="10"/>
  <c r="H113" i="10"/>
  <c r="G113" i="10"/>
  <c r="F113" i="10"/>
  <c r="E113" i="10"/>
  <c r="D113" i="10"/>
  <c r="C113" i="10"/>
  <c r="B113" i="10"/>
  <c r="H112" i="10"/>
  <c r="G112" i="10"/>
  <c r="F112" i="10"/>
  <c r="E112" i="10"/>
  <c r="D112" i="10"/>
  <c r="C112" i="10"/>
  <c r="B112" i="10"/>
  <c r="H111" i="10"/>
  <c r="G111" i="10"/>
  <c r="F111" i="10"/>
  <c r="E111" i="10"/>
  <c r="D111" i="10"/>
  <c r="C111" i="10"/>
  <c r="B111" i="10"/>
  <c r="H110" i="10"/>
  <c r="G110" i="10"/>
  <c r="F110" i="10"/>
  <c r="E110" i="10"/>
  <c r="D110" i="10"/>
  <c r="C110" i="10"/>
  <c r="H107" i="10"/>
  <c r="G107" i="10"/>
  <c r="F107" i="10"/>
  <c r="E107" i="10"/>
  <c r="D107" i="10"/>
  <c r="H106" i="10"/>
  <c r="G106" i="10"/>
  <c r="F106" i="10"/>
  <c r="E106" i="10"/>
  <c r="D106" i="10"/>
  <c r="C106" i="10"/>
  <c r="H105" i="10"/>
  <c r="G105" i="10"/>
  <c r="F105" i="10"/>
  <c r="E105" i="10"/>
  <c r="D105" i="10"/>
  <c r="C105" i="10"/>
  <c r="B104" i="10"/>
  <c r="B103" i="10"/>
  <c r="B102" i="10"/>
  <c r="B101" i="10"/>
  <c r="B100" i="10"/>
  <c r="B99" i="10"/>
  <c r="B98" i="10"/>
  <c r="B97" i="10"/>
  <c r="B96" i="10"/>
  <c r="A95" i="10"/>
  <c r="H92" i="10"/>
  <c r="G92" i="10"/>
  <c r="F92" i="10"/>
  <c r="E92" i="10"/>
  <c r="D92" i="10"/>
  <c r="H91" i="10"/>
  <c r="G91" i="10"/>
  <c r="F91" i="10"/>
  <c r="E91" i="10"/>
  <c r="D91" i="10"/>
  <c r="C91" i="10"/>
  <c r="H90" i="10"/>
  <c r="G90" i="10"/>
  <c r="F90" i="10"/>
  <c r="E90" i="10"/>
  <c r="D90" i="10"/>
  <c r="C90" i="10"/>
  <c r="B89" i="10"/>
  <c r="B88" i="10"/>
  <c r="B87" i="10"/>
  <c r="B86" i="10"/>
  <c r="B85" i="10"/>
  <c r="B84" i="10"/>
  <c r="B83" i="10"/>
  <c r="B82" i="10"/>
  <c r="B81" i="10"/>
  <c r="A80" i="10"/>
  <c r="H76" i="10"/>
  <c r="G76" i="10"/>
  <c r="F76" i="10"/>
  <c r="E76" i="10"/>
  <c r="D76" i="10"/>
  <c r="C76" i="10"/>
  <c r="H75" i="10"/>
  <c r="G75" i="10"/>
  <c r="F75" i="10"/>
  <c r="E75" i="10"/>
  <c r="D75" i="10"/>
  <c r="C75" i="10"/>
  <c r="B10" i="17" s="1"/>
  <c r="B74" i="10"/>
  <c r="B73" i="10"/>
  <c r="B72" i="10"/>
  <c r="B71" i="10"/>
  <c r="B70" i="10"/>
  <c r="B69" i="10"/>
  <c r="B68" i="10"/>
  <c r="B67" i="10"/>
  <c r="B66" i="10"/>
  <c r="A65" i="10"/>
  <c r="H62" i="10"/>
  <c r="G62" i="10"/>
  <c r="F62" i="10"/>
  <c r="E62" i="10"/>
  <c r="D62" i="10"/>
  <c r="H61" i="10"/>
  <c r="G61" i="10"/>
  <c r="F61" i="10"/>
  <c r="E61" i="10"/>
  <c r="D61" i="10"/>
  <c r="C61" i="10"/>
  <c r="H60" i="10"/>
  <c r="G60" i="10"/>
  <c r="F60" i="10"/>
  <c r="E60" i="10"/>
  <c r="D60" i="10"/>
  <c r="C60" i="10"/>
  <c r="B59" i="10"/>
  <c r="B58" i="10"/>
  <c r="B57" i="10"/>
  <c r="B56" i="10"/>
  <c r="B55" i="10"/>
  <c r="B54" i="10"/>
  <c r="B53" i="10"/>
  <c r="B52" i="10"/>
  <c r="B51" i="10"/>
  <c r="A50" i="10"/>
  <c r="H47" i="10"/>
  <c r="G47" i="10"/>
  <c r="F47" i="10"/>
  <c r="E47" i="10"/>
  <c r="D47" i="10"/>
  <c r="H46" i="10"/>
  <c r="G46" i="10"/>
  <c r="F46" i="10"/>
  <c r="E46" i="10"/>
  <c r="D46" i="10"/>
  <c r="C46" i="10"/>
  <c r="H45" i="10"/>
  <c r="G45" i="10"/>
  <c r="F45" i="10"/>
  <c r="E45" i="10"/>
  <c r="D45" i="10"/>
  <c r="C45" i="10"/>
  <c r="B44" i="10"/>
  <c r="B43" i="10"/>
  <c r="B42" i="10"/>
  <c r="B41" i="10"/>
  <c r="B40" i="10"/>
  <c r="B39" i="10"/>
  <c r="B38" i="10"/>
  <c r="B37" i="10"/>
  <c r="B36" i="10"/>
  <c r="A35" i="10"/>
  <c r="H32" i="10"/>
  <c r="G32" i="10"/>
  <c r="F32" i="10"/>
  <c r="E32" i="10"/>
  <c r="D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B29" i="10"/>
  <c r="B28" i="10"/>
  <c r="B27" i="10"/>
  <c r="B26" i="10"/>
  <c r="B25" i="10"/>
  <c r="B24" i="10"/>
  <c r="B23" i="10"/>
  <c r="B22" i="10"/>
  <c r="B21" i="10"/>
  <c r="A20" i="10"/>
  <c r="H17" i="10"/>
  <c r="G17" i="10"/>
  <c r="F17" i="10"/>
  <c r="E17" i="10"/>
  <c r="D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B14" i="10"/>
  <c r="B13" i="10"/>
  <c r="B12" i="10"/>
  <c r="B11" i="10"/>
  <c r="B10" i="10"/>
  <c r="B9" i="10"/>
  <c r="B8" i="10"/>
  <c r="B7" i="10"/>
  <c r="B6" i="10"/>
  <c r="E85" i="2"/>
  <c r="G84" i="2"/>
  <c r="C84" i="2"/>
  <c r="D82" i="2"/>
  <c r="C76" i="2"/>
  <c r="G69" i="2"/>
  <c r="H68" i="2"/>
  <c r="H85" i="2" s="1"/>
  <c r="G68" i="2"/>
  <c r="G85" i="2" s="1"/>
  <c r="F68" i="2"/>
  <c r="F85" i="2" s="1"/>
  <c r="E68" i="2"/>
  <c r="D68" i="2"/>
  <c r="D85" i="2" s="1"/>
  <c r="C68" i="2"/>
  <c r="C85" i="2" s="1"/>
  <c r="H67" i="2"/>
  <c r="H69" i="2" s="1"/>
  <c r="G67" i="2"/>
  <c r="F67" i="2"/>
  <c r="F84" i="2" s="1"/>
  <c r="E67" i="2"/>
  <c r="E69" i="2" s="1"/>
  <c r="D67" i="2"/>
  <c r="D69" i="2" s="1"/>
  <c r="C67" i="2"/>
  <c r="B58" i="2"/>
  <c r="B59" i="2" s="1"/>
  <c r="B60" i="2" s="1"/>
  <c r="B61" i="2" s="1"/>
  <c r="B62" i="2" s="1"/>
  <c r="B63" i="2" s="1"/>
  <c r="B64" i="2" s="1"/>
  <c r="B65" i="2" s="1"/>
  <c r="B66" i="2" s="1"/>
  <c r="H50" i="2"/>
  <c r="H82" i="2" s="1"/>
  <c r="G50" i="2"/>
  <c r="G82" i="2" s="1"/>
  <c r="F50" i="2"/>
  <c r="F82" i="2" s="1"/>
  <c r="E50" i="2"/>
  <c r="E82" i="2" s="1"/>
  <c r="D50" i="2"/>
  <c r="C50" i="2"/>
  <c r="C82" i="2" s="1"/>
  <c r="H49" i="2"/>
  <c r="H81" i="2" s="1"/>
  <c r="G49" i="2"/>
  <c r="F49" i="2"/>
  <c r="F81" i="2" s="1"/>
  <c r="E49" i="2"/>
  <c r="E81" i="2" s="1"/>
  <c r="D49" i="2"/>
  <c r="D81" i="2" s="1"/>
  <c r="C49" i="2"/>
  <c r="B40" i="2"/>
  <c r="B41" i="2" s="1"/>
  <c r="B42" i="2" s="1"/>
  <c r="B43" i="2" s="1"/>
  <c r="B44" i="2" s="1"/>
  <c r="B45" i="2" s="1"/>
  <c r="B46" i="2" s="1"/>
  <c r="B47" i="2" s="1"/>
  <c r="B48" i="2" s="1"/>
  <c r="H32" i="2"/>
  <c r="H79" i="2" s="1"/>
  <c r="G32" i="2"/>
  <c r="G79" i="2" s="1"/>
  <c r="F32" i="2"/>
  <c r="F79" i="2" s="1"/>
  <c r="E32" i="2"/>
  <c r="E79" i="2" s="1"/>
  <c r="D32" i="2"/>
  <c r="D79" i="2" s="1"/>
  <c r="C32" i="2"/>
  <c r="C79" i="2" s="1"/>
  <c r="H31" i="2"/>
  <c r="H78" i="2" s="1"/>
  <c r="G31" i="2"/>
  <c r="G78" i="2" s="1"/>
  <c r="F31" i="2"/>
  <c r="F78" i="2" s="1"/>
  <c r="E31" i="2"/>
  <c r="E33" i="2" s="1"/>
  <c r="D31" i="2"/>
  <c r="D78" i="2" s="1"/>
  <c r="C31" i="2"/>
  <c r="G6" i="17" s="1"/>
  <c r="B22" i="2"/>
  <c r="B23" i="2" s="1"/>
  <c r="B24" i="2" s="1"/>
  <c r="B25" i="2" s="1"/>
  <c r="B26" i="2" s="1"/>
  <c r="B27" i="2" s="1"/>
  <c r="B28" i="2" s="1"/>
  <c r="B29" i="2" s="1"/>
  <c r="B30" i="2" s="1"/>
  <c r="H14" i="2"/>
  <c r="H76" i="2" s="1"/>
  <c r="G14" i="2"/>
  <c r="G76" i="2" s="1"/>
  <c r="F14" i="2"/>
  <c r="F76" i="2" s="1"/>
  <c r="E14" i="2"/>
  <c r="E76" i="2" s="1"/>
  <c r="D14" i="2"/>
  <c r="D76" i="2" s="1"/>
  <c r="C14" i="2"/>
  <c r="H13" i="2"/>
  <c r="H75" i="2" s="1"/>
  <c r="G13" i="2"/>
  <c r="G75" i="2" s="1"/>
  <c r="F13" i="2"/>
  <c r="E13" i="2"/>
  <c r="E75" i="2" s="1"/>
  <c r="D13" i="2"/>
  <c r="D75" i="2" s="1"/>
  <c r="C13" i="2"/>
  <c r="C75" i="2" s="1"/>
  <c r="B5" i="2"/>
  <c r="B6" i="2" s="1"/>
  <c r="B7" i="2" s="1"/>
  <c r="B8" i="2" s="1"/>
  <c r="B9" i="2" s="1"/>
  <c r="B10" i="2" s="1"/>
  <c r="B11" i="2" s="1"/>
  <c r="B12" i="2" s="1"/>
  <c r="B4" i="2"/>
  <c r="D47" i="15" l="1"/>
  <c r="E47" i="15"/>
  <c r="F47" i="15"/>
  <c r="G47" i="15"/>
  <c r="H47" i="15"/>
  <c r="D17" i="15"/>
  <c r="E17" i="15"/>
  <c r="F17" i="15"/>
  <c r="G17" i="15"/>
  <c r="H17" i="15"/>
  <c r="D32" i="15"/>
  <c r="E32" i="15"/>
  <c r="F32" i="15"/>
  <c r="G32" i="15"/>
  <c r="H32" i="15"/>
  <c r="F6" i="17"/>
  <c r="C18" i="16"/>
  <c r="F6" i="18" s="1"/>
  <c r="D26" i="18" s="1"/>
  <c r="D17" i="16"/>
  <c r="E18" i="16"/>
  <c r="E17" i="16"/>
  <c r="F18" i="16"/>
  <c r="F17" i="16"/>
  <c r="G18" i="16"/>
  <c r="G17" i="16"/>
  <c r="H17" i="16"/>
  <c r="D62" i="16"/>
  <c r="E62" i="16"/>
  <c r="F62" i="16"/>
  <c r="G62" i="16"/>
  <c r="H62" i="16"/>
  <c r="D47" i="16"/>
  <c r="E47" i="16"/>
  <c r="F47" i="16"/>
  <c r="G47" i="16"/>
  <c r="H47" i="16"/>
  <c r="F7" i="17"/>
  <c r="C33" i="16"/>
  <c r="F7" i="18" s="1"/>
  <c r="D32" i="16"/>
  <c r="E33" i="16"/>
  <c r="E32" i="16"/>
  <c r="F33" i="16"/>
  <c r="F32" i="16"/>
  <c r="G33" i="16"/>
  <c r="G32" i="16"/>
  <c r="H32" i="16"/>
  <c r="D77" i="12"/>
  <c r="E77" i="12"/>
  <c r="F77" i="12"/>
  <c r="G77" i="12"/>
  <c r="H77" i="12"/>
  <c r="D47" i="12"/>
  <c r="E47" i="12"/>
  <c r="F47" i="12"/>
  <c r="G47" i="12"/>
  <c r="H47" i="12"/>
  <c r="D77" i="10"/>
  <c r="E77" i="10"/>
  <c r="F77" i="10"/>
  <c r="G77" i="10"/>
  <c r="H77" i="10"/>
  <c r="G31" i="17"/>
  <c r="C121" i="15"/>
  <c r="G33" i="2"/>
  <c r="C70" i="2"/>
  <c r="J6" i="18" s="1"/>
  <c r="F69" i="2"/>
  <c r="D84" i="2"/>
  <c r="D27" i="18"/>
  <c r="H84" i="2"/>
  <c r="F33" i="2"/>
  <c r="E51" i="2"/>
  <c r="G51" i="2"/>
  <c r="F121" i="3"/>
  <c r="G120" i="7"/>
  <c r="G121" i="16"/>
  <c r="H27" i="17"/>
  <c r="C20" i="17"/>
  <c r="C17" i="17"/>
  <c r="C37" i="17" s="1"/>
  <c r="C18" i="17"/>
  <c r="C22" i="17"/>
  <c r="G70" i="2"/>
  <c r="G86" i="2" s="1"/>
  <c r="D15" i="2"/>
  <c r="E34" i="2"/>
  <c r="E80" i="2" s="1"/>
  <c r="D51" i="2"/>
  <c r="E70" i="2"/>
  <c r="E86" i="2" s="1"/>
  <c r="E78" i="2"/>
  <c r="D6" i="17"/>
  <c r="F22" i="17" s="1"/>
  <c r="E15" i="2"/>
  <c r="C16" i="2"/>
  <c r="F16" i="2" s="1"/>
  <c r="F77" i="2" s="1"/>
  <c r="C52" i="2"/>
  <c r="D6" i="18" s="1"/>
  <c r="C81" i="2"/>
  <c r="D121" i="10"/>
  <c r="D121" i="12"/>
  <c r="C120" i="12"/>
  <c r="D121" i="3"/>
  <c r="D120" i="16"/>
  <c r="C63" i="16" s="1"/>
  <c r="C121" i="16"/>
  <c r="F15" i="2"/>
  <c r="D33" i="2"/>
  <c r="H33" i="2"/>
  <c r="F51" i="2"/>
  <c r="F75" i="2"/>
  <c r="C78" i="2"/>
  <c r="E84" i="2"/>
  <c r="F121" i="10"/>
  <c r="E121" i="12"/>
  <c r="F121" i="12"/>
  <c r="C121" i="7"/>
  <c r="G121" i="7"/>
  <c r="D121" i="7"/>
  <c r="C29" i="17"/>
  <c r="E32" i="17"/>
  <c r="J6" i="17"/>
  <c r="H22" i="17" s="1"/>
  <c r="H15" i="2"/>
  <c r="H51" i="2"/>
  <c r="F70" i="2"/>
  <c r="F86" i="2" s="1"/>
  <c r="G81" i="2"/>
  <c r="E121" i="10"/>
  <c r="H121" i="12"/>
  <c r="C121" i="3"/>
  <c r="H120" i="3"/>
  <c r="H120" i="16"/>
  <c r="E121" i="16"/>
  <c r="D121" i="16"/>
  <c r="G15" i="2"/>
  <c r="C34" i="2"/>
  <c r="G6" i="18" s="1"/>
  <c r="D120" i="10"/>
  <c r="H121" i="10"/>
  <c r="E121" i="7"/>
  <c r="F120" i="7"/>
  <c r="D121" i="15"/>
  <c r="H121" i="15"/>
  <c r="C120" i="15"/>
  <c r="G121" i="15"/>
  <c r="C31" i="17"/>
  <c r="C120" i="10"/>
  <c r="G120" i="10"/>
  <c r="H120" i="10"/>
  <c r="G121" i="10"/>
  <c r="F120" i="12"/>
  <c r="D120" i="3"/>
  <c r="H121" i="3"/>
  <c r="D120" i="7"/>
  <c r="H120" i="7"/>
  <c r="C120" i="7"/>
  <c r="G122" i="7" s="1"/>
  <c r="G120" i="15"/>
  <c r="H120" i="15"/>
  <c r="E120" i="16"/>
  <c r="E120" i="10"/>
  <c r="H120" i="12"/>
  <c r="F120" i="3"/>
  <c r="F120" i="10"/>
  <c r="E120" i="12"/>
  <c r="D120" i="12"/>
  <c r="C120" i="3"/>
  <c r="G120" i="3"/>
  <c r="G121" i="3"/>
  <c r="E121" i="15"/>
  <c r="E120" i="15"/>
  <c r="D120" i="15"/>
  <c r="C78" i="16"/>
  <c r="C120" i="16"/>
  <c r="H121" i="16"/>
  <c r="C121" i="10"/>
  <c r="C121" i="12"/>
  <c r="G121" i="12"/>
  <c r="G120" i="12"/>
  <c r="E121" i="3"/>
  <c r="E120" i="3"/>
  <c r="E120" i="7"/>
  <c r="F121" i="7"/>
  <c r="H121" i="7"/>
  <c r="F20" i="17"/>
  <c r="G28" i="17"/>
  <c r="G27" i="17"/>
  <c r="G29" i="17"/>
  <c r="G26" i="17"/>
  <c r="F120" i="15"/>
  <c r="F121" i="16"/>
  <c r="F120" i="16"/>
  <c r="F121" i="15"/>
  <c r="G120" i="16"/>
  <c r="F32" i="17"/>
  <c r="H32" i="17"/>
  <c r="C19" i="17"/>
  <c r="G30" i="17"/>
  <c r="C21" i="17"/>
  <c r="G32" i="17"/>
  <c r="B16" i="17"/>
  <c r="H26" i="17"/>
  <c r="C28" i="17"/>
  <c r="D32" i="17"/>
  <c r="C16" i="17"/>
  <c r="C36" i="17" s="1"/>
  <c r="B26" i="17"/>
  <c r="C27" i="17"/>
  <c r="C30" i="17"/>
  <c r="C32" i="17"/>
  <c r="D22" i="17"/>
  <c r="H29" i="17"/>
  <c r="H28" i="17"/>
  <c r="A38" i="17"/>
  <c r="B27" i="17"/>
  <c r="A28" i="17"/>
  <c r="B17" i="17"/>
  <c r="A18" i="17"/>
  <c r="D16" i="17"/>
  <c r="D36" i="17" s="1"/>
  <c r="D17" i="17"/>
  <c r="D37" i="17" s="1"/>
  <c r="D18" i="17"/>
  <c r="D19" i="17"/>
  <c r="D20" i="17"/>
  <c r="D21" i="17"/>
  <c r="D26" i="17"/>
  <c r="D27" i="17"/>
  <c r="D28" i="17"/>
  <c r="D29" i="17"/>
  <c r="D30" i="17"/>
  <c r="H30" i="17"/>
  <c r="D31" i="17"/>
  <c r="H31" i="17"/>
  <c r="E26" i="17"/>
  <c r="E27" i="17"/>
  <c r="E28" i="17"/>
  <c r="E29" i="17"/>
  <c r="E30" i="17"/>
  <c r="E31" i="17"/>
  <c r="F26" i="17"/>
  <c r="F27" i="17"/>
  <c r="F28" i="17"/>
  <c r="F29" i="17"/>
  <c r="F30" i="17"/>
  <c r="F31" i="17"/>
  <c r="H19" i="17" l="1"/>
  <c r="C18" i="10"/>
  <c r="C108" i="16"/>
  <c r="F12" i="18" s="1"/>
  <c r="H17" i="17"/>
  <c r="H37" i="17" s="1"/>
  <c r="C93" i="16"/>
  <c r="F11" i="18" s="1"/>
  <c r="G34" i="2"/>
  <c r="G80" i="2" s="1"/>
  <c r="F34" i="2"/>
  <c r="F80" i="2" s="1"/>
  <c r="H21" i="17"/>
  <c r="E16" i="2"/>
  <c r="E77" i="2" s="1"/>
  <c r="F16" i="17"/>
  <c r="F36" i="17" s="1"/>
  <c r="E22" i="17"/>
  <c r="H20" i="17"/>
  <c r="H18" i="17"/>
  <c r="H38" i="17" s="1"/>
  <c r="H16" i="17"/>
  <c r="H36" i="17" s="1"/>
  <c r="G17" i="17"/>
  <c r="G37" i="17" s="1"/>
  <c r="G18" i="17"/>
  <c r="G38" i="17" s="1"/>
  <c r="G21" i="17"/>
  <c r="H122" i="15"/>
  <c r="G16" i="17"/>
  <c r="G36" i="17" s="1"/>
  <c r="G20" i="17"/>
  <c r="F19" i="17"/>
  <c r="D122" i="16"/>
  <c r="H122" i="10"/>
  <c r="E18" i="17"/>
  <c r="E38" i="17" s="1"/>
  <c r="F17" i="17"/>
  <c r="F37" i="17" s="1"/>
  <c r="D16" i="18"/>
  <c r="D36" i="18" s="1"/>
  <c r="D17" i="18"/>
  <c r="D37" i="18" s="1"/>
  <c r="C48" i="16"/>
  <c r="G16" i="2"/>
  <c r="G77" i="2" s="1"/>
  <c r="F52" i="2"/>
  <c r="F83" i="2" s="1"/>
  <c r="F21" i="17"/>
  <c r="E19" i="17"/>
  <c r="E21" i="17"/>
  <c r="E17" i="17"/>
  <c r="E37" i="17" s="1"/>
  <c r="E16" i="17"/>
  <c r="E36" i="17" s="1"/>
  <c r="E20" i="17"/>
  <c r="F18" i="17"/>
  <c r="F38" i="17" s="1"/>
  <c r="H122" i="12"/>
  <c r="G22" i="17"/>
  <c r="G19" i="17"/>
  <c r="E52" i="2"/>
  <c r="E83" i="2" s="1"/>
  <c r="G52" i="2"/>
  <c r="G83" i="2" s="1"/>
  <c r="G63" i="16"/>
  <c r="F9" i="18"/>
  <c r="E63" i="16"/>
  <c r="F63" i="16"/>
  <c r="G122" i="3"/>
  <c r="G122" i="15"/>
  <c r="G122" i="16"/>
  <c r="F122" i="16"/>
  <c r="C128" i="3"/>
  <c r="B128" i="3" s="1"/>
  <c r="B129" i="3" s="1"/>
  <c r="D128" i="3" s="1"/>
  <c r="C133" i="3"/>
  <c r="E122" i="3"/>
  <c r="G93" i="16"/>
  <c r="C128" i="15"/>
  <c r="C133" i="15"/>
  <c r="E122" i="15"/>
  <c r="C123" i="3"/>
  <c r="E123" i="3" s="1"/>
  <c r="F122" i="3"/>
  <c r="C133" i="16"/>
  <c r="C128" i="16"/>
  <c r="E122" i="16"/>
  <c r="C123" i="7"/>
  <c r="E123" i="7" s="1"/>
  <c r="D122" i="3"/>
  <c r="C93" i="3"/>
  <c r="C33" i="3"/>
  <c r="C63" i="3"/>
  <c r="C108" i="3"/>
  <c r="C78" i="3"/>
  <c r="C48" i="3"/>
  <c r="C18" i="3"/>
  <c r="G122" i="10"/>
  <c r="F122" i="7"/>
  <c r="C48" i="10"/>
  <c r="C93" i="10"/>
  <c r="H122" i="3"/>
  <c r="F122" i="10"/>
  <c r="C33" i="10"/>
  <c r="G78" i="16"/>
  <c r="E78" i="16"/>
  <c r="F10" i="18"/>
  <c r="F78" i="16"/>
  <c r="C63" i="12"/>
  <c r="D122" i="12"/>
  <c r="C108" i="12"/>
  <c r="C78" i="12"/>
  <c r="C48" i="12"/>
  <c r="C18" i="12"/>
  <c r="C93" i="12"/>
  <c r="C33" i="12"/>
  <c r="F108" i="16"/>
  <c r="G108" i="16"/>
  <c r="H122" i="7"/>
  <c r="F122" i="12"/>
  <c r="C123" i="10"/>
  <c r="F123" i="10" s="1"/>
  <c r="C78" i="10"/>
  <c r="D122" i="10"/>
  <c r="C123" i="12"/>
  <c r="C133" i="7"/>
  <c r="C128" i="7"/>
  <c r="B128" i="7" s="1"/>
  <c r="B129" i="7" s="1"/>
  <c r="D128" i="7" s="1"/>
  <c r="E122" i="7"/>
  <c r="C108" i="15"/>
  <c r="C78" i="15"/>
  <c r="C18" i="15"/>
  <c r="C93" i="15"/>
  <c r="C48" i="15"/>
  <c r="D122" i="15"/>
  <c r="C33" i="15"/>
  <c r="C63" i="15"/>
  <c r="G18" i="10"/>
  <c r="B6" i="18"/>
  <c r="F18" i="10"/>
  <c r="E18" i="10"/>
  <c r="F122" i="15"/>
  <c r="G122" i="12"/>
  <c r="C123" i="16"/>
  <c r="C133" i="12"/>
  <c r="C128" i="12"/>
  <c r="E122" i="12"/>
  <c r="C127" i="10"/>
  <c r="C132" i="10"/>
  <c r="E122" i="10"/>
  <c r="C63" i="7"/>
  <c r="C78" i="7"/>
  <c r="C18" i="7"/>
  <c r="C108" i="7"/>
  <c r="C48" i="7"/>
  <c r="D122" i="7"/>
  <c r="C93" i="7"/>
  <c r="C33" i="7"/>
  <c r="C123" i="15"/>
  <c r="C63" i="10"/>
  <c r="C108" i="10"/>
  <c r="H122" i="16"/>
  <c r="D38" i="17"/>
  <c r="C38" i="17"/>
  <c r="A39" i="17"/>
  <c r="B28" i="17"/>
  <c r="A29" i="17"/>
  <c r="B18" i="17"/>
  <c r="A19" i="17"/>
  <c r="E108" i="16" l="1"/>
  <c r="F93" i="16"/>
  <c r="E93" i="16"/>
  <c r="E123" i="10"/>
  <c r="B133" i="15"/>
  <c r="B134" i="15" s="1"/>
  <c r="D133" i="15" s="1"/>
  <c r="B133" i="16"/>
  <c r="B134" i="16" s="1"/>
  <c r="D133" i="16" s="1"/>
  <c r="G123" i="15"/>
  <c r="B133" i="12"/>
  <c r="B134" i="12" s="1"/>
  <c r="D133" i="12" s="1"/>
  <c r="B133" i="3"/>
  <c r="B134" i="3" s="1"/>
  <c r="D133" i="3" s="1"/>
  <c r="F8" i="18"/>
  <c r="G48" i="16"/>
  <c r="F48" i="16"/>
  <c r="E48" i="16"/>
  <c r="E78" i="7"/>
  <c r="I10" i="18"/>
  <c r="H20" i="18" s="1"/>
  <c r="H40" i="18" s="1"/>
  <c r="F78" i="7"/>
  <c r="G78" i="7"/>
  <c r="F93" i="12"/>
  <c r="E93" i="12"/>
  <c r="C11" i="18"/>
  <c r="F21" i="18" s="1"/>
  <c r="F41" i="18" s="1"/>
  <c r="G93" i="12"/>
  <c r="F63" i="3"/>
  <c r="E63" i="3"/>
  <c r="H9" i="18"/>
  <c r="G19" i="18" s="1"/>
  <c r="G39" i="18" s="1"/>
  <c r="G63" i="3"/>
  <c r="I8" i="18"/>
  <c r="H18" i="18" s="1"/>
  <c r="H38" i="18" s="1"/>
  <c r="G48" i="7"/>
  <c r="F48" i="7"/>
  <c r="E48" i="7"/>
  <c r="I9" i="18"/>
  <c r="H19" i="18" s="1"/>
  <c r="H39" i="18" s="1"/>
  <c r="G63" i="7"/>
  <c r="F63" i="7"/>
  <c r="E63" i="7"/>
  <c r="B127" i="10"/>
  <c r="B128" i="10" s="1"/>
  <c r="D127" i="10" s="1"/>
  <c r="G123" i="12"/>
  <c r="E33" i="15"/>
  <c r="E7" i="18"/>
  <c r="C17" i="18" s="1"/>
  <c r="C37" i="18" s="1"/>
  <c r="G33" i="15"/>
  <c r="F33" i="15"/>
  <c r="F18" i="15"/>
  <c r="E6" i="18"/>
  <c r="E18" i="15"/>
  <c r="G18" i="15"/>
  <c r="C6" i="18"/>
  <c r="E18" i="12"/>
  <c r="F18" i="12"/>
  <c r="G18" i="12"/>
  <c r="H8" i="18"/>
  <c r="G18" i="18" s="1"/>
  <c r="G38" i="18" s="1"/>
  <c r="E48" i="3"/>
  <c r="F48" i="3"/>
  <c r="G48" i="3"/>
  <c r="F33" i="3"/>
  <c r="H7" i="18"/>
  <c r="G17" i="18" s="1"/>
  <c r="G37" i="18" s="1"/>
  <c r="E33" i="3"/>
  <c r="G33" i="3"/>
  <c r="E123" i="15"/>
  <c r="F123" i="16"/>
  <c r="F63" i="10"/>
  <c r="G63" i="10"/>
  <c r="B9" i="18"/>
  <c r="E19" i="18" s="1"/>
  <c r="E39" i="18" s="1"/>
  <c r="E63" i="10"/>
  <c r="B128" i="12"/>
  <c r="B129" i="12" s="1"/>
  <c r="D128" i="12" s="1"/>
  <c r="G63" i="15"/>
  <c r="E9" i="18"/>
  <c r="C19" i="18" s="1"/>
  <c r="C39" i="18" s="1"/>
  <c r="F63" i="15"/>
  <c r="E63" i="15"/>
  <c r="G108" i="12"/>
  <c r="C12" i="18"/>
  <c r="F22" i="18" s="1"/>
  <c r="F42" i="18" s="1"/>
  <c r="E108" i="12"/>
  <c r="F108" i="12"/>
  <c r="B8" i="18"/>
  <c r="E18" i="18" s="1"/>
  <c r="E38" i="18" s="1"/>
  <c r="E48" i="10"/>
  <c r="G48" i="10"/>
  <c r="F48" i="10"/>
  <c r="B133" i="7"/>
  <c r="B134" i="7" s="1"/>
  <c r="D133" i="7" s="1"/>
  <c r="G123" i="7"/>
  <c r="F123" i="7"/>
  <c r="G108" i="7"/>
  <c r="F108" i="7"/>
  <c r="I12" i="18"/>
  <c r="H22" i="18" s="1"/>
  <c r="H42" i="18" s="1"/>
  <c r="E108" i="7"/>
  <c r="C9" i="18"/>
  <c r="F19" i="18" s="1"/>
  <c r="F39" i="18" s="1"/>
  <c r="F63" i="12"/>
  <c r="G63" i="12"/>
  <c r="E63" i="12"/>
  <c r="G78" i="3"/>
  <c r="E78" i="3"/>
  <c r="H10" i="18"/>
  <c r="G20" i="18" s="1"/>
  <c r="G40" i="18" s="1"/>
  <c r="F78" i="3"/>
  <c r="H11" i="18"/>
  <c r="G21" i="18" s="1"/>
  <c r="G41" i="18" s="1"/>
  <c r="F93" i="3"/>
  <c r="E93" i="3"/>
  <c r="G93" i="3"/>
  <c r="E123" i="16"/>
  <c r="D19" i="18"/>
  <c r="D39" i="18" s="1"/>
  <c r="D29" i="18"/>
  <c r="G93" i="15"/>
  <c r="E93" i="15"/>
  <c r="E11" i="18"/>
  <c r="C21" i="18" s="1"/>
  <c r="C41" i="18" s="1"/>
  <c r="F93" i="15"/>
  <c r="F123" i="12"/>
  <c r="D32" i="18"/>
  <c r="D22" i="18"/>
  <c r="D42" i="18" s="1"/>
  <c r="D30" i="18"/>
  <c r="D20" i="18"/>
  <c r="D40" i="18" s="1"/>
  <c r="G18" i="3"/>
  <c r="H6" i="18"/>
  <c r="E18" i="3"/>
  <c r="F18" i="3"/>
  <c r="F33" i="7"/>
  <c r="I7" i="18"/>
  <c r="H17" i="18" s="1"/>
  <c r="H37" i="18" s="1"/>
  <c r="E33" i="7"/>
  <c r="G33" i="7"/>
  <c r="B128" i="16"/>
  <c r="B129" i="16" s="1"/>
  <c r="D128" i="16" s="1"/>
  <c r="E26" i="18"/>
  <c r="E16" i="18"/>
  <c r="E36" i="18" s="1"/>
  <c r="E10" i="18"/>
  <c r="C20" i="18" s="1"/>
  <c r="C40" i="18" s="1"/>
  <c r="F78" i="15"/>
  <c r="E78" i="15"/>
  <c r="G78" i="15"/>
  <c r="C129" i="7"/>
  <c r="G78" i="10"/>
  <c r="B10" i="18"/>
  <c r="E20" i="18" s="1"/>
  <c r="E40" i="18" s="1"/>
  <c r="F78" i="10"/>
  <c r="E78" i="10"/>
  <c r="G48" i="12"/>
  <c r="E48" i="12"/>
  <c r="C8" i="18"/>
  <c r="F18" i="18" s="1"/>
  <c r="F38" i="18" s="1"/>
  <c r="F48" i="12"/>
  <c r="B12" i="18"/>
  <c r="E22" i="18" s="1"/>
  <c r="E42" i="18" s="1"/>
  <c r="E108" i="10"/>
  <c r="G108" i="10"/>
  <c r="F108" i="10"/>
  <c r="F93" i="7"/>
  <c r="E93" i="7"/>
  <c r="G93" i="7"/>
  <c r="I11" i="18"/>
  <c r="H21" i="18" s="1"/>
  <c r="H41" i="18" s="1"/>
  <c r="E18" i="7"/>
  <c r="I6" i="18"/>
  <c r="F18" i="7"/>
  <c r="G18" i="7"/>
  <c r="E123" i="12"/>
  <c r="F123" i="15"/>
  <c r="F48" i="15"/>
  <c r="E48" i="15"/>
  <c r="E8" i="18"/>
  <c r="C18" i="18" s="1"/>
  <c r="C38" i="18" s="1"/>
  <c r="G48" i="15"/>
  <c r="E12" i="18"/>
  <c r="C22" i="18" s="1"/>
  <c r="C42" i="18" s="1"/>
  <c r="G108" i="15"/>
  <c r="E108" i="15"/>
  <c r="F108" i="15"/>
  <c r="B132" i="10"/>
  <c r="B133" i="10" s="1"/>
  <c r="D132" i="10" s="1"/>
  <c r="F33" i="12"/>
  <c r="C7" i="18"/>
  <c r="F17" i="18" s="1"/>
  <c r="F37" i="18" s="1"/>
  <c r="E33" i="12"/>
  <c r="G33" i="12"/>
  <c r="C10" i="18"/>
  <c r="F20" i="18" s="1"/>
  <c r="F40" i="18" s="1"/>
  <c r="E78" i="12"/>
  <c r="F78" i="12"/>
  <c r="G78" i="12"/>
  <c r="G33" i="10"/>
  <c r="E33" i="10"/>
  <c r="B7" i="18"/>
  <c r="E17" i="18" s="1"/>
  <c r="E37" i="18" s="1"/>
  <c r="F33" i="10"/>
  <c r="B11" i="18"/>
  <c r="E21" i="18" s="1"/>
  <c r="E41" i="18" s="1"/>
  <c r="G93" i="10"/>
  <c r="E93" i="10"/>
  <c r="F93" i="10"/>
  <c r="G123" i="10"/>
  <c r="H12" i="18"/>
  <c r="G22" i="18" s="1"/>
  <c r="G42" i="18" s="1"/>
  <c r="E108" i="3"/>
  <c r="F108" i="3"/>
  <c r="G108" i="3"/>
  <c r="F123" i="3"/>
  <c r="B128" i="15"/>
  <c r="B129" i="15" s="1"/>
  <c r="D128" i="15" s="1"/>
  <c r="D21" i="18"/>
  <c r="D41" i="18" s="1"/>
  <c r="D31" i="18"/>
  <c r="C129" i="3"/>
  <c r="G123" i="16"/>
  <c r="G123" i="3"/>
  <c r="A40" i="17"/>
  <c r="E39" i="17"/>
  <c r="G39" i="17"/>
  <c r="F39" i="17"/>
  <c r="H39" i="17"/>
  <c r="D39" i="17"/>
  <c r="C39" i="17"/>
  <c r="B29" i="17"/>
  <c r="A30" i="17"/>
  <c r="B19" i="17"/>
  <c r="A20" i="17"/>
  <c r="C134" i="15" l="1"/>
  <c r="C134" i="16"/>
  <c r="C134" i="12"/>
  <c r="D28" i="18"/>
  <c r="D18" i="18"/>
  <c r="D38" i="18" s="1"/>
  <c r="E28" i="18"/>
  <c r="E27" i="18"/>
  <c r="E32" i="18"/>
  <c r="E31" i="18"/>
  <c r="C134" i="3"/>
  <c r="C128" i="10"/>
  <c r="H31" i="18"/>
  <c r="H29" i="18"/>
  <c r="H27" i="18"/>
  <c r="H32" i="18"/>
  <c r="H30" i="18"/>
  <c r="H28" i="18"/>
  <c r="H26" i="18"/>
  <c r="H16" i="18"/>
  <c r="H36" i="18" s="1"/>
  <c r="E29" i="18"/>
  <c r="E30" i="18"/>
  <c r="C133" i="10"/>
  <c r="G32" i="18"/>
  <c r="G31" i="18"/>
  <c r="G30" i="18"/>
  <c r="G29" i="18"/>
  <c r="G28" i="18"/>
  <c r="G27" i="18"/>
  <c r="G26" i="18"/>
  <c r="G16" i="18"/>
  <c r="G36" i="18" s="1"/>
  <c r="C32" i="18"/>
  <c r="C31" i="18"/>
  <c r="C30" i="18"/>
  <c r="C29" i="18"/>
  <c r="C28" i="18"/>
  <c r="C27" i="18"/>
  <c r="C26" i="18"/>
  <c r="C16" i="18"/>
  <c r="C36" i="18" s="1"/>
  <c r="C129" i="15"/>
  <c r="C134" i="7"/>
  <c r="C129" i="16"/>
  <c r="C129" i="12"/>
  <c r="F31" i="18"/>
  <c r="F29" i="18"/>
  <c r="F27" i="18"/>
  <c r="F32" i="18"/>
  <c r="F30" i="18"/>
  <c r="F28" i="18"/>
  <c r="F26" i="18"/>
  <c r="F16" i="18"/>
  <c r="F36" i="18" s="1"/>
  <c r="I21" i="17"/>
  <c r="I22" i="17"/>
  <c r="I18" i="17"/>
  <c r="I19" i="17"/>
  <c r="I17" i="17"/>
  <c r="I20" i="17"/>
  <c r="I16" i="17"/>
  <c r="F40" i="17"/>
  <c r="G40" i="17"/>
  <c r="A41" i="17"/>
  <c r="E40" i="17"/>
  <c r="H40" i="17"/>
  <c r="D40" i="17"/>
  <c r="C40" i="17"/>
  <c r="B30" i="17"/>
  <c r="A31" i="17"/>
  <c r="B20" i="17"/>
  <c r="A21" i="17"/>
  <c r="G41" i="17" l="1"/>
  <c r="C41" i="17"/>
  <c r="D41" i="17"/>
  <c r="F41" i="17"/>
  <c r="A42" i="17"/>
  <c r="E41" i="17"/>
  <c r="H41" i="17"/>
  <c r="B31" i="17"/>
  <c r="A32" i="17"/>
  <c r="B32" i="17" s="1"/>
  <c r="B21" i="17"/>
  <c r="A22" i="17"/>
  <c r="B22" i="17" s="1"/>
  <c r="H42" i="17" l="1"/>
  <c r="D42" i="17"/>
  <c r="E42" i="17"/>
  <c r="G42" i="17"/>
  <c r="C42" i="17"/>
  <c r="F42" i="17"/>
</calcChain>
</file>

<file path=xl/sharedStrings.xml><?xml version="1.0" encoding="utf-8"?>
<sst xmlns="http://schemas.openxmlformats.org/spreadsheetml/2006/main" count="928" uniqueCount="61">
  <si>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has been executed using the </t>
    </r>
    <r>
      <rPr>
        <b/>
        <sz val="11"/>
        <color rgb="FFFF0000"/>
        <rFont val="Calibri"/>
      </rPr>
      <t>sequential version</t>
    </r>
    <r>
      <rPr>
        <sz val="11"/>
        <color rgb="FF000000"/>
        <rFont val="Calibri"/>
      </rPr>
      <t xml:space="preserve"> on test "</t>
    </r>
    <r>
      <rPr>
        <sz val="11"/>
        <color rgb="FFC65911"/>
        <rFont val="Calibri"/>
      </rPr>
      <t>prova1</t>
    </r>
    <r>
      <rPr>
        <sz val="11"/>
        <color rgb="FF000000"/>
        <rFont val="Calibri"/>
      </rPr>
      <t xml:space="preserve">" of dimension </t>
    </r>
    <r>
      <rPr>
        <b/>
        <sz val="11"/>
        <color rgb="FFC65911"/>
        <rFont val="Calibri"/>
      </rPr>
      <t>1MB</t>
    </r>
    <r>
      <rPr>
        <sz val="11"/>
        <color rgb="FF000000"/>
        <rFont val="Calibri"/>
      </rPr>
      <t>. Time is  expressed in microseconds.</t>
    </r>
  </si>
  <si>
    <t>SPM 64c</t>
  </si>
  <si>
    <t>RUN ID</t>
  </si>
  <si>
    <t>Completion</t>
  </si>
  <si>
    <t>Read File</t>
  </si>
  <si>
    <t>Get Symbol Freqs.</t>
  </si>
  <si>
    <t>Tree Construction</t>
  </si>
  <si>
    <t>File Compression</t>
  </si>
  <si>
    <t>Write File</t>
  </si>
  <si>
    <t>Mean:</t>
  </si>
  <si>
    <t>I/O included</t>
  </si>
  <si>
    <t>StdDev:</t>
  </si>
  <si>
    <t>%Time:</t>
  </si>
  <si>
    <t>I/O Excluded</t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</si>
  <si>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has been executed using the </t>
    </r>
    <r>
      <rPr>
        <b/>
        <sz val="11"/>
        <color rgb="FFFF0000"/>
        <rFont val="Calibri"/>
      </rPr>
      <t>sequential version</t>
    </r>
    <r>
      <rPr>
        <sz val="11"/>
        <color rgb="FF000000"/>
        <rFont val="Calibri"/>
      </rPr>
      <t xml:space="preserve"> on test "</t>
    </r>
    <r>
      <rPr>
        <sz val="11"/>
        <color rgb="FF833C0C"/>
        <rFont val="Calibri"/>
      </rPr>
      <t>prova2</t>
    </r>
    <r>
      <rPr>
        <sz val="11"/>
        <color rgb="FF000000"/>
        <rFont val="Calibri"/>
      </rPr>
      <t xml:space="preserve">" of dimension </t>
    </r>
    <r>
      <rPr>
        <b/>
        <sz val="11"/>
        <color rgb="FFC65911"/>
        <rFont val="Calibri"/>
      </rPr>
      <t>10MB</t>
    </r>
    <r>
      <rPr>
        <sz val="11"/>
        <color rgb="FF000000"/>
        <rFont val="Calibri"/>
      </rPr>
      <t>. Time is 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</si>
  <si>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has been executed using the </t>
    </r>
    <r>
      <rPr>
        <b/>
        <sz val="11"/>
        <color rgb="FFFF0000"/>
        <rFont val="Calibri"/>
      </rPr>
      <t>sequential version</t>
    </r>
    <r>
      <rPr>
        <sz val="11"/>
        <color rgb="FF000000"/>
        <rFont val="Calibri"/>
      </rPr>
      <t xml:space="preserve"> on test "</t>
    </r>
    <r>
      <rPr>
        <sz val="11"/>
        <color rgb="FF833C0C"/>
        <rFont val="Calibri"/>
      </rPr>
      <t>prova3</t>
    </r>
    <r>
      <rPr>
        <sz val="11"/>
        <color rgb="FF000000"/>
        <rFont val="Calibri"/>
      </rPr>
      <t xml:space="preserve">" of dimension </t>
    </r>
    <r>
      <rPr>
        <b/>
        <sz val="11"/>
        <color rgb="FFC65911"/>
        <rFont val="Calibri"/>
      </rPr>
      <t>100MB</t>
    </r>
    <r>
      <rPr>
        <sz val="11"/>
        <color rgb="FF000000"/>
        <rFont val="Calibri"/>
      </rPr>
      <t>. Time is 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</si>
  <si>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has been executed using the </t>
    </r>
    <r>
      <rPr>
        <b/>
        <sz val="11"/>
        <color rgb="FFFF0000"/>
        <rFont val="Calibri"/>
      </rPr>
      <t>sequential version</t>
    </r>
    <r>
      <rPr>
        <sz val="11"/>
        <color rgb="FF000000"/>
        <rFont val="Calibri"/>
      </rPr>
      <t xml:space="preserve"> on test "</t>
    </r>
    <r>
      <rPr>
        <sz val="11"/>
        <color rgb="FF833C0C"/>
        <rFont val="Calibri"/>
      </rPr>
      <t>prova4</t>
    </r>
    <r>
      <rPr>
        <sz val="11"/>
        <color rgb="FF000000"/>
        <rFont val="Calibri"/>
      </rPr>
      <t xml:space="preserve">" of dimension </t>
    </r>
    <r>
      <rPr>
        <b/>
        <sz val="11"/>
        <color rgb="FFC65911"/>
        <rFont val="Calibri"/>
      </rPr>
      <t>300MB</t>
    </r>
    <r>
      <rPr>
        <sz val="11"/>
        <color rgb="FF000000"/>
        <rFont val="Calibri"/>
      </rPr>
      <t>. Time is  expressed in microseconds.</t>
    </r>
  </si>
  <si>
    <t>VARYING INPUT SIZE TEST</t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</si>
  <si>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has been executed on the </t>
    </r>
    <r>
      <rPr>
        <b/>
        <sz val="11"/>
        <color rgb="FF000000"/>
        <rFont val="Calibri"/>
        <family val="2"/>
      </rPr>
      <t>sequential version</t>
    </r>
    <r>
      <rPr>
        <sz val="11"/>
        <color rgb="FF000000"/>
        <rFont val="Calibri"/>
      </rPr>
      <t>; time is always expressed in microseconds.</t>
    </r>
  </si>
  <si>
    <t>File Size</t>
  </si>
  <si>
    <t>1MB</t>
  </si>
  <si>
    <t>Io excluded:</t>
  </si>
  <si>
    <t>10MB</t>
  </si>
  <si>
    <t>100MB</t>
  </si>
  <si>
    <t>300MB</t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</si>
  <si>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 xml:space="preserve">C++ THREADS VERSION </t>
    </r>
    <r>
      <rPr>
        <sz val="11"/>
        <color rgb="FF000000"/>
        <rFont val="Calibri"/>
      </rPr>
      <t>has been runned on test "</t>
    </r>
    <r>
      <rPr>
        <sz val="11"/>
        <color rgb="FFC65911"/>
        <rFont val="Calibri"/>
      </rPr>
      <t>prova3.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100MB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</si>
  <si>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t>Parallelism degree</t>
  </si>
  <si>
    <t>Sequential version</t>
  </si>
  <si>
    <t>I/O operations included</t>
  </si>
  <si>
    <t>Serial Fraction</t>
  </si>
  <si>
    <t>Parallelizable Part</t>
  </si>
  <si>
    <t>Max S(n)</t>
  </si>
  <si>
    <t>Mean time:</t>
  </si>
  <si>
    <t>% time</t>
  </si>
  <si>
    <t>I/O operations excluded</t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</si>
  <si>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 xml:space="preserve">FASTFLOW VERSION </t>
    </r>
    <r>
      <rPr>
        <sz val="11"/>
        <color rgb="FF000000"/>
        <rFont val="Calibri"/>
      </rPr>
      <t>has been runned on test "</t>
    </r>
    <r>
      <rPr>
        <sz val="11"/>
        <color rgb="FFC65911"/>
        <rFont val="Calibri"/>
      </rPr>
      <t>prova3.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100MB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</si>
  <si>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 xml:space="preserve">C++ THREADS VERSION </t>
    </r>
    <r>
      <rPr>
        <sz val="11"/>
        <color rgb="FF000000"/>
        <rFont val="Calibri"/>
      </rPr>
      <t>has been runned on test "</t>
    </r>
    <r>
      <rPr>
        <sz val="11"/>
        <color rgb="FFC65911"/>
        <rFont val="Calibri"/>
      </rPr>
      <t>prova4.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300MB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</si>
  <si>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>FASTFLOW VERSION</t>
    </r>
    <r>
      <rPr>
        <sz val="11"/>
        <color rgb="FF000000"/>
        <rFont val="Calibri"/>
      </rPr>
      <t xml:space="preserve"> has been runned on test "</t>
    </r>
    <r>
      <rPr>
        <sz val="11"/>
        <color rgb="FFC65911"/>
        <rFont val="Calibri"/>
      </rPr>
      <t>prova4.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1000MB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</si>
  <si>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 xml:space="preserve">C++ THREADS VERSION </t>
    </r>
    <r>
      <rPr>
        <sz val="11"/>
        <color rgb="FF000000"/>
        <rFont val="Calibri"/>
      </rPr>
      <t>has been runned on test "</t>
    </r>
    <r>
      <rPr>
        <sz val="11"/>
        <color rgb="FFC65911"/>
        <rFont val="Calibri"/>
      </rPr>
      <t>prova2.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10MB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</si>
  <si>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r>
      <rPr>
        <b/>
        <sz val="11"/>
        <color rgb="FFFF0000"/>
        <rFont val="Calibri"/>
      </rPr>
      <t>Note</t>
    </r>
    <r>
      <rPr>
        <sz val="11"/>
        <color rgb="FF000000"/>
        <rFont val="Calibri"/>
      </rPr>
      <t xml:space="preserve">: the test of </t>
    </r>
    <r>
      <rPr>
        <b/>
        <sz val="11"/>
        <color rgb="FF002060"/>
        <rFont val="Calibri"/>
      </rPr>
      <t xml:space="preserve">FASTFLOW VERSION </t>
    </r>
    <r>
      <rPr>
        <sz val="11"/>
        <color rgb="FF000000"/>
        <rFont val="Calibri"/>
      </rPr>
      <t>has been runned on test "</t>
    </r>
    <r>
      <rPr>
        <sz val="11"/>
        <color rgb="FFC65911"/>
        <rFont val="Calibri"/>
      </rPr>
      <t>prova2.</t>
    </r>
    <r>
      <rPr>
        <sz val="11"/>
        <color rgb="FF833C0C"/>
        <rFont val="Calibri"/>
      </rPr>
      <t>txt</t>
    </r>
    <r>
      <rPr>
        <sz val="11"/>
        <color rgb="FF000000"/>
        <rFont val="Calibri"/>
      </rPr>
      <t xml:space="preserve">" of dimension </t>
    </r>
    <r>
      <rPr>
        <b/>
        <sz val="11"/>
        <color rgb="FF000000"/>
        <rFont val="Calibri"/>
      </rPr>
      <t xml:space="preserve">10MB </t>
    </r>
    <r>
      <rPr>
        <sz val="11"/>
        <color rgb="FF000000"/>
        <rFont val="Calibri"/>
      </rPr>
      <t xml:space="preserve">on the </t>
    </r>
    <r>
      <rPr>
        <b/>
        <sz val="11"/>
        <color rgb="FF000000"/>
        <rFont val="Calibri"/>
      </rPr>
      <t>SPM NUMA machine</t>
    </r>
    <r>
      <rPr>
        <sz val="11"/>
        <color rgb="FF000000"/>
        <rFont val="Calibri"/>
      </rPr>
      <t xml:space="preserve"> and  time is expressed in microseconds.</t>
    </r>
  </si>
  <si>
    <t>100 MB</t>
  </si>
  <si>
    <t>10 MB</t>
  </si>
  <si>
    <t>300 M</t>
  </si>
  <si>
    <t>nw</t>
  </si>
  <si>
    <t>Completion Time</t>
  </si>
  <si>
    <t>C++ Threads</t>
  </si>
  <si>
    <t>FastFlow</t>
  </si>
  <si>
    <t>Sequential</t>
  </si>
  <si>
    <t>SPEEDUP</t>
  </si>
  <si>
    <t>Ideal</t>
  </si>
  <si>
    <t>TH (10MB)</t>
  </si>
  <si>
    <t>FF (10MB)</t>
  </si>
  <si>
    <t>TH (100MB)</t>
  </si>
  <si>
    <t>FF (100MB)</t>
  </si>
  <si>
    <t>TH (300MB)</t>
  </si>
  <si>
    <t>FF (300MB)</t>
  </si>
  <si>
    <t>Maximum</t>
  </si>
  <si>
    <t>sl</t>
  </si>
  <si>
    <t>SCALABILITY</t>
  </si>
  <si>
    <t>EFFICIENCY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</si>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</sst>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  <charset val="1"/>
    </font>
    <font>
      <b/>
      <sz val="11"/>
      <color rgb="FF000000"/>
      <name val="Calibri"/>
    </font>
    <font>
      <sz val="11"/>
      <color rgb="FF833C0C"/>
      <name val="Calibri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65911"/>
      <name val="Calibri"/>
    </font>
    <font>
      <b/>
      <sz val="11"/>
      <color rgb="FFC65911"/>
      <name val="Calibri"/>
    </font>
    <font>
      <b/>
      <sz val="11"/>
      <color rgb="FF002060"/>
      <name val="Calibri"/>
    </font>
    <font>
      <b/>
      <sz val="14"/>
      <color rgb="FF000000"/>
      <name val="Calibri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8E59"/>
        <bgColor indexed="64"/>
      </patternFill>
    </fill>
    <fill>
      <patternFill patternType="solid">
        <fgColor rgb="FFD4C4D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7" fillId="0" borderId="0" xfId="0" applyFont="1"/>
    <xf numFmtId="2" fontId="0" fillId="0" borderId="0" xfId="0" applyNumberFormat="1"/>
    <xf numFmtId="0" fontId="9" fillId="6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7" borderId="0" xfId="0" applyFont="1" applyFill="1"/>
    <xf numFmtId="2" fontId="0" fillId="7" borderId="0" xfId="0" applyNumberFormat="1" applyFill="1"/>
    <xf numFmtId="0" fontId="2" fillId="7" borderId="0" xfId="0" applyFont="1" applyFill="1"/>
    <xf numFmtId="0" fontId="1" fillId="7" borderId="0" xfId="0" applyFont="1" applyFill="1"/>
    <xf numFmtId="10" fontId="0" fillId="7" borderId="0" xfId="0" applyNumberFormat="1" applyFill="1"/>
    <xf numFmtId="0" fontId="0" fillId="8" borderId="0" xfId="0" applyFill="1"/>
    <xf numFmtId="10" fontId="0" fillId="8" borderId="0" xfId="0" applyNumberFormat="1" applyFill="1"/>
    <xf numFmtId="0" fontId="2" fillId="8" borderId="0" xfId="0" applyFont="1" applyFill="1" applyAlignment="1">
      <alignment horizontal="center"/>
    </xf>
    <xf numFmtId="0" fontId="6" fillId="8" borderId="0" xfId="0" applyFont="1" applyFill="1"/>
    <xf numFmtId="0" fontId="11" fillId="11" borderId="0" xfId="0" applyFont="1" applyFill="1" applyAlignment="1">
      <alignment horizontal="center"/>
    </xf>
    <xf numFmtId="0" fontId="0" fillId="11" borderId="0" xfId="0" applyFill="1"/>
    <xf numFmtId="0" fontId="10" fillId="11" borderId="0" xfId="0" applyFont="1" applyFill="1" applyAlignment="1">
      <alignment horizontal="center"/>
    </xf>
    <xf numFmtId="0" fontId="2" fillId="12" borderId="0" xfId="0" applyFont="1" applyFill="1"/>
    <xf numFmtId="0" fontId="0" fillId="13" borderId="0" xfId="0" applyFill="1"/>
    <xf numFmtId="0" fontId="0" fillId="7" borderId="0" xfId="0" applyFill="1"/>
    <xf numFmtId="1" fontId="0" fillId="7" borderId="0" xfId="0" applyNumberFormat="1" applyFill="1"/>
    <xf numFmtId="1" fontId="0" fillId="8" borderId="0" xfId="0" applyNumberFormat="1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 vertical="top"/>
    </xf>
    <xf numFmtId="0" fontId="2" fillId="1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6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3" fontId="0" fillId="7" borderId="0" xfId="0" applyNumberFormat="1" applyFill="1"/>
    <xf numFmtId="3" fontId="1" fillId="0" borderId="0" xfId="0" applyNumberFormat="1" applyFont="1"/>
    <xf numFmtId="3" fontId="0" fillId="0" borderId="0" xfId="0" applyNumberFormat="1"/>
    <xf numFmtId="3" fontId="0" fillId="8" borderId="0" xfId="0" applyNumberFormat="1" applyFill="1"/>
    <xf numFmtId="3" fontId="0" fillId="0" borderId="0" xfId="0" applyNumberForma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4" fontId="0" fillId="0" borderId="0" xfId="0" applyNumberFormat="1"/>
    <xf numFmtId="0" fontId="2" fillId="16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2" fillId="17" borderId="1" xfId="0" applyFont="1" applyFill="1" applyBorder="1"/>
    <xf numFmtId="0" fontId="0" fillId="18" borderId="6" xfId="0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0" fillId="10" borderId="14" xfId="0" applyFill="1" applyBorder="1"/>
    <xf numFmtId="0" fontId="9" fillId="10" borderId="15" xfId="0" applyFont="1" applyFill="1" applyBorder="1" applyAlignment="1">
      <alignment horizontal="center"/>
    </xf>
    <xf numFmtId="0" fontId="18" fillId="10" borderId="14" xfId="0" applyFont="1" applyFill="1" applyBorder="1"/>
    <xf numFmtId="0" fontId="18" fillId="10" borderId="16" xfId="0" applyFont="1" applyFill="1" applyBorder="1"/>
    <xf numFmtId="10" fontId="0" fillId="0" borderId="17" xfId="0" applyNumberFormat="1" applyBorder="1" applyAlignment="1">
      <alignment horizontal="center"/>
    </xf>
    <xf numFmtId="0" fontId="6" fillId="0" borderId="11" xfId="0" applyFont="1" applyBorder="1"/>
    <xf numFmtId="1" fontId="0" fillId="0" borderId="12" xfId="0" applyNumberFormat="1" applyBorder="1"/>
    <xf numFmtId="0" fontId="2" fillId="0" borderId="14" xfId="0" applyFont="1" applyBorder="1"/>
    <xf numFmtId="1" fontId="0" fillId="0" borderId="0" xfId="0" applyNumberFormat="1"/>
    <xf numFmtId="0" fontId="0" fillId="0" borderId="16" xfId="0" applyBorder="1"/>
    <xf numFmtId="0" fontId="12" fillId="0" borderId="17" xfId="0" applyFont="1" applyBorder="1"/>
    <xf numFmtId="10" fontId="0" fillId="0" borderId="17" xfId="0" applyNumberFormat="1" applyBorder="1"/>
    <xf numFmtId="0" fontId="0" fillId="0" borderId="17" xfId="0" applyBorder="1"/>
    <xf numFmtId="3" fontId="0" fillId="0" borderId="12" xfId="0" applyNumberFormat="1" applyBorder="1"/>
    <xf numFmtId="3" fontId="12" fillId="0" borderId="17" xfId="0" applyNumberFormat="1" applyFont="1" applyBorder="1"/>
    <xf numFmtId="3" fontId="0" fillId="0" borderId="17" xfId="0" applyNumberFormat="1" applyBorder="1"/>
    <xf numFmtId="0" fontId="5" fillId="9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20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4" fontId="11" fillId="0" borderId="15" xfId="0" applyNumberFormat="1" applyFont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0" fontId="2" fillId="14" borderId="11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" fontId="0" fillId="0" borderId="2" xfId="0" applyNumberFormat="1" applyBorder="1" applyAlignment="1">
      <alignment horizontal="center" vertical="top"/>
    </xf>
    <xf numFmtId="3" fontId="0" fillId="0" borderId="5" xfId="0" applyNumberFormat="1" applyBorder="1" applyAlignment="1">
      <alignment horizontal="center" vertical="top"/>
    </xf>
    <xf numFmtId="0" fontId="2" fillId="17" borderId="0" xfId="0" applyFont="1" applyFill="1" applyAlignment="1">
      <alignment horizontal="center" vertical="center"/>
    </xf>
    <xf numFmtId="0" fontId="2" fillId="14" borderId="8" xfId="0" applyFont="1" applyFill="1" applyBorder="1" applyAlignment="1">
      <alignment horizontal="center"/>
    </xf>
    <xf numFmtId="3" fontId="0" fillId="0" borderId="0" xfId="0" applyNumberFormat="1" applyAlignment="1">
      <alignment horizontal="center" vertical="top"/>
    </xf>
    <xf numFmtId="3" fontId="0" fillId="0" borderId="4" xfId="0" applyNumberFormat="1" applyBorder="1" applyAlignment="1">
      <alignment horizontal="center" vertical="top"/>
    </xf>
    <xf numFmtId="0" fontId="17" fillId="19" borderId="10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D4C4D1"/>
      <color rgb="FFDE8E59"/>
      <color rgb="FFB3F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elapsed time (</a:t>
            </a:r>
            <a:r>
              <a:rPr lang="el-GR" b="1"/>
              <a:t>μ</a:t>
            </a:r>
            <a:r>
              <a:rPr lang="en-US" b="1"/>
              <a:t>s) of each computation stage</a:t>
            </a:r>
          </a:p>
        </c:rich>
      </c:tx>
      <c:overlay val="0"/>
      <c:spPr>
        <a:noFill/>
        <a:ln w="25400">
          <a:noFill/>
        </a:ln>
        <a:effectLst/>
      </c:spPr>
    </c:title>
    <c:autoTitleDeleted val="0"/>
    <c:plotArea>
      <c:layout/>
      <c:pieChart>
        <c:varyColors val="1"/>
        <c:ser>
          <c:idx val="4"/>
          <c:order val="0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42F-445E-B2B0-D8AB07CBFF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2F-445E-B2B0-D8AB07CBFF71}"/>
              </c:ext>
            </c:extLst>
          </c:dPt>
          <c:dPt>
            <c:idx val="3"/>
            <c:bubble3D val="0"/>
            <c:spPr>
              <a:pattFill prst="dkHorz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7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SEQ!$D$51:$H$51</c:f>
              <c:numCache>
                <c:formatCode>0.00%</c:formatCode>
                <c:ptCount val="5"/>
                <c:pt idx="0">
                  <c:v>2.9721853392455137E-2</c:v>
                </c:pt>
                <c:pt idx="1">
                  <c:v>0.25405236543283505</c:v>
                </c:pt>
                <c:pt idx="2">
                  <c:v>1.9750133690752766E-5</c:v>
                </c:pt>
                <c:pt idx="3">
                  <c:v>0.4734684967331565</c:v>
                </c:pt>
                <c:pt idx="4">
                  <c:v>0.23128542440389455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2F-445E-B2B0-D8AB07CBFF71}"/>
            </c:ext>
          </c:extLst>
        </c:ser>
        <c:ser>
          <c:idx val="5"/>
          <c:order val="1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42F-445E-B2B0-D8AB07CBFF71}"/>
              </c:ext>
            </c:extLst>
          </c:dPt>
          <c:dPt>
            <c:idx val="2"/>
            <c:bubble3D val="0"/>
            <c:spPr>
              <a:pattFill prst="smGrid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42F-445E-B2B0-D8AB07CBFF71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2F-445E-B2B0-D8AB07CBFF71}"/>
            </c:ext>
          </c:extLst>
        </c:ser>
        <c:ser>
          <c:idx val="6"/>
          <c:order val="2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17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542F-445E-B2B0-D8AB07CBFF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542F-445E-B2B0-D8AB07CBFF71}"/>
              </c:ext>
            </c:extLst>
          </c:dPt>
          <c:dPt>
            <c:idx val="3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1D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1F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2F-445E-B2B0-D8AB07CBFF71}"/>
            </c:ext>
          </c:extLst>
        </c:ser>
        <c:ser>
          <c:idx val="7"/>
          <c:order val="3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42F-445E-B2B0-D8AB07CBFF71}"/>
              </c:ext>
            </c:extLst>
          </c:dPt>
          <c:dPt>
            <c:idx val="2"/>
            <c:bubble3D val="0"/>
            <c:spPr>
              <a:pattFill prst="smGrid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42F-445E-B2B0-D8AB07CBFF71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2F-445E-B2B0-D8AB07CBFF71}"/>
            </c:ext>
          </c:extLst>
        </c:ser>
        <c:ser>
          <c:idx val="2"/>
          <c:order val="4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2D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F-542F-445E-B2B0-D8AB07CBFF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1-542F-445E-B2B0-D8AB07CBFF71}"/>
              </c:ext>
            </c:extLst>
          </c:dPt>
          <c:dPt>
            <c:idx val="3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33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35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2F-445E-B2B0-D8AB07CBFF71}"/>
            </c:ext>
          </c:extLst>
        </c:ser>
        <c:ser>
          <c:idx val="3"/>
          <c:order val="5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542F-445E-B2B0-D8AB07CBFF71}"/>
              </c:ext>
            </c:extLst>
          </c:dPt>
          <c:dPt>
            <c:idx val="2"/>
            <c:bubble3D val="0"/>
            <c:spPr>
              <a:pattFill prst="smGrid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542F-445E-B2B0-D8AB07CBFF71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42F-445E-B2B0-D8AB07CBFF71}"/>
            </c:ext>
          </c:extLst>
        </c:ser>
        <c:ser>
          <c:idx val="1"/>
          <c:order val="6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43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5-542F-445E-B2B0-D8AB07CBFF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7-542F-445E-B2B0-D8AB07CBFF71}"/>
              </c:ext>
            </c:extLst>
          </c:dPt>
          <c:dPt>
            <c:idx val="3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49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4B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42F-445E-B2B0-D8AB07CBFF71}"/>
            </c:ext>
          </c:extLst>
        </c:ser>
        <c:ser>
          <c:idx val="0"/>
          <c:order val="7"/>
          <c:dPt>
            <c:idx val="0"/>
            <c:bubble3D val="0"/>
            <c:spPr>
              <a:pattFill prst="pct2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542F-445E-B2B0-D8AB07CBFF71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542F-445E-B2B0-D8AB07CBFF71}"/>
              </c:ext>
            </c:extLst>
          </c:dPt>
          <c:dPt>
            <c:idx val="2"/>
            <c:bubble3D val="0"/>
            <c:spPr>
              <a:pattFill prst="smGrid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542F-445E-B2B0-D8AB07CBFF71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42F-445E-B2B0-D8AB07CBFF71}"/>
              </c:ext>
            </c:extLst>
          </c:dPt>
          <c:dPt>
            <c:idx val="4"/>
            <c:bubble3D val="0"/>
            <c:spPr>
              <a:pattFill prst="lgGrid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542F-445E-B2B0-D8AB07CBFF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SEQ!$D$38:$H$38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#REF!$D$15:$H$15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42F-445E-B2B0-D8AB07CBF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(I/O excluded)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'SizeComp(NIO)'!$C$15</c:f>
              <c:strCache>
                <c:ptCount val="1"/>
                <c:pt idx="0">
                  <c:v>TH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'SizeComp(NIO)'!$C$36:$C$42</c:f>
              <c:numCache>
                <c:formatCode>0.00</c:formatCode>
                <c:ptCount val="7"/>
                <c:pt idx="0">
                  <c:v>0.81800501964103989</c:v>
                </c:pt>
                <c:pt idx="1">
                  <c:v>0.78132945784411822</c:v>
                </c:pt>
                <c:pt idx="2">
                  <c:v>0.79310109313238986</c:v>
                </c:pt>
                <c:pt idx="3">
                  <c:v>0.67372168104157382</c:v>
                </c:pt>
                <c:pt idx="4">
                  <c:v>0.60915686555746784</c:v>
                </c:pt>
                <c:pt idx="5">
                  <c:v>0.37891946772232205</c:v>
                </c:pt>
                <c:pt idx="6">
                  <c:v>0.15214427397526845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D2E-49C2-8113-FF25CEE341A3}"/>
            </c:ext>
          </c:extLst>
        </c:ser>
        <c:ser>
          <c:idx val="2"/>
          <c:order val="1"/>
          <c:tx>
            <c:strRef>
              <c:f>'SizeComp(NIO)'!$D$35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'SizeComp(NIO)'!$D$36:$D$42</c:f>
              <c:numCache>
                <c:formatCode>0.00</c:formatCode>
                <c:ptCount val="7"/>
                <c:pt idx="0">
                  <c:v>0.7330546815130623</c:v>
                </c:pt>
                <c:pt idx="1">
                  <c:v>0.58577590830840165</c:v>
                </c:pt>
                <c:pt idx="2">
                  <c:v>0.60363287418845413</c:v>
                </c:pt>
                <c:pt idx="3">
                  <c:v>0.62204762318070128</c:v>
                </c:pt>
                <c:pt idx="4">
                  <c:v>0.37415369313361668</c:v>
                </c:pt>
                <c:pt idx="5">
                  <c:v>0.14644198220272753</c:v>
                </c:pt>
                <c:pt idx="6">
                  <c:v>5.1601762657050625E-2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E-49C2-8113-FF25CEE341A3}"/>
            </c:ext>
          </c:extLst>
        </c:ser>
        <c:ser>
          <c:idx val="4"/>
          <c:order val="2"/>
          <c:tx>
            <c:strRef>
              <c:f>'SizeComp(NIO)'!$E$35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2E-49C2-8113-FF25CEE341A3}"/>
              </c:ext>
            </c:extLst>
          </c:dPt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'SizeComp(NIO)'!$E$36:$E$42</c:f>
              <c:numCache>
                <c:formatCode>0.00</c:formatCode>
                <c:ptCount val="7"/>
                <c:pt idx="0">
                  <c:v>0.76362907740598851</c:v>
                </c:pt>
                <c:pt idx="1">
                  <c:v>0.66493349514317257</c:v>
                </c:pt>
                <c:pt idx="2">
                  <c:v>0.57410933159175292</c:v>
                </c:pt>
                <c:pt idx="3">
                  <c:v>0.44756397595704883</c:v>
                </c:pt>
                <c:pt idx="4">
                  <c:v>0.31408074399578018</c:v>
                </c:pt>
                <c:pt idx="5">
                  <c:v>0.24859932881109659</c:v>
                </c:pt>
                <c:pt idx="6">
                  <c:v>0.16190978543563075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E-49C2-8113-FF25CEE341A3}"/>
            </c:ext>
          </c:extLst>
        </c:ser>
        <c:ser>
          <c:idx val="1"/>
          <c:order val="3"/>
          <c:tx>
            <c:strRef>
              <c:f>'SizeComp(NIO)'!$F$35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'SizeComp(NIO)'!$F$36:$F$42</c:f>
              <c:numCache>
                <c:formatCode>0.00</c:formatCode>
                <c:ptCount val="7"/>
                <c:pt idx="0">
                  <c:v>0.98731856577884103</c:v>
                </c:pt>
                <c:pt idx="1">
                  <c:v>0.93809651176589137</c:v>
                </c:pt>
                <c:pt idx="2">
                  <c:v>0.87791645989667055</c:v>
                </c:pt>
                <c:pt idx="3">
                  <c:v>0.61188908111658602</c:v>
                </c:pt>
                <c:pt idx="4">
                  <c:v>0.48330832855033362</c:v>
                </c:pt>
                <c:pt idx="5">
                  <c:v>0.23070405738826724</c:v>
                </c:pt>
                <c:pt idx="6">
                  <c:v>7.5101757860501328E-2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E-49C2-8113-FF25CEE341A3}"/>
            </c:ext>
          </c:extLst>
        </c:ser>
        <c:ser>
          <c:idx val="3"/>
          <c:order val="4"/>
          <c:tx>
            <c:strRef>
              <c:f>'SizeComp(NIO)'!$G$35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'SizeComp(NIO)'!$G$36:$G$42</c:f>
              <c:numCache>
                <c:formatCode>0.00</c:formatCode>
                <c:ptCount val="7"/>
                <c:pt idx="0">
                  <c:v>0.77010415780683605</c:v>
                </c:pt>
                <c:pt idx="1">
                  <c:v>0.66525042645466181</c:v>
                </c:pt>
                <c:pt idx="2">
                  <c:v>0.46719932768002254</c:v>
                </c:pt>
                <c:pt idx="3">
                  <c:v>0.40534569242420621</c:v>
                </c:pt>
                <c:pt idx="4">
                  <c:v>0.20742245421272429</c:v>
                </c:pt>
                <c:pt idx="5">
                  <c:v>0.1129777679314026</c:v>
                </c:pt>
                <c:pt idx="6">
                  <c:v>9.1808376129025135E-2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2E-49C2-8113-FF25CEE341A3}"/>
            </c:ext>
          </c:extLst>
        </c:ser>
        <c:ser>
          <c:idx val="5"/>
          <c:order val="5"/>
          <c:tx>
            <c:strRef>
              <c:f>'SizeComp(NIO)'!$H$15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'SizeComp(NIO)'!$H$36:$H$42</c:f>
              <c:numCache>
                <c:formatCode>0.00</c:formatCode>
                <c:ptCount val="7"/>
                <c:pt idx="0">
                  <c:v>0.8887048614520322</c:v>
                </c:pt>
                <c:pt idx="1">
                  <c:v>0.89876032553877427</c:v>
                </c:pt>
                <c:pt idx="2">
                  <c:v>0.87659336780363284</c:v>
                </c:pt>
                <c:pt idx="3">
                  <c:v>0.834155357807286</c:v>
                </c:pt>
                <c:pt idx="4">
                  <c:v>0.47327671737746213</c:v>
                </c:pt>
                <c:pt idx="5">
                  <c:v>0.17855547754129261</c:v>
                </c:pt>
                <c:pt idx="6">
                  <c:v>7.6343584919559712E-2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2E-49C2-8113-FF25CEE341A3}"/>
            </c:ext>
          </c:extLst>
        </c:ser>
        <c:ser>
          <c:idx val="6"/>
          <c:order val="6"/>
          <c:tx>
            <c:strRef>
              <c:f>'SizeComp(NIO)'!$B$35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'SizeComp(NIO)'!$A$36:$A$42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'SizeComp(NIO)'!$B$36:$B$42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2E-49C2-8113-FF25CEE3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 baseline="0">
                <a:solidFill>
                  <a:schemeClr val="tx1"/>
                </a:solidFill>
              </a:rPr>
              <a:t>Relationship between file size and durations (logarithmic scale)</a:t>
            </a:r>
            <a:endParaRPr lang="it-IT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365736477421269"/>
          <c:y val="6.3961310391756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3945147461034"/>
          <c:y val="0.27568970545348498"/>
          <c:w val="0.79632937673835547"/>
          <c:h val="0.377935071945793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SEQ!$I$75</c:f>
              <c:strCache>
                <c:ptCount val="1"/>
                <c:pt idx="0">
                  <c:v>1MB</c:v>
                </c:pt>
              </c:strCache>
            </c:strRef>
          </c:tx>
          <c:spPr>
            <a:pattFill prst="narVer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SEQ!$D$74:$H$74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SEQ!$D$75:$H$75</c:f>
              <c:numCache>
                <c:formatCode>0</c:formatCode>
                <c:ptCount val="5"/>
                <c:pt idx="0">
                  <c:v>748.2</c:v>
                </c:pt>
                <c:pt idx="1">
                  <c:v>6091.1</c:v>
                </c:pt>
                <c:pt idx="2">
                  <c:v>67.599999999999994</c:v>
                </c:pt>
                <c:pt idx="3">
                  <c:v>16223.6</c:v>
                </c:pt>
                <c:pt idx="4">
                  <c:v>8165.3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1-4F0C-B4CC-7A7F4E8A2A7F}"/>
            </c:ext>
          </c:extLst>
        </c:ser>
        <c:ser>
          <c:idx val="2"/>
          <c:order val="1"/>
          <c:tx>
            <c:strRef>
              <c:f>SEQ!$I$78</c:f>
              <c:strCache>
                <c:ptCount val="1"/>
                <c:pt idx="0">
                  <c:v>10MB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SEQ!$D$74:$H$74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SEQ!$D$78:$H$78</c:f>
              <c:numCache>
                <c:formatCode>0</c:formatCode>
                <c:ptCount val="5"/>
                <c:pt idx="0">
                  <c:v>10525.2</c:v>
                </c:pt>
                <c:pt idx="1">
                  <c:v>93900.2</c:v>
                </c:pt>
                <c:pt idx="2">
                  <c:v>76.7</c:v>
                </c:pt>
                <c:pt idx="3">
                  <c:v>174342.3</c:v>
                </c:pt>
                <c:pt idx="4">
                  <c:v>81872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1-4F0C-B4CC-7A7F4E8A2A7F}"/>
            </c:ext>
          </c:extLst>
        </c:ser>
        <c:ser>
          <c:idx val="3"/>
          <c:order val="2"/>
          <c:tx>
            <c:strRef>
              <c:f>SEQ!$I$81</c:f>
              <c:strCache>
                <c:ptCount val="1"/>
                <c:pt idx="0">
                  <c:v>100MB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SEQ!$D$74:$H$74</c:f>
              <c:strCache>
                <c:ptCount val="5"/>
                <c:pt idx="0">
                  <c:v>Read File</c:v>
                </c:pt>
                <c:pt idx="1">
                  <c:v>Get Symbol Freqs.</c:v>
                </c:pt>
                <c:pt idx="2">
                  <c:v>Tree Construction</c:v>
                </c:pt>
                <c:pt idx="3">
                  <c:v>File Compression</c:v>
                </c:pt>
                <c:pt idx="4">
                  <c:v>Write File</c:v>
                </c:pt>
              </c:strCache>
            </c:strRef>
          </c:cat>
          <c:val>
            <c:numRef>
              <c:f>SEQ!$D$81:$H$81</c:f>
              <c:numCache>
                <c:formatCode>0</c:formatCode>
                <c:ptCount val="5"/>
                <c:pt idx="0">
                  <c:v>116177.8</c:v>
                </c:pt>
                <c:pt idx="1">
                  <c:v>993048.6</c:v>
                </c:pt>
                <c:pt idx="2">
                  <c:v>77.2</c:v>
                </c:pt>
                <c:pt idx="3">
                  <c:v>1850709.9</c:v>
                </c:pt>
                <c:pt idx="4">
                  <c:v>904056.4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1-4F0C-B4CC-7A7F4E8A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2786152"/>
        <c:axId val="1444747368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SEQ!$D$86</c15:sqref>
                        </c15:formulaRef>
                      </c:ext>
                    </c:extLst>
                    <c:strCache>
                      <c:ptCount val="1"/>
                      <c:pt idx="0">
                        <c:v>Io excluded: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SEQ!$D$74:$H$74</c15:sqref>
                        </c15:formulaRef>
                      </c:ext>
                    </c:extLst>
                    <c:strCache>
                      <c:ptCount val="5"/>
                      <c:pt idx="0">
                        <c:v>Read File</c:v>
                      </c:pt>
                      <c:pt idx="1">
                        <c:v>Get Symbol Freqs.</c:v>
                      </c:pt>
                      <c:pt idx="2">
                        <c:v>Tree Construction</c:v>
                      </c:pt>
                      <c:pt idx="3">
                        <c:v>File Compression</c:v>
                      </c:pt>
                      <c:pt idx="4">
                        <c:v>Write File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SEQ!$D$84:$H$84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326309.3</c:v>
                      </c:pt>
                      <c:pt idx="1">
                        <c:v>3005516.5</c:v>
                      </c:pt>
                      <c:pt idx="2">
                        <c:v>77</c:v>
                      </c:pt>
                      <c:pt idx="3">
                        <c:v>5203769.5999999996</c:v>
                      </c:pt>
                      <c:pt idx="4">
                        <c:v>2607228.5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371-4F0C-B4CC-7A7F4E8A2A7F}"/>
                  </c:ext>
                </c:extLst>
              </c15:ser>
            </c15:filteredBarSeries>
          </c:ext>
        </c:extLst>
      </c:barChart>
      <c:catAx>
        <c:axId val="11427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47368"/>
        <c:crosses val="autoZero"/>
        <c:auto val="1"/>
        <c:lblAlgn val="ctr"/>
        <c:lblOffset val="100"/>
        <c:noMultiLvlLbl val="0"/>
      </c:catAx>
      <c:valAx>
        <c:axId val="1444747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61301755088834"/>
          <c:y val="0.81489468562750089"/>
          <c:w val="0.22677396489822335"/>
          <c:h val="0.10006981465794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Fraction and Parallelizable part</a:t>
            </a:r>
          </a:p>
          <a:p>
            <a:pPr>
              <a:defRPr b="1">
                <a:solidFill>
                  <a:srgbClr val="000000"/>
                </a:solidFill>
              </a:defRPr>
            </a:pPr>
            <a:r>
              <a:rPr lang="en-US"/>
              <a:t>(I/O operations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TH!$A$128</c:f>
              <c:strCache>
                <c:ptCount val="1"/>
                <c:pt idx="0">
                  <c:v>% time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0-4A6D-A3FC-31F93FDF467E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0-4A6D-A3FC-31F93FDF467E}"/>
              </c:ext>
            </c:extLst>
          </c:dPt>
          <c:dLbls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85"/>
                        <a:gd name="adj2" fmla="val -8970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290-4A6D-A3FC-31F93FDF467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TH!$B$126:$C$126</c:f>
              <c:strCache>
                <c:ptCount val="2"/>
                <c:pt idx="0">
                  <c:v>Serial Fraction</c:v>
                </c:pt>
                <c:pt idx="1">
                  <c:v>Parallelizable Part</c:v>
                </c:pt>
              </c:strCache>
            </c:strRef>
          </c:cat>
          <c:val>
            <c:numRef>
              <c:f>TH!$B$128:$C$128</c:f>
              <c:numCache>
                <c:formatCode>0.00%</c:formatCode>
                <c:ptCount val="2"/>
                <c:pt idx="0">
                  <c:v>0.27247913783400846</c:v>
                </c:pt>
                <c:pt idx="1">
                  <c:v>0.72752086216599154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0-4A6D-A3FC-31F93FDF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Fraction and Parallelizable part</a:t>
            </a:r>
          </a:p>
          <a:p>
            <a:pPr>
              <a:defRPr b="1">
                <a:solidFill>
                  <a:srgbClr val="000000"/>
                </a:solidFill>
              </a:defRPr>
            </a:pPr>
            <a:r>
              <a:rPr lang="en-US"/>
              <a:t>(I/O operations excluded)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TH!$A$133</c:f>
              <c:strCache>
                <c:ptCount val="1"/>
                <c:pt idx="0">
                  <c:v>% time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B8-45B6-9774-91D9FE8B75B4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B8-45B6-9774-91D9FE8B75B4}"/>
              </c:ext>
            </c:extLst>
          </c:dPt>
          <c:dLbls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85"/>
                        <a:gd name="adj2" fmla="val -8970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9B8-45B6-9774-91D9FE8B75B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TH!$B$131:$C$131</c:f>
              <c:strCache>
                <c:ptCount val="2"/>
                <c:pt idx="0">
                  <c:v>Serial Fraction</c:v>
                </c:pt>
                <c:pt idx="1">
                  <c:v>Parallelizable Part</c:v>
                </c:pt>
              </c:strCache>
            </c:strRef>
          </c:cat>
          <c:val>
            <c:numRef>
              <c:f>TH!$B$133:$C$133</c:f>
              <c:numCache>
                <c:formatCode>0.00%</c:formatCode>
                <c:ptCount val="2"/>
                <c:pt idx="0">
                  <c:v>1.5523644134748903E-2</c:v>
                </c:pt>
                <c:pt idx="1">
                  <c:v>0.98447635586525106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8-45B6-9774-91D9FE8B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(I/O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'SizeComp(IO)'!$C$15</c:f>
              <c:strCache>
                <c:ptCount val="1"/>
                <c:pt idx="0">
                  <c:v>TH (10MB)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xVal>
          <c:yVal>
            <c:numRef>
              <c:f>'SizeComp(IO)'!$C$16:$C$22</c:f>
              <c:numCache>
                <c:formatCode>0.00</c:formatCode>
                <c:ptCount val="7"/>
                <c:pt idx="0">
                  <c:v>0.85721777762853646</c:v>
                </c:pt>
                <c:pt idx="1">
                  <c:v>1.3690437618197433</c:v>
                </c:pt>
                <c:pt idx="2">
                  <c:v>2.0519665594740437</c:v>
                </c:pt>
                <c:pt idx="3">
                  <c:v>2.5624536450985094</c:v>
                </c:pt>
                <c:pt idx="4">
                  <c:v>3.0472844260895369</c:v>
                </c:pt>
                <c:pt idx="5">
                  <c:v>3.1939588510261179</c:v>
                </c:pt>
                <c:pt idx="6">
                  <c:v>3.0466050669356304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6D7-4E41-AE12-5F89D584E49A}"/>
            </c:ext>
          </c:extLst>
        </c:ser>
        <c:ser>
          <c:idx val="2"/>
          <c:order val="1"/>
          <c:tx>
            <c:strRef>
              <c:f>'SizeComp(IO)'!$D$15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'SizeComp(IO)'!$D$16:$D$22</c:f>
              <c:numCache>
                <c:formatCode>0.00</c:formatCode>
                <c:ptCount val="7"/>
                <c:pt idx="0">
                  <c:v>0.9629919050686514</c:v>
                </c:pt>
                <c:pt idx="1">
                  <c:v>1.5282319585271655</c:v>
                </c:pt>
                <c:pt idx="2">
                  <c:v>1.7812311631323614</c:v>
                </c:pt>
                <c:pt idx="3">
                  <c:v>2.4888642594013137</c:v>
                </c:pt>
                <c:pt idx="4">
                  <c:v>2.6567041750681151</c:v>
                </c:pt>
                <c:pt idx="5">
                  <c:v>2.4324550555069204</c:v>
                </c:pt>
                <c:pt idx="6">
                  <c:v>2.0918743619480318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7-4E41-AE12-5F89D584E49A}"/>
            </c:ext>
          </c:extLst>
        </c:ser>
        <c:ser>
          <c:idx val="4"/>
          <c:order val="2"/>
          <c:tx>
            <c:strRef>
              <c:f>'SizeComp(IO)'!$E$15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D7-4E41-AE12-5F89D584E49A}"/>
              </c:ext>
            </c:extLst>
          </c:dPt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'SizeComp(IO)'!$E$16:$E$22</c:f>
              <c:numCache>
                <c:formatCode>0.00</c:formatCode>
                <c:ptCount val="7"/>
                <c:pt idx="0">
                  <c:v>0.81383845952191691</c:v>
                </c:pt>
                <c:pt idx="1">
                  <c:v>1.2244451014355902</c:v>
                </c:pt>
                <c:pt idx="2">
                  <c:v>1.7158341065302918</c:v>
                </c:pt>
                <c:pt idx="3">
                  <c:v>2.1394936174815151</c:v>
                </c:pt>
                <c:pt idx="4">
                  <c:v>2.4506082142051522</c:v>
                </c:pt>
                <c:pt idx="5">
                  <c:v>2.8256423783649987</c:v>
                </c:pt>
                <c:pt idx="6">
                  <c:v>3.0091179600379276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7-4E41-AE12-5F89D584E49A}"/>
            </c:ext>
          </c:extLst>
        </c:ser>
        <c:ser>
          <c:idx val="1"/>
          <c:order val="3"/>
          <c:tx>
            <c:strRef>
              <c:f>'SizeComp(IO)'!$F$15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'SizeComp(IO)'!$F$16:$F$22</c:f>
              <c:numCache>
                <c:formatCode>0.00</c:formatCode>
                <c:ptCount val="7"/>
                <c:pt idx="0">
                  <c:v>0.99059739026711124</c:v>
                </c:pt>
                <c:pt idx="1">
                  <c:v>1.5269830594576312</c:v>
                </c:pt>
                <c:pt idx="2">
                  <c:v>2.1211308206590078</c:v>
                </c:pt>
                <c:pt idx="3">
                  <c:v>2.4273453378897405</c:v>
                </c:pt>
                <c:pt idx="4">
                  <c:v>2.8044856309398747</c:v>
                </c:pt>
                <c:pt idx="5">
                  <c:v>2.7692586226672398</c:v>
                </c:pt>
                <c:pt idx="6">
                  <c:v>2.4110590820871192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D7-4E41-AE12-5F89D584E49A}"/>
            </c:ext>
          </c:extLst>
        </c:ser>
        <c:ser>
          <c:idx val="3"/>
          <c:order val="4"/>
          <c:tx>
            <c:strRef>
              <c:f>'SizeComp(IO)'!$G$15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'SizeComp(IO)'!$G$16:$G$22</c:f>
              <c:numCache>
                <c:formatCode>0.00</c:formatCode>
                <c:ptCount val="7"/>
                <c:pt idx="0">
                  <c:v>0.81916408008551522</c:v>
                </c:pt>
                <c:pt idx="1">
                  <c:v>1.2250273861621621</c:v>
                </c:pt>
                <c:pt idx="2">
                  <c:v>1.5238935451206272</c:v>
                </c:pt>
                <c:pt idx="3">
                  <c:v>2.0468600443365186</c:v>
                </c:pt>
                <c:pt idx="4">
                  <c:v>2.0689737605358021</c:v>
                </c:pt>
                <c:pt idx="5">
                  <c:v>2.1502813962951248</c:v>
                </c:pt>
                <c:pt idx="6">
                  <c:v>2.5882255635572302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7-4E41-AE12-5F89D584E49A}"/>
            </c:ext>
          </c:extLst>
        </c:ser>
        <c:ser>
          <c:idx val="5"/>
          <c:order val="5"/>
          <c:tx>
            <c:strRef>
              <c:f>'SizeComp(IO)'!$H$15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'SizeComp(IO)'!$H$16:$H$22</c:f>
              <c:numCache>
                <c:formatCode>0.00</c:formatCode>
                <c:ptCount val="7"/>
                <c:pt idx="0">
                  <c:v>0.91524092284766145</c:v>
                </c:pt>
                <c:pt idx="1">
                  <c:v>1.4883066217202849</c:v>
                </c:pt>
                <c:pt idx="2">
                  <c:v>2.121300184394086</c:v>
                </c:pt>
                <c:pt idx="3">
                  <c:v>2.6930628926014957</c:v>
                </c:pt>
                <c:pt idx="4">
                  <c:v>2.7920027553228302</c:v>
                </c:pt>
                <c:pt idx="5">
                  <c:v>2.5645462417056257</c:v>
                </c:pt>
                <c:pt idx="6">
                  <c:v>2.4280137119880929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9-4BC4-96DE-A43EA788310F}"/>
            </c:ext>
          </c:extLst>
        </c:ser>
        <c:ser>
          <c:idx val="6"/>
          <c:order val="6"/>
          <c:tx>
            <c:strRef>
              <c:f>'SizeComp(IO)'!$B$15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'SizeComp(IO)'!$B$16:$B$22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3-4567-9635-B0A45AA1F44F}"/>
            </c:ext>
          </c:extLst>
        </c:ser>
        <c:ser>
          <c:idx val="7"/>
          <c:order val="7"/>
          <c:tx>
            <c:strRef>
              <c:f>'SizeComp(IO)'!$I$15</c:f>
              <c:strCache>
                <c:ptCount val="1"/>
                <c:pt idx="0">
                  <c:v>Maximum</c:v>
                </c:pt>
              </c:strCache>
            </c:strRef>
          </c:tx>
          <c:spPr>
            <a:ln w="31750" cap="rnd" cmpd="sng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'SizeComp(IO)'!$I$16:$I$22</c:f>
              <c:numCache>
                <c:formatCode>0.00</c:formatCode>
                <c:ptCount val="7"/>
                <c:pt idx="0">
                  <c:v>3.6700057404365025</c:v>
                </c:pt>
                <c:pt idx="1">
                  <c:v>3.6700057404365025</c:v>
                </c:pt>
                <c:pt idx="2">
                  <c:v>3.6700057404365025</c:v>
                </c:pt>
                <c:pt idx="3">
                  <c:v>3.6700057404365025</c:v>
                </c:pt>
                <c:pt idx="4">
                  <c:v>3.6700057404365025</c:v>
                </c:pt>
                <c:pt idx="5">
                  <c:v>3.6700057404365025</c:v>
                </c:pt>
                <c:pt idx="6">
                  <c:v>3.6700057404365025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D-43AA-B1FF-69AFE700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(I/O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'SizeComp(IO)'!$C$15</c:f>
              <c:strCache>
                <c:ptCount val="1"/>
                <c:pt idx="0">
                  <c:v>TH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'SizeComp(IO)'!$C$26:$C$32</c:f>
              <c:numCache>
                <c:formatCode>0.00</c:formatCode>
                <c:ptCount val="7"/>
                <c:pt idx="0">
                  <c:v>1</c:v>
                </c:pt>
                <c:pt idx="1">
                  <c:v>1.5970781259426932</c:v>
                </c:pt>
                <c:pt idx="2">
                  <c:v>2.3937517548349714</c:v>
                </c:pt>
                <c:pt idx="3">
                  <c:v>2.9892679689721899</c:v>
                </c:pt>
                <c:pt idx="4">
                  <c:v>3.5548544437794378</c:v>
                </c:pt>
                <c:pt idx="5">
                  <c:v>3.7259596503727388</c:v>
                </c:pt>
                <c:pt idx="6">
                  <c:v>3.5540619273715466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C26-4A7C-A929-9070A6E91B4E}"/>
            </c:ext>
          </c:extLst>
        </c:ser>
        <c:ser>
          <c:idx val="2"/>
          <c:order val="1"/>
          <c:tx>
            <c:strRef>
              <c:f>'SizeComp(IO)'!$D$15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'SizeComp(IO)'!$D$26:$D$32</c:f>
              <c:numCache>
                <c:formatCode>0.00</c:formatCode>
                <c:ptCount val="7"/>
                <c:pt idx="0">
                  <c:v>1</c:v>
                </c:pt>
                <c:pt idx="1">
                  <c:v>1.5869624142045289</c:v>
                </c:pt>
                <c:pt idx="2">
                  <c:v>1.8496844612680083</c:v>
                </c:pt>
                <c:pt idx="3">
                  <c:v>2.5845121296464932</c:v>
                </c:pt>
                <c:pt idx="4">
                  <c:v>2.7588021883514373</c:v>
                </c:pt>
                <c:pt idx="5">
                  <c:v>2.5259351015349516</c:v>
                </c:pt>
                <c:pt idx="6">
                  <c:v>2.1722657801561711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6-4A7C-A929-9070A6E91B4E}"/>
            </c:ext>
          </c:extLst>
        </c:ser>
        <c:ser>
          <c:idx val="4"/>
          <c:order val="2"/>
          <c:tx>
            <c:strRef>
              <c:f>'SizeComp(IO)'!$E$15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A7C-A929-9070A6E91B4E}"/>
              </c:ext>
            </c:extLst>
          </c:dPt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'SizeComp(IO)'!$E$26:$E$32</c:f>
              <c:numCache>
                <c:formatCode>0.00</c:formatCode>
                <c:ptCount val="7"/>
                <c:pt idx="0">
                  <c:v>1</c:v>
                </c:pt>
                <c:pt idx="1">
                  <c:v>1.5045308895267508</c:v>
                </c:pt>
                <c:pt idx="2">
                  <c:v>2.1083227100599857</c:v>
                </c:pt>
                <c:pt idx="3">
                  <c:v>2.628892248147555</c:v>
                </c:pt>
                <c:pt idx="4">
                  <c:v>3.0111727770210601</c:v>
                </c:pt>
                <c:pt idx="5">
                  <c:v>3.471994159657803</c:v>
                </c:pt>
                <c:pt idx="6">
                  <c:v>3.6974388772504199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26-4A7C-A929-9070A6E91B4E}"/>
            </c:ext>
          </c:extLst>
        </c:ser>
        <c:ser>
          <c:idx val="1"/>
          <c:order val="3"/>
          <c:tx>
            <c:strRef>
              <c:f>'SizeComp(IO)'!$F$15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'SizeComp(IO)'!$F$26:$F$32</c:f>
              <c:numCache>
                <c:formatCode>0.00</c:formatCode>
                <c:ptCount val="7"/>
                <c:pt idx="0">
                  <c:v>1</c:v>
                </c:pt>
                <c:pt idx="1">
                  <c:v>1.5414769657790897</c:v>
                </c:pt>
                <c:pt idx="2">
                  <c:v>2.1412642931423953</c:v>
                </c:pt>
                <c:pt idx="3">
                  <c:v>2.450385355078732</c:v>
                </c:pt>
                <c:pt idx="4">
                  <c:v>2.8311054102248892</c:v>
                </c:pt>
                <c:pt idx="5">
                  <c:v>2.7955440321930571</c:v>
                </c:pt>
                <c:pt idx="6">
                  <c:v>2.4339445124491852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26-4A7C-A929-9070A6E91B4E}"/>
            </c:ext>
          </c:extLst>
        </c:ser>
        <c:ser>
          <c:idx val="3"/>
          <c:order val="4"/>
          <c:tx>
            <c:strRef>
              <c:f>'SizeComp(IO)'!$G$15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'SizeComp(IO)'!$G$26:$G$32</c:f>
              <c:numCache>
                <c:formatCode>0.00</c:formatCode>
                <c:ptCount val="7"/>
                <c:pt idx="0">
                  <c:v>1</c:v>
                </c:pt>
                <c:pt idx="1">
                  <c:v>1.4954603307731431</c:v>
                </c:pt>
                <c:pt idx="2">
                  <c:v>1.8603031824363478</c:v>
                </c:pt>
                <c:pt idx="3">
                  <c:v>2.4987180152269861</c:v>
                </c:pt>
                <c:pt idx="4">
                  <c:v>2.5257134813819171</c:v>
                </c:pt>
                <c:pt idx="5">
                  <c:v>2.6249703186090021</c:v>
                </c:pt>
                <c:pt idx="6">
                  <c:v>3.1595935740822974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26-4A7C-A929-9070A6E91B4E}"/>
            </c:ext>
          </c:extLst>
        </c:ser>
        <c:ser>
          <c:idx val="5"/>
          <c:order val="5"/>
          <c:tx>
            <c:strRef>
              <c:f>'SizeComp(IO)'!$H$15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'SizeComp(IO)'!$H$26:$H$32</c:f>
              <c:numCache>
                <c:formatCode>0.00</c:formatCode>
                <c:ptCount val="7"/>
                <c:pt idx="0">
                  <c:v>1</c:v>
                </c:pt>
                <c:pt idx="1">
                  <c:v>1.6261364462262013</c:v>
                </c:pt>
                <c:pt idx="2">
                  <c:v>2.3177505850524223</c:v>
                </c:pt>
                <c:pt idx="3">
                  <c:v>2.9424633726192622</c:v>
                </c:pt>
                <c:pt idx="4">
                  <c:v>3.0505659063362804</c:v>
                </c:pt>
                <c:pt idx="5">
                  <c:v>2.8020449891230284</c:v>
                </c:pt>
                <c:pt idx="6">
                  <c:v>2.6528683883950706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26-4A7C-A929-9070A6E91B4E}"/>
            </c:ext>
          </c:extLst>
        </c:ser>
        <c:ser>
          <c:idx val="6"/>
          <c:order val="6"/>
          <c:tx>
            <c:strRef>
              <c:f>'SizeComp(IO)'!$B$25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'SizeComp(IO)'!$B$26:$B$32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7-4126-8EC4-A3B20675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(I/O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'SizeComp(IO)'!$C$15</c:f>
              <c:strCache>
                <c:ptCount val="1"/>
                <c:pt idx="0">
                  <c:v>TH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'SizeComp(IO)'!$C$36:$C$42</c:f>
              <c:numCache>
                <c:formatCode>0.00</c:formatCode>
                <c:ptCount val="7"/>
                <c:pt idx="0">
                  <c:v>0.85721777762853646</c:v>
                </c:pt>
                <c:pt idx="1">
                  <c:v>0.68452188090987165</c:v>
                </c:pt>
                <c:pt idx="2">
                  <c:v>0.51299163986851093</c:v>
                </c:pt>
                <c:pt idx="3">
                  <c:v>0.32030670563731367</c:v>
                </c:pt>
                <c:pt idx="4">
                  <c:v>0.19045527663059605</c:v>
                </c:pt>
                <c:pt idx="5">
                  <c:v>9.9811214094566184E-2</c:v>
                </c:pt>
                <c:pt idx="6">
                  <c:v>4.7603204170869225E-2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FF1-402D-B115-57BA454FE67B}"/>
            </c:ext>
          </c:extLst>
        </c:ser>
        <c:ser>
          <c:idx val="2"/>
          <c:order val="1"/>
          <c:tx>
            <c:strRef>
              <c:f>'SizeComp(IO)'!$D$35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'SizeComp(IO)'!$D$36:$D$42</c:f>
              <c:numCache>
                <c:formatCode>0.00</c:formatCode>
                <c:ptCount val="7"/>
                <c:pt idx="0">
                  <c:v>0.9629919050686514</c:v>
                </c:pt>
                <c:pt idx="1">
                  <c:v>0.76411597926358277</c:v>
                </c:pt>
                <c:pt idx="2">
                  <c:v>0.44530779078309035</c:v>
                </c:pt>
                <c:pt idx="3">
                  <c:v>0.31110803242516422</c:v>
                </c:pt>
                <c:pt idx="4">
                  <c:v>0.16604401094175719</c:v>
                </c:pt>
                <c:pt idx="5">
                  <c:v>7.6014220484591263E-2</c:v>
                </c:pt>
                <c:pt idx="6">
                  <c:v>3.2685536905437997E-2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1-402D-B115-57BA454FE67B}"/>
            </c:ext>
          </c:extLst>
        </c:ser>
        <c:ser>
          <c:idx val="4"/>
          <c:order val="2"/>
          <c:tx>
            <c:strRef>
              <c:f>'SizeComp(IO)'!$E$35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1-402D-B115-57BA454FE67B}"/>
              </c:ext>
            </c:extLst>
          </c:dPt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'SizeComp(IO)'!$E$36:$E$42</c:f>
              <c:numCache>
                <c:formatCode>0.00</c:formatCode>
                <c:ptCount val="7"/>
                <c:pt idx="0">
                  <c:v>0.81383845952191691</c:v>
                </c:pt>
                <c:pt idx="1">
                  <c:v>0.61222255071779508</c:v>
                </c:pt>
                <c:pt idx="2">
                  <c:v>0.42895852663257295</c:v>
                </c:pt>
                <c:pt idx="3">
                  <c:v>0.26743670218518939</c:v>
                </c:pt>
                <c:pt idx="4">
                  <c:v>0.15316301338782201</c:v>
                </c:pt>
                <c:pt idx="5">
                  <c:v>8.8301324323906208E-2</c:v>
                </c:pt>
                <c:pt idx="6">
                  <c:v>4.7017468125592619E-2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1-402D-B115-57BA454FE67B}"/>
            </c:ext>
          </c:extLst>
        </c:ser>
        <c:ser>
          <c:idx val="1"/>
          <c:order val="3"/>
          <c:tx>
            <c:strRef>
              <c:f>'SizeComp(IO)'!$F$35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'SizeComp(IO)'!$F$36:$F$42</c:f>
              <c:numCache>
                <c:formatCode>0.00</c:formatCode>
                <c:ptCount val="7"/>
                <c:pt idx="0">
                  <c:v>0.99059739026711124</c:v>
                </c:pt>
                <c:pt idx="1">
                  <c:v>0.76349152972881562</c:v>
                </c:pt>
                <c:pt idx="2">
                  <c:v>0.53028270516475196</c:v>
                </c:pt>
                <c:pt idx="3">
                  <c:v>0.30341816723621756</c:v>
                </c:pt>
                <c:pt idx="4">
                  <c:v>0.17528035193374217</c:v>
                </c:pt>
                <c:pt idx="5">
                  <c:v>8.6539331958351243E-2</c:v>
                </c:pt>
                <c:pt idx="6">
                  <c:v>3.7672798157611237E-2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1-402D-B115-57BA454FE67B}"/>
            </c:ext>
          </c:extLst>
        </c:ser>
        <c:ser>
          <c:idx val="3"/>
          <c:order val="4"/>
          <c:tx>
            <c:strRef>
              <c:f>'SizeComp(IO)'!$G$35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'SizeComp(IO)'!$G$36:$G$42</c:f>
              <c:numCache>
                <c:formatCode>0.00</c:formatCode>
                <c:ptCount val="7"/>
                <c:pt idx="0">
                  <c:v>0.81916408008551522</c:v>
                </c:pt>
                <c:pt idx="1">
                  <c:v>0.61251369308108106</c:v>
                </c:pt>
                <c:pt idx="2">
                  <c:v>0.38097338628015681</c:v>
                </c:pt>
                <c:pt idx="3">
                  <c:v>0.25585750554206482</c:v>
                </c:pt>
                <c:pt idx="4">
                  <c:v>0.12931086003348763</c:v>
                </c:pt>
                <c:pt idx="5">
                  <c:v>6.7196293634222651E-2</c:v>
                </c:pt>
                <c:pt idx="6">
                  <c:v>4.0441024430581722E-2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1-402D-B115-57BA454FE67B}"/>
            </c:ext>
          </c:extLst>
        </c:ser>
        <c:ser>
          <c:idx val="5"/>
          <c:order val="5"/>
          <c:tx>
            <c:strRef>
              <c:f>'SizeComp(IO)'!$H$15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'SizeComp(IO)'!$H$36:$H$42</c:f>
              <c:numCache>
                <c:formatCode>0.00</c:formatCode>
                <c:ptCount val="7"/>
                <c:pt idx="0">
                  <c:v>0.91524092284766145</c:v>
                </c:pt>
                <c:pt idx="1">
                  <c:v>0.74415331086014247</c:v>
                </c:pt>
                <c:pt idx="2">
                  <c:v>0.53032504609852149</c:v>
                </c:pt>
                <c:pt idx="3">
                  <c:v>0.33663286157518696</c:v>
                </c:pt>
                <c:pt idx="4">
                  <c:v>0.17450017220767688</c:v>
                </c:pt>
                <c:pt idx="5">
                  <c:v>8.0142070053300804E-2</c:v>
                </c:pt>
                <c:pt idx="6">
                  <c:v>3.7937714249813952E-2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F1-402D-B115-57BA454FE67B}"/>
            </c:ext>
          </c:extLst>
        </c:ser>
        <c:ser>
          <c:idx val="6"/>
          <c:order val="6"/>
          <c:tx>
            <c:strRef>
              <c:f>'SizeComp(IO)'!$B$35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'SizeComp(IO)'!$A$36:$A$42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'SizeComp(IO)'!$B$36:$B$42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F1-402D-B115-57BA454F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(I/O excluded)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'SizeComp(NIO)'!$C$15</c:f>
              <c:strCache>
                <c:ptCount val="1"/>
                <c:pt idx="0">
                  <c:v>TH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'SizeComp(NIO)'!$C$16:$C$22</c:f>
              <c:numCache>
                <c:formatCode>0.00</c:formatCode>
                <c:ptCount val="7"/>
                <c:pt idx="0">
                  <c:v>0.81800501964103989</c:v>
                </c:pt>
                <c:pt idx="1">
                  <c:v>1.5626589156882364</c:v>
                </c:pt>
                <c:pt idx="2">
                  <c:v>3.1724043725295594</c:v>
                </c:pt>
                <c:pt idx="3">
                  <c:v>5.3897734483325905</c:v>
                </c:pt>
                <c:pt idx="4">
                  <c:v>9.7465098489194855</c:v>
                </c:pt>
                <c:pt idx="5">
                  <c:v>12.125422967114305</c:v>
                </c:pt>
                <c:pt idx="6">
                  <c:v>9.7372335344171805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B5F-4FE9-BB9A-4936EA675A0C}"/>
            </c:ext>
          </c:extLst>
        </c:ser>
        <c:ser>
          <c:idx val="2"/>
          <c:order val="1"/>
          <c:tx>
            <c:strRef>
              <c:f>'SizeComp(NIO)'!$D$15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'SizeComp(NIO)'!$D$16:$D$22</c:f>
              <c:numCache>
                <c:formatCode>0.00</c:formatCode>
                <c:ptCount val="7"/>
                <c:pt idx="0">
                  <c:v>0.7330546815130623</c:v>
                </c:pt>
                <c:pt idx="1">
                  <c:v>1.1715518166168033</c:v>
                </c:pt>
                <c:pt idx="2">
                  <c:v>2.4145314967538165</c:v>
                </c:pt>
                <c:pt idx="3">
                  <c:v>4.9763809854456102</c:v>
                </c:pt>
                <c:pt idx="4">
                  <c:v>5.9864590901378669</c:v>
                </c:pt>
                <c:pt idx="5">
                  <c:v>4.6861434304872809</c:v>
                </c:pt>
                <c:pt idx="6">
                  <c:v>3.30251281005124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F-4FE9-BB9A-4936EA675A0C}"/>
            </c:ext>
          </c:extLst>
        </c:ser>
        <c:ser>
          <c:idx val="4"/>
          <c:order val="2"/>
          <c:tx>
            <c:strRef>
              <c:f>'SizeComp(NIO)'!$E$15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F-4FE9-BB9A-4936EA675A0C}"/>
              </c:ext>
            </c:extLst>
          </c:dPt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'SizeComp(NIO)'!$E$16:$E$22</c:f>
              <c:numCache>
                <c:formatCode>0.00</c:formatCode>
                <c:ptCount val="7"/>
                <c:pt idx="0">
                  <c:v>0.76362907740598851</c:v>
                </c:pt>
                <c:pt idx="1">
                  <c:v>1.3298669902863451</c:v>
                </c:pt>
                <c:pt idx="2">
                  <c:v>2.2964373263670117</c:v>
                </c:pt>
                <c:pt idx="3">
                  <c:v>3.5805118076563907</c:v>
                </c:pt>
                <c:pt idx="4">
                  <c:v>5.0252919039324828</c:v>
                </c:pt>
                <c:pt idx="5">
                  <c:v>7.9551785219550908</c:v>
                </c:pt>
                <c:pt idx="6">
                  <c:v>10.362226267880368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5F-4FE9-BB9A-4936EA675A0C}"/>
            </c:ext>
          </c:extLst>
        </c:ser>
        <c:ser>
          <c:idx val="1"/>
          <c:order val="3"/>
          <c:tx>
            <c:strRef>
              <c:f>'SizeComp(NIO)'!$F$15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'SizeComp(NIO)'!$F$16:$F$22</c:f>
              <c:numCache>
                <c:formatCode>0.00</c:formatCode>
                <c:ptCount val="7"/>
                <c:pt idx="0">
                  <c:v>0.98731856577884103</c:v>
                </c:pt>
                <c:pt idx="1">
                  <c:v>1.8761930235317827</c:v>
                </c:pt>
                <c:pt idx="2">
                  <c:v>3.5116658395866822</c:v>
                </c:pt>
                <c:pt idx="3">
                  <c:v>4.8951126489326882</c:v>
                </c:pt>
                <c:pt idx="4">
                  <c:v>7.7329332568053379</c:v>
                </c:pt>
                <c:pt idx="5">
                  <c:v>7.3825298364245517</c:v>
                </c:pt>
                <c:pt idx="6">
                  <c:v>4.806512503072085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5F-4FE9-BB9A-4936EA675A0C}"/>
            </c:ext>
          </c:extLst>
        </c:ser>
        <c:ser>
          <c:idx val="3"/>
          <c:order val="4"/>
          <c:tx>
            <c:strRef>
              <c:f>'SizeComp(NIO)'!$G$15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'SizeComp(NIO)'!$G$16:$G$22</c:f>
              <c:numCache>
                <c:formatCode>0.00</c:formatCode>
                <c:ptCount val="7"/>
                <c:pt idx="0">
                  <c:v>0.77010415780683605</c:v>
                </c:pt>
                <c:pt idx="1">
                  <c:v>1.3305008529093236</c:v>
                </c:pt>
                <c:pt idx="2">
                  <c:v>1.8687973107200901</c:v>
                </c:pt>
                <c:pt idx="3">
                  <c:v>3.2427655393936496</c:v>
                </c:pt>
                <c:pt idx="4">
                  <c:v>3.3187592674035886</c:v>
                </c:pt>
                <c:pt idx="5">
                  <c:v>3.6152885738048832</c:v>
                </c:pt>
                <c:pt idx="6">
                  <c:v>5.8757360722576086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5F-4FE9-BB9A-4936EA675A0C}"/>
            </c:ext>
          </c:extLst>
        </c:ser>
        <c:ser>
          <c:idx val="5"/>
          <c:order val="5"/>
          <c:tx>
            <c:strRef>
              <c:f>'SizeComp(NIO)'!$H$15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'SizeComp(NIO)'!$H$16:$H$22</c:f>
              <c:numCache>
                <c:formatCode>0.00</c:formatCode>
                <c:ptCount val="7"/>
                <c:pt idx="0">
                  <c:v>0.8887048614520322</c:v>
                </c:pt>
                <c:pt idx="1">
                  <c:v>1.7975206510775485</c:v>
                </c:pt>
                <c:pt idx="2">
                  <c:v>3.5063734712145314</c:v>
                </c:pt>
                <c:pt idx="3">
                  <c:v>6.673242862458288</c:v>
                </c:pt>
                <c:pt idx="4">
                  <c:v>7.5724274780393941</c:v>
                </c:pt>
                <c:pt idx="5">
                  <c:v>5.7137752813213636</c:v>
                </c:pt>
                <c:pt idx="6">
                  <c:v>4.8859894348518216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5F-4FE9-BB9A-4936EA675A0C}"/>
            </c:ext>
          </c:extLst>
        </c:ser>
        <c:ser>
          <c:idx val="6"/>
          <c:order val="6"/>
          <c:tx>
            <c:strRef>
              <c:f>'SizeComp(NIO)'!$B$15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'SizeComp(NIO)'!$A$16:$A$22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'SizeComp(NIO)'!$B$16:$B$22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3-4A2A-A97F-46077382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(I/O excluded)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234251573709E-2"/>
          <c:y val="0.11581576893052305"/>
          <c:w val="0.89747148615899786"/>
          <c:h val="0.64324866071958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'SizeComp(NIO)'!$C$15</c:f>
              <c:strCache>
                <c:ptCount val="1"/>
                <c:pt idx="0">
                  <c:v>TH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'SizeComp(NIO)'!$C$26:$C$32</c:f>
              <c:numCache>
                <c:formatCode>0.00</c:formatCode>
                <c:ptCount val="7"/>
                <c:pt idx="0">
                  <c:v>1</c:v>
                </c:pt>
                <c:pt idx="1">
                  <c:v>1.9103292500258355</c:v>
                </c:pt>
                <c:pt idx="2">
                  <c:v>3.8782211555641628</c:v>
                </c:pt>
                <c:pt idx="3">
                  <c:v>6.5889246629534766</c:v>
                </c:pt>
                <c:pt idx="4">
                  <c:v>11.914975599045206</c:v>
                </c:pt>
                <c:pt idx="5">
                  <c:v>14.823164498960203</c:v>
                </c:pt>
                <c:pt idx="6">
                  <c:v>11.903635430856049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3CE-4EB7-A1FA-FE7EC06C6AC0}"/>
            </c:ext>
          </c:extLst>
        </c:ser>
        <c:ser>
          <c:idx val="2"/>
          <c:order val="1"/>
          <c:tx>
            <c:strRef>
              <c:f>'SizeComp(NIO)'!$D$15</c:f>
              <c:strCache>
                <c:ptCount val="1"/>
                <c:pt idx="0">
                  <c:v>FF (10MB)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'SizeComp(NIO)'!$D$26:$D$32</c:f>
              <c:numCache>
                <c:formatCode>0.00</c:formatCode>
                <c:ptCount val="7"/>
                <c:pt idx="0">
                  <c:v>1</c:v>
                </c:pt>
                <c:pt idx="1">
                  <c:v>1.5981779342826929</c:v>
                </c:pt>
                <c:pt idx="2">
                  <c:v>3.2937945253553256</c:v>
                </c:pt>
                <c:pt idx="3">
                  <c:v>6.788553583989267</c:v>
                </c:pt>
                <c:pt idx="4">
                  <c:v>8.1664563928321279</c:v>
                </c:pt>
                <c:pt idx="5">
                  <c:v>6.392624654977773</c:v>
                </c:pt>
                <c:pt idx="6">
                  <c:v>4.5051384205536822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E-4EB7-A1FA-FE7EC06C6AC0}"/>
            </c:ext>
          </c:extLst>
        </c:ser>
        <c:ser>
          <c:idx val="4"/>
          <c:order val="2"/>
          <c:tx>
            <c:strRef>
              <c:f>'SizeComp(NIO)'!$E$15</c:f>
              <c:strCache>
                <c:ptCount val="1"/>
                <c:pt idx="0">
                  <c:v>TH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E-4EB7-A1FA-FE7EC06C6AC0}"/>
              </c:ext>
            </c:extLst>
          </c:dPt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'SizeComp(NIO)'!$E$26:$E$32</c:f>
              <c:numCache>
                <c:formatCode>0.00</c:formatCode>
                <c:ptCount val="7"/>
                <c:pt idx="0">
                  <c:v>1</c:v>
                </c:pt>
                <c:pt idx="1">
                  <c:v>1.7415091038751951</c:v>
                </c:pt>
                <c:pt idx="2">
                  <c:v>3.0072680497813149</c:v>
                </c:pt>
                <c:pt idx="3">
                  <c:v>4.688810200652938</c:v>
                </c:pt>
                <c:pt idx="4">
                  <c:v>6.5808021886792982</c:v>
                </c:pt>
                <c:pt idx="5">
                  <c:v>10.417595082914406</c:v>
                </c:pt>
                <c:pt idx="6">
                  <c:v>13.569711492758181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E-4EB7-A1FA-FE7EC06C6AC0}"/>
            </c:ext>
          </c:extLst>
        </c:ser>
        <c:ser>
          <c:idx val="1"/>
          <c:order val="3"/>
          <c:tx>
            <c:strRef>
              <c:f>'SizeComp(NIO)'!$F$15</c:f>
              <c:strCache>
                <c:ptCount val="1"/>
                <c:pt idx="0">
                  <c:v>FF (100MB)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'SizeComp(NIO)'!$F$26:$F$32</c:f>
              <c:numCache>
                <c:formatCode>0.00</c:formatCode>
                <c:ptCount val="7"/>
                <c:pt idx="0">
                  <c:v>1</c:v>
                </c:pt>
                <c:pt idx="1">
                  <c:v>1.9002914444860639</c:v>
                </c:pt>
                <c:pt idx="2">
                  <c:v>3.5567707944563196</c:v>
                </c:pt>
                <c:pt idx="3">
                  <c:v>4.9579870353913629</c:v>
                </c:pt>
                <c:pt idx="4">
                  <c:v>7.8322575152886493</c:v>
                </c:pt>
                <c:pt idx="5">
                  <c:v>7.47735340173704</c:v>
                </c:pt>
                <c:pt idx="6">
                  <c:v>4.8682488810290865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CE-4EB7-A1FA-FE7EC06C6AC0}"/>
            </c:ext>
          </c:extLst>
        </c:ser>
        <c:ser>
          <c:idx val="3"/>
          <c:order val="4"/>
          <c:tx>
            <c:strRef>
              <c:f>'SizeComp(NIO)'!$G$15</c:f>
              <c:strCache>
                <c:ptCount val="1"/>
                <c:pt idx="0">
                  <c:v>TH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'SizeComp(NIO)'!$G$26:$G$32</c:f>
              <c:numCache>
                <c:formatCode>0.00</c:formatCode>
                <c:ptCount val="7"/>
                <c:pt idx="0">
                  <c:v>1</c:v>
                </c:pt>
                <c:pt idx="1">
                  <c:v>1.7276894812494323</c:v>
                </c:pt>
                <c:pt idx="2">
                  <c:v>2.4266812375642792</c:v>
                </c:pt>
                <c:pt idx="3">
                  <c:v>4.2108142210641422</c:v>
                </c:pt>
                <c:pt idx="4">
                  <c:v>4.3094940259185401</c:v>
                </c:pt>
                <c:pt idx="5">
                  <c:v>4.6945449354549522</c:v>
                </c:pt>
                <c:pt idx="6">
                  <c:v>7.6297939865576074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CE-4EB7-A1FA-FE7EC06C6AC0}"/>
            </c:ext>
          </c:extLst>
        </c:ser>
        <c:ser>
          <c:idx val="5"/>
          <c:order val="5"/>
          <c:tx>
            <c:strRef>
              <c:f>'SizeComp(NIO)'!$H$15</c:f>
              <c:strCache>
                <c:ptCount val="1"/>
                <c:pt idx="0">
                  <c:v>FF (300MB)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'SizeComp(NIO)'!$H$26:$H$32</c:f>
              <c:numCache>
                <c:formatCode>0.00</c:formatCode>
                <c:ptCount val="7"/>
                <c:pt idx="0">
                  <c:v>1</c:v>
                </c:pt>
                <c:pt idx="1">
                  <c:v>2.0226294791958552</c:v>
                </c:pt>
                <c:pt idx="2">
                  <c:v>3.9454869927070693</c:v>
                </c:pt>
                <c:pt idx="3">
                  <c:v>7.5089528052710852</c:v>
                </c:pt>
                <c:pt idx="4">
                  <c:v>8.5207449700083764</c:v>
                </c:pt>
                <c:pt idx="5">
                  <c:v>6.429328260887166</c:v>
                </c:pt>
                <c:pt idx="6">
                  <c:v>5.4978763443115728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CE-4EB7-A1FA-FE7EC06C6AC0}"/>
            </c:ext>
          </c:extLst>
        </c:ser>
        <c:ser>
          <c:idx val="6"/>
          <c:order val="6"/>
          <c:tx>
            <c:strRef>
              <c:f>'SizeComp(NIO)'!$B$25</c:f>
              <c:strCache>
                <c:ptCount val="1"/>
                <c:pt idx="0">
                  <c:v>Ideal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'SizeComp(NIO)'!$A$26:$A$32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'SizeComp(NIO)'!$B$26:$B$32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3-4428-9400-07535E74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5527"/>
        <c:axId val="1833973960"/>
        <c:extLst/>
      </c:scatterChart>
      <c:valAx>
        <c:axId val="690225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73960"/>
        <c:crosses val="autoZero"/>
        <c:crossBetween val="midCat"/>
      </c:valAx>
      <c:valAx>
        <c:axId val="1833973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5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33</xdr:row>
      <xdr:rowOff>49530</xdr:rowOff>
    </xdr:from>
    <xdr:to>
      <xdr:col>18</xdr:col>
      <xdr:colOff>95250</xdr:colOff>
      <xdr:row>54</xdr:row>
      <xdr:rowOff>55245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908143-F49A-4E19-A0BD-3853AF7D1161}"/>
            </a:ext>
            <a:ext uri="{147F2762-F138-4A5C-976F-8EAC2B608ADB}">
              <a16:predDERef xmlns:a16="http://schemas.microsoft.com/office/drawing/2014/main" pred="{1200D105-E2D4-F95A-4DE1-39BF4D15D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432708</xdr:colOff>
      <xdr:row>70</xdr:row>
      <xdr:rowOff>162982</xdr:rowOff>
    </xdr:from>
    <xdr:to>
      <xdr:col>20</xdr:col>
      <xdr:colOff>499383</xdr:colOff>
      <xdr:row>86</xdr:row>
      <xdr:rowOff>16121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F7EBC8B-2166-4B9C-BA63-2F78F27F936E}"/>
            </a:ext>
            <a:ext uri="{147F2762-F138-4A5C-976F-8EAC2B608ADB}">
              <a16:predDERef xmlns:a16="http://schemas.microsoft.com/office/drawing/2014/main" pred="{403F789E-DDFA-4094-892D-CD07204A3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124</xdr:row>
      <xdr:rowOff>171450</xdr:rowOff>
    </xdr:from>
    <xdr:to>
      <xdr:col>7</xdr:col>
      <xdr:colOff>276225</xdr:colOff>
      <xdr:row>138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F7FFFD2-8134-4176-90CB-87D09E930BC1}"/>
            </a:ext>
            <a:ext uri="{147F2762-F138-4A5C-976F-8EAC2B608ADB}">
              <a16:predDERef xmlns:a16="http://schemas.microsoft.com/office/drawing/2014/main" pred="{9664902D-C168-9BEB-5DEB-1A6DA397B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125</xdr:row>
      <xdr:rowOff>104775</xdr:rowOff>
    </xdr:from>
    <xdr:to>
      <xdr:col>11</xdr:col>
      <xdr:colOff>552450</xdr:colOff>
      <xdr:row>139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4CC846-AE85-484D-BCD1-F569177EC26D}"/>
            </a:ext>
            <a:ext uri="{147F2762-F138-4A5C-976F-8EAC2B608ADB}">
              <a16:predDERef xmlns:a16="http://schemas.microsoft.com/office/drawing/2014/main" pred="{FF7FFFD2-8134-4176-90CB-87D09E930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0</xdr:row>
      <xdr:rowOff>39221</xdr:rowOff>
    </xdr:from>
    <xdr:to>
      <xdr:col>27</xdr:col>
      <xdr:colOff>125730</xdr:colOff>
      <xdr:row>18</xdr:row>
      <xdr:rowOff>89647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D0CBB4-8E92-45A4-85B0-9E63E9FB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248508</xdr:colOff>
      <xdr:row>20</xdr:row>
      <xdr:rowOff>67368</xdr:rowOff>
    </xdr:from>
    <xdr:to>
      <xdr:col>27</xdr:col>
      <xdr:colOff>136113</xdr:colOff>
      <xdr:row>38</xdr:row>
      <xdr:rowOff>21129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938756E-A543-45AC-A06B-D8CD6A75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281379</xdr:colOff>
      <xdr:row>38</xdr:row>
      <xdr:rowOff>180527</xdr:rowOff>
    </xdr:from>
    <xdr:to>
      <xdr:col>27</xdr:col>
      <xdr:colOff>180414</xdr:colOff>
      <xdr:row>57</xdr:row>
      <xdr:rowOff>121225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36DC330-9A3C-40CA-81CD-54A11C70151B}"/>
            </a:ext>
            <a:ext uri="{147F2762-F138-4A5C-976F-8EAC2B608ADB}">
              <a16:predDERef xmlns:a16="http://schemas.microsoft.com/office/drawing/2014/main" pred="{A938756E-A543-45AC-A06B-D8CD6A75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543791</xdr:colOff>
      <xdr:row>1</xdr:row>
      <xdr:rowOff>27709</xdr:rowOff>
    </xdr:from>
    <xdr:to>
      <xdr:col>27</xdr:col>
      <xdr:colOff>439016</xdr:colOff>
      <xdr:row>19</xdr:row>
      <xdr:rowOff>142009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80A32E-98C5-4FB0-A685-DDD17684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514598</xdr:colOff>
      <xdr:row>22</xdr:row>
      <xdr:rowOff>14845</xdr:rowOff>
    </xdr:from>
    <xdr:to>
      <xdr:col>27</xdr:col>
      <xdr:colOff>409823</xdr:colOff>
      <xdr:row>39</xdr:row>
      <xdr:rowOff>147948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9F7110-CF74-4897-9201-BD9557079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40</xdr:row>
      <xdr:rowOff>28575</xdr:rowOff>
    </xdr:from>
    <xdr:to>
      <xdr:col>27</xdr:col>
      <xdr:colOff>443865</xdr:colOff>
      <xdr:row>58</xdr:row>
      <xdr:rowOff>146438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8C8E1D2-DE75-4F9D-B81D-C7B445FF5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1676-BC14-43B2-B71F-2B3FBEEFA78F}">
  <dimension ref="A1:P112"/>
  <sheetViews>
    <sheetView topLeftCell="A31" zoomScale="85" zoomScaleNormal="85" workbookViewId="0">
      <selection activeCell="L63" sqref="L63"/>
    </sheetView>
  </sheetViews>
  <sheetFormatPr defaultRowHeight="14.45"/>
  <cols>
    <col min="1" max="1" width="12" customWidth="1"/>
    <col min="2" max="2" width="14.85546875" customWidth="1"/>
    <col min="3" max="3" width="19" customWidth="1"/>
    <col min="4" max="4" width="22.85546875" customWidth="1"/>
    <col min="5" max="6" width="18.7109375" customWidth="1"/>
    <col min="7" max="7" width="20.28515625" customWidth="1"/>
    <col min="8" max="8" width="15.28515625" customWidth="1"/>
    <col min="9" max="9" width="17.7109375" customWidth="1"/>
    <col min="11" max="11" width="12.5703125" bestFit="1" customWidth="1"/>
    <col min="12" max="12" width="10.85546875" bestFit="1" customWidth="1"/>
    <col min="13" max="13" width="12.5703125" bestFit="1" customWidth="1"/>
    <col min="15" max="15" width="12.5703125" bestFit="1" customWidth="1"/>
    <col min="16" max="16" width="10.85546875" bestFit="1" customWidth="1"/>
  </cols>
  <sheetData>
    <row r="1" spans="1:9" ht="42" customHeight="1">
      <c r="B1" s="67" t="s">
        <v>0</v>
      </c>
      <c r="C1" s="67"/>
      <c r="D1" s="67"/>
      <c r="E1" s="67"/>
      <c r="F1" s="67"/>
      <c r="G1" s="67"/>
      <c r="H1" s="67"/>
      <c r="I1" s="67"/>
    </row>
    <row r="2" spans="1:9">
      <c r="A2" s="69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/>
    </row>
    <row r="3" spans="1:9">
      <c r="A3" s="69"/>
      <c r="B3">
        <v>1</v>
      </c>
      <c r="C3" s="34">
        <v>31350</v>
      </c>
      <c r="D3" s="34">
        <v>903</v>
      </c>
      <c r="E3" s="34">
        <v>5227</v>
      </c>
      <c r="F3" s="34">
        <v>73</v>
      </c>
      <c r="G3" s="34">
        <v>16412</v>
      </c>
      <c r="H3" s="34">
        <v>8318</v>
      </c>
      <c r="I3" s="13"/>
    </row>
    <row r="4" spans="1:9">
      <c r="A4" s="69"/>
      <c r="B4">
        <f>B3+1</f>
        <v>2</v>
      </c>
      <c r="C4" s="34">
        <v>32569</v>
      </c>
      <c r="D4" s="34">
        <v>372</v>
      </c>
      <c r="E4" s="34">
        <v>6721</v>
      </c>
      <c r="F4" s="34">
        <v>67</v>
      </c>
      <c r="G4" s="34">
        <v>16237</v>
      </c>
      <c r="H4" s="34">
        <v>8191</v>
      </c>
      <c r="I4" s="13"/>
    </row>
    <row r="5" spans="1:9">
      <c r="A5" s="69"/>
      <c r="B5">
        <f t="shared" ref="B5:B12" si="0">B4+1</f>
        <v>3</v>
      </c>
      <c r="C5" s="34">
        <v>31569</v>
      </c>
      <c r="D5" s="34">
        <v>764</v>
      </c>
      <c r="E5" s="34">
        <v>5217</v>
      </c>
      <c r="F5" s="34">
        <v>68</v>
      </c>
      <c r="G5" s="34">
        <v>16242</v>
      </c>
      <c r="H5" s="34">
        <v>8502</v>
      </c>
      <c r="I5" s="13"/>
    </row>
    <row r="6" spans="1:9">
      <c r="A6" s="69"/>
      <c r="B6">
        <f t="shared" si="0"/>
        <v>4</v>
      </c>
      <c r="C6" s="34">
        <v>31203</v>
      </c>
      <c r="D6" s="34">
        <v>773</v>
      </c>
      <c r="E6" s="34">
        <v>5219</v>
      </c>
      <c r="F6" s="34">
        <v>68</v>
      </c>
      <c r="G6" s="34">
        <v>16310</v>
      </c>
      <c r="H6" s="34">
        <v>8062</v>
      </c>
      <c r="I6" s="13"/>
    </row>
    <row r="7" spans="1:9">
      <c r="A7" s="69"/>
      <c r="B7">
        <f t="shared" si="0"/>
        <v>5</v>
      </c>
      <c r="C7" s="34">
        <v>31126</v>
      </c>
      <c r="D7" s="34">
        <v>783</v>
      </c>
      <c r="E7" s="34">
        <v>5216</v>
      </c>
      <c r="F7" s="34">
        <v>67</v>
      </c>
      <c r="G7" s="34">
        <v>16243</v>
      </c>
      <c r="H7" s="34">
        <v>8041</v>
      </c>
      <c r="I7" s="13"/>
    </row>
    <row r="8" spans="1:9">
      <c r="A8" s="69"/>
      <c r="B8">
        <f t="shared" si="0"/>
        <v>6</v>
      </c>
      <c r="C8" s="34">
        <v>33263</v>
      </c>
      <c r="D8" s="34">
        <v>789</v>
      </c>
      <c r="E8" s="34">
        <v>7347</v>
      </c>
      <c r="F8" s="34">
        <v>67</v>
      </c>
      <c r="G8" s="34">
        <v>16205</v>
      </c>
      <c r="H8" s="34">
        <v>8085</v>
      </c>
      <c r="I8" s="13"/>
    </row>
    <row r="9" spans="1:9">
      <c r="A9" s="69"/>
      <c r="B9">
        <f t="shared" si="0"/>
        <v>7</v>
      </c>
      <c r="C9" s="34">
        <v>34446</v>
      </c>
      <c r="D9" s="34">
        <v>789</v>
      </c>
      <c r="E9" s="34">
        <v>8487</v>
      </c>
      <c r="F9" s="34">
        <v>66</v>
      </c>
      <c r="G9" s="34">
        <v>16211</v>
      </c>
      <c r="H9" s="34">
        <v>8120</v>
      </c>
      <c r="I9" s="13"/>
    </row>
    <row r="10" spans="1:9">
      <c r="A10" s="69"/>
      <c r="B10">
        <f t="shared" si="0"/>
        <v>8</v>
      </c>
      <c r="C10" s="34">
        <v>32911</v>
      </c>
      <c r="D10" s="34">
        <v>768</v>
      </c>
      <c r="E10" s="34">
        <v>7050</v>
      </c>
      <c r="F10" s="34">
        <v>67</v>
      </c>
      <c r="G10" s="34">
        <v>16130</v>
      </c>
      <c r="H10" s="34">
        <v>8133</v>
      </c>
      <c r="I10" s="13"/>
    </row>
    <row r="11" spans="1:9">
      <c r="A11" s="69"/>
      <c r="B11">
        <f t="shared" si="0"/>
        <v>9</v>
      </c>
      <c r="C11" s="34">
        <v>31053</v>
      </c>
      <c r="D11" s="34">
        <v>758</v>
      </c>
      <c r="E11" s="34">
        <v>5211</v>
      </c>
      <c r="F11" s="34">
        <v>66</v>
      </c>
      <c r="G11" s="34">
        <v>16115</v>
      </c>
      <c r="H11" s="34">
        <v>8161</v>
      </c>
      <c r="I11" s="13"/>
    </row>
    <row r="12" spans="1:9">
      <c r="A12" s="69"/>
      <c r="B12">
        <f t="shared" si="0"/>
        <v>10</v>
      </c>
      <c r="C12" s="34">
        <v>30980</v>
      </c>
      <c r="D12" s="34">
        <v>783</v>
      </c>
      <c r="E12" s="34">
        <v>5216</v>
      </c>
      <c r="F12" s="34">
        <v>67</v>
      </c>
      <c r="G12" s="34">
        <v>16131</v>
      </c>
      <c r="H12" s="34">
        <v>8040</v>
      </c>
      <c r="I12" s="13"/>
    </row>
    <row r="13" spans="1:9">
      <c r="A13" s="69"/>
      <c r="B13" s="10" t="s">
        <v>9</v>
      </c>
      <c r="C13" s="33">
        <f t="shared" ref="C13:H13" si="1">AVERAGE(C3:C12)</f>
        <v>32047</v>
      </c>
      <c r="D13" s="33">
        <f t="shared" si="1"/>
        <v>748.2</v>
      </c>
      <c r="E13" s="33">
        <f t="shared" si="1"/>
        <v>6091.1</v>
      </c>
      <c r="F13" s="33">
        <f t="shared" si="1"/>
        <v>67.599999999999994</v>
      </c>
      <c r="G13" s="33">
        <f t="shared" si="1"/>
        <v>16223.6</v>
      </c>
      <c r="H13" s="33">
        <f t="shared" si="1"/>
        <v>8165.3</v>
      </c>
      <c r="I13" s="68" t="s">
        <v>10</v>
      </c>
    </row>
    <row r="14" spans="1:9">
      <c r="A14" s="69"/>
      <c r="B14" s="12" t="s">
        <v>11</v>
      </c>
      <c r="C14" s="25">
        <f t="shared" ref="C14:H14" si="2">_xlfn.STDEV.P(C3:C12)</f>
        <v>1124.910307535672</v>
      </c>
      <c r="D14" s="25">
        <f t="shared" si="2"/>
        <v>131.37488344428704</v>
      </c>
      <c r="E14" s="25">
        <f t="shared" si="2"/>
        <v>1149.4058856644158</v>
      </c>
      <c r="F14" s="25">
        <f t="shared" si="2"/>
        <v>1.9078784028338911</v>
      </c>
      <c r="G14" s="25">
        <f t="shared" si="2"/>
        <v>85.725375473076809</v>
      </c>
      <c r="H14" s="25">
        <f t="shared" si="2"/>
        <v>137.37834618308665</v>
      </c>
      <c r="I14" s="68"/>
    </row>
    <row r="15" spans="1:9">
      <c r="A15" s="69"/>
      <c r="B15" s="10" t="s">
        <v>12</v>
      </c>
      <c r="C15" s="13"/>
      <c r="D15" s="14">
        <f>D13/$C13</f>
        <v>2.3346959153742942E-2</v>
      </c>
      <c r="E15" s="14">
        <f>E13/$C13</f>
        <v>0.19006771304646303</v>
      </c>
      <c r="F15" s="14">
        <f>F13/$C13</f>
        <v>2.1094018160826285E-3</v>
      </c>
      <c r="G15" s="14">
        <f>G13/$C13</f>
        <v>0.50624395419228008</v>
      </c>
      <c r="H15" s="14">
        <f>H13/$C13</f>
        <v>0.2547914001310575</v>
      </c>
      <c r="I15" s="68"/>
    </row>
    <row r="16" spans="1:9" ht="14.45" customHeight="1">
      <c r="B16" s="18" t="s">
        <v>12</v>
      </c>
      <c r="C16" s="36">
        <f>$C13-$D13-$H13</f>
        <v>23133.5</v>
      </c>
      <c r="D16" s="15"/>
      <c r="E16" s="16">
        <f>E13/$C16</f>
        <v>0.26330213759266868</v>
      </c>
      <c r="F16" s="16">
        <f>F13/$C16</f>
        <v>2.9221691486372575E-3</v>
      </c>
      <c r="G16" s="16">
        <f>G13/$C16</f>
        <v>0.70130330473123392</v>
      </c>
      <c r="H16" s="15"/>
      <c r="I16" s="17" t="s">
        <v>13</v>
      </c>
    </row>
    <row r="17" spans="1:9" ht="14.45" customHeight="1">
      <c r="B17" s="2"/>
      <c r="C17" s="2"/>
      <c r="D17" s="2"/>
      <c r="E17" s="2"/>
      <c r="F17" s="2"/>
      <c r="G17" s="2"/>
    </row>
    <row r="18" spans="1:9" ht="14.45" customHeight="1">
      <c r="C18" s="1"/>
    </row>
    <row r="19" spans="1:9" ht="14.45" customHeight="1">
      <c r="B19" s="67" t="s">
        <v>14</v>
      </c>
      <c r="C19" s="67"/>
      <c r="D19" s="67"/>
      <c r="E19" s="67"/>
      <c r="F19" s="67"/>
      <c r="G19" s="67"/>
      <c r="H19" s="67"/>
      <c r="I19" s="67"/>
    </row>
    <row r="20" spans="1:9">
      <c r="A20" s="69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/>
    </row>
    <row r="21" spans="1:9">
      <c r="A21" s="69"/>
      <c r="B21">
        <v>1</v>
      </c>
      <c r="C21" s="34">
        <v>357585</v>
      </c>
      <c r="D21" s="34">
        <v>11329</v>
      </c>
      <c r="E21" s="34">
        <v>85684</v>
      </c>
      <c r="F21" s="34">
        <v>84</v>
      </c>
      <c r="G21" s="34">
        <v>170651</v>
      </c>
      <c r="H21" s="34">
        <v>84274</v>
      </c>
      <c r="I21" s="13"/>
    </row>
    <row r="22" spans="1:9">
      <c r="A22" s="69"/>
      <c r="B22">
        <f>B21+1</f>
        <v>2</v>
      </c>
      <c r="C22" s="34">
        <v>360125</v>
      </c>
      <c r="D22" s="34">
        <v>4805</v>
      </c>
      <c r="E22" s="34">
        <v>90145</v>
      </c>
      <c r="F22" s="34">
        <v>72</v>
      </c>
      <c r="G22" s="34">
        <v>175487</v>
      </c>
      <c r="H22" s="34">
        <v>81606</v>
      </c>
      <c r="I22" s="13"/>
    </row>
    <row r="23" spans="1:9">
      <c r="A23" s="69"/>
      <c r="B23">
        <f t="shared" ref="B23:B30" si="3">B22+1</f>
        <v>3</v>
      </c>
      <c r="C23" s="34">
        <v>369404</v>
      </c>
      <c r="D23" s="34">
        <v>10862</v>
      </c>
      <c r="E23" s="34">
        <v>98940</v>
      </c>
      <c r="F23" s="34">
        <v>76</v>
      </c>
      <c r="G23" s="34">
        <v>170372</v>
      </c>
      <c r="H23" s="34">
        <v>81782</v>
      </c>
      <c r="I23" s="13"/>
    </row>
    <row r="24" spans="1:9">
      <c r="A24" s="69"/>
      <c r="B24">
        <f t="shared" si="3"/>
        <v>4</v>
      </c>
      <c r="C24" s="34">
        <v>365736</v>
      </c>
      <c r="D24" s="34">
        <v>11465</v>
      </c>
      <c r="E24" s="34">
        <v>96775</v>
      </c>
      <c r="F24" s="34">
        <v>75</v>
      </c>
      <c r="G24" s="34">
        <v>170238</v>
      </c>
      <c r="H24" s="34">
        <v>80926</v>
      </c>
      <c r="I24" s="13"/>
    </row>
    <row r="25" spans="1:9">
      <c r="A25" s="69"/>
      <c r="B25">
        <f t="shared" si="3"/>
        <v>5</v>
      </c>
      <c r="C25" s="34">
        <v>365647</v>
      </c>
      <c r="D25" s="34">
        <v>13846</v>
      </c>
      <c r="E25" s="34">
        <v>90133</v>
      </c>
      <c r="F25" s="34">
        <v>76</v>
      </c>
      <c r="G25" s="34">
        <v>174716</v>
      </c>
      <c r="H25" s="34">
        <v>81111</v>
      </c>
      <c r="I25" s="13"/>
    </row>
    <row r="26" spans="1:9">
      <c r="A26" s="69"/>
      <c r="B26">
        <f t="shared" si="3"/>
        <v>6</v>
      </c>
      <c r="C26" s="34">
        <v>363438</v>
      </c>
      <c r="D26" s="34">
        <v>10538</v>
      </c>
      <c r="E26" s="34">
        <v>92440</v>
      </c>
      <c r="F26" s="34">
        <v>77</v>
      </c>
      <c r="G26" s="34">
        <v>172825</v>
      </c>
      <c r="H26" s="34">
        <v>81797</v>
      </c>
      <c r="I26" s="13"/>
    </row>
    <row r="27" spans="1:9">
      <c r="A27" s="69"/>
      <c r="B27">
        <f t="shared" si="3"/>
        <v>7</v>
      </c>
      <c r="C27" s="34">
        <v>364831</v>
      </c>
      <c r="D27" s="34">
        <v>10372</v>
      </c>
      <c r="E27" s="34">
        <v>95492</v>
      </c>
      <c r="F27" s="34">
        <v>75</v>
      </c>
      <c r="G27" s="34">
        <v>171388</v>
      </c>
      <c r="H27" s="34">
        <v>80688</v>
      </c>
      <c r="I27" s="13"/>
    </row>
    <row r="28" spans="1:9">
      <c r="A28" s="69"/>
      <c r="B28">
        <f t="shared" si="3"/>
        <v>8</v>
      </c>
      <c r="C28" s="34">
        <v>376563</v>
      </c>
      <c r="D28" s="34">
        <v>10878</v>
      </c>
      <c r="E28" s="34">
        <v>99307</v>
      </c>
      <c r="F28" s="34">
        <v>76</v>
      </c>
      <c r="G28" s="34">
        <v>175300</v>
      </c>
      <c r="H28" s="34">
        <v>83165</v>
      </c>
      <c r="I28" s="13"/>
    </row>
    <row r="29" spans="1:9">
      <c r="A29" s="69"/>
      <c r="B29">
        <f t="shared" si="3"/>
        <v>9</v>
      </c>
      <c r="C29" s="34">
        <v>378025</v>
      </c>
      <c r="D29" s="34">
        <v>10725</v>
      </c>
      <c r="E29" s="34">
        <v>94973</v>
      </c>
      <c r="F29" s="34">
        <v>77</v>
      </c>
      <c r="G29" s="34">
        <v>182523</v>
      </c>
      <c r="H29" s="34">
        <v>81862</v>
      </c>
      <c r="I29" s="13"/>
    </row>
    <row r="30" spans="1:9">
      <c r="A30" s="69"/>
      <c r="B30">
        <f t="shared" si="3"/>
        <v>10</v>
      </c>
      <c r="C30" s="34">
        <v>374701</v>
      </c>
      <c r="D30" s="34">
        <v>10432</v>
      </c>
      <c r="E30" s="34">
        <v>95113</v>
      </c>
      <c r="F30" s="34">
        <v>79</v>
      </c>
      <c r="G30" s="34">
        <v>179923</v>
      </c>
      <c r="H30" s="34">
        <v>81509</v>
      </c>
      <c r="I30" s="13"/>
    </row>
    <row r="31" spans="1:9">
      <c r="A31" s="69"/>
      <c r="B31" s="10" t="s">
        <v>9</v>
      </c>
      <c r="C31" s="33">
        <f t="shared" ref="C31:H31" si="4">AVERAGE(C21:C30)</f>
        <v>367605.5</v>
      </c>
      <c r="D31" s="33">
        <f t="shared" si="4"/>
        <v>10525.2</v>
      </c>
      <c r="E31" s="33">
        <f t="shared" si="4"/>
        <v>93900.2</v>
      </c>
      <c r="F31" s="33">
        <f t="shared" si="4"/>
        <v>76.7</v>
      </c>
      <c r="G31" s="33">
        <f t="shared" si="4"/>
        <v>174342.3</v>
      </c>
      <c r="H31" s="33">
        <f t="shared" si="4"/>
        <v>81872</v>
      </c>
      <c r="I31" s="68" t="s">
        <v>10</v>
      </c>
    </row>
    <row r="32" spans="1:9">
      <c r="A32" s="69"/>
      <c r="B32" s="12" t="s">
        <v>11</v>
      </c>
      <c r="C32" s="25">
        <f t="shared" ref="C32:H32" si="5">_xlfn.STDEV.P(C21:C30)</f>
        <v>6566.1896751464619</v>
      </c>
      <c r="D32" s="25">
        <f t="shared" si="5"/>
        <v>2135.1314151592637</v>
      </c>
      <c r="E32" s="25">
        <f t="shared" si="5"/>
        <v>4074.1208327687091</v>
      </c>
      <c r="F32" s="25">
        <f t="shared" si="5"/>
        <v>2.9681644159311666</v>
      </c>
      <c r="G32" s="25">
        <f t="shared" si="5"/>
        <v>3971.1407441691108</v>
      </c>
      <c r="H32" s="25">
        <f t="shared" si="5"/>
        <v>1026.3379560359249</v>
      </c>
      <c r="I32" s="68"/>
    </row>
    <row r="33" spans="1:16">
      <c r="A33" s="69"/>
      <c r="B33" s="10" t="s">
        <v>12</v>
      </c>
      <c r="C33" s="13"/>
      <c r="D33" s="14">
        <f>D31/$C31</f>
        <v>2.8631780536471845E-2</v>
      </c>
      <c r="E33" s="14">
        <f>E31/$C31</f>
        <v>0.25543741864580372</v>
      </c>
      <c r="F33" s="14">
        <f>F31/$C31</f>
        <v>2.0864758552306754E-4</v>
      </c>
      <c r="G33" s="14">
        <f>G31/$C31</f>
        <v>0.47426466687794383</v>
      </c>
      <c r="H33" s="14">
        <f>H31/$C31</f>
        <v>0.22271701593148088</v>
      </c>
      <c r="I33" s="68"/>
    </row>
    <row r="34" spans="1:16">
      <c r="B34" s="18" t="s">
        <v>12</v>
      </c>
      <c r="C34" s="36">
        <f>$C31-$D31-$H31</f>
        <v>275208.3</v>
      </c>
      <c r="D34" s="15"/>
      <c r="E34" s="16">
        <f>E31/$C34</f>
        <v>0.34119683163625514</v>
      </c>
      <c r="F34" s="16">
        <f>F31/$C34</f>
        <v>2.786979898498701E-4</v>
      </c>
      <c r="G34" s="16">
        <f>G31/$C34</f>
        <v>0.6334921584850457</v>
      </c>
      <c r="H34" s="15"/>
      <c r="I34" s="17" t="s">
        <v>13</v>
      </c>
    </row>
    <row r="35" spans="1:16">
      <c r="D35" s="5"/>
    </row>
    <row r="37" spans="1:16" ht="13.5" customHeight="1">
      <c r="B37" s="67" t="s">
        <v>15</v>
      </c>
      <c r="C37" s="67"/>
      <c r="D37" s="67"/>
      <c r="E37" s="67"/>
      <c r="F37" s="67"/>
      <c r="G37" s="67"/>
      <c r="H37" s="67"/>
      <c r="I37" s="67"/>
    </row>
    <row r="38" spans="1:16" ht="14.45" customHeight="1">
      <c r="A38" s="69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/>
    </row>
    <row r="39" spans="1:16" ht="14.45" customHeight="1">
      <c r="A39" s="69"/>
      <c r="B39">
        <v>1</v>
      </c>
      <c r="C39" s="35">
        <v>4003549</v>
      </c>
      <c r="D39" s="35">
        <v>119494</v>
      </c>
      <c r="E39" s="35">
        <v>998966</v>
      </c>
      <c r="F39" s="35">
        <v>76</v>
      </c>
      <c r="G39" s="35">
        <v>1937495</v>
      </c>
      <c r="H39" s="35">
        <v>906432</v>
      </c>
      <c r="I39" s="13"/>
      <c r="K39" s="39"/>
      <c r="L39" s="39"/>
      <c r="M39" s="39"/>
      <c r="N39" s="39"/>
      <c r="O39" s="39"/>
      <c r="P39" s="39"/>
    </row>
    <row r="40" spans="1:16" ht="14.45" customHeight="1">
      <c r="A40" s="69"/>
      <c r="B40">
        <f>B39+1</f>
        <v>2</v>
      </c>
      <c r="C40" s="35">
        <v>4068687</v>
      </c>
      <c r="D40" s="35">
        <v>113270</v>
      </c>
      <c r="E40" s="35">
        <v>998668</v>
      </c>
      <c r="F40" s="35">
        <v>76</v>
      </c>
      <c r="G40" s="35">
        <v>2004694</v>
      </c>
      <c r="H40" s="35">
        <v>902203</v>
      </c>
      <c r="I40" s="13"/>
      <c r="K40" s="39"/>
      <c r="L40" s="39"/>
      <c r="M40" s="39"/>
      <c r="N40" s="39"/>
      <c r="O40" s="39"/>
      <c r="P40" s="39"/>
    </row>
    <row r="41" spans="1:16" ht="14.45" customHeight="1">
      <c r="A41" s="69"/>
      <c r="B41">
        <f t="shared" ref="B41:B48" si="6">B40+1</f>
        <v>3</v>
      </c>
      <c r="C41" s="35">
        <v>3908973</v>
      </c>
      <c r="D41" s="35">
        <v>124099</v>
      </c>
      <c r="E41" s="35">
        <v>990397</v>
      </c>
      <c r="F41" s="35">
        <v>78</v>
      </c>
      <c r="G41" s="35">
        <v>1841978</v>
      </c>
      <c r="H41" s="35">
        <v>906086</v>
      </c>
      <c r="I41" s="13"/>
      <c r="K41" s="39"/>
      <c r="L41" s="39"/>
      <c r="M41" s="39"/>
      <c r="N41" s="39"/>
      <c r="O41" s="39"/>
      <c r="P41" s="39"/>
    </row>
    <row r="42" spans="1:16" ht="14.45" customHeight="1">
      <c r="A42" s="69"/>
      <c r="B42">
        <f t="shared" si="6"/>
        <v>4</v>
      </c>
      <c r="C42" s="35">
        <v>3760178</v>
      </c>
      <c r="D42" s="35">
        <v>116259</v>
      </c>
      <c r="E42" s="35">
        <v>991009</v>
      </c>
      <c r="F42" s="35">
        <v>83</v>
      </c>
      <c r="G42" s="35">
        <v>1711032</v>
      </c>
      <c r="H42" s="35">
        <v>898592</v>
      </c>
      <c r="I42" s="13"/>
      <c r="K42" s="39"/>
      <c r="L42" s="39"/>
      <c r="M42" s="39"/>
      <c r="N42" s="39"/>
      <c r="O42" s="39"/>
      <c r="P42" s="39"/>
    </row>
    <row r="43" spans="1:16" ht="14.45" customHeight="1">
      <c r="A43" s="69"/>
      <c r="B43">
        <f t="shared" si="6"/>
        <v>5</v>
      </c>
      <c r="C43" s="35">
        <v>3883339</v>
      </c>
      <c r="D43" s="35">
        <v>110345</v>
      </c>
      <c r="E43" s="35">
        <v>1002805</v>
      </c>
      <c r="F43" s="35">
        <v>77</v>
      </c>
      <c r="G43" s="35">
        <v>1823037</v>
      </c>
      <c r="H43" s="35">
        <v>905911</v>
      </c>
      <c r="I43" s="13"/>
      <c r="K43" s="39"/>
      <c r="L43" s="39"/>
      <c r="M43" s="39"/>
      <c r="N43" s="39"/>
      <c r="O43" s="39"/>
      <c r="P43" s="39"/>
    </row>
    <row r="44" spans="1:16" ht="14.45" customHeight="1">
      <c r="A44" s="69"/>
      <c r="B44">
        <f t="shared" si="6"/>
        <v>6</v>
      </c>
      <c r="C44" s="35">
        <v>3787490</v>
      </c>
      <c r="D44" s="35">
        <v>115185</v>
      </c>
      <c r="E44" s="35">
        <v>987605</v>
      </c>
      <c r="F44" s="35">
        <v>76</v>
      </c>
      <c r="G44" s="35">
        <v>1732439</v>
      </c>
      <c r="H44" s="35">
        <v>910467</v>
      </c>
      <c r="I44" s="13"/>
      <c r="K44" s="39"/>
      <c r="L44" s="39"/>
      <c r="M44" s="39"/>
      <c r="N44" s="39"/>
      <c r="O44" s="39"/>
      <c r="P44" s="39"/>
    </row>
    <row r="45" spans="1:16" ht="14.45" customHeight="1">
      <c r="A45" s="69"/>
      <c r="B45">
        <f t="shared" si="6"/>
        <v>7</v>
      </c>
      <c r="C45" s="35">
        <v>3819485</v>
      </c>
      <c r="D45" s="35">
        <v>114601</v>
      </c>
      <c r="E45" s="35">
        <v>993894</v>
      </c>
      <c r="F45" s="35">
        <v>77</v>
      </c>
      <c r="G45" s="35">
        <v>1758521</v>
      </c>
      <c r="H45" s="35">
        <v>907824</v>
      </c>
      <c r="I45" s="13"/>
      <c r="K45" s="39"/>
      <c r="L45" s="39"/>
      <c r="M45" s="39"/>
      <c r="N45" s="39"/>
      <c r="O45" s="39"/>
      <c r="P45" s="39"/>
    </row>
    <row r="46" spans="1:16" ht="14.45" customHeight="1">
      <c r="A46" s="69"/>
      <c r="B46">
        <f t="shared" si="6"/>
        <v>8</v>
      </c>
      <c r="C46" s="35">
        <v>3843102</v>
      </c>
      <c r="D46" s="35">
        <v>111463</v>
      </c>
      <c r="E46" s="35">
        <v>996897</v>
      </c>
      <c r="F46" s="35">
        <v>73</v>
      </c>
      <c r="G46" s="35">
        <v>1784594</v>
      </c>
      <c r="H46" s="35">
        <v>901691</v>
      </c>
      <c r="I46" s="13"/>
      <c r="K46" s="39"/>
      <c r="L46" s="39"/>
      <c r="M46" s="39"/>
      <c r="N46" s="39"/>
      <c r="O46" s="39"/>
      <c r="P46" s="39"/>
    </row>
    <row r="47" spans="1:16" ht="14.45" customHeight="1">
      <c r="A47" s="69"/>
      <c r="B47">
        <f t="shared" si="6"/>
        <v>9</v>
      </c>
      <c r="C47" s="35">
        <v>4009871</v>
      </c>
      <c r="D47" s="35">
        <v>119733</v>
      </c>
      <c r="E47" s="35">
        <v>990685</v>
      </c>
      <c r="F47" s="35">
        <v>81</v>
      </c>
      <c r="G47" s="35">
        <v>1954883</v>
      </c>
      <c r="H47" s="35">
        <v>897521</v>
      </c>
      <c r="I47" s="13"/>
      <c r="K47" s="39"/>
      <c r="L47" s="39"/>
      <c r="M47" s="39"/>
      <c r="N47" s="39"/>
      <c r="O47" s="39"/>
      <c r="P47" s="39"/>
    </row>
    <row r="48" spans="1:16" ht="14.45" customHeight="1">
      <c r="A48" s="69"/>
      <c r="B48">
        <f t="shared" si="6"/>
        <v>10</v>
      </c>
      <c r="C48" s="35">
        <v>4003669</v>
      </c>
      <c r="D48" s="35">
        <v>117329</v>
      </c>
      <c r="E48" s="35">
        <v>979560</v>
      </c>
      <c r="F48" s="35">
        <v>75</v>
      </c>
      <c r="G48" s="35">
        <v>1958426</v>
      </c>
      <c r="H48" s="35">
        <v>903837</v>
      </c>
      <c r="I48" s="13"/>
      <c r="K48" s="39"/>
      <c r="L48" s="39"/>
      <c r="M48" s="39"/>
      <c r="N48" s="39"/>
      <c r="O48" s="39"/>
      <c r="P48" s="39"/>
    </row>
    <row r="49" spans="1:9" ht="14.45" customHeight="1">
      <c r="A49" s="69"/>
      <c r="B49" s="10" t="s">
        <v>9</v>
      </c>
      <c r="C49" s="33">
        <f t="shared" ref="C49:H49" si="7">AVERAGE(C39:C48)</f>
        <v>3908834.3</v>
      </c>
      <c r="D49" s="33">
        <f t="shared" si="7"/>
        <v>116177.8</v>
      </c>
      <c r="E49" s="33">
        <f t="shared" si="7"/>
        <v>993048.6</v>
      </c>
      <c r="F49" s="33">
        <f t="shared" si="7"/>
        <v>77.2</v>
      </c>
      <c r="G49" s="33">
        <f t="shared" si="7"/>
        <v>1850709.9</v>
      </c>
      <c r="H49" s="33">
        <f t="shared" si="7"/>
        <v>904056.4</v>
      </c>
      <c r="I49" s="68" t="s">
        <v>10</v>
      </c>
    </row>
    <row r="50" spans="1:9" ht="14.45" customHeight="1">
      <c r="A50" s="69"/>
      <c r="B50" s="12" t="s">
        <v>11</v>
      </c>
      <c r="C50" s="33">
        <f t="shared" ref="C50:H50" si="8">_xlfn.STDEV.P(C39:C48)</f>
        <v>101736.4202584797</v>
      </c>
      <c r="D50" s="33">
        <f t="shared" si="8"/>
        <v>3948.3165982479168</v>
      </c>
      <c r="E50" s="33">
        <f t="shared" si="8"/>
        <v>6369.1300065236537</v>
      </c>
      <c r="F50" s="33">
        <f t="shared" si="8"/>
        <v>2.7495454169735041</v>
      </c>
      <c r="G50" s="33">
        <f t="shared" si="8"/>
        <v>100452.78100724737</v>
      </c>
      <c r="H50" s="33">
        <f t="shared" si="8"/>
        <v>3874.8207752101257</v>
      </c>
      <c r="I50" s="68"/>
    </row>
    <row r="51" spans="1:9" ht="14.45" customHeight="1">
      <c r="A51" s="69"/>
      <c r="B51" s="10" t="s">
        <v>12</v>
      </c>
      <c r="C51" s="13"/>
      <c r="D51" s="14">
        <f>D49/$C49</f>
        <v>2.9721853392455137E-2</v>
      </c>
      <c r="E51" s="14">
        <f>E49/$C49</f>
        <v>0.25405236543283505</v>
      </c>
      <c r="F51" s="14">
        <f>F49/$C49</f>
        <v>1.9750133690752766E-5</v>
      </c>
      <c r="G51" s="14">
        <f>G49/$C49</f>
        <v>0.4734684967331565</v>
      </c>
      <c r="H51" s="14">
        <f>H49/$C49</f>
        <v>0.23128542440389455</v>
      </c>
      <c r="I51" s="68"/>
    </row>
    <row r="52" spans="1:9">
      <c r="B52" s="18" t="s">
        <v>12</v>
      </c>
      <c r="C52" s="36">
        <f>$C49-$D49-$H49</f>
        <v>2888600.1</v>
      </c>
      <c r="D52" s="15"/>
      <c r="E52" s="16">
        <f>E49/$C52</f>
        <v>0.34378195860340793</v>
      </c>
      <c r="F52" s="16">
        <f>F49/$C52</f>
        <v>2.6725748572812138E-5</v>
      </c>
      <c r="G52" s="16">
        <f>G49/$C52</f>
        <v>0.64069439726184318</v>
      </c>
      <c r="H52" s="15"/>
      <c r="I52" s="17" t="s">
        <v>13</v>
      </c>
    </row>
    <row r="53" spans="1:9" ht="14.45" customHeight="1">
      <c r="B53" s="2"/>
      <c r="C53" s="2"/>
      <c r="D53" s="2"/>
      <c r="E53" s="2"/>
      <c r="F53" s="2"/>
      <c r="G53" s="2"/>
    </row>
    <row r="54" spans="1:9" ht="14.45" customHeight="1">
      <c r="C54" s="1"/>
    </row>
    <row r="55" spans="1:9" ht="14.45" customHeight="1">
      <c r="B55" s="67" t="s">
        <v>16</v>
      </c>
      <c r="C55" s="67"/>
      <c r="D55" s="67"/>
      <c r="E55" s="67"/>
      <c r="F55" s="67"/>
      <c r="G55" s="67"/>
      <c r="H55" s="67"/>
      <c r="I55" s="67"/>
    </row>
    <row r="56" spans="1:9" ht="14.45" customHeight="1">
      <c r="A56" s="69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/>
    </row>
    <row r="57" spans="1:9" ht="14.45" customHeight="1">
      <c r="A57" s="69"/>
      <c r="B57">
        <v>1</v>
      </c>
      <c r="C57" s="34">
        <v>11347435</v>
      </c>
      <c r="D57" s="34">
        <v>324013</v>
      </c>
      <c r="E57" s="34">
        <v>3014751</v>
      </c>
      <c r="F57" s="34">
        <v>76</v>
      </c>
      <c r="G57" s="34">
        <v>5264067</v>
      </c>
      <c r="H57" s="34">
        <v>2623565</v>
      </c>
      <c r="I57" s="13"/>
    </row>
    <row r="58" spans="1:9" ht="14.45" customHeight="1">
      <c r="A58" s="69"/>
      <c r="B58">
        <f>B57+1</f>
        <v>2</v>
      </c>
      <c r="C58" s="34">
        <v>11228644</v>
      </c>
      <c r="D58" s="34">
        <v>333686</v>
      </c>
      <c r="E58" s="34">
        <v>3002909</v>
      </c>
      <c r="F58" s="34">
        <v>74</v>
      </c>
      <c r="G58" s="34">
        <v>5155416</v>
      </c>
      <c r="H58" s="34">
        <v>2617363</v>
      </c>
      <c r="I58" s="13"/>
    </row>
    <row r="59" spans="1:9" ht="14.45" customHeight="1">
      <c r="A59" s="69"/>
      <c r="B59">
        <f t="shared" ref="B59:B66" si="9">B58+1</f>
        <v>3</v>
      </c>
      <c r="C59" s="34">
        <v>11291365</v>
      </c>
      <c r="D59" s="34">
        <v>326649</v>
      </c>
      <c r="E59" s="34">
        <v>2990199</v>
      </c>
      <c r="F59" s="34">
        <v>74</v>
      </c>
      <c r="G59" s="34">
        <v>5252693</v>
      </c>
      <c r="H59" s="34">
        <v>2602101</v>
      </c>
      <c r="I59" s="13"/>
    </row>
    <row r="60" spans="1:9" ht="14.45" customHeight="1">
      <c r="A60" s="69"/>
      <c r="B60">
        <f t="shared" si="9"/>
        <v>4</v>
      </c>
      <c r="C60" s="34">
        <v>11202483</v>
      </c>
      <c r="D60" s="34">
        <v>321882</v>
      </c>
      <c r="E60" s="34">
        <v>3012080</v>
      </c>
      <c r="F60" s="34">
        <v>80</v>
      </c>
      <c r="G60" s="34">
        <v>5150385</v>
      </c>
      <c r="H60" s="34">
        <v>2601424</v>
      </c>
      <c r="I60" s="13"/>
    </row>
    <row r="61" spans="1:9" ht="14.45" customHeight="1">
      <c r="A61" s="69"/>
      <c r="B61">
        <f t="shared" si="9"/>
        <v>5</v>
      </c>
      <c r="C61" s="34">
        <v>11301157</v>
      </c>
      <c r="D61" s="34">
        <v>323756</v>
      </c>
      <c r="E61" s="34">
        <v>3001773</v>
      </c>
      <c r="F61" s="34">
        <v>78</v>
      </c>
      <c r="G61" s="34">
        <v>5268107</v>
      </c>
      <c r="H61" s="34">
        <v>2589969</v>
      </c>
      <c r="I61" s="13"/>
    </row>
    <row r="62" spans="1:9" ht="14.45" customHeight="1">
      <c r="A62" s="69"/>
      <c r="B62">
        <f t="shared" si="9"/>
        <v>6</v>
      </c>
      <c r="C62" s="34">
        <v>11334549</v>
      </c>
      <c r="D62" s="34">
        <v>323888</v>
      </c>
      <c r="E62" s="34">
        <v>3004262</v>
      </c>
      <c r="F62" s="34">
        <v>77</v>
      </c>
      <c r="G62" s="34">
        <v>5274357</v>
      </c>
      <c r="H62" s="34">
        <v>2615293</v>
      </c>
      <c r="I62" s="13"/>
    </row>
    <row r="63" spans="1:9" ht="14.45" customHeight="1">
      <c r="A63" s="69"/>
      <c r="B63">
        <f t="shared" si="9"/>
        <v>7</v>
      </c>
      <c r="C63" s="34">
        <v>11158563</v>
      </c>
      <c r="D63" s="34">
        <v>323847</v>
      </c>
      <c r="E63" s="34">
        <v>2998321</v>
      </c>
      <c r="F63" s="34">
        <v>78</v>
      </c>
      <c r="G63" s="34">
        <v>5113596</v>
      </c>
      <c r="H63" s="34">
        <v>2605337</v>
      </c>
      <c r="I63" s="13"/>
    </row>
    <row r="64" spans="1:9" ht="14.45" customHeight="1">
      <c r="A64" s="69"/>
      <c r="B64">
        <f t="shared" si="9"/>
        <v>8</v>
      </c>
      <c r="C64" s="34">
        <v>11383088</v>
      </c>
      <c r="D64" s="34">
        <v>325832</v>
      </c>
      <c r="E64" s="34">
        <v>3013920</v>
      </c>
      <c r="F64" s="34">
        <v>80</v>
      </c>
      <c r="G64" s="34">
        <v>5325122</v>
      </c>
      <c r="H64" s="34">
        <v>2600639</v>
      </c>
      <c r="I64" s="13"/>
    </row>
    <row r="65" spans="1:9" ht="14.45" customHeight="1">
      <c r="A65" s="69"/>
      <c r="B65">
        <f t="shared" si="9"/>
        <v>9</v>
      </c>
      <c r="C65" s="34">
        <v>11011649</v>
      </c>
      <c r="D65" s="34">
        <v>323377</v>
      </c>
      <c r="E65" s="34">
        <v>3005315</v>
      </c>
      <c r="F65" s="34">
        <v>78</v>
      </c>
      <c r="G65" s="34">
        <v>4963127</v>
      </c>
      <c r="H65" s="34">
        <v>2604160</v>
      </c>
      <c r="I65" s="13"/>
    </row>
    <row r="66" spans="1:9" ht="14.45" customHeight="1">
      <c r="A66" s="69"/>
      <c r="B66">
        <f t="shared" si="9"/>
        <v>10</v>
      </c>
      <c r="C66" s="34">
        <v>11348446</v>
      </c>
      <c r="D66" s="34">
        <v>336163</v>
      </c>
      <c r="E66" s="34">
        <v>3011635</v>
      </c>
      <c r="F66" s="34">
        <v>75</v>
      </c>
      <c r="G66" s="34">
        <v>5270826</v>
      </c>
      <c r="H66" s="34">
        <v>2612434</v>
      </c>
      <c r="I66" s="13"/>
    </row>
    <row r="67" spans="1:9">
      <c r="A67" s="69"/>
      <c r="B67" s="10" t="s">
        <v>9</v>
      </c>
      <c r="C67" s="33">
        <f t="shared" ref="C67:H67" si="10">AVERAGE(C57:C66)</f>
        <v>11260737.9</v>
      </c>
      <c r="D67" s="33">
        <f t="shared" si="10"/>
        <v>326309.3</v>
      </c>
      <c r="E67" s="33">
        <f t="shared" si="10"/>
        <v>3005516.5</v>
      </c>
      <c r="F67" s="33">
        <f t="shared" si="10"/>
        <v>77</v>
      </c>
      <c r="G67" s="33">
        <f t="shared" si="10"/>
        <v>5203769.5999999996</v>
      </c>
      <c r="H67" s="33">
        <f t="shared" si="10"/>
        <v>2607228.5</v>
      </c>
      <c r="I67" s="68" t="s">
        <v>10</v>
      </c>
    </row>
    <row r="68" spans="1:9">
      <c r="A68" s="69"/>
      <c r="B68" s="12" t="s">
        <v>11</v>
      </c>
      <c r="C68" s="25">
        <f t="shared" ref="C68:H68" si="11">_xlfn.STDEV.P(C57:C66)</f>
        <v>107287.9715489579</v>
      </c>
      <c r="D68" s="25">
        <f t="shared" si="11"/>
        <v>4514.1071775047612</v>
      </c>
      <c r="E68" s="25">
        <f t="shared" si="11"/>
        <v>7384.027522294321</v>
      </c>
      <c r="F68" s="25">
        <f t="shared" si="11"/>
        <v>2.0976176963403033</v>
      </c>
      <c r="G68" s="25">
        <f t="shared" si="11"/>
        <v>102762.95469691401</v>
      </c>
      <c r="H68" s="25">
        <f t="shared" si="11"/>
        <v>9359.5486242660227</v>
      </c>
      <c r="I68" s="68"/>
    </row>
    <row r="69" spans="1:9">
      <c r="A69" s="69"/>
      <c r="B69" s="10" t="s">
        <v>12</v>
      </c>
      <c r="C69" s="13"/>
      <c r="D69" s="14">
        <f>D67/$C67</f>
        <v>2.8977612559475341E-2</v>
      </c>
      <c r="E69" s="14">
        <f>E67/$C67</f>
        <v>0.2669022693441786</v>
      </c>
      <c r="F69" s="14">
        <f>F67/$C67</f>
        <v>6.8379177886735114E-6</v>
      </c>
      <c r="G69" s="14">
        <f>G67/$C67</f>
        <v>0.46211621709088879</v>
      </c>
      <c r="H69" s="14">
        <f>H67/$C67</f>
        <v>0.23153265115956564</v>
      </c>
      <c r="I69" s="68"/>
    </row>
    <row r="70" spans="1:9">
      <c r="B70" s="18" t="s">
        <v>12</v>
      </c>
      <c r="C70" s="36">
        <f>$C67-$D67-$H67</f>
        <v>8327200.0999999996</v>
      </c>
      <c r="D70" s="15"/>
      <c r="E70" s="16">
        <f>E67/$C70</f>
        <v>0.36092761839600807</v>
      </c>
      <c r="F70" s="16">
        <f>F67/$C70</f>
        <v>9.2468055379142393E-6</v>
      </c>
      <c r="G70" s="16">
        <f>G67/$C70</f>
        <v>0.62491227993908782</v>
      </c>
      <c r="H70" s="15"/>
      <c r="I70" s="17" t="s">
        <v>13</v>
      </c>
    </row>
    <row r="71" spans="1:9">
      <c r="D71" s="5"/>
    </row>
    <row r="72" spans="1:9" ht="15.6">
      <c r="A72" s="71" t="s">
        <v>17</v>
      </c>
      <c r="B72" s="71"/>
      <c r="C72" s="71"/>
      <c r="D72" s="71"/>
      <c r="E72" s="71"/>
      <c r="F72" s="71"/>
      <c r="G72" s="71"/>
      <c r="H72" s="71"/>
      <c r="I72" s="71"/>
    </row>
    <row r="73" spans="1:9">
      <c r="A73" s="69" t="s">
        <v>1</v>
      </c>
      <c r="B73" s="70" t="s">
        <v>18</v>
      </c>
      <c r="C73" s="70"/>
      <c r="D73" s="70"/>
      <c r="E73" s="70"/>
      <c r="F73" s="70"/>
      <c r="G73" s="70"/>
      <c r="H73" s="70"/>
      <c r="I73" s="70"/>
    </row>
    <row r="74" spans="1:9" ht="15" thickBot="1">
      <c r="A74" s="69"/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19</v>
      </c>
    </row>
    <row r="75" spans="1:9">
      <c r="A75" s="69"/>
      <c r="B75" s="56" t="s">
        <v>9</v>
      </c>
      <c r="C75" s="64">
        <f>C13</f>
        <v>32047</v>
      </c>
      <c r="D75" s="57">
        <f>D13</f>
        <v>748.2</v>
      </c>
      <c r="E75" s="57">
        <f>E13</f>
        <v>6091.1</v>
      </c>
      <c r="F75" s="57">
        <f>F13</f>
        <v>67.599999999999994</v>
      </c>
      <c r="G75" s="57">
        <f>G13</f>
        <v>16223.6</v>
      </c>
      <c r="H75" s="57">
        <f>H13</f>
        <v>8165.3</v>
      </c>
      <c r="I75" s="72" t="s">
        <v>20</v>
      </c>
    </row>
    <row r="76" spans="1:9">
      <c r="A76" s="69"/>
      <c r="B76" s="58" t="s">
        <v>11</v>
      </c>
      <c r="C76" s="35">
        <f>C14</f>
        <v>1124.910307535672</v>
      </c>
      <c r="D76" s="59">
        <f>D14</f>
        <v>131.37488344428704</v>
      </c>
      <c r="E76" s="59">
        <f>E14</f>
        <v>1149.4058856644158</v>
      </c>
      <c r="F76" s="59">
        <f>F14</f>
        <v>1.9078784028338911</v>
      </c>
      <c r="G76" s="59">
        <f>G14</f>
        <v>85.725375473076809</v>
      </c>
      <c r="H76" s="59">
        <f>H14</f>
        <v>137.37834618308665</v>
      </c>
      <c r="I76" s="73"/>
    </row>
    <row r="77" spans="1:9" ht="15" thickBot="1">
      <c r="A77" s="69"/>
      <c r="B77" s="60"/>
      <c r="C77" s="65"/>
      <c r="D77" s="61" t="s">
        <v>21</v>
      </c>
      <c r="E77" s="62">
        <f>E16</f>
        <v>0.26330213759266868</v>
      </c>
      <c r="F77" s="62">
        <f>F16</f>
        <v>2.9221691486372575E-3</v>
      </c>
      <c r="G77" s="62">
        <f>G16</f>
        <v>0.70130330473123392</v>
      </c>
      <c r="H77" s="63"/>
      <c r="I77" s="74"/>
    </row>
    <row r="78" spans="1:9">
      <c r="A78" s="69"/>
      <c r="B78" s="56" t="s">
        <v>9</v>
      </c>
      <c r="C78" s="64">
        <f>C31</f>
        <v>367605.5</v>
      </c>
      <c r="D78" s="57">
        <f>D31</f>
        <v>10525.2</v>
      </c>
      <c r="E78" s="57">
        <f>E31</f>
        <v>93900.2</v>
      </c>
      <c r="F78" s="57">
        <f>F31</f>
        <v>76.7</v>
      </c>
      <c r="G78" s="57">
        <f>G31</f>
        <v>174342.3</v>
      </c>
      <c r="H78" s="57">
        <f>H31</f>
        <v>81872</v>
      </c>
      <c r="I78" s="75" t="s">
        <v>22</v>
      </c>
    </row>
    <row r="79" spans="1:9">
      <c r="A79" s="69"/>
      <c r="B79" s="58" t="s">
        <v>11</v>
      </c>
      <c r="C79" s="35">
        <f>C32</f>
        <v>6566.1896751464619</v>
      </c>
      <c r="D79" s="59">
        <f>D32</f>
        <v>2135.1314151592637</v>
      </c>
      <c r="E79" s="59">
        <f>E32</f>
        <v>4074.1208327687091</v>
      </c>
      <c r="F79" s="59">
        <f>F32</f>
        <v>2.9681644159311666</v>
      </c>
      <c r="G79" s="59">
        <f>G32</f>
        <v>3971.1407441691108</v>
      </c>
      <c r="H79" s="59">
        <f>H32</f>
        <v>1026.3379560359249</v>
      </c>
      <c r="I79" s="76"/>
    </row>
    <row r="80" spans="1:9" ht="15" thickBot="1">
      <c r="A80" s="69"/>
      <c r="B80" s="60"/>
      <c r="C80" s="65"/>
      <c r="D80" s="61" t="s">
        <v>21</v>
      </c>
      <c r="E80" s="62">
        <f>E34</f>
        <v>0.34119683163625514</v>
      </c>
      <c r="F80" s="62">
        <f>F34</f>
        <v>2.786979898498701E-4</v>
      </c>
      <c r="G80" s="62">
        <f>G34</f>
        <v>0.6334921584850457</v>
      </c>
      <c r="H80" s="63"/>
      <c r="I80" s="77"/>
    </row>
    <row r="81" spans="1:9">
      <c r="A81" s="69"/>
      <c r="B81" s="56" t="s">
        <v>9</v>
      </c>
      <c r="C81" s="64">
        <f>C49</f>
        <v>3908834.3</v>
      </c>
      <c r="D81" s="57">
        <f>D49</f>
        <v>116177.8</v>
      </c>
      <c r="E81" s="57">
        <f>E49</f>
        <v>993048.6</v>
      </c>
      <c r="F81" s="57">
        <f>F49</f>
        <v>77.2</v>
      </c>
      <c r="G81" s="57">
        <f>G49</f>
        <v>1850709.9</v>
      </c>
      <c r="H81" s="57">
        <f>H49</f>
        <v>904056.4</v>
      </c>
      <c r="I81" s="75" t="s">
        <v>23</v>
      </c>
    </row>
    <row r="82" spans="1:9">
      <c r="A82" s="69"/>
      <c r="B82" s="58" t="s">
        <v>11</v>
      </c>
      <c r="C82" s="35">
        <f>C50</f>
        <v>101736.4202584797</v>
      </c>
      <c r="D82" s="59">
        <f>D50</f>
        <v>3948.3165982479168</v>
      </c>
      <c r="E82" s="59">
        <f>E50</f>
        <v>6369.1300065236537</v>
      </c>
      <c r="F82" s="59">
        <f>F50</f>
        <v>2.7495454169735041</v>
      </c>
      <c r="G82" s="59">
        <f>G50</f>
        <v>100452.78100724737</v>
      </c>
      <c r="H82" s="59">
        <f>H50</f>
        <v>3874.8207752101257</v>
      </c>
      <c r="I82" s="76"/>
    </row>
    <row r="83" spans="1:9" ht="15" thickBot="1">
      <c r="A83" s="69"/>
      <c r="B83" s="60"/>
      <c r="C83" s="65"/>
      <c r="D83" s="61" t="s">
        <v>21</v>
      </c>
      <c r="E83" s="62">
        <f>E52</f>
        <v>0.34378195860340793</v>
      </c>
      <c r="F83" s="62">
        <f>F52</f>
        <v>2.6725748572812138E-5</v>
      </c>
      <c r="G83" s="62">
        <f>G52</f>
        <v>0.64069439726184318</v>
      </c>
      <c r="H83" s="63"/>
      <c r="I83" s="77"/>
    </row>
    <row r="84" spans="1:9">
      <c r="A84" s="69"/>
      <c r="B84" s="56" t="s">
        <v>9</v>
      </c>
      <c r="C84" s="64">
        <f>C67</f>
        <v>11260737.9</v>
      </c>
      <c r="D84" s="57">
        <f>D67</f>
        <v>326309.3</v>
      </c>
      <c r="E84" s="57">
        <f>E67</f>
        <v>3005516.5</v>
      </c>
      <c r="F84" s="57">
        <f>F67</f>
        <v>77</v>
      </c>
      <c r="G84" s="57">
        <f>G67</f>
        <v>5203769.5999999996</v>
      </c>
      <c r="H84" s="57">
        <f>H67</f>
        <v>2607228.5</v>
      </c>
      <c r="I84" s="75" t="s">
        <v>24</v>
      </c>
    </row>
    <row r="85" spans="1:9">
      <c r="A85" s="69"/>
      <c r="B85" s="58" t="s">
        <v>11</v>
      </c>
      <c r="C85" s="35">
        <f>C68</f>
        <v>107287.9715489579</v>
      </c>
      <c r="D85" s="59">
        <f>D68</f>
        <v>4514.1071775047612</v>
      </c>
      <c r="E85" s="59">
        <f>E68</f>
        <v>7384.027522294321</v>
      </c>
      <c r="F85" s="59">
        <f>F68</f>
        <v>2.0976176963403033</v>
      </c>
      <c r="G85" s="59">
        <f>G68</f>
        <v>102762.95469691401</v>
      </c>
      <c r="H85" s="59">
        <f>H68</f>
        <v>9359.5486242660227</v>
      </c>
      <c r="I85" s="76"/>
    </row>
    <row r="86" spans="1:9" ht="15" thickBot="1">
      <c r="A86" s="69"/>
      <c r="B86" s="60"/>
      <c r="C86" s="66"/>
      <c r="D86" s="61" t="s">
        <v>21</v>
      </c>
      <c r="E86" s="62">
        <f>E70</f>
        <v>0.36092761839600807</v>
      </c>
      <c r="F86" s="62">
        <f>F70</f>
        <v>9.2468055379142393E-6</v>
      </c>
      <c r="G86" s="62">
        <f>G70</f>
        <v>0.62491227993908782</v>
      </c>
      <c r="H86" s="63"/>
      <c r="I86" s="77"/>
    </row>
    <row r="88" spans="1:9" ht="35.450000000000003" customHeight="1"/>
    <row r="111" ht="14.45" customHeight="1"/>
    <row r="112" ht="14.45" customHeight="1"/>
  </sheetData>
  <mergeCells count="19">
    <mergeCell ref="B73:I73"/>
    <mergeCell ref="A72:I72"/>
    <mergeCell ref="A73:A86"/>
    <mergeCell ref="I75:I77"/>
    <mergeCell ref="I78:I80"/>
    <mergeCell ref="I81:I83"/>
    <mergeCell ref="I84:I86"/>
    <mergeCell ref="A38:A51"/>
    <mergeCell ref="A56:A69"/>
    <mergeCell ref="A20:A33"/>
    <mergeCell ref="A2:A15"/>
    <mergeCell ref="I67:I69"/>
    <mergeCell ref="B55:I55"/>
    <mergeCell ref="I49:I51"/>
    <mergeCell ref="B1:I1"/>
    <mergeCell ref="B19:I19"/>
    <mergeCell ref="B37:I37"/>
    <mergeCell ref="I31:I33"/>
    <mergeCell ref="I13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9EF9-85AD-4DB0-B295-06FA39B776A7}">
  <dimension ref="A1:T133"/>
  <sheetViews>
    <sheetView topLeftCell="A54" zoomScale="85" zoomScaleNormal="85" workbookViewId="0">
      <selection activeCell="K68" sqref="K68"/>
    </sheetView>
  </sheetViews>
  <sheetFormatPr defaultRowHeight="14.45"/>
  <cols>
    <col min="1" max="1" width="19.5703125" customWidth="1"/>
    <col min="2" max="2" width="15.85546875" customWidth="1"/>
    <col min="3" max="3" width="23.28515625" customWidth="1"/>
    <col min="4" max="4" width="21.28515625" customWidth="1"/>
    <col min="5" max="5" width="22.140625" customWidth="1"/>
    <col min="6" max="6" width="21.85546875" customWidth="1"/>
    <col min="7" max="7" width="18.85546875" customWidth="1"/>
    <col min="8" max="8" width="15.5703125" customWidth="1"/>
    <col min="9" max="9" width="12.140625" customWidth="1"/>
    <col min="10" max="10" width="10.42578125" bestFit="1" customWidth="1"/>
    <col min="11" max="12" width="9.28515625" bestFit="1" customWidth="1"/>
    <col min="13" max="13" width="16.28515625" customWidth="1"/>
    <col min="14" max="14" width="12.85546875" customWidth="1"/>
    <col min="15" max="15" width="17.140625" customWidth="1"/>
    <col min="16" max="16" width="17.7109375" customWidth="1"/>
    <col min="17" max="17" width="16.85546875" customWidth="1"/>
    <col min="18" max="18" width="19.7109375" customWidth="1"/>
    <col min="19" max="19" width="18.42578125" customWidth="1"/>
    <col min="20" max="20" width="13.5703125" customWidth="1"/>
  </cols>
  <sheetData>
    <row r="1" spans="1:20" ht="32.450000000000003" customHeight="1">
      <c r="B1" s="78" t="s">
        <v>25</v>
      </c>
      <c r="C1" s="78"/>
      <c r="D1" s="78"/>
      <c r="E1" s="78"/>
      <c r="F1" s="78"/>
      <c r="G1" s="78"/>
      <c r="H1" s="78"/>
      <c r="I1" s="78"/>
    </row>
    <row r="2" spans="1:20">
      <c r="L2" s="4"/>
      <c r="M2" s="28"/>
    </row>
    <row r="4" spans="1:20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  <c r="L4" s="8"/>
      <c r="M4" s="8"/>
      <c r="N4" s="4"/>
      <c r="O4" s="4"/>
      <c r="P4" s="2"/>
      <c r="Q4" s="2"/>
      <c r="R4" s="2"/>
      <c r="S4" s="2"/>
      <c r="T4" s="4"/>
    </row>
    <row r="5" spans="1:20">
      <c r="A5" s="19">
        <v>1</v>
      </c>
      <c r="B5">
        <v>1</v>
      </c>
      <c r="C5" s="34">
        <v>4968753</v>
      </c>
      <c r="D5" s="35">
        <v>122713</v>
      </c>
      <c r="E5" s="35">
        <v>1035619</v>
      </c>
      <c r="F5" s="35">
        <v>76</v>
      </c>
      <c r="G5" s="35">
        <v>3802619</v>
      </c>
      <c r="H5" s="35">
        <v>0</v>
      </c>
      <c r="I5" s="24"/>
      <c r="L5" s="7"/>
      <c r="M5" s="27"/>
      <c r="N5" s="5"/>
      <c r="P5" s="9"/>
      <c r="Q5" s="5"/>
      <c r="S5" s="5"/>
    </row>
    <row r="6" spans="1:20">
      <c r="A6" s="20"/>
      <c r="B6">
        <f t="shared" ref="B6:B13" si="0">B5+1</f>
        <v>2</v>
      </c>
      <c r="C6" s="34">
        <v>4887969</v>
      </c>
      <c r="D6" s="35">
        <v>148430</v>
      </c>
      <c r="E6" s="35">
        <v>971680</v>
      </c>
      <c r="F6" s="35">
        <v>72</v>
      </c>
      <c r="G6" s="35">
        <v>3760170</v>
      </c>
      <c r="H6" s="35">
        <v>0</v>
      </c>
      <c r="I6" s="24"/>
      <c r="L6" s="7"/>
      <c r="M6" s="27"/>
      <c r="N6" s="5"/>
      <c r="P6" s="9"/>
      <c r="Q6" s="5"/>
      <c r="S6" s="5"/>
    </row>
    <row r="7" spans="1:20">
      <c r="A7" s="20"/>
      <c r="B7">
        <f t="shared" si="0"/>
        <v>3</v>
      </c>
      <c r="C7" s="35">
        <v>4906336</v>
      </c>
      <c r="D7" s="35">
        <v>122815</v>
      </c>
      <c r="E7" s="35">
        <v>1023839</v>
      </c>
      <c r="F7" s="35">
        <v>74</v>
      </c>
      <c r="G7" s="35">
        <v>3752251</v>
      </c>
      <c r="H7" s="35">
        <v>0</v>
      </c>
      <c r="I7" s="24"/>
      <c r="L7" s="7"/>
      <c r="M7" s="27"/>
      <c r="N7" s="5"/>
      <c r="P7" s="9"/>
      <c r="Q7" s="5"/>
      <c r="S7" s="5"/>
    </row>
    <row r="8" spans="1:20">
      <c r="A8" s="20"/>
      <c r="B8">
        <f t="shared" si="0"/>
        <v>4</v>
      </c>
      <c r="C8" s="35">
        <v>4749659</v>
      </c>
      <c r="D8" s="35">
        <v>121376</v>
      </c>
      <c r="E8" s="35">
        <v>1018491</v>
      </c>
      <c r="F8" s="35">
        <v>76</v>
      </c>
      <c r="G8" s="35">
        <v>3602058</v>
      </c>
      <c r="H8" s="35">
        <v>0</v>
      </c>
      <c r="I8" s="24"/>
      <c r="L8" s="7"/>
      <c r="M8" s="27"/>
      <c r="N8" s="5"/>
      <c r="P8" s="9"/>
      <c r="Q8" s="5"/>
      <c r="S8" s="5"/>
    </row>
    <row r="9" spans="1:20">
      <c r="A9" s="20"/>
      <c r="B9">
        <f t="shared" si="0"/>
        <v>5</v>
      </c>
      <c r="C9" s="35">
        <v>4847406</v>
      </c>
      <c r="D9" s="35">
        <v>122503</v>
      </c>
      <c r="E9" s="35">
        <v>999742</v>
      </c>
      <c r="F9" s="35">
        <v>74</v>
      </c>
      <c r="G9" s="35">
        <v>3717805</v>
      </c>
      <c r="H9" s="35">
        <v>0</v>
      </c>
      <c r="I9" s="24"/>
      <c r="L9" s="7"/>
      <c r="M9" s="27"/>
      <c r="N9" s="5"/>
      <c r="P9" s="9"/>
      <c r="Q9" s="5"/>
      <c r="S9" s="5"/>
    </row>
    <row r="10" spans="1:20">
      <c r="A10" s="20"/>
      <c r="B10">
        <f t="shared" si="0"/>
        <v>6</v>
      </c>
      <c r="C10" s="35">
        <v>4816059</v>
      </c>
      <c r="D10" s="35">
        <v>122625</v>
      </c>
      <c r="E10" s="35">
        <v>994611</v>
      </c>
      <c r="F10" s="35">
        <v>75</v>
      </c>
      <c r="G10" s="35">
        <v>3691359</v>
      </c>
      <c r="H10" s="35">
        <v>0</v>
      </c>
      <c r="I10" s="24"/>
      <c r="L10" s="7"/>
      <c r="M10" s="27"/>
      <c r="N10" s="5"/>
      <c r="P10" s="9"/>
      <c r="Q10" s="5"/>
      <c r="S10" s="5"/>
    </row>
    <row r="11" spans="1:20">
      <c r="A11" s="20"/>
      <c r="B11">
        <f t="shared" si="0"/>
        <v>7</v>
      </c>
      <c r="C11" s="35">
        <v>4611976</v>
      </c>
      <c r="D11" s="35">
        <v>120864</v>
      </c>
      <c r="E11" s="35">
        <v>996582</v>
      </c>
      <c r="F11" s="35">
        <v>116</v>
      </c>
      <c r="G11" s="35">
        <v>3486982</v>
      </c>
      <c r="H11" s="35">
        <v>0</v>
      </c>
      <c r="I11" s="24"/>
      <c r="L11" s="7"/>
      <c r="M11" s="27"/>
      <c r="N11" s="5"/>
      <c r="P11" s="9"/>
      <c r="Q11" s="5"/>
      <c r="S11" s="5"/>
    </row>
    <row r="12" spans="1:20">
      <c r="A12" s="20"/>
      <c r="B12">
        <f t="shared" si="0"/>
        <v>8</v>
      </c>
      <c r="C12" s="35">
        <v>4659905</v>
      </c>
      <c r="D12" s="35">
        <v>120526</v>
      </c>
      <c r="E12" s="35">
        <v>995477</v>
      </c>
      <c r="F12" s="35">
        <v>75</v>
      </c>
      <c r="G12" s="35">
        <v>3536490</v>
      </c>
      <c r="H12" s="35">
        <v>0</v>
      </c>
      <c r="I12" s="24"/>
    </row>
    <row r="13" spans="1:20">
      <c r="A13" s="20"/>
      <c r="B13">
        <f t="shared" si="0"/>
        <v>9</v>
      </c>
      <c r="C13" s="35">
        <v>4671896</v>
      </c>
      <c r="D13" s="35">
        <v>122269</v>
      </c>
      <c r="E13" s="35">
        <v>997195</v>
      </c>
      <c r="F13" s="35">
        <v>70</v>
      </c>
      <c r="G13" s="35">
        <v>3544899</v>
      </c>
      <c r="H13" s="35">
        <v>0</v>
      </c>
      <c r="I13" s="24"/>
      <c r="L13" s="8"/>
      <c r="M13" s="8"/>
    </row>
    <row r="14" spans="1:20">
      <c r="A14" s="20"/>
      <c r="B14">
        <f>B13+1</f>
        <v>10</v>
      </c>
      <c r="C14" s="35">
        <v>4909650</v>
      </c>
      <c r="D14" s="35">
        <v>122050</v>
      </c>
      <c r="E14" s="35">
        <v>993516</v>
      </c>
      <c r="F14" s="35">
        <v>76</v>
      </c>
      <c r="G14" s="35">
        <v>3786663</v>
      </c>
      <c r="H14" s="35">
        <v>0</v>
      </c>
      <c r="I14" s="24"/>
      <c r="L14" s="7"/>
      <c r="M14" s="9"/>
    </row>
    <row r="15" spans="1:20">
      <c r="A15" s="20"/>
      <c r="B15" s="10" t="s">
        <v>9</v>
      </c>
      <c r="C15" s="33">
        <f t="shared" ref="C15:H15" si="1">AVERAGE(C5:C14)</f>
        <v>4802960.9000000004</v>
      </c>
      <c r="D15" s="33">
        <f t="shared" si="1"/>
        <v>124617.1</v>
      </c>
      <c r="E15" s="33">
        <f t="shared" si="1"/>
        <v>1002675.2</v>
      </c>
      <c r="F15" s="33">
        <f t="shared" si="1"/>
        <v>78.400000000000006</v>
      </c>
      <c r="G15" s="33">
        <f t="shared" si="1"/>
        <v>3668129.6</v>
      </c>
      <c r="H15" s="33">
        <f t="shared" si="1"/>
        <v>0</v>
      </c>
      <c r="I15" s="68" t="s">
        <v>10</v>
      </c>
      <c r="L15" s="7"/>
      <c r="M15" s="9"/>
    </row>
    <row r="16" spans="1:20">
      <c r="A16" s="20"/>
      <c r="B16" s="12" t="s">
        <v>11</v>
      </c>
      <c r="C16" s="25">
        <f t="shared" ref="C16:H16" si="2">_xlfn.STDEV.P(C5:C14)</f>
        <v>116571.27566124512</v>
      </c>
      <c r="D16" s="25">
        <f t="shared" si="2"/>
        <v>7973.6842983654678</v>
      </c>
      <c r="E16" s="25">
        <f t="shared" si="2"/>
        <v>17379.706647696905</v>
      </c>
      <c r="F16" s="25">
        <f t="shared" si="2"/>
        <v>12.666491226855209</v>
      </c>
      <c r="G16" s="25">
        <f t="shared" si="2"/>
        <v>109721.16275559606</v>
      </c>
      <c r="H16" s="25">
        <f t="shared" si="2"/>
        <v>0</v>
      </c>
      <c r="I16" s="68"/>
      <c r="L16" s="7"/>
      <c r="M16" s="9"/>
    </row>
    <row r="17" spans="1:13">
      <c r="A17" s="20"/>
      <c r="B17" s="10" t="s">
        <v>12</v>
      </c>
      <c r="C17" s="13"/>
      <c r="D17" s="14">
        <f>D15/$C15</f>
        <v>2.5945891002360649E-2</v>
      </c>
      <c r="E17" s="14">
        <f>E15/$C15</f>
        <v>0.20876189102434706</v>
      </c>
      <c r="F17" s="14">
        <f>F15/$C15</f>
        <v>1.63232642597611E-5</v>
      </c>
      <c r="G17" s="14">
        <f>G15/$C15</f>
        <v>0.76372256122259918</v>
      </c>
      <c r="H17" s="14">
        <f>H15/$C15</f>
        <v>0</v>
      </c>
      <c r="I17" s="68"/>
      <c r="L17" s="7"/>
      <c r="M17" s="9"/>
    </row>
    <row r="18" spans="1:13">
      <c r="A18" s="20"/>
      <c r="B18" s="18" t="s">
        <v>12</v>
      </c>
      <c r="C18" s="36">
        <f>C15-$D$120-$H$120</f>
        <v>3782726.7000000007</v>
      </c>
      <c r="D18" s="15"/>
      <c r="E18" s="16">
        <f>E15/$C18</f>
        <v>0.26506678370393499</v>
      </c>
      <c r="F18" s="16">
        <f>F15/$C18</f>
        <v>2.0725790208422933E-5</v>
      </c>
      <c r="G18" s="16">
        <f>G15/$C18</f>
        <v>0.96970516003707052</v>
      </c>
      <c r="H18" s="15"/>
      <c r="I18" s="17" t="s">
        <v>13</v>
      </c>
      <c r="L18" s="7"/>
      <c r="M18" s="9"/>
    </row>
    <row r="19" spans="1:13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  <c r="L19" s="7"/>
      <c r="M19" s="9"/>
    </row>
    <row r="20" spans="1:13">
      <c r="A20" s="21">
        <f>A5*2</f>
        <v>2</v>
      </c>
      <c r="B20">
        <v>1</v>
      </c>
      <c r="C20" s="34">
        <v>3025460</v>
      </c>
      <c r="D20" s="35">
        <v>121699</v>
      </c>
      <c r="E20" s="35">
        <v>490704</v>
      </c>
      <c r="F20" s="35">
        <v>98</v>
      </c>
      <c r="G20" s="35">
        <v>2405532</v>
      </c>
      <c r="H20" s="35">
        <v>0</v>
      </c>
      <c r="I20" s="24"/>
    </row>
    <row r="21" spans="1:13">
      <c r="A21" s="19"/>
      <c r="B21">
        <f t="shared" ref="B21:B29" si="3">B20+1</f>
        <v>2</v>
      </c>
      <c r="C21" s="34">
        <v>3237935</v>
      </c>
      <c r="D21" s="35">
        <v>122712</v>
      </c>
      <c r="E21" s="35">
        <v>500994</v>
      </c>
      <c r="F21" s="35">
        <v>72</v>
      </c>
      <c r="G21" s="35">
        <v>2606426</v>
      </c>
      <c r="H21" s="35">
        <v>0</v>
      </c>
      <c r="I21" s="24"/>
    </row>
    <row r="22" spans="1:13">
      <c r="A22" s="19"/>
      <c r="B22">
        <f t="shared" si="3"/>
        <v>3</v>
      </c>
      <c r="C22" s="35">
        <v>3234868</v>
      </c>
      <c r="D22" s="35">
        <v>121874</v>
      </c>
      <c r="E22" s="35">
        <v>490579</v>
      </c>
      <c r="F22" s="35">
        <v>73</v>
      </c>
      <c r="G22" s="35">
        <v>2614806</v>
      </c>
      <c r="H22" s="35">
        <v>0</v>
      </c>
      <c r="I22" s="24"/>
    </row>
    <row r="23" spans="1:13">
      <c r="A23" s="19"/>
      <c r="B23">
        <f t="shared" si="3"/>
        <v>4</v>
      </c>
      <c r="C23" s="35">
        <v>3170853</v>
      </c>
      <c r="D23" s="35">
        <v>121559</v>
      </c>
      <c r="E23" s="35">
        <v>492072</v>
      </c>
      <c r="F23" s="35">
        <v>71</v>
      </c>
      <c r="G23" s="35">
        <v>2549661</v>
      </c>
      <c r="H23" s="35">
        <v>0</v>
      </c>
      <c r="I23" s="24"/>
    </row>
    <row r="24" spans="1:13">
      <c r="A24" s="19"/>
      <c r="B24">
        <f t="shared" si="3"/>
        <v>5</v>
      </c>
      <c r="C24" s="35">
        <v>3160006</v>
      </c>
      <c r="D24" s="35">
        <v>122195</v>
      </c>
      <c r="E24" s="35">
        <v>497480</v>
      </c>
      <c r="F24" s="35">
        <v>73</v>
      </c>
      <c r="G24" s="35">
        <v>2532509</v>
      </c>
      <c r="H24" s="35">
        <v>0</v>
      </c>
      <c r="I24" s="24"/>
    </row>
    <row r="25" spans="1:13">
      <c r="A25" s="19"/>
      <c r="B25">
        <f t="shared" si="3"/>
        <v>6</v>
      </c>
      <c r="C25" s="35">
        <v>3208708</v>
      </c>
      <c r="D25" s="35">
        <v>122189</v>
      </c>
      <c r="E25" s="35">
        <v>497096</v>
      </c>
      <c r="F25" s="35">
        <v>72</v>
      </c>
      <c r="G25" s="35">
        <v>2581856</v>
      </c>
      <c r="H25" s="35">
        <v>0</v>
      </c>
      <c r="I25" s="24"/>
    </row>
    <row r="26" spans="1:13">
      <c r="A26" s="19"/>
      <c r="B26">
        <f t="shared" si="3"/>
        <v>7</v>
      </c>
      <c r="C26" s="35">
        <v>3234412</v>
      </c>
      <c r="D26" s="35">
        <v>121121</v>
      </c>
      <c r="E26" s="35">
        <v>497851</v>
      </c>
      <c r="F26" s="35">
        <v>71</v>
      </c>
      <c r="G26" s="35">
        <v>2607872</v>
      </c>
      <c r="H26" s="35">
        <v>0</v>
      </c>
      <c r="I26" s="24"/>
    </row>
    <row r="27" spans="1:13">
      <c r="A27" s="19"/>
      <c r="B27">
        <f t="shared" si="3"/>
        <v>8</v>
      </c>
      <c r="C27" s="35">
        <v>3302462</v>
      </c>
      <c r="D27" s="35">
        <v>121075</v>
      </c>
      <c r="E27" s="35">
        <v>501031</v>
      </c>
      <c r="F27" s="35">
        <v>72</v>
      </c>
      <c r="G27" s="35">
        <v>2672790</v>
      </c>
      <c r="H27" s="35">
        <v>0</v>
      </c>
      <c r="I27" s="24"/>
    </row>
    <row r="28" spans="1:13">
      <c r="A28" s="19"/>
      <c r="B28">
        <f t="shared" si="3"/>
        <v>9</v>
      </c>
      <c r="C28" s="35">
        <v>3087996</v>
      </c>
      <c r="D28" s="35">
        <v>120632</v>
      </c>
      <c r="E28" s="35">
        <v>497196</v>
      </c>
      <c r="F28" s="35">
        <v>69</v>
      </c>
      <c r="G28" s="35">
        <v>2462592</v>
      </c>
      <c r="H28" s="35">
        <v>0</v>
      </c>
      <c r="I28" s="24"/>
    </row>
    <row r="29" spans="1:13">
      <c r="A29" s="19"/>
      <c r="B29">
        <f t="shared" si="3"/>
        <v>10</v>
      </c>
      <c r="C29" s="35">
        <v>3260612</v>
      </c>
      <c r="D29" s="35">
        <v>123018</v>
      </c>
      <c r="E29" s="35">
        <v>498378</v>
      </c>
      <c r="F29" s="35">
        <v>74</v>
      </c>
      <c r="G29" s="35">
        <v>2631657</v>
      </c>
      <c r="H29" s="35">
        <v>0</v>
      </c>
      <c r="I29" s="24"/>
    </row>
    <row r="30" spans="1:13">
      <c r="A30" s="19"/>
      <c r="B30" s="10" t="s">
        <v>9</v>
      </c>
      <c r="C30" s="33">
        <f t="shared" ref="C30:H30" si="4">AVERAGE(C20:C29)</f>
        <v>3192331.2</v>
      </c>
      <c r="D30" s="33">
        <f t="shared" si="4"/>
        <v>121807.4</v>
      </c>
      <c r="E30" s="33">
        <f t="shared" si="4"/>
        <v>496338.1</v>
      </c>
      <c r="F30" s="33">
        <f t="shared" si="4"/>
        <v>74.5</v>
      </c>
      <c r="G30" s="33">
        <f t="shared" si="4"/>
        <v>2566570.1</v>
      </c>
      <c r="H30" s="33">
        <f t="shared" si="4"/>
        <v>0</v>
      </c>
      <c r="I30" s="68" t="s">
        <v>10</v>
      </c>
    </row>
    <row r="31" spans="1:13">
      <c r="A31" s="19"/>
      <c r="B31" s="12" t="s">
        <v>11</v>
      </c>
      <c r="C31" s="25">
        <f t="shared" ref="C31:H31" si="5">_xlfn.STDEV.P(C20:C29)</f>
        <v>79345.575158038904</v>
      </c>
      <c r="D31" s="25">
        <f t="shared" si="5"/>
        <v>710.40230855480763</v>
      </c>
      <c r="E31" s="25">
        <f t="shared" si="5"/>
        <v>3686.1231517679935</v>
      </c>
      <c r="F31" s="25">
        <f t="shared" si="5"/>
        <v>7.9404030124421263</v>
      </c>
      <c r="G31" s="25">
        <f t="shared" si="5"/>
        <v>77178.017162207529</v>
      </c>
      <c r="H31" s="25">
        <f t="shared" si="5"/>
        <v>0</v>
      </c>
      <c r="I31" s="68"/>
    </row>
    <row r="32" spans="1:13">
      <c r="A32" s="19"/>
      <c r="B32" s="10" t="s">
        <v>12</v>
      </c>
      <c r="C32" s="13"/>
      <c r="D32" s="14">
        <f>D30/$C30</f>
        <v>3.8156253962621421E-2</v>
      </c>
      <c r="E32" s="14">
        <f>E30/$C30</f>
        <v>0.15547825989984998</v>
      </c>
      <c r="F32" s="14">
        <f>F30/$C30</f>
        <v>2.3337177545988962E-5</v>
      </c>
      <c r="G32" s="14">
        <f>G30/$C30</f>
        <v>0.80397989406612946</v>
      </c>
      <c r="H32" s="14">
        <f>H30/$C30</f>
        <v>0</v>
      </c>
      <c r="I32" s="68"/>
    </row>
    <row r="33" spans="1:9">
      <c r="A33" s="19"/>
      <c r="B33" s="18" t="s">
        <v>12</v>
      </c>
      <c r="C33" s="36">
        <f>C30-$D$120-$H$120</f>
        <v>2172097.0000000005</v>
      </c>
      <c r="D33" s="15"/>
      <c r="E33" s="16">
        <f>E30/$C33</f>
        <v>0.22850641568953867</v>
      </c>
      <c r="F33" s="16">
        <f>F30/$C33</f>
        <v>3.4298652408248792E-5</v>
      </c>
      <c r="G33" s="16">
        <f>G30/$C33</f>
        <v>1.1816093388094544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34">
        <v>2256671</v>
      </c>
      <c r="D35" s="35">
        <v>122768</v>
      </c>
      <c r="E35" s="35">
        <v>247099</v>
      </c>
      <c r="F35" s="35">
        <v>84</v>
      </c>
      <c r="G35" s="35">
        <v>1879086</v>
      </c>
      <c r="H35" s="35">
        <v>0</v>
      </c>
      <c r="I35" s="24"/>
    </row>
    <row r="36" spans="1:9">
      <c r="A36" s="19"/>
      <c r="B36">
        <f t="shared" ref="B36:B44" si="6">B35+1</f>
        <v>2</v>
      </c>
      <c r="C36" s="34">
        <v>2238747</v>
      </c>
      <c r="D36" s="35">
        <v>125405</v>
      </c>
      <c r="E36" s="35">
        <v>253090</v>
      </c>
      <c r="F36" s="35">
        <v>72</v>
      </c>
      <c r="G36" s="35">
        <v>1852693</v>
      </c>
      <c r="H36" s="35">
        <v>0</v>
      </c>
      <c r="I36" s="24"/>
    </row>
    <row r="37" spans="1:9">
      <c r="A37" s="19"/>
      <c r="B37">
        <f t="shared" si="6"/>
        <v>3</v>
      </c>
      <c r="C37" s="35">
        <v>2293416</v>
      </c>
      <c r="D37" s="35">
        <v>122307</v>
      </c>
      <c r="E37" s="35">
        <v>251716</v>
      </c>
      <c r="F37" s="35">
        <v>83</v>
      </c>
      <c r="G37" s="35">
        <v>1911723</v>
      </c>
      <c r="H37" s="35">
        <v>0</v>
      </c>
      <c r="I37" s="24"/>
    </row>
    <row r="38" spans="1:9">
      <c r="A38" s="19"/>
      <c r="B38">
        <f t="shared" si="6"/>
        <v>4</v>
      </c>
      <c r="C38" s="35">
        <v>2305581</v>
      </c>
      <c r="D38" s="35">
        <v>125995</v>
      </c>
      <c r="E38" s="35">
        <v>299450</v>
      </c>
      <c r="F38" s="35">
        <v>91</v>
      </c>
      <c r="G38" s="35">
        <v>1872347</v>
      </c>
      <c r="H38" s="35">
        <v>0</v>
      </c>
      <c r="I38" s="24"/>
    </row>
    <row r="39" spans="1:9">
      <c r="A39" s="19"/>
      <c r="B39">
        <f t="shared" si="6"/>
        <v>5</v>
      </c>
      <c r="C39" s="35">
        <v>2321991</v>
      </c>
      <c r="D39" s="35">
        <v>123666</v>
      </c>
      <c r="E39" s="35">
        <v>254946</v>
      </c>
      <c r="F39" s="35">
        <v>86</v>
      </c>
      <c r="G39" s="35">
        <v>1935398</v>
      </c>
      <c r="H39" s="35">
        <v>0</v>
      </c>
      <c r="I39" s="24"/>
    </row>
    <row r="40" spans="1:9">
      <c r="A40" s="19"/>
      <c r="B40">
        <f t="shared" si="6"/>
        <v>6</v>
      </c>
      <c r="C40" s="35">
        <v>2113813</v>
      </c>
      <c r="D40" s="35">
        <v>125090</v>
      </c>
      <c r="E40" s="35">
        <v>286298</v>
      </c>
      <c r="F40" s="35">
        <v>84</v>
      </c>
      <c r="G40" s="35">
        <v>1694818</v>
      </c>
      <c r="H40" s="35">
        <v>0</v>
      </c>
      <c r="I40" s="24"/>
    </row>
    <row r="41" spans="1:9">
      <c r="A41" s="19"/>
      <c r="B41">
        <f t="shared" si="6"/>
        <v>7</v>
      </c>
      <c r="C41" s="35">
        <v>2471752</v>
      </c>
      <c r="D41" s="35">
        <v>124085</v>
      </c>
      <c r="E41" s="35">
        <v>250857</v>
      </c>
      <c r="F41" s="35">
        <v>86</v>
      </c>
      <c r="G41" s="35">
        <v>2088843</v>
      </c>
      <c r="H41" s="35">
        <v>0</v>
      </c>
      <c r="I41" s="24"/>
    </row>
    <row r="42" spans="1:9">
      <c r="A42" s="19"/>
      <c r="B42">
        <f t="shared" si="6"/>
        <v>8</v>
      </c>
      <c r="C42" s="35">
        <v>2280348</v>
      </c>
      <c r="D42" s="35">
        <v>125520</v>
      </c>
      <c r="E42" s="35">
        <v>250671</v>
      </c>
      <c r="F42" s="35">
        <v>72</v>
      </c>
      <c r="G42" s="35">
        <v>1896367</v>
      </c>
      <c r="H42" s="35">
        <v>0</v>
      </c>
      <c r="I42" s="24"/>
    </row>
    <row r="43" spans="1:9">
      <c r="A43" s="19"/>
      <c r="B43">
        <f t="shared" si="6"/>
        <v>9</v>
      </c>
      <c r="C43" s="35">
        <v>2275742</v>
      </c>
      <c r="D43" s="35">
        <v>125049</v>
      </c>
      <c r="E43" s="35">
        <v>250858</v>
      </c>
      <c r="F43" s="35">
        <v>71</v>
      </c>
      <c r="G43" s="35">
        <v>1892207</v>
      </c>
      <c r="H43" s="35">
        <v>0</v>
      </c>
      <c r="I43" s="24"/>
    </row>
    <row r="44" spans="1:9">
      <c r="A44" s="19"/>
      <c r="B44">
        <f t="shared" si="6"/>
        <v>10</v>
      </c>
      <c r="C44" s="35">
        <v>2222896</v>
      </c>
      <c r="D44" s="35">
        <v>121282</v>
      </c>
      <c r="E44" s="35">
        <v>245142</v>
      </c>
      <c r="F44" s="35">
        <v>84</v>
      </c>
      <c r="G44" s="35">
        <v>1848895</v>
      </c>
      <c r="H44" s="35">
        <v>0</v>
      </c>
      <c r="I44" s="24"/>
    </row>
    <row r="45" spans="1:9">
      <c r="A45" s="19"/>
      <c r="B45" s="10" t="s">
        <v>9</v>
      </c>
      <c r="C45" s="33">
        <f t="shared" ref="C45:H45" si="7">AVERAGE(C35:C44)</f>
        <v>2278095.7000000002</v>
      </c>
      <c r="D45" s="33">
        <f t="shared" si="7"/>
        <v>124116.7</v>
      </c>
      <c r="E45" s="33">
        <f t="shared" si="7"/>
        <v>259012.7</v>
      </c>
      <c r="F45" s="33">
        <f t="shared" si="7"/>
        <v>81.3</v>
      </c>
      <c r="G45" s="33">
        <f t="shared" si="7"/>
        <v>1887237.7</v>
      </c>
      <c r="H45" s="33">
        <f t="shared" si="7"/>
        <v>0</v>
      </c>
      <c r="I45" s="68" t="s">
        <v>10</v>
      </c>
    </row>
    <row r="46" spans="1:9">
      <c r="A46" s="19"/>
      <c r="B46" s="12" t="s">
        <v>11</v>
      </c>
      <c r="C46" s="25">
        <f t="shared" ref="C46:H46" si="8">_xlfn.STDEV.P(C35:C44)</f>
        <v>85131.355163711574</v>
      </c>
      <c r="D46" s="25">
        <f t="shared" si="8"/>
        <v>1493.5575014039466</v>
      </c>
      <c r="E46" s="25">
        <f t="shared" si="8"/>
        <v>17382.32487931347</v>
      </c>
      <c r="F46" s="25">
        <f t="shared" si="8"/>
        <v>6.6490600839517162</v>
      </c>
      <c r="G46" s="25">
        <f t="shared" si="8"/>
        <v>91459.664612385284</v>
      </c>
      <c r="H46" s="25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5.4482654086920046E-2</v>
      </c>
      <c r="E47" s="14">
        <f>E45/$C45</f>
        <v>0.11369702335156508</v>
      </c>
      <c r="F47" s="14">
        <f>F45/$C45</f>
        <v>3.5687701794090559E-5</v>
      </c>
      <c r="G47" s="14">
        <f>G45/$C45</f>
        <v>0.82842775217915554</v>
      </c>
      <c r="H47" s="14">
        <f>H45/$C45</f>
        <v>0</v>
      </c>
      <c r="I47" s="68"/>
    </row>
    <row r="48" spans="1:9">
      <c r="A48" s="19"/>
      <c r="B48" s="18" t="s">
        <v>12</v>
      </c>
      <c r="C48" s="36">
        <f>C45-$D$120-$H$120</f>
        <v>1257861.5000000005</v>
      </c>
      <c r="D48" s="15"/>
      <c r="E48" s="16">
        <f>E45/$C48</f>
        <v>0.20591511863587519</v>
      </c>
      <c r="F48" s="16">
        <f>F45/$C48</f>
        <v>6.4633506948101976E-5</v>
      </c>
      <c r="G48" s="16">
        <f>G45/$C48</f>
        <v>1.5003541327880687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34">
        <v>1835782</v>
      </c>
      <c r="D50" s="35">
        <v>119919</v>
      </c>
      <c r="E50" s="35">
        <v>134186</v>
      </c>
      <c r="F50" s="35">
        <v>73</v>
      </c>
      <c r="G50" s="35">
        <v>1573861</v>
      </c>
      <c r="H50" s="35">
        <v>0</v>
      </c>
      <c r="I50" s="24"/>
    </row>
    <row r="51" spans="1:9">
      <c r="A51" s="19"/>
      <c r="B51">
        <f t="shared" ref="B51:B59" si="9">B50+1</f>
        <v>2</v>
      </c>
      <c r="C51" s="34">
        <v>1827070</v>
      </c>
      <c r="D51" s="35">
        <v>120169</v>
      </c>
      <c r="E51" s="35">
        <v>134200</v>
      </c>
      <c r="F51" s="35">
        <v>73</v>
      </c>
      <c r="G51" s="35">
        <v>1566660</v>
      </c>
      <c r="H51" s="35">
        <v>0</v>
      </c>
      <c r="I51" s="24"/>
    </row>
    <row r="52" spans="1:9">
      <c r="A52" s="19"/>
      <c r="B52">
        <f t="shared" si="9"/>
        <v>3</v>
      </c>
      <c r="C52" s="35">
        <v>1749736</v>
      </c>
      <c r="D52" s="35">
        <v>121133</v>
      </c>
      <c r="E52" s="35">
        <v>133379</v>
      </c>
      <c r="F52" s="35">
        <v>73</v>
      </c>
      <c r="G52" s="35">
        <v>1489090</v>
      </c>
      <c r="H52" s="35">
        <v>0</v>
      </c>
      <c r="I52" s="24"/>
    </row>
    <row r="53" spans="1:9">
      <c r="A53" s="19"/>
      <c r="B53">
        <f t="shared" si="9"/>
        <v>4</v>
      </c>
      <c r="C53" s="35">
        <v>2019258</v>
      </c>
      <c r="D53" s="35">
        <v>120122</v>
      </c>
      <c r="E53" s="35">
        <v>132960</v>
      </c>
      <c r="F53" s="35">
        <v>73</v>
      </c>
      <c r="G53" s="35">
        <v>1759856</v>
      </c>
      <c r="H53" s="35">
        <v>0</v>
      </c>
      <c r="I53" s="24"/>
    </row>
    <row r="54" spans="1:9">
      <c r="A54" s="19"/>
      <c r="B54">
        <f t="shared" si="9"/>
        <v>5</v>
      </c>
      <c r="C54" s="35">
        <v>1848800</v>
      </c>
      <c r="D54" s="35">
        <v>121157</v>
      </c>
      <c r="E54" s="35">
        <v>134553</v>
      </c>
      <c r="F54" s="35">
        <v>83</v>
      </c>
      <c r="G54" s="35">
        <v>1586836</v>
      </c>
      <c r="H54" s="35">
        <v>0</v>
      </c>
      <c r="I54" s="24"/>
    </row>
    <row r="55" spans="1:9">
      <c r="A55" s="19"/>
      <c r="B55">
        <f t="shared" si="9"/>
        <v>6</v>
      </c>
      <c r="C55" s="35">
        <v>1772598</v>
      </c>
      <c r="D55" s="35">
        <v>117524</v>
      </c>
      <c r="E55" s="35">
        <v>133563</v>
      </c>
      <c r="F55" s="35">
        <v>85</v>
      </c>
      <c r="G55" s="35">
        <v>1515510</v>
      </c>
      <c r="H55" s="35">
        <v>0</v>
      </c>
      <c r="I55" s="24"/>
    </row>
    <row r="56" spans="1:9">
      <c r="A56" s="19"/>
      <c r="B56">
        <f t="shared" si="9"/>
        <v>7</v>
      </c>
      <c r="C56" s="35">
        <v>1797902</v>
      </c>
      <c r="D56" s="35">
        <v>119909</v>
      </c>
      <c r="E56" s="35">
        <v>134032</v>
      </c>
      <c r="F56" s="35">
        <v>72</v>
      </c>
      <c r="G56" s="35">
        <v>1537606</v>
      </c>
      <c r="H56" s="35">
        <v>0</v>
      </c>
      <c r="I56" s="24"/>
    </row>
    <row r="57" spans="1:9">
      <c r="A57" s="19"/>
      <c r="B57">
        <f t="shared" si="9"/>
        <v>8</v>
      </c>
      <c r="C57" s="35">
        <v>1930531</v>
      </c>
      <c r="D57" s="35">
        <v>120362</v>
      </c>
      <c r="E57" s="35">
        <v>141066</v>
      </c>
      <c r="F57" s="35">
        <v>73</v>
      </c>
      <c r="G57" s="35">
        <v>1661262</v>
      </c>
      <c r="H57" s="35">
        <v>0</v>
      </c>
      <c r="I57" s="24"/>
    </row>
    <row r="58" spans="1:9">
      <c r="A58" s="19"/>
      <c r="B58">
        <f t="shared" si="9"/>
        <v>9</v>
      </c>
      <c r="C58" s="35">
        <v>1765958</v>
      </c>
      <c r="D58" s="35">
        <v>125048</v>
      </c>
      <c r="E58" s="35">
        <v>134045</v>
      </c>
      <c r="F58" s="35">
        <v>75</v>
      </c>
      <c r="G58" s="35">
        <v>1500393</v>
      </c>
      <c r="H58" s="35">
        <v>0</v>
      </c>
      <c r="I58" s="24"/>
    </row>
    <row r="59" spans="1:9">
      <c r="A59" s="19"/>
      <c r="B59">
        <f t="shared" si="9"/>
        <v>10</v>
      </c>
      <c r="C59" s="35">
        <v>1722269</v>
      </c>
      <c r="D59" s="35">
        <v>117937</v>
      </c>
      <c r="E59" s="35">
        <v>134466</v>
      </c>
      <c r="F59" s="35">
        <v>72</v>
      </c>
      <c r="G59" s="35">
        <v>1463741</v>
      </c>
      <c r="H59" s="35">
        <v>0</v>
      </c>
      <c r="I59" s="24"/>
    </row>
    <row r="60" spans="1:9">
      <c r="A60" s="19"/>
      <c r="B60" s="10" t="s">
        <v>9</v>
      </c>
      <c r="C60" s="33">
        <f t="shared" ref="C60:H60" si="10">AVERAGE(C50:C59)</f>
        <v>1826990.4</v>
      </c>
      <c r="D60" s="33">
        <f t="shared" si="10"/>
        <v>120328</v>
      </c>
      <c r="E60" s="33">
        <f t="shared" si="10"/>
        <v>134645</v>
      </c>
      <c r="F60" s="33">
        <f t="shared" si="10"/>
        <v>75.2</v>
      </c>
      <c r="G60" s="33">
        <f t="shared" si="10"/>
        <v>1565481.5</v>
      </c>
      <c r="H60" s="33">
        <f t="shared" si="10"/>
        <v>0</v>
      </c>
      <c r="I60" s="68" t="s">
        <v>10</v>
      </c>
    </row>
    <row r="61" spans="1:9">
      <c r="A61" s="19"/>
      <c r="B61" s="12" t="s">
        <v>11</v>
      </c>
      <c r="C61" s="25">
        <f t="shared" ref="C61:H61" si="11">_xlfn.STDEV.P(C50:C59)</f>
        <v>85267.156078058557</v>
      </c>
      <c r="D61" s="25">
        <f t="shared" si="11"/>
        <v>1939.1925639296371</v>
      </c>
      <c r="E61" s="25">
        <f t="shared" si="11"/>
        <v>2191.5046429337081</v>
      </c>
      <c r="F61" s="25">
        <f t="shared" si="11"/>
        <v>4.4899888641287289</v>
      </c>
      <c r="G61" s="25">
        <f t="shared" si="11"/>
        <v>84368.517671285415</v>
      </c>
      <c r="H61" s="25">
        <f t="shared" si="11"/>
        <v>0</v>
      </c>
      <c r="I61" s="68"/>
    </row>
    <row r="62" spans="1:9">
      <c r="A62" s="19"/>
      <c r="B62" s="10" t="s">
        <v>12</v>
      </c>
      <c r="C62" s="13"/>
      <c r="D62" s="14">
        <f>D60/$C60</f>
        <v>6.5861320344102525E-2</v>
      </c>
      <c r="E62" s="14">
        <f>E60/$C60</f>
        <v>7.369770525340473E-2</v>
      </c>
      <c r="F62" s="14">
        <f>F60/$C60</f>
        <v>4.1160588473809171E-5</v>
      </c>
      <c r="G62" s="14">
        <f>G60/$C60</f>
        <v>0.85686356096890282</v>
      </c>
      <c r="H62" s="14">
        <f>H60/$C60</f>
        <v>0</v>
      </c>
      <c r="I62" s="68"/>
    </row>
    <row r="63" spans="1:9">
      <c r="A63" s="19"/>
      <c r="B63" s="18" t="s">
        <v>12</v>
      </c>
      <c r="C63" s="36">
        <f>C60-$D$120-$H$120</f>
        <v>806756.19999999984</v>
      </c>
      <c r="D63" s="15"/>
      <c r="E63" s="16">
        <f>E60/$C63</f>
        <v>0.16689676509458498</v>
      </c>
      <c r="F63" s="16">
        <f>F60/$C63</f>
        <v>9.3212794646015752E-5</v>
      </c>
      <c r="G63" s="16">
        <f>G60/$C63</f>
        <v>1.9404641699685734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11">
      <c r="A65" s="21">
        <f>A50*2</f>
        <v>16</v>
      </c>
      <c r="B65">
        <v>1</v>
      </c>
      <c r="C65" s="34">
        <v>1545563</v>
      </c>
      <c r="D65" s="35">
        <v>109272</v>
      </c>
      <c r="E65" s="35">
        <v>68059</v>
      </c>
      <c r="F65" s="35">
        <v>89</v>
      </c>
      <c r="G65" s="35">
        <v>1362194</v>
      </c>
      <c r="H65" s="35">
        <v>0</v>
      </c>
      <c r="I65" s="24"/>
    </row>
    <row r="66" spans="1:11">
      <c r="A66" s="19"/>
      <c r="B66">
        <f t="shared" ref="B66:B74" si="12">B65+1</f>
        <v>2</v>
      </c>
      <c r="C66" s="34">
        <v>1646120</v>
      </c>
      <c r="D66" s="35">
        <v>108753</v>
      </c>
      <c r="E66" s="35">
        <v>87834</v>
      </c>
      <c r="F66" s="35">
        <v>75</v>
      </c>
      <c r="G66" s="35">
        <v>1443331</v>
      </c>
      <c r="H66" s="35">
        <v>0</v>
      </c>
      <c r="I66" s="24"/>
    </row>
    <row r="67" spans="1:11">
      <c r="A67" s="19"/>
      <c r="B67">
        <f t="shared" si="12"/>
        <v>3</v>
      </c>
      <c r="C67" s="35">
        <v>1586119</v>
      </c>
      <c r="D67" s="35">
        <v>113785</v>
      </c>
      <c r="E67" s="35">
        <v>69603</v>
      </c>
      <c r="F67" s="35">
        <v>76</v>
      </c>
      <c r="G67" s="35">
        <v>1396627</v>
      </c>
      <c r="H67" s="35">
        <v>0</v>
      </c>
      <c r="I67" s="24"/>
    </row>
    <row r="68" spans="1:11">
      <c r="A68" s="19"/>
      <c r="B68">
        <f t="shared" si="12"/>
        <v>4</v>
      </c>
      <c r="C68" s="35">
        <v>1600722</v>
      </c>
      <c r="D68" s="35">
        <v>113075</v>
      </c>
      <c r="E68" s="35">
        <v>68883</v>
      </c>
      <c r="F68" s="35">
        <v>85</v>
      </c>
      <c r="G68" s="35">
        <v>1412736</v>
      </c>
      <c r="H68" s="35">
        <v>0</v>
      </c>
      <c r="I68" s="24"/>
    </row>
    <row r="69" spans="1:11">
      <c r="A69" s="19"/>
      <c r="B69">
        <f t="shared" si="12"/>
        <v>5</v>
      </c>
      <c r="C69" s="35">
        <v>1602275</v>
      </c>
      <c r="D69" s="35">
        <v>109753</v>
      </c>
      <c r="E69" s="35">
        <v>67285</v>
      </c>
      <c r="F69" s="35">
        <v>86</v>
      </c>
      <c r="G69" s="35">
        <v>1415594</v>
      </c>
      <c r="H69" s="35">
        <v>0</v>
      </c>
      <c r="I69" s="24"/>
    </row>
    <row r="70" spans="1:11">
      <c r="A70" s="19"/>
      <c r="B70">
        <f t="shared" si="12"/>
        <v>6</v>
      </c>
      <c r="C70" s="35">
        <v>1547150</v>
      </c>
      <c r="D70" s="35">
        <v>109439</v>
      </c>
      <c r="E70" s="35">
        <v>67275</v>
      </c>
      <c r="F70" s="35">
        <v>74</v>
      </c>
      <c r="G70" s="35">
        <v>1364323</v>
      </c>
      <c r="H70" s="35">
        <v>0</v>
      </c>
      <c r="I70" s="24"/>
    </row>
    <row r="71" spans="1:11">
      <c r="A71" s="19"/>
      <c r="B71">
        <f t="shared" si="12"/>
        <v>7</v>
      </c>
      <c r="C71" s="35">
        <v>1660187</v>
      </c>
      <c r="D71" s="35">
        <v>110670</v>
      </c>
      <c r="E71" s="35">
        <v>72134</v>
      </c>
      <c r="F71" s="35">
        <v>81</v>
      </c>
      <c r="G71" s="35">
        <v>1471219</v>
      </c>
      <c r="H71" s="35">
        <v>0</v>
      </c>
      <c r="I71" s="24"/>
    </row>
    <row r="72" spans="1:11">
      <c r="A72" s="19"/>
      <c r="B72">
        <f t="shared" si="12"/>
        <v>8</v>
      </c>
      <c r="C72" s="35">
        <v>1631572</v>
      </c>
      <c r="D72" s="35">
        <v>109096</v>
      </c>
      <c r="E72" s="35">
        <v>67386</v>
      </c>
      <c r="F72" s="35">
        <v>85</v>
      </c>
      <c r="G72" s="35">
        <v>1448975</v>
      </c>
      <c r="H72" s="35">
        <v>0</v>
      </c>
      <c r="I72" s="24"/>
    </row>
    <row r="73" spans="1:11">
      <c r="A73" s="19"/>
      <c r="B73">
        <f t="shared" si="12"/>
        <v>9</v>
      </c>
      <c r="C73" s="35">
        <v>1610333</v>
      </c>
      <c r="D73" s="35">
        <v>109865</v>
      </c>
      <c r="E73" s="35">
        <v>80696</v>
      </c>
      <c r="F73" s="35">
        <v>72</v>
      </c>
      <c r="G73" s="35">
        <v>1413538</v>
      </c>
      <c r="H73" s="35">
        <v>0</v>
      </c>
      <c r="I73" s="24"/>
    </row>
    <row r="74" spans="1:11">
      <c r="A74" s="19"/>
      <c r="B74">
        <f t="shared" si="12"/>
        <v>10</v>
      </c>
      <c r="C74" s="35">
        <v>1520425</v>
      </c>
      <c r="D74" s="35">
        <v>109985</v>
      </c>
      <c r="E74" s="35">
        <v>70286</v>
      </c>
      <c r="F74" s="35">
        <v>74</v>
      </c>
      <c r="G74" s="35">
        <v>1334100</v>
      </c>
      <c r="H74" s="35">
        <v>0</v>
      </c>
      <c r="I74" s="24"/>
    </row>
    <row r="75" spans="1:11">
      <c r="A75" s="19"/>
      <c r="B75" s="10" t="s">
        <v>9</v>
      </c>
      <c r="C75" s="33">
        <f t="shared" ref="C75:H75" si="13">AVERAGE(C65:C74)</f>
        <v>1595046.6</v>
      </c>
      <c r="D75" s="33">
        <f t="shared" si="13"/>
        <v>110369.3</v>
      </c>
      <c r="E75" s="33">
        <f t="shared" si="13"/>
        <v>71944.100000000006</v>
      </c>
      <c r="F75" s="33">
        <f t="shared" si="13"/>
        <v>79.7</v>
      </c>
      <c r="G75" s="33">
        <f t="shared" si="13"/>
        <v>1406263.7</v>
      </c>
      <c r="H75" s="33">
        <f t="shared" si="13"/>
        <v>0</v>
      </c>
      <c r="I75" s="68" t="s">
        <v>10</v>
      </c>
    </row>
    <row r="76" spans="1:11">
      <c r="A76" s="19"/>
      <c r="B76" s="12" t="s">
        <v>11</v>
      </c>
      <c r="C76" s="25">
        <f t="shared" ref="C76:H76" si="14">_xlfn.STDEV.P(C65:C74)</f>
        <v>43468.147982632065</v>
      </c>
      <c r="D76" s="25">
        <f t="shared" si="14"/>
        <v>1617.5077774156141</v>
      </c>
      <c r="E76" s="25">
        <f t="shared" si="14"/>
        <v>6527.6266812678559</v>
      </c>
      <c r="F76" s="25">
        <f t="shared" si="14"/>
        <v>5.8660037504249862</v>
      </c>
      <c r="G76" s="25">
        <f t="shared" si="14"/>
        <v>40744.223934319816</v>
      </c>
      <c r="H76" s="25">
        <f t="shared" si="14"/>
        <v>0</v>
      </c>
      <c r="I76" s="68"/>
    </row>
    <row r="77" spans="1:11">
      <c r="A77" s="19"/>
      <c r="B77" s="10" t="s">
        <v>12</v>
      </c>
      <c r="C77" s="13"/>
      <c r="D77" s="14">
        <f>D75/$C75</f>
        <v>6.9195031668667237E-2</v>
      </c>
      <c r="E77" s="14">
        <f>E75/$C75</f>
        <v>4.5104701016258714E-2</v>
      </c>
      <c r="F77" s="14">
        <f>F75/$C75</f>
        <v>4.9967192181093641E-5</v>
      </c>
      <c r="G77" s="14">
        <f>G75/$C75</f>
        <v>0.88164427296356096</v>
      </c>
      <c r="H77" s="14">
        <f>H75/$C75</f>
        <v>0</v>
      </c>
      <c r="I77" s="68"/>
    </row>
    <row r="78" spans="1:11">
      <c r="A78" s="19"/>
      <c r="B78" s="18" t="s">
        <v>12</v>
      </c>
      <c r="C78" s="36">
        <f>C75-$D$120-$H$120</f>
        <v>574812.4</v>
      </c>
      <c r="D78" s="15"/>
      <c r="E78" s="16">
        <f>E75/$C78</f>
        <v>0.12516100905269267</v>
      </c>
      <c r="F78" s="16">
        <f>F75/$C78</f>
        <v>1.3865393300492473E-4</v>
      </c>
      <c r="G78" s="16">
        <f>G75/$C78</f>
        <v>2.4464741887962052</v>
      </c>
      <c r="H78" s="15"/>
      <c r="I78" s="17" t="s">
        <v>13</v>
      </c>
    </row>
    <row r="79" spans="1:11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11">
      <c r="A80" s="21">
        <f>A65*2</f>
        <v>32</v>
      </c>
      <c r="B80">
        <v>1</v>
      </c>
      <c r="C80" s="34">
        <v>1362968</v>
      </c>
      <c r="D80" s="35">
        <v>150230</v>
      </c>
      <c r="E80" s="35">
        <v>35320</v>
      </c>
      <c r="F80" s="35">
        <v>93</v>
      </c>
      <c r="G80" s="35">
        <v>1169925</v>
      </c>
      <c r="H80" s="35">
        <v>0</v>
      </c>
      <c r="I80" s="24"/>
      <c r="K80" s="35"/>
    </row>
    <row r="81" spans="1:11">
      <c r="A81" s="19"/>
      <c r="B81">
        <f t="shared" ref="B81:B89" si="15">B80+1</f>
        <v>2</v>
      </c>
      <c r="C81" s="34">
        <v>1351116</v>
      </c>
      <c r="D81" s="35">
        <v>135472</v>
      </c>
      <c r="E81" s="35">
        <v>49362</v>
      </c>
      <c r="F81" s="35">
        <v>81</v>
      </c>
      <c r="G81" s="35">
        <v>1157965</v>
      </c>
      <c r="H81" s="35">
        <v>0</v>
      </c>
      <c r="I81" s="24"/>
      <c r="K81" s="35"/>
    </row>
    <row r="82" spans="1:11">
      <c r="A82" s="19"/>
      <c r="B82">
        <f t="shared" si="15"/>
        <v>3</v>
      </c>
      <c r="C82" s="35">
        <v>1381648</v>
      </c>
      <c r="D82" s="35">
        <v>123594</v>
      </c>
      <c r="E82" s="35">
        <v>50502</v>
      </c>
      <c r="F82" s="35">
        <v>77</v>
      </c>
      <c r="G82" s="35">
        <v>1201368</v>
      </c>
      <c r="H82" s="35">
        <v>0</v>
      </c>
      <c r="I82" s="24"/>
      <c r="K82" s="35"/>
    </row>
    <row r="83" spans="1:11">
      <c r="A83" s="19"/>
      <c r="B83">
        <f t="shared" si="15"/>
        <v>4</v>
      </c>
      <c r="C83" s="35">
        <v>1396032</v>
      </c>
      <c r="D83" s="35">
        <v>119272</v>
      </c>
      <c r="E83" s="35">
        <v>79070</v>
      </c>
      <c r="F83" s="35">
        <v>119</v>
      </c>
      <c r="G83" s="35">
        <v>1191501</v>
      </c>
      <c r="H83" s="35">
        <v>0</v>
      </c>
      <c r="I83" s="24"/>
      <c r="K83" s="35"/>
    </row>
    <row r="84" spans="1:11">
      <c r="A84" s="19"/>
      <c r="B84">
        <f t="shared" si="15"/>
        <v>5</v>
      </c>
      <c r="C84" s="35">
        <v>1376999</v>
      </c>
      <c r="D84" s="35">
        <v>142087</v>
      </c>
      <c r="E84" s="35">
        <v>66372</v>
      </c>
      <c r="F84" s="35">
        <v>78</v>
      </c>
      <c r="G84" s="35">
        <v>1160930</v>
      </c>
      <c r="H84" s="35">
        <v>0</v>
      </c>
      <c r="I84" s="24"/>
      <c r="K84" s="35"/>
    </row>
    <row r="85" spans="1:11">
      <c r="A85" s="19"/>
      <c r="B85">
        <f t="shared" si="15"/>
        <v>6</v>
      </c>
      <c r="C85" s="35">
        <v>1458036</v>
      </c>
      <c r="D85" s="35">
        <v>151419</v>
      </c>
      <c r="E85" s="35">
        <v>70433</v>
      </c>
      <c r="F85" s="35">
        <v>114</v>
      </c>
      <c r="G85" s="35">
        <v>1225659</v>
      </c>
      <c r="H85" s="35">
        <v>0</v>
      </c>
      <c r="I85" s="24"/>
      <c r="K85" s="35"/>
    </row>
    <row r="86" spans="1:11">
      <c r="A86" s="19"/>
      <c r="B86">
        <f t="shared" si="15"/>
        <v>7</v>
      </c>
      <c r="C86" s="35">
        <v>1392934</v>
      </c>
      <c r="D86" s="35">
        <v>157610</v>
      </c>
      <c r="E86" s="35">
        <v>67656</v>
      </c>
      <c r="F86" s="35">
        <v>90</v>
      </c>
      <c r="G86" s="35">
        <v>1160134</v>
      </c>
      <c r="H86" s="35">
        <v>0</v>
      </c>
      <c r="I86" s="24"/>
      <c r="K86" s="35"/>
    </row>
    <row r="87" spans="1:11">
      <c r="A87" s="19"/>
      <c r="B87">
        <f t="shared" si="15"/>
        <v>8</v>
      </c>
      <c r="C87" s="35">
        <v>1278882</v>
      </c>
      <c r="D87" s="35">
        <v>151335</v>
      </c>
      <c r="E87" s="35">
        <v>68678</v>
      </c>
      <c r="F87" s="35">
        <v>75</v>
      </c>
      <c r="G87" s="35">
        <v>1052227</v>
      </c>
      <c r="H87" s="35">
        <v>0</v>
      </c>
      <c r="I87" s="24"/>
      <c r="K87" s="35"/>
    </row>
    <row r="88" spans="1:11">
      <c r="A88" s="19"/>
      <c r="B88">
        <f t="shared" si="15"/>
        <v>9</v>
      </c>
      <c r="C88" s="35">
        <v>1380744</v>
      </c>
      <c r="D88" s="35">
        <v>118324</v>
      </c>
      <c r="E88" s="35">
        <v>166712</v>
      </c>
      <c r="F88" s="35">
        <v>97</v>
      </c>
      <c r="G88" s="35">
        <v>1084805</v>
      </c>
      <c r="H88" s="35">
        <v>0</v>
      </c>
      <c r="I88" s="24"/>
      <c r="K88" s="35"/>
    </row>
    <row r="89" spans="1:11">
      <c r="A89" s="19"/>
      <c r="B89">
        <f t="shared" si="15"/>
        <v>10</v>
      </c>
      <c r="C89" s="35">
        <v>1454077</v>
      </c>
      <c r="D89" s="35">
        <v>167206</v>
      </c>
      <c r="E89" s="35">
        <v>53433</v>
      </c>
      <c r="F89" s="35">
        <v>77</v>
      </c>
      <c r="G89" s="35">
        <v>1220658</v>
      </c>
      <c r="H89" s="35">
        <v>0</v>
      </c>
      <c r="I89" s="24"/>
      <c r="K89" s="35"/>
    </row>
    <row r="90" spans="1:11">
      <c r="A90" s="19"/>
      <c r="B90" s="10" t="s">
        <v>9</v>
      </c>
      <c r="C90" s="33">
        <f t="shared" ref="C90:H90" si="16">AVERAGE(C80:C89)</f>
        <v>1383343.6</v>
      </c>
      <c r="D90" s="33">
        <f t="shared" si="16"/>
        <v>141654.9</v>
      </c>
      <c r="E90" s="33">
        <f t="shared" si="16"/>
        <v>70753.8</v>
      </c>
      <c r="F90" s="33">
        <f t="shared" si="16"/>
        <v>90.1</v>
      </c>
      <c r="G90" s="33">
        <f t="shared" si="16"/>
        <v>1162517.2</v>
      </c>
      <c r="H90" s="33">
        <f t="shared" si="16"/>
        <v>0</v>
      </c>
      <c r="I90" s="68" t="s">
        <v>10</v>
      </c>
      <c r="J90" s="35"/>
    </row>
    <row r="91" spans="1:11">
      <c r="A91" s="19"/>
      <c r="B91" s="12" t="s">
        <v>11</v>
      </c>
      <c r="C91" s="25">
        <f t="shared" ref="C91:H91" si="17">_xlfn.STDEV.P(C80:C89)</f>
        <v>48219.327909459709</v>
      </c>
      <c r="D91" s="25">
        <f t="shared" si="17"/>
        <v>16062.174295219187</v>
      </c>
      <c r="E91" s="25">
        <f t="shared" si="17"/>
        <v>34254.419466106854</v>
      </c>
      <c r="F91" s="25">
        <f t="shared" si="17"/>
        <v>15.042938542718307</v>
      </c>
      <c r="G91" s="25">
        <f t="shared" si="17"/>
        <v>52918.423985980538</v>
      </c>
      <c r="H91" s="25">
        <f t="shared" si="17"/>
        <v>0</v>
      </c>
      <c r="I91" s="68"/>
    </row>
    <row r="92" spans="1:11">
      <c r="A92" s="19"/>
      <c r="B92" s="10" t="s">
        <v>12</v>
      </c>
      <c r="C92" s="13"/>
      <c r="D92" s="14">
        <f>D90/$C90</f>
        <v>0.10240037254663266</v>
      </c>
      <c r="E92" s="14">
        <f>E90/$C90</f>
        <v>5.1146945704595735E-2</v>
      </c>
      <c r="F92" s="14">
        <f>F90/$C90</f>
        <v>6.5132046730833896E-5</v>
      </c>
      <c r="G92" s="14">
        <f>G90/$C90</f>
        <v>0.84036764257267671</v>
      </c>
      <c r="H92" s="14">
        <f>H90/$C90</f>
        <v>0</v>
      </c>
      <c r="I92" s="68"/>
    </row>
    <row r="93" spans="1:11">
      <c r="A93" s="19"/>
      <c r="B93" s="18" t="s">
        <v>12</v>
      </c>
      <c r="C93" s="36">
        <f>C90-$D$120-$H$120</f>
        <v>363109.4</v>
      </c>
      <c r="D93" s="15"/>
      <c r="E93" s="16">
        <f>E90/$C93</f>
        <v>0.19485532459363486</v>
      </c>
      <c r="F93" s="16">
        <f>F90/$C93</f>
        <v>2.4813458423274086E-4</v>
      </c>
      <c r="G93" s="16">
        <f>G90/$C93</f>
        <v>3.2015618433452833</v>
      </c>
      <c r="H93" s="15"/>
      <c r="I93" s="17" t="s">
        <v>13</v>
      </c>
    </row>
    <row r="94" spans="1:11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11">
      <c r="A95" s="21">
        <f>A80*2</f>
        <v>64</v>
      </c>
      <c r="B95">
        <v>1</v>
      </c>
      <c r="C95" s="34">
        <v>1315733</v>
      </c>
      <c r="D95" s="35">
        <v>110685</v>
      </c>
      <c r="E95" s="35">
        <v>31380</v>
      </c>
      <c r="F95" s="35">
        <v>151</v>
      </c>
      <c r="G95" s="35">
        <v>1160607</v>
      </c>
      <c r="H95" s="35">
        <v>0</v>
      </c>
      <c r="I95" s="24"/>
    </row>
    <row r="96" spans="1:11">
      <c r="A96" s="19"/>
      <c r="B96">
        <f t="shared" ref="B96:B104" si="18">B95+1</f>
        <v>2</v>
      </c>
      <c r="C96" s="34">
        <v>1269845</v>
      </c>
      <c r="D96" s="35">
        <v>125628</v>
      </c>
      <c r="E96" s="35">
        <v>48211</v>
      </c>
      <c r="F96" s="35">
        <v>114</v>
      </c>
      <c r="G96" s="35">
        <v>1089369</v>
      </c>
      <c r="H96" s="35">
        <v>0</v>
      </c>
      <c r="I96" s="24"/>
    </row>
    <row r="97" spans="1:9">
      <c r="A97" s="19"/>
      <c r="B97">
        <f t="shared" si="18"/>
        <v>3</v>
      </c>
      <c r="C97" s="35">
        <v>1287814</v>
      </c>
      <c r="D97" s="35">
        <v>105141</v>
      </c>
      <c r="E97" s="35">
        <v>50545</v>
      </c>
      <c r="F97" s="35">
        <v>136</v>
      </c>
      <c r="G97" s="35">
        <v>1126749</v>
      </c>
      <c r="H97" s="35">
        <v>0</v>
      </c>
      <c r="I97" s="24"/>
    </row>
    <row r="98" spans="1:9">
      <c r="A98" s="19"/>
      <c r="B98">
        <f t="shared" si="18"/>
        <v>4</v>
      </c>
      <c r="C98" s="35">
        <v>1320125</v>
      </c>
      <c r="D98" s="35">
        <v>147235</v>
      </c>
      <c r="E98" s="35">
        <v>35259</v>
      </c>
      <c r="F98" s="35">
        <v>100</v>
      </c>
      <c r="G98" s="35">
        <v>1129681</v>
      </c>
      <c r="H98" s="35">
        <v>0</v>
      </c>
      <c r="I98" s="24"/>
    </row>
    <row r="99" spans="1:9">
      <c r="A99" s="19"/>
      <c r="B99">
        <f t="shared" si="18"/>
        <v>5</v>
      </c>
      <c r="C99" s="35">
        <v>1279685</v>
      </c>
      <c r="D99" s="35">
        <v>105193</v>
      </c>
      <c r="E99" s="35">
        <v>45849</v>
      </c>
      <c r="F99" s="35">
        <v>92</v>
      </c>
      <c r="G99" s="35">
        <v>1122177</v>
      </c>
      <c r="H99" s="35">
        <v>0</v>
      </c>
      <c r="I99" s="24"/>
    </row>
    <row r="100" spans="1:9">
      <c r="A100" s="19"/>
      <c r="B100">
        <f t="shared" si="18"/>
        <v>6</v>
      </c>
      <c r="C100" s="35">
        <v>1356741</v>
      </c>
      <c r="D100" s="35">
        <v>157834</v>
      </c>
      <c r="E100" s="35">
        <v>39788</v>
      </c>
      <c r="F100" s="35">
        <v>90</v>
      </c>
      <c r="G100" s="35">
        <v>1148581</v>
      </c>
      <c r="H100" s="35">
        <v>0</v>
      </c>
      <c r="I100" s="24"/>
    </row>
    <row r="101" spans="1:9">
      <c r="A101" s="19"/>
      <c r="B101">
        <f t="shared" si="18"/>
        <v>7</v>
      </c>
      <c r="C101" s="35">
        <v>1304998</v>
      </c>
      <c r="D101" s="35">
        <v>104532</v>
      </c>
      <c r="E101" s="35">
        <v>39634</v>
      </c>
      <c r="F101" s="35">
        <v>148</v>
      </c>
      <c r="G101" s="35">
        <v>1154839</v>
      </c>
      <c r="H101" s="35">
        <v>0</v>
      </c>
      <c r="I101" s="24"/>
    </row>
    <row r="102" spans="1:9">
      <c r="A102" s="19"/>
      <c r="B102">
        <f t="shared" si="18"/>
        <v>8</v>
      </c>
      <c r="C102" s="35">
        <v>1367794</v>
      </c>
      <c r="D102" s="35">
        <v>114486</v>
      </c>
      <c r="E102" s="35">
        <v>66113</v>
      </c>
      <c r="F102" s="35">
        <v>129</v>
      </c>
      <c r="G102" s="35">
        <v>1179765</v>
      </c>
      <c r="H102" s="35">
        <v>0</v>
      </c>
      <c r="I102" s="24"/>
    </row>
    <row r="103" spans="1:9">
      <c r="A103" s="19"/>
      <c r="B103">
        <f t="shared" si="18"/>
        <v>9</v>
      </c>
      <c r="C103" s="35">
        <v>1257471</v>
      </c>
      <c r="D103" s="35">
        <v>124205</v>
      </c>
      <c r="E103" s="35">
        <v>45489</v>
      </c>
      <c r="F103" s="35">
        <v>120</v>
      </c>
      <c r="G103" s="35">
        <v>1079732</v>
      </c>
      <c r="H103" s="35">
        <v>0</v>
      </c>
      <c r="I103" s="24"/>
    </row>
    <row r="104" spans="1:9">
      <c r="A104" s="19"/>
      <c r="B104">
        <f t="shared" si="18"/>
        <v>10</v>
      </c>
      <c r="C104" s="35">
        <v>1229761</v>
      </c>
      <c r="D104" s="35">
        <v>104097</v>
      </c>
      <c r="E104" s="35">
        <v>29300</v>
      </c>
      <c r="F104" s="35">
        <v>99</v>
      </c>
      <c r="G104" s="35">
        <v>1091532</v>
      </c>
      <c r="H104" s="35">
        <v>0</v>
      </c>
      <c r="I104" s="24"/>
    </row>
    <row r="105" spans="1:9">
      <c r="A105" s="19"/>
      <c r="B105" s="10" t="s">
        <v>9</v>
      </c>
      <c r="C105" s="33">
        <f t="shared" ref="C105:H105" si="19">AVERAGE(C95:C104)</f>
        <v>1298996.7</v>
      </c>
      <c r="D105" s="33">
        <f t="shared" si="19"/>
        <v>119903.6</v>
      </c>
      <c r="E105" s="33">
        <f t="shared" si="19"/>
        <v>43156.800000000003</v>
      </c>
      <c r="F105" s="33">
        <f t="shared" si="19"/>
        <v>117.9</v>
      </c>
      <c r="G105" s="33">
        <f t="shared" si="19"/>
        <v>1128303.2</v>
      </c>
      <c r="H105" s="33">
        <f t="shared" si="19"/>
        <v>0</v>
      </c>
      <c r="I105" s="68" t="s">
        <v>10</v>
      </c>
    </row>
    <row r="106" spans="1:9">
      <c r="A106" s="19"/>
      <c r="B106" s="12" t="s">
        <v>11</v>
      </c>
      <c r="C106" s="25">
        <f t="shared" ref="C106:H106" si="20">_xlfn.STDEV.P(C95:C104)</f>
        <v>40860.468834926498</v>
      </c>
      <c r="D106" s="25">
        <f t="shared" si="20"/>
        <v>18088.104501024976</v>
      </c>
      <c r="E106" s="25">
        <f t="shared" si="20"/>
        <v>10181.565476880261</v>
      </c>
      <c r="F106" s="25">
        <f t="shared" si="20"/>
        <v>21.445046047980405</v>
      </c>
      <c r="G106" s="25">
        <f t="shared" si="20"/>
        <v>31743.013331440354</v>
      </c>
      <c r="H106" s="25">
        <f t="shared" si="20"/>
        <v>0</v>
      </c>
      <c r="I106" s="68"/>
    </row>
    <row r="107" spans="1:9">
      <c r="A107" s="19"/>
      <c r="B107" s="10" t="s">
        <v>12</v>
      </c>
      <c r="C107" s="13"/>
      <c r="D107" s="14">
        <f>D105/$C105</f>
        <v>9.2304776447853953E-2</v>
      </c>
      <c r="E107" s="14">
        <f>E105/$C105</f>
        <v>3.3223179088907623E-2</v>
      </c>
      <c r="F107" s="14">
        <f>F105/$C105</f>
        <v>9.0762355285429138E-5</v>
      </c>
      <c r="G107" s="14">
        <f>G105/$C105</f>
        <v>0.86859589404653603</v>
      </c>
      <c r="H107" s="14">
        <f>H105/$C105</f>
        <v>0</v>
      </c>
      <c r="I107" s="68"/>
    </row>
    <row r="108" spans="1:9">
      <c r="A108" s="19"/>
      <c r="B108" s="18" t="s">
        <v>12</v>
      </c>
      <c r="C108" s="36">
        <f>C105-$D$120-$H$120</f>
        <v>278762.49999999988</v>
      </c>
      <c r="D108" s="15"/>
      <c r="E108" s="16">
        <f>E105/$C108</f>
        <v>0.15481565849065071</v>
      </c>
      <c r="F108" s="16">
        <f>F105/$C108</f>
        <v>4.2294067530604027E-4</v>
      </c>
      <c r="G108" s="16">
        <f>G105/$C108</f>
        <v>4.0475429801354217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34">
        <f>SEQ!C39</f>
        <v>4003549</v>
      </c>
      <c r="D110" s="34">
        <f>SEQ!D39</f>
        <v>119494</v>
      </c>
      <c r="E110" s="34">
        <f>SEQ!E39</f>
        <v>998966</v>
      </c>
      <c r="F110" s="34">
        <f>SEQ!F39</f>
        <v>76</v>
      </c>
      <c r="G110" s="34">
        <f>SEQ!G39</f>
        <v>1937495</v>
      </c>
      <c r="H110" s="34">
        <f>SEQ!H39</f>
        <v>906432</v>
      </c>
      <c r="I110" s="24"/>
    </row>
    <row r="111" spans="1:9">
      <c r="A111" s="23"/>
      <c r="B111">
        <f t="shared" ref="B111:B119" si="21">B110+1</f>
        <v>2</v>
      </c>
      <c r="C111" s="34">
        <f>SEQ!C40</f>
        <v>4068687</v>
      </c>
      <c r="D111" s="34">
        <f>SEQ!D40</f>
        <v>113270</v>
      </c>
      <c r="E111" s="34">
        <f>SEQ!E40</f>
        <v>998668</v>
      </c>
      <c r="F111" s="34">
        <f>SEQ!F40</f>
        <v>76</v>
      </c>
      <c r="G111" s="34">
        <f>SEQ!G40</f>
        <v>2004694</v>
      </c>
      <c r="H111" s="34">
        <f>SEQ!H40</f>
        <v>902203</v>
      </c>
      <c r="I111" s="24"/>
    </row>
    <row r="112" spans="1:9">
      <c r="A112" s="23"/>
      <c r="B112">
        <f t="shared" si="21"/>
        <v>3</v>
      </c>
      <c r="C112" s="34">
        <f>SEQ!C41</f>
        <v>3908973</v>
      </c>
      <c r="D112" s="34">
        <f>SEQ!D41</f>
        <v>124099</v>
      </c>
      <c r="E112" s="34">
        <f>SEQ!E41</f>
        <v>990397</v>
      </c>
      <c r="F112" s="34">
        <f>SEQ!F41</f>
        <v>78</v>
      </c>
      <c r="G112" s="34">
        <f>SEQ!G41</f>
        <v>1841978</v>
      </c>
      <c r="H112" s="34">
        <f>SEQ!H41</f>
        <v>906086</v>
      </c>
      <c r="I112" s="24"/>
    </row>
    <row r="113" spans="1:16">
      <c r="A113" s="23"/>
      <c r="B113">
        <f t="shared" si="21"/>
        <v>4</v>
      </c>
      <c r="C113" s="34">
        <f>SEQ!C42</f>
        <v>3760178</v>
      </c>
      <c r="D113" s="34">
        <f>SEQ!D42</f>
        <v>116259</v>
      </c>
      <c r="E113" s="34">
        <f>SEQ!E42</f>
        <v>991009</v>
      </c>
      <c r="F113" s="34">
        <f>SEQ!F42</f>
        <v>83</v>
      </c>
      <c r="G113" s="34">
        <f>SEQ!G42</f>
        <v>1711032</v>
      </c>
      <c r="H113" s="34">
        <f>SEQ!H42</f>
        <v>898592</v>
      </c>
      <c r="I113" s="24"/>
    </row>
    <row r="114" spans="1:16">
      <c r="A114" s="23"/>
      <c r="B114">
        <f t="shared" si="21"/>
        <v>5</v>
      </c>
      <c r="C114" s="34">
        <f>SEQ!C43</f>
        <v>3883339</v>
      </c>
      <c r="D114" s="34">
        <f>SEQ!D43</f>
        <v>110345</v>
      </c>
      <c r="E114" s="34">
        <f>SEQ!E43</f>
        <v>1002805</v>
      </c>
      <c r="F114" s="34">
        <f>SEQ!F43</f>
        <v>77</v>
      </c>
      <c r="G114" s="34">
        <f>SEQ!G43</f>
        <v>1823037</v>
      </c>
      <c r="H114" s="34">
        <f>SEQ!H43</f>
        <v>905911</v>
      </c>
      <c r="I114" s="24"/>
    </row>
    <row r="115" spans="1:16">
      <c r="A115" s="23"/>
      <c r="B115">
        <f t="shared" si="21"/>
        <v>6</v>
      </c>
      <c r="C115" s="34">
        <f>SEQ!C44</f>
        <v>3787490</v>
      </c>
      <c r="D115" s="34">
        <f>SEQ!D44</f>
        <v>115185</v>
      </c>
      <c r="E115" s="34">
        <f>SEQ!E44</f>
        <v>987605</v>
      </c>
      <c r="F115" s="34">
        <f>SEQ!F44</f>
        <v>76</v>
      </c>
      <c r="G115" s="34">
        <f>SEQ!G44</f>
        <v>1732439</v>
      </c>
      <c r="H115" s="34">
        <f>SEQ!H44</f>
        <v>910467</v>
      </c>
      <c r="I115" s="24"/>
      <c r="P115" s="5"/>
    </row>
    <row r="116" spans="1:16">
      <c r="A116" s="23"/>
      <c r="B116">
        <f t="shared" si="21"/>
        <v>7</v>
      </c>
      <c r="C116" s="34">
        <f>SEQ!C45</f>
        <v>3819485</v>
      </c>
      <c r="D116" s="34">
        <f>SEQ!D45</f>
        <v>114601</v>
      </c>
      <c r="E116" s="34">
        <f>SEQ!E45</f>
        <v>993894</v>
      </c>
      <c r="F116" s="34">
        <f>SEQ!F45</f>
        <v>77</v>
      </c>
      <c r="G116" s="34">
        <f>SEQ!G45</f>
        <v>1758521</v>
      </c>
      <c r="H116" s="34">
        <f>SEQ!H45</f>
        <v>907824</v>
      </c>
      <c r="I116" s="24"/>
    </row>
    <row r="117" spans="1:16">
      <c r="A117" s="23"/>
      <c r="B117">
        <f t="shared" si="21"/>
        <v>8</v>
      </c>
      <c r="C117" s="34">
        <f>SEQ!C46</f>
        <v>3843102</v>
      </c>
      <c r="D117" s="34">
        <f>SEQ!D46</f>
        <v>111463</v>
      </c>
      <c r="E117" s="34">
        <f>SEQ!E46</f>
        <v>996897</v>
      </c>
      <c r="F117" s="34">
        <f>SEQ!F46</f>
        <v>73</v>
      </c>
      <c r="G117" s="34">
        <f>SEQ!G46</f>
        <v>1784594</v>
      </c>
      <c r="H117" s="34">
        <f>SEQ!H46</f>
        <v>901691</v>
      </c>
      <c r="I117" s="24"/>
    </row>
    <row r="118" spans="1:16">
      <c r="A118" s="23"/>
      <c r="B118">
        <f t="shared" si="21"/>
        <v>9</v>
      </c>
      <c r="C118" s="34">
        <f>SEQ!C47</f>
        <v>4009871</v>
      </c>
      <c r="D118" s="34">
        <f>SEQ!D47</f>
        <v>119733</v>
      </c>
      <c r="E118" s="34">
        <f>SEQ!E47</f>
        <v>990685</v>
      </c>
      <c r="F118" s="34">
        <f>SEQ!F47</f>
        <v>81</v>
      </c>
      <c r="G118" s="34">
        <f>SEQ!G47</f>
        <v>1954883</v>
      </c>
      <c r="H118" s="34">
        <f>SEQ!H47</f>
        <v>897521</v>
      </c>
      <c r="I118" s="24"/>
    </row>
    <row r="119" spans="1:16">
      <c r="A119" s="23"/>
      <c r="B119">
        <f t="shared" si="21"/>
        <v>10</v>
      </c>
      <c r="C119" s="34">
        <f>SEQ!C48</f>
        <v>4003669</v>
      </c>
      <c r="D119" s="34">
        <f>SEQ!D48</f>
        <v>117329</v>
      </c>
      <c r="E119" s="34">
        <f>SEQ!E48</f>
        <v>979560</v>
      </c>
      <c r="F119" s="34">
        <f>SEQ!F48</f>
        <v>75</v>
      </c>
      <c r="G119" s="34">
        <f>SEQ!G48</f>
        <v>1958426</v>
      </c>
      <c r="H119" s="34">
        <f>SEQ!H48</f>
        <v>903837</v>
      </c>
      <c r="I119" s="24"/>
    </row>
    <row r="120" spans="1:16">
      <c r="A120" s="23"/>
      <c r="B120" s="10" t="s">
        <v>9</v>
      </c>
      <c r="C120" s="33">
        <f t="shared" ref="C120:H120" si="22">AVERAGE(C110:C119)</f>
        <v>3908834.3</v>
      </c>
      <c r="D120" s="33">
        <f t="shared" si="22"/>
        <v>116177.8</v>
      </c>
      <c r="E120" s="33">
        <f t="shared" si="22"/>
        <v>993048.6</v>
      </c>
      <c r="F120" s="33">
        <f t="shared" si="22"/>
        <v>77.2</v>
      </c>
      <c r="G120" s="33">
        <f t="shared" si="22"/>
        <v>1850709.9</v>
      </c>
      <c r="H120" s="33">
        <f t="shared" si="22"/>
        <v>904056.4</v>
      </c>
      <c r="I120" s="68" t="s">
        <v>10</v>
      </c>
    </row>
    <row r="121" spans="1:16">
      <c r="A121" s="23"/>
      <c r="B121" s="12" t="s">
        <v>11</v>
      </c>
      <c r="C121" s="25">
        <f t="shared" ref="C121:H121" si="23">_xlfn.STDEV.P(C110:C119)</f>
        <v>101736.4202584797</v>
      </c>
      <c r="D121" s="25">
        <f t="shared" si="23"/>
        <v>3948.3165982479168</v>
      </c>
      <c r="E121" s="25">
        <f t="shared" si="23"/>
        <v>6369.1300065236537</v>
      </c>
      <c r="F121" s="25">
        <f t="shared" si="23"/>
        <v>2.7495454169735041</v>
      </c>
      <c r="G121" s="25">
        <f t="shared" si="23"/>
        <v>100452.78100724737</v>
      </c>
      <c r="H121" s="25">
        <f t="shared" si="23"/>
        <v>3874.8207752101257</v>
      </c>
      <c r="I121" s="68"/>
    </row>
    <row r="122" spans="1:16">
      <c r="A122" s="23"/>
      <c r="B122" s="10" t="s">
        <v>12</v>
      </c>
      <c r="C122" s="13"/>
      <c r="D122" s="14">
        <f>D120/$C120</f>
        <v>2.9721853392455137E-2</v>
      </c>
      <c r="E122" s="14">
        <f>E120/$C120</f>
        <v>0.25405236543283505</v>
      </c>
      <c r="F122" s="14">
        <f>F120/$C120</f>
        <v>1.9750133690752766E-5</v>
      </c>
      <c r="G122" s="14">
        <f>G120/$C120</f>
        <v>0.4734684967331565</v>
      </c>
      <c r="H122" s="14">
        <f>H120/$C120</f>
        <v>0.23128542440389455</v>
      </c>
      <c r="I122" s="68"/>
    </row>
    <row r="123" spans="1:16">
      <c r="A123" s="23"/>
      <c r="B123" s="18" t="s">
        <v>12</v>
      </c>
      <c r="C123" s="36">
        <f>$C120-$D120-$H120</f>
        <v>2888600.1</v>
      </c>
      <c r="D123" s="15"/>
      <c r="E123" s="16">
        <f>E120/$C123</f>
        <v>0.34378195860340793</v>
      </c>
      <c r="F123" s="16">
        <f>F120/$C123</f>
        <v>2.6725748572812138E-5</v>
      </c>
      <c r="G123" s="16">
        <f>G120/$C123</f>
        <v>0.64069439726184318</v>
      </c>
      <c r="H123" s="15"/>
      <c r="I123" s="17" t="s">
        <v>13</v>
      </c>
    </row>
    <row r="124" spans="1:16" ht="15" thickBot="1"/>
    <row r="125" spans="1:16">
      <c r="A125" s="81" t="s">
        <v>28</v>
      </c>
      <c r="B125" s="82"/>
      <c r="C125" s="82"/>
      <c r="D125" s="83"/>
    </row>
    <row r="126" spans="1:16">
      <c r="A126" s="51"/>
      <c r="B126" s="50" t="s">
        <v>29</v>
      </c>
      <c r="C126" s="50" t="s">
        <v>30</v>
      </c>
      <c r="D126" s="52" t="s">
        <v>31</v>
      </c>
    </row>
    <row r="127" spans="1:16">
      <c r="A127" s="53" t="s">
        <v>32</v>
      </c>
      <c r="B127" s="37">
        <f>C$120-C127</f>
        <v>1065075.7999999998</v>
      </c>
      <c r="C127" s="37">
        <f>E$120+G$120</f>
        <v>2843758.5</v>
      </c>
      <c r="D127" s="79">
        <f>(1/B128)</f>
        <v>3.6700057404365025</v>
      </c>
    </row>
    <row r="128" spans="1:16" ht="15" thickBot="1">
      <c r="A128" s="54" t="s">
        <v>33</v>
      </c>
      <c r="B128" s="55">
        <f>B127/($B127+$C127)</f>
        <v>0.27247913783400846</v>
      </c>
      <c r="C128" s="55">
        <f>C127/($B127+$C127)</f>
        <v>0.72752086216599154</v>
      </c>
      <c r="D128" s="80"/>
    </row>
    <row r="129" spans="1:4" ht="15" thickBot="1"/>
    <row r="130" spans="1:4">
      <c r="A130" s="81" t="s">
        <v>34</v>
      </c>
      <c r="B130" s="82"/>
      <c r="C130" s="82"/>
      <c r="D130" s="83"/>
    </row>
    <row r="131" spans="1:4">
      <c r="A131" s="51"/>
      <c r="B131" s="50" t="s">
        <v>29</v>
      </c>
      <c r="C131" s="50" t="s">
        <v>30</v>
      </c>
      <c r="D131" s="52" t="s">
        <v>31</v>
      </c>
    </row>
    <row r="132" spans="1:4">
      <c r="A132" s="53" t="s">
        <v>32</v>
      </c>
      <c r="B132" s="37">
        <f>C$123-C132</f>
        <v>44841.600000000093</v>
      </c>
      <c r="C132" s="37">
        <f>E$120+G$120</f>
        <v>2843758.5</v>
      </c>
      <c r="D132" s="79">
        <f>(1/B133)</f>
        <v>64.41786421537131</v>
      </c>
    </row>
    <row r="133" spans="1:4" ht="15" thickBot="1">
      <c r="A133" s="54" t="s">
        <v>33</v>
      </c>
      <c r="B133" s="55">
        <f>B132/($B132+$C132)</f>
        <v>1.5523644134748903E-2</v>
      </c>
      <c r="C133" s="55">
        <f>C132/($B132+$C132)</f>
        <v>0.98447635586525106</v>
      </c>
      <c r="D133" s="80"/>
    </row>
  </sheetData>
  <mergeCells count="13">
    <mergeCell ref="D127:D128"/>
    <mergeCell ref="A125:D125"/>
    <mergeCell ref="A130:D130"/>
    <mergeCell ref="D132:D133"/>
    <mergeCell ref="I90:I92"/>
    <mergeCell ref="I105:I107"/>
    <mergeCell ref="I120:I122"/>
    <mergeCell ref="I75:I77"/>
    <mergeCell ref="B1:I1"/>
    <mergeCell ref="I15:I17"/>
    <mergeCell ref="I30:I32"/>
    <mergeCell ref="I45:I47"/>
    <mergeCell ref="I60:I6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EB52-8F4F-4292-B269-3E629B3A7722}">
  <dimension ref="A1:T134"/>
  <sheetViews>
    <sheetView topLeftCell="A46" zoomScaleNormal="100" workbookViewId="0">
      <selection activeCell="C65" sqref="C65:H74"/>
    </sheetView>
  </sheetViews>
  <sheetFormatPr defaultRowHeight="14.45"/>
  <cols>
    <col min="1" max="1" width="19.5703125" customWidth="1"/>
    <col min="2" max="2" width="15.85546875" customWidth="1"/>
    <col min="3" max="3" width="23.28515625" customWidth="1"/>
    <col min="4" max="4" width="21.28515625" customWidth="1"/>
    <col min="5" max="5" width="22.140625" customWidth="1"/>
    <col min="6" max="6" width="21.85546875" customWidth="1"/>
    <col min="7" max="7" width="18.85546875" customWidth="1"/>
    <col min="8" max="8" width="15.5703125" customWidth="1"/>
    <col min="9" max="9" width="12.140625" customWidth="1"/>
    <col min="10" max="10" width="10.42578125" bestFit="1" customWidth="1"/>
    <col min="11" max="12" width="9.28515625" bestFit="1" customWidth="1"/>
    <col min="13" max="13" width="16.28515625" customWidth="1"/>
    <col min="14" max="14" width="12.85546875" customWidth="1"/>
    <col min="15" max="15" width="17.140625" customWidth="1"/>
    <col min="16" max="16" width="17.7109375" customWidth="1"/>
    <col min="17" max="17" width="16.85546875" customWidth="1"/>
    <col min="18" max="18" width="19.7109375" customWidth="1"/>
    <col min="19" max="19" width="18.42578125" customWidth="1"/>
    <col min="20" max="20" width="13.5703125" customWidth="1"/>
  </cols>
  <sheetData>
    <row r="1" spans="1:20" ht="32.450000000000003" customHeight="1">
      <c r="B1" s="78" t="s">
        <v>35</v>
      </c>
      <c r="C1" s="78"/>
      <c r="D1" s="78"/>
      <c r="E1" s="78"/>
      <c r="F1" s="78"/>
      <c r="G1" s="78"/>
      <c r="H1" s="78"/>
      <c r="I1" s="78"/>
    </row>
    <row r="2" spans="1:20">
      <c r="L2" s="4"/>
      <c r="M2" s="28"/>
    </row>
    <row r="4" spans="1:20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  <c r="L4" s="8"/>
      <c r="M4" s="8"/>
      <c r="N4" s="4"/>
      <c r="O4" s="4"/>
      <c r="P4" s="2"/>
      <c r="Q4" s="2"/>
      <c r="R4" s="2"/>
      <c r="S4" s="2"/>
      <c r="T4" s="4"/>
    </row>
    <row r="5" spans="1:20">
      <c r="A5" s="19">
        <v>1</v>
      </c>
      <c r="B5">
        <v>1</v>
      </c>
      <c r="C5" s="34">
        <v>3925180</v>
      </c>
      <c r="D5" s="35">
        <v>81564</v>
      </c>
      <c r="E5" s="35">
        <v>1002351</v>
      </c>
      <c r="F5" s="35">
        <v>93</v>
      </c>
      <c r="G5" s="35">
        <v>2841144</v>
      </c>
      <c r="H5" s="35">
        <v>0</v>
      </c>
      <c r="I5" s="24"/>
      <c r="L5" s="7"/>
      <c r="M5" s="27"/>
      <c r="N5" s="5"/>
      <c r="P5" s="9"/>
      <c r="Q5" s="5"/>
      <c r="S5" s="5"/>
    </row>
    <row r="6" spans="1:20">
      <c r="A6" s="20"/>
      <c r="B6">
        <f t="shared" ref="B6:B13" si="0">B5+1</f>
        <v>2</v>
      </c>
      <c r="C6" s="34">
        <v>3991120</v>
      </c>
      <c r="D6" s="35">
        <v>74948</v>
      </c>
      <c r="E6" s="35">
        <v>991475</v>
      </c>
      <c r="F6" s="35">
        <v>99</v>
      </c>
      <c r="G6" s="35">
        <v>2924569</v>
      </c>
      <c r="H6" s="35">
        <v>0</v>
      </c>
      <c r="I6" s="24"/>
      <c r="L6" s="7"/>
      <c r="M6" s="27"/>
      <c r="N6" s="5"/>
      <c r="P6" s="9"/>
      <c r="Q6" s="5"/>
      <c r="S6" s="5"/>
    </row>
    <row r="7" spans="1:20">
      <c r="A7" s="20"/>
      <c r="B7">
        <f t="shared" si="0"/>
        <v>3</v>
      </c>
      <c r="C7" s="35">
        <v>3922953</v>
      </c>
      <c r="D7" s="35">
        <v>86986</v>
      </c>
      <c r="E7" s="35">
        <v>1012272</v>
      </c>
      <c r="F7" s="35">
        <v>93</v>
      </c>
      <c r="G7" s="35">
        <v>2823560</v>
      </c>
      <c r="H7" s="35">
        <v>0</v>
      </c>
      <c r="I7" s="24"/>
      <c r="L7" s="7"/>
      <c r="M7" s="27"/>
      <c r="N7" s="5"/>
      <c r="P7" s="9"/>
      <c r="Q7" s="5"/>
      <c r="S7" s="5"/>
    </row>
    <row r="8" spans="1:20">
      <c r="A8" s="20"/>
      <c r="B8">
        <f t="shared" si="0"/>
        <v>4</v>
      </c>
      <c r="C8" s="35">
        <v>4122243</v>
      </c>
      <c r="D8" s="35">
        <v>77770</v>
      </c>
      <c r="E8" s="35">
        <v>998395</v>
      </c>
      <c r="F8" s="35">
        <v>95</v>
      </c>
      <c r="G8" s="35">
        <v>3045949</v>
      </c>
      <c r="H8" s="35">
        <v>0</v>
      </c>
      <c r="I8" s="24"/>
      <c r="L8" s="7"/>
      <c r="M8" s="27"/>
      <c r="N8" s="5"/>
      <c r="P8" s="9"/>
      <c r="Q8" s="5"/>
      <c r="S8" s="5"/>
    </row>
    <row r="9" spans="1:20">
      <c r="A9" s="20"/>
      <c r="B9">
        <f t="shared" si="0"/>
        <v>5</v>
      </c>
      <c r="C9" s="35">
        <v>3963749</v>
      </c>
      <c r="D9" s="35">
        <v>75762</v>
      </c>
      <c r="E9" s="35">
        <v>1000120</v>
      </c>
      <c r="F9" s="35">
        <v>95</v>
      </c>
      <c r="G9" s="35">
        <v>2887743</v>
      </c>
      <c r="H9" s="35">
        <v>0</v>
      </c>
      <c r="I9" s="24"/>
      <c r="L9" s="7"/>
      <c r="M9" s="27"/>
      <c r="N9" s="5"/>
      <c r="P9" s="9"/>
      <c r="Q9" s="5"/>
      <c r="S9" s="5"/>
    </row>
    <row r="10" spans="1:20">
      <c r="A10" s="20"/>
      <c r="B10">
        <f t="shared" si="0"/>
        <v>6</v>
      </c>
      <c r="C10" s="35">
        <v>3812896</v>
      </c>
      <c r="D10" s="35">
        <v>74655</v>
      </c>
      <c r="E10" s="35">
        <v>1000903</v>
      </c>
      <c r="F10" s="35">
        <v>112</v>
      </c>
      <c r="G10" s="35">
        <v>2737195</v>
      </c>
      <c r="H10" s="35">
        <v>0</v>
      </c>
      <c r="I10" s="24"/>
      <c r="L10" s="7"/>
      <c r="M10" s="27"/>
      <c r="N10" s="5"/>
      <c r="P10" s="9"/>
      <c r="Q10" s="5"/>
      <c r="S10" s="5"/>
    </row>
    <row r="11" spans="1:20">
      <c r="A11" s="20"/>
      <c r="B11">
        <f t="shared" si="0"/>
        <v>7</v>
      </c>
      <c r="C11" s="35">
        <v>4015883</v>
      </c>
      <c r="D11" s="35">
        <v>74234</v>
      </c>
      <c r="E11" s="35">
        <v>1005914</v>
      </c>
      <c r="F11" s="35">
        <v>97</v>
      </c>
      <c r="G11" s="35">
        <v>2935596</v>
      </c>
      <c r="H11" s="35">
        <v>0</v>
      </c>
      <c r="I11" s="24"/>
      <c r="L11" s="7"/>
      <c r="M11" s="27"/>
      <c r="N11" s="5"/>
      <c r="P11" s="9"/>
      <c r="Q11" s="5"/>
      <c r="S11" s="5"/>
    </row>
    <row r="12" spans="1:20">
      <c r="A12" s="20"/>
      <c r="B12">
        <f t="shared" si="0"/>
        <v>8</v>
      </c>
      <c r="C12" s="35">
        <v>3817108</v>
      </c>
      <c r="D12" s="35">
        <v>74652</v>
      </c>
      <c r="E12" s="35">
        <v>999157</v>
      </c>
      <c r="F12" s="35">
        <v>103</v>
      </c>
      <c r="G12" s="35">
        <v>2743162</v>
      </c>
      <c r="H12" s="35">
        <v>0</v>
      </c>
      <c r="I12" s="24"/>
    </row>
    <row r="13" spans="1:20">
      <c r="A13" s="20"/>
      <c r="B13">
        <f t="shared" si="0"/>
        <v>9</v>
      </c>
      <c r="C13" s="35">
        <v>3892313</v>
      </c>
      <c r="D13" s="35">
        <v>88935</v>
      </c>
      <c r="E13" s="35">
        <v>995384</v>
      </c>
      <c r="F13" s="35">
        <v>90</v>
      </c>
      <c r="G13" s="35">
        <v>2807862</v>
      </c>
      <c r="H13" s="35">
        <v>0</v>
      </c>
      <c r="I13" s="24"/>
      <c r="L13" s="8"/>
      <c r="M13" s="8"/>
    </row>
    <row r="14" spans="1:20">
      <c r="A14" s="20"/>
      <c r="B14">
        <f>B13+1</f>
        <v>10</v>
      </c>
      <c r="C14" s="35">
        <v>3995919</v>
      </c>
      <c r="D14" s="35">
        <v>71308</v>
      </c>
      <c r="E14" s="35">
        <v>993176</v>
      </c>
      <c r="F14" s="35">
        <v>105</v>
      </c>
      <c r="G14" s="35">
        <v>2931296</v>
      </c>
      <c r="H14" s="35">
        <v>0</v>
      </c>
      <c r="I14" s="24"/>
      <c r="L14" s="7"/>
      <c r="M14" s="9"/>
    </row>
    <row r="15" spans="1:20">
      <c r="A15" s="20"/>
      <c r="B15" s="10" t="s">
        <v>9</v>
      </c>
      <c r="C15" s="33">
        <f t="shared" ref="C15:H15" si="1">AVERAGE(C5:C14)</f>
        <v>3945936.4</v>
      </c>
      <c r="D15" s="33">
        <f t="shared" si="1"/>
        <v>78081.399999999994</v>
      </c>
      <c r="E15" s="33">
        <f t="shared" si="1"/>
        <v>999914.7</v>
      </c>
      <c r="F15" s="33">
        <f t="shared" si="1"/>
        <v>98.2</v>
      </c>
      <c r="G15" s="33">
        <f t="shared" si="1"/>
        <v>2867807.6</v>
      </c>
      <c r="H15" s="33">
        <f t="shared" si="1"/>
        <v>0</v>
      </c>
      <c r="I15" s="68" t="s">
        <v>10</v>
      </c>
      <c r="L15" s="7"/>
      <c r="M15" s="9"/>
    </row>
    <row r="16" spans="1:20">
      <c r="A16" s="20"/>
      <c r="B16" s="12" t="s">
        <v>11</v>
      </c>
      <c r="C16" s="25">
        <f t="shared" ref="C16:H16" si="2">_xlfn.STDEV.P(C5:C14)</f>
        <v>88862.078137077115</v>
      </c>
      <c r="D16" s="25">
        <f t="shared" si="2"/>
        <v>5556.0620442900026</v>
      </c>
      <c r="E16" s="25">
        <f t="shared" si="2"/>
        <v>5793.948222930544</v>
      </c>
      <c r="F16" s="25">
        <f t="shared" si="2"/>
        <v>6.3529520697074364</v>
      </c>
      <c r="G16" s="25">
        <f t="shared" si="2"/>
        <v>91015.454025346713</v>
      </c>
      <c r="H16" s="25">
        <f t="shared" si="2"/>
        <v>0</v>
      </c>
      <c r="I16" s="68"/>
      <c r="L16" s="7"/>
      <c r="M16" s="9"/>
    </row>
    <row r="17" spans="1:13">
      <c r="A17" s="20"/>
      <c r="B17" s="10" t="s">
        <v>12</v>
      </c>
      <c r="C17" s="13"/>
      <c r="D17" s="14">
        <f>D15/$C15</f>
        <v>1.9787799925006393E-2</v>
      </c>
      <c r="E17" s="14">
        <f>E15/$C15</f>
        <v>0.25340365343952326</v>
      </c>
      <c r="F17" s="14">
        <f>F15/$C15</f>
        <v>2.488636157440348E-5</v>
      </c>
      <c r="G17" s="14">
        <f>G15/$C15</f>
        <v>0.72677491710205977</v>
      </c>
      <c r="H17" s="14">
        <f>H15/$C15</f>
        <v>0</v>
      </c>
      <c r="I17" s="68"/>
      <c r="L17" s="7"/>
      <c r="M17" s="9"/>
    </row>
    <row r="18" spans="1:13">
      <c r="A18" s="20"/>
      <c r="B18" s="18" t="s">
        <v>12</v>
      </c>
      <c r="C18" s="36">
        <f>C15-$D$120-$H$120</f>
        <v>2925702.2</v>
      </c>
      <c r="D18" s="15"/>
      <c r="E18" s="16">
        <f>E15/$C18</f>
        <v>0.34176913152678351</v>
      </c>
      <c r="F18" s="16">
        <f>F15/$C18</f>
        <v>3.3564591775608604E-5</v>
      </c>
      <c r="G18" s="16">
        <f>G15/$C18</f>
        <v>0.9802117248980432</v>
      </c>
      <c r="H18" s="15"/>
      <c r="I18" s="17" t="s">
        <v>13</v>
      </c>
      <c r="L18" s="7"/>
      <c r="M18" s="9"/>
    </row>
    <row r="19" spans="1:13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  <c r="L19" s="7"/>
      <c r="M19" s="9"/>
    </row>
    <row r="20" spans="1:13">
      <c r="A20" s="21">
        <f>A5*2</f>
        <v>2</v>
      </c>
      <c r="B20">
        <v>1</v>
      </c>
      <c r="C20" s="34">
        <v>2429847</v>
      </c>
      <c r="D20" s="35">
        <v>140258</v>
      </c>
      <c r="E20" s="35">
        <v>513367</v>
      </c>
      <c r="F20" s="35">
        <v>75</v>
      </c>
      <c r="G20" s="35">
        <v>1776081</v>
      </c>
      <c r="H20" s="35">
        <v>0</v>
      </c>
      <c r="I20" s="24"/>
    </row>
    <row r="21" spans="1:13">
      <c r="A21" s="19"/>
      <c r="B21">
        <f t="shared" ref="B21:B29" si="3">B20+1</f>
        <v>2</v>
      </c>
      <c r="C21" s="34">
        <v>2559903</v>
      </c>
      <c r="D21" s="35">
        <v>97511</v>
      </c>
      <c r="E21" s="35">
        <v>510051</v>
      </c>
      <c r="F21" s="35">
        <v>92</v>
      </c>
      <c r="G21" s="35">
        <v>1952227</v>
      </c>
      <c r="H21" s="35">
        <v>0</v>
      </c>
      <c r="I21" s="24"/>
    </row>
    <row r="22" spans="1:13">
      <c r="A22" s="19"/>
      <c r="B22">
        <f t="shared" si="3"/>
        <v>3</v>
      </c>
      <c r="C22" s="35">
        <v>2357458</v>
      </c>
      <c r="D22" s="35">
        <v>74892</v>
      </c>
      <c r="E22" s="35">
        <v>511824</v>
      </c>
      <c r="F22" s="35">
        <v>98</v>
      </c>
      <c r="G22" s="35">
        <v>1770611</v>
      </c>
      <c r="H22" s="35">
        <v>0</v>
      </c>
      <c r="I22" s="24"/>
    </row>
    <row r="23" spans="1:13">
      <c r="A23" s="19"/>
      <c r="B23">
        <f t="shared" si="3"/>
        <v>4</v>
      </c>
      <c r="C23" s="35">
        <v>2591163</v>
      </c>
      <c r="D23" s="35">
        <v>74756</v>
      </c>
      <c r="E23" s="35">
        <v>506811</v>
      </c>
      <c r="F23" s="35">
        <v>110</v>
      </c>
      <c r="G23" s="35">
        <v>2009455</v>
      </c>
      <c r="H23" s="35">
        <v>0</v>
      </c>
      <c r="I23" s="24"/>
    </row>
    <row r="24" spans="1:13">
      <c r="A24" s="19"/>
      <c r="B24">
        <f t="shared" si="3"/>
        <v>5</v>
      </c>
      <c r="C24" s="35">
        <v>2753249</v>
      </c>
      <c r="D24" s="35">
        <v>97922</v>
      </c>
      <c r="E24" s="35">
        <v>518436</v>
      </c>
      <c r="F24" s="35">
        <v>104</v>
      </c>
      <c r="G24" s="35">
        <v>2136758</v>
      </c>
      <c r="H24" s="35">
        <v>0</v>
      </c>
      <c r="I24" s="24"/>
    </row>
    <row r="25" spans="1:13">
      <c r="A25" s="19"/>
      <c r="B25">
        <f t="shared" si="3"/>
        <v>6</v>
      </c>
      <c r="C25" s="35">
        <v>2440091</v>
      </c>
      <c r="D25" s="35">
        <v>74205</v>
      </c>
      <c r="E25" s="35">
        <v>510643</v>
      </c>
      <c r="F25" s="35">
        <v>93</v>
      </c>
      <c r="G25" s="35">
        <v>1855124</v>
      </c>
      <c r="H25" s="35">
        <v>0</v>
      </c>
      <c r="I25" s="24"/>
    </row>
    <row r="26" spans="1:13">
      <c r="A26" s="19"/>
      <c r="B26">
        <f t="shared" si="3"/>
        <v>7</v>
      </c>
      <c r="C26" s="35">
        <v>3031427</v>
      </c>
      <c r="D26" s="35">
        <v>84741</v>
      </c>
      <c r="E26" s="35">
        <v>511443</v>
      </c>
      <c r="F26" s="35">
        <v>94</v>
      </c>
      <c r="G26" s="35">
        <v>2435116</v>
      </c>
      <c r="H26" s="35">
        <v>0</v>
      </c>
      <c r="I26" s="24"/>
    </row>
    <row r="27" spans="1:13">
      <c r="A27" s="19"/>
      <c r="B27">
        <f t="shared" si="3"/>
        <v>8</v>
      </c>
      <c r="C27" s="35">
        <v>2525853</v>
      </c>
      <c r="D27" s="35">
        <v>78231</v>
      </c>
      <c r="E27" s="35">
        <v>508524</v>
      </c>
      <c r="F27" s="35">
        <v>93</v>
      </c>
      <c r="G27" s="35">
        <v>1938955</v>
      </c>
      <c r="H27" s="35">
        <v>0</v>
      </c>
      <c r="I27" s="24"/>
    </row>
    <row r="28" spans="1:13">
      <c r="A28" s="19"/>
      <c r="B28">
        <f t="shared" si="3"/>
        <v>9</v>
      </c>
      <c r="C28" s="35">
        <v>2516950</v>
      </c>
      <c r="D28" s="35">
        <v>74589</v>
      </c>
      <c r="E28" s="35">
        <v>509264</v>
      </c>
      <c r="F28" s="35">
        <v>114</v>
      </c>
      <c r="G28" s="35">
        <v>1932946</v>
      </c>
      <c r="H28" s="35">
        <v>0</v>
      </c>
      <c r="I28" s="24"/>
    </row>
    <row r="29" spans="1:13">
      <c r="A29" s="19"/>
      <c r="B29">
        <f t="shared" si="3"/>
        <v>10</v>
      </c>
      <c r="C29" s="35">
        <v>2392472</v>
      </c>
      <c r="D29" s="35">
        <v>74822</v>
      </c>
      <c r="E29" s="35">
        <v>510029</v>
      </c>
      <c r="F29" s="35">
        <v>103</v>
      </c>
      <c r="G29" s="35">
        <v>1807481</v>
      </c>
      <c r="H29" s="35">
        <v>0</v>
      </c>
      <c r="I29" s="24"/>
    </row>
    <row r="30" spans="1:13">
      <c r="A30" s="19"/>
      <c r="B30" s="10" t="s">
        <v>9</v>
      </c>
      <c r="C30" s="33">
        <f t="shared" ref="C30:H30" si="4">AVERAGE(C20:C29)</f>
        <v>2559841.2999999998</v>
      </c>
      <c r="D30" s="33">
        <f t="shared" si="4"/>
        <v>87192.7</v>
      </c>
      <c r="E30" s="33">
        <f t="shared" si="4"/>
        <v>511039.2</v>
      </c>
      <c r="F30" s="33">
        <f t="shared" si="4"/>
        <v>97.6</v>
      </c>
      <c r="G30" s="33">
        <f t="shared" si="4"/>
        <v>1961475.4</v>
      </c>
      <c r="H30" s="33">
        <f t="shared" si="4"/>
        <v>0</v>
      </c>
      <c r="I30" s="68" t="s">
        <v>10</v>
      </c>
    </row>
    <row r="31" spans="1:13">
      <c r="A31" s="19"/>
      <c r="B31" s="12" t="s">
        <v>11</v>
      </c>
      <c r="C31" s="25">
        <f t="shared" ref="C31:H31" si="5">_xlfn.STDEV.P(C20:C29)</f>
        <v>190784.08392685698</v>
      </c>
      <c r="D31" s="25">
        <f t="shared" si="5"/>
        <v>19774.682571662182</v>
      </c>
      <c r="E31" s="25">
        <f t="shared" si="5"/>
        <v>3006.9839972969598</v>
      </c>
      <c r="F31" s="25">
        <f t="shared" si="5"/>
        <v>10.44222198576529</v>
      </c>
      <c r="G31" s="25">
        <f t="shared" si="5"/>
        <v>190943.25756161174</v>
      </c>
      <c r="H31" s="25">
        <f t="shared" si="5"/>
        <v>0</v>
      </c>
      <c r="I31" s="68"/>
    </row>
    <row r="32" spans="1:13">
      <c r="A32" s="19"/>
      <c r="B32" s="10" t="s">
        <v>12</v>
      </c>
      <c r="C32" s="13"/>
      <c r="D32" s="14">
        <f>D30/$C30</f>
        <v>3.4061760000512531E-2</v>
      </c>
      <c r="E32" s="14">
        <f>E30/$C30</f>
        <v>0.19963706343826865</v>
      </c>
      <c r="F32" s="14">
        <f>F30/$C30</f>
        <v>3.8127363598673091E-5</v>
      </c>
      <c r="G32" s="14">
        <f>G30/$C30</f>
        <v>0.76624882956611418</v>
      </c>
      <c r="H32" s="14">
        <f>H30/$C30</f>
        <v>0</v>
      </c>
      <c r="I32" s="68"/>
    </row>
    <row r="33" spans="1:9">
      <c r="A33" s="19"/>
      <c r="B33" s="18" t="s">
        <v>12</v>
      </c>
      <c r="C33" s="36">
        <f>C30-$D$120-$H$120</f>
        <v>1539607.1</v>
      </c>
      <c r="D33" s="15"/>
      <c r="E33" s="16">
        <f>E30/$C33</f>
        <v>0.33192832119311477</v>
      </c>
      <c r="F33" s="16">
        <f>F30/$C33</f>
        <v>6.3392796772631142E-5</v>
      </c>
      <c r="G33" s="16">
        <f>G30/$C33</f>
        <v>1.2740103627737231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34">
        <v>1851196</v>
      </c>
      <c r="D35" s="35">
        <v>140092</v>
      </c>
      <c r="E35" s="35">
        <v>256309</v>
      </c>
      <c r="F35" s="35">
        <v>83</v>
      </c>
      <c r="G35" s="35">
        <v>1454649</v>
      </c>
      <c r="H35" s="35">
        <v>0</v>
      </c>
      <c r="I35" s="24"/>
    </row>
    <row r="36" spans="1:9">
      <c r="A36" s="19"/>
      <c r="B36">
        <f t="shared" ref="B36:B44" si="6">B35+1</f>
        <v>2</v>
      </c>
      <c r="C36" s="34">
        <v>1755829</v>
      </c>
      <c r="D36" s="35">
        <v>98452</v>
      </c>
      <c r="E36" s="35">
        <v>252992</v>
      </c>
      <c r="F36" s="35">
        <v>105</v>
      </c>
      <c r="G36" s="35">
        <v>1404258</v>
      </c>
      <c r="H36" s="35">
        <v>0</v>
      </c>
      <c r="I36" s="24"/>
    </row>
    <row r="37" spans="1:9">
      <c r="A37" s="19"/>
      <c r="B37">
        <f t="shared" si="6"/>
        <v>3</v>
      </c>
      <c r="C37" s="35">
        <v>1753548</v>
      </c>
      <c r="D37" s="35">
        <v>89506</v>
      </c>
      <c r="E37" s="35">
        <v>258003</v>
      </c>
      <c r="F37" s="35">
        <v>101</v>
      </c>
      <c r="G37" s="35">
        <v>1405910</v>
      </c>
      <c r="H37" s="35">
        <v>0</v>
      </c>
      <c r="I37" s="24"/>
    </row>
    <row r="38" spans="1:9">
      <c r="A38" s="19"/>
      <c r="B38">
        <f t="shared" si="6"/>
        <v>4</v>
      </c>
      <c r="C38" s="35">
        <v>1798526</v>
      </c>
      <c r="D38" s="35">
        <v>92152</v>
      </c>
      <c r="E38" s="35">
        <v>255669</v>
      </c>
      <c r="F38" s="35">
        <v>107</v>
      </c>
      <c r="G38" s="35">
        <v>1450572</v>
      </c>
      <c r="H38" s="35">
        <v>0</v>
      </c>
      <c r="I38" s="24"/>
    </row>
    <row r="39" spans="1:9">
      <c r="A39" s="19"/>
      <c r="B39">
        <f t="shared" si="6"/>
        <v>5</v>
      </c>
      <c r="C39" s="35">
        <v>1750562</v>
      </c>
      <c r="D39" s="35">
        <v>89669</v>
      </c>
      <c r="E39" s="35">
        <v>254536</v>
      </c>
      <c r="F39" s="35">
        <v>106</v>
      </c>
      <c r="G39" s="35">
        <v>1406211</v>
      </c>
      <c r="H39" s="35">
        <v>0</v>
      </c>
      <c r="I39" s="24"/>
    </row>
    <row r="40" spans="1:9">
      <c r="A40" s="19"/>
      <c r="B40">
        <f t="shared" si="6"/>
        <v>6</v>
      </c>
      <c r="C40" s="35">
        <v>1795821</v>
      </c>
      <c r="D40" s="35">
        <v>73347</v>
      </c>
      <c r="E40" s="35">
        <v>254754</v>
      </c>
      <c r="F40" s="35">
        <v>97</v>
      </c>
      <c r="G40" s="35">
        <v>1467596</v>
      </c>
      <c r="H40" s="35">
        <v>0</v>
      </c>
      <c r="I40" s="24"/>
    </row>
    <row r="41" spans="1:9">
      <c r="A41" s="19"/>
      <c r="B41">
        <f t="shared" si="6"/>
        <v>7</v>
      </c>
      <c r="C41" s="35">
        <v>1790156</v>
      </c>
      <c r="D41" s="35">
        <v>73306</v>
      </c>
      <c r="E41" s="35">
        <v>255694</v>
      </c>
      <c r="F41" s="35">
        <v>104</v>
      </c>
      <c r="G41" s="35">
        <v>1461023</v>
      </c>
      <c r="H41" s="35">
        <v>0</v>
      </c>
      <c r="I41" s="24"/>
    </row>
    <row r="42" spans="1:9">
      <c r="A42" s="19"/>
      <c r="B42">
        <f t="shared" si="6"/>
        <v>8</v>
      </c>
      <c r="C42" s="35">
        <v>1722308</v>
      </c>
      <c r="D42" s="35">
        <v>74340</v>
      </c>
      <c r="E42" s="35">
        <v>256135</v>
      </c>
      <c r="F42" s="35">
        <v>113</v>
      </c>
      <c r="G42" s="35">
        <v>1391685</v>
      </c>
      <c r="H42" s="35">
        <v>0</v>
      </c>
      <c r="I42" s="24"/>
    </row>
    <row r="43" spans="1:9">
      <c r="A43" s="19"/>
      <c r="B43">
        <f t="shared" si="6"/>
        <v>9</v>
      </c>
      <c r="C43" s="35">
        <v>2401484</v>
      </c>
      <c r="D43" s="35">
        <v>88735</v>
      </c>
      <c r="E43" s="35">
        <v>252723</v>
      </c>
      <c r="F43" s="35">
        <v>95</v>
      </c>
      <c r="G43" s="35">
        <v>2059895</v>
      </c>
      <c r="H43" s="35">
        <v>0</v>
      </c>
      <c r="I43" s="24"/>
    </row>
    <row r="44" spans="1:9">
      <c r="A44" s="19"/>
      <c r="B44">
        <f t="shared" si="6"/>
        <v>10</v>
      </c>
      <c r="C44" s="35">
        <v>1808638</v>
      </c>
      <c r="D44" s="35">
        <v>71410</v>
      </c>
      <c r="E44" s="35">
        <v>254644</v>
      </c>
      <c r="F44" s="35">
        <v>117</v>
      </c>
      <c r="G44" s="35">
        <v>1482438</v>
      </c>
      <c r="H44" s="35">
        <v>0</v>
      </c>
      <c r="I44" s="24"/>
    </row>
    <row r="45" spans="1:9">
      <c r="A45" s="19"/>
      <c r="B45" s="10" t="s">
        <v>9</v>
      </c>
      <c r="C45" s="33">
        <f t="shared" ref="C45:H45" si="7">AVERAGE(C35:C44)</f>
        <v>1842806.8</v>
      </c>
      <c r="D45" s="33">
        <f t="shared" si="7"/>
        <v>89100.9</v>
      </c>
      <c r="E45" s="33">
        <f t="shared" si="7"/>
        <v>255145.9</v>
      </c>
      <c r="F45" s="33">
        <f t="shared" si="7"/>
        <v>102.8</v>
      </c>
      <c r="G45" s="33">
        <f t="shared" si="7"/>
        <v>1498423.7</v>
      </c>
      <c r="H45" s="33">
        <f t="shared" si="7"/>
        <v>0</v>
      </c>
      <c r="I45" s="68" t="s">
        <v>10</v>
      </c>
    </row>
    <row r="46" spans="1:9">
      <c r="A46" s="19"/>
      <c r="B46" s="12" t="s">
        <v>11</v>
      </c>
      <c r="C46" s="25">
        <f t="shared" ref="C46:H46" si="8">_xlfn.STDEV.P(C35:C44)</f>
        <v>189436.00390622686</v>
      </c>
      <c r="D46" s="25">
        <f t="shared" si="8"/>
        <v>19302.80194919898</v>
      </c>
      <c r="E46" s="25">
        <f t="shared" si="8"/>
        <v>1495.1717259231464</v>
      </c>
      <c r="F46" s="25">
        <f t="shared" si="8"/>
        <v>9.108238029388561</v>
      </c>
      <c r="G46" s="25">
        <f t="shared" si="8"/>
        <v>189574.00354270625</v>
      </c>
      <c r="H46" s="25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4.8350646416108291E-2</v>
      </c>
      <c r="E47" s="14">
        <f>E45/$C45</f>
        <v>0.13845504585722171</v>
      </c>
      <c r="F47" s="14">
        <f>F45/$C45</f>
        <v>5.5784469647062295E-5</v>
      </c>
      <c r="G47" s="14">
        <f>G45/$C45</f>
        <v>0.81312034446584414</v>
      </c>
      <c r="H47" s="14">
        <f>H45/$C45</f>
        <v>0</v>
      </c>
      <c r="I47" s="68"/>
    </row>
    <row r="48" spans="1:9">
      <c r="A48" s="19"/>
      <c r="B48" s="18" t="s">
        <v>12</v>
      </c>
      <c r="C48" s="36">
        <f>C45-$D$120-$H$120</f>
        <v>822572.6</v>
      </c>
      <c r="D48" s="15"/>
      <c r="E48" s="16">
        <f>E45/$C48</f>
        <v>0.31018040231342497</v>
      </c>
      <c r="F48" s="16">
        <f>F45/$C48</f>
        <v>1.249737713121006E-4</v>
      </c>
      <c r="G48" s="16">
        <f>G45/$C48</f>
        <v>1.8216309417551715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34">
        <v>1545563</v>
      </c>
      <c r="D50" s="35">
        <v>109272</v>
      </c>
      <c r="E50" s="35">
        <v>68059</v>
      </c>
      <c r="F50" s="35">
        <v>89</v>
      </c>
      <c r="G50" s="35">
        <v>1362194</v>
      </c>
      <c r="H50" s="35">
        <v>0</v>
      </c>
      <c r="I50" s="24"/>
    </row>
    <row r="51" spans="1:9">
      <c r="A51" s="19"/>
      <c r="B51">
        <f t="shared" ref="B51:B59" si="9">B50+1</f>
        <v>2</v>
      </c>
      <c r="C51" s="34">
        <v>1646120</v>
      </c>
      <c r="D51" s="35">
        <v>108753</v>
      </c>
      <c r="E51" s="35">
        <v>87834</v>
      </c>
      <c r="F51" s="35">
        <v>75</v>
      </c>
      <c r="G51" s="35">
        <v>1443331</v>
      </c>
      <c r="H51" s="35">
        <v>0</v>
      </c>
      <c r="I51" s="24"/>
    </row>
    <row r="52" spans="1:9">
      <c r="A52" s="19"/>
      <c r="B52">
        <f t="shared" si="9"/>
        <v>3</v>
      </c>
      <c r="C52" s="35">
        <v>1586119</v>
      </c>
      <c r="D52" s="35">
        <v>113785</v>
      </c>
      <c r="E52" s="35">
        <v>69603</v>
      </c>
      <c r="F52" s="35">
        <v>76</v>
      </c>
      <c r="G52" s="35">
        <v>1396627</v>
      </c>
      <c r="H52" s="35">
        <v>0</v>
      </c>
      <c r="I52" s="24"/>
    </row>
    <row r="53" spans="1:9">
      <c r="A53" s="19"/>
      <c r="B53">
        <f t="shared" si="9"/>
        <v>4</v>
      </c>
      <c r="C53" s="35">
        <v>1600722</v>
      </c>
      <c r="D53" s="35">
        <v>113075</v>
      </c>
      <c r="E53" s="35">
        <v>68883</v>
      </c>
      <c r="F53" s="35">
        <v>85</v>
      </c>
      <c r="G53" s="35">
        <v>1412736</v>
      </c>
      <c r="H53" s="35">
        <v>0</v>
      </c>
      <c r="I53" s="24"/>
    </row>
    <row r="54" spans="1:9">
      <c r="A54" s="19"/>
      <c r="B54">
        <f t="shared" si="9"/>
        <v>5</v>
      </c>
      <c r="C54" s="35">
        <v>1602275</v>
      </c>
      <c r="D54" s="35">
        <v>109753</v>
      </c>
      <c r="E54" s="35">
        <v>67285</v>
      </c>
      <c r="F54" s="35">
        <v>86</v>
      </c>
      <c r="G54" s="35">
        <v>1415594</v>
      </c>
      <c r="H54" s="35">
        <v>0</v>
      </c>
      <c r="I54" s="24"/>
    </row>
    <row r="55" spans="1:9">
      <c r="A55" s="19"/>
      <c r="B55">
        <f t="shared" si="9"/>
        <v>6</v>
      </c>
      <c r="C55" s="35">
        <v>1547150</v>
      </c>
      <c r="D55" s="35">
        <v>109439</v>
      </c>
      <c r="E55" s="35">
        <v>67275</v>
      </c>
      <c r="F55" s="35">
        <v>74</v>
      </c>
      <c r="G55" s="35">
        <v>1364323</v>
      </c>
      <c r="H55" s="35">
        <v>0</v>
      </c>
      <c r="I55" s="24"/>
    </row>
    <row r="56" spans="1:9">
      <c r="A56" s="19"/>
      <c r="B56">
        <f t="shared" si="9"/>
        <v>7</v>
      </c>
      <c r="C56" s="35">
        <v>1660187</v>
      </c>
      <c r="D56" s="35">
        <v>110670</v>
      </c>
      <c r="E56" s="35">
        <v>72134</v>
      </c>
      <c r="F56" s="35">
        <v>81</v>
      </c>
      <c r="G56" s="35">
        <v>1471219</v>
      </c>
      <c r="H56" s="35">
        <v>0</v>
      </c>
      <c r="I56" s="24"/>
    </row>
    <row r="57" spans="1:9">
      <c r="A57" s="19"/>
      <c r="B57">
        <f t="shared" si="9"/>
        <v>8</v>
      </c>
      <c r="C57" s="35">
        <v>1631572</v>
      </c>
      <c r="D57" s="35">
        <v>109096</v>
      </c>
      <c r="E57" s="35">
        <v>67386</v>
      </c>
      <c r="F57" s="35">
        <v>85</v>
      </c>
      <c r="G57" s="35">
        <v>1448975</v>
      </c>
      <c r="H57" s="35">
        <v>0</v>
      </c>
      <c r="I57" s="24"/>
    </row>
    <row r="58" spans="1:9">
      <c r="A58" s="19"/>
      <c r="B58">
        <f t="shared" si="9"/>
        <v>9</v>
      </c>
      <c r="C58" s="35">
        <v>1610333</v>
      </c>
      <c r="D58" s="35">
        <v>109865</v>
      </c>
      <c r="E58" s="35">
        <v>80696</v>
      </c>
      <c r="F58" s="35">
        <v>72</v>
      </c>
      <c r="G58" s="35">
        <v>1413538</v>
      </c>
      <c r="H58" s="35">
        <v>0</v>
      </c>
      <c r="I58" s="24"/>
    </row>
    <row r="59" spans="1:9">
      <c r="A59" s="19"/>
      <c r="B59">
        <f t="shared" si="9"/>
        <v>10</v>
      </c>
      <c r="C59" s="35">
        <v>1520425</v>
      </c>
      <c r="D59" s="35">
        <v>109985</v>
      </c>
      <c r="E59" s="35">
        <v>70286</v>
      </c>
      <c r="F59" s="35">
        <v>74</v>
      </c>
      <c r="G59" s="35">
        <v>1334100</v>
      </c>
      <c r="H59" s="35">
        <v>0</v>
      </c>
      <c r="I59" s="24"/>
    </row>
    <row r="60" spans="1:9">
      <c r="A60" s="19"/>
      <c r="B60" s="10" t="s">
        <v>9</v>
      </c>
      <c r="C60" s="33">
        <v>1610333</v>
      </c>
      <c r="D60" s="33">
        <v>109865</v>
      </c>
      <c r="E60" s="33">
        <v>80696</v>
      </c>
      <c r="F60" s="33">
        <v>72</v>
      </c>
      <c r="G60" s="33">
        <v>1413538</v>
      </c>
      <c r="H60" s="33">
        <v>0</v>
      </c>
      <c r="I60" s="68" t="s">
        <v>10</v>
      </c>
    </row>
    <row r="61" spans="1:9">
      <c r="A61" s="19"/>
      <c r="B61" s="12" t="s">
        <v>11</v>
      </c>
      <c r="C61" s="25">
        <f t="shared" ref="C61:H61" si="10">_xlfn.STDEV.P(C50:C59)</f>
        <v>43468.147982632065</v>
      </c>
      <c r="D61" s="25">
        <f t="shared" si="10"/>
        <v>1617.5077774156141</v>
      </c>
      <c r="E61" s="25">
        <f t="shared" si="10"/>
        <v>6527.6266812678559</v>
      </c>
      <c r="F61" s="25">
        <f t="shared" si="10"/>
        <v>5.8660037504249862</v>
      </c>
      <c r="G61" s="25">
        <f t="shared" si="10"/>
        <v>40744.223934319816</v>
      </c>
      <c r="H61" s="25">
        <f t="shared" si="10"/>
        <v>0</v>
      </c>
      <c r="I61" s="68"/>
    </row>
    <row r="62" spans="1:9">
      <c r="A62" s="19"/>
      <c r="B62" s="10" t="s">
        <v>12</v>
      </c>
      <c r="C62" s="13"/>
      <c r="D62" s="14">
        <f>D60/$C60</f>
        <v>6.8225019297250944E-2</v>
      </c>
      <c r="E62" s="14">
        <f>E60/$C60</f>
        <v>5.0111374479688366E-2</v>
      </c>
      <c r="F62" s="14">
        <f>F60/$C60</f>
        <v>4.4711249163992789E-5</v>
      </c>
      <c r="G62" s="14">
        <f>G60/$C60</f>
        <v>0.87779235723294502</v>
      </c>
      <c r="H62" s="14">
        <f>H60/$C60</f>
        <v>0</v>
      </c>
      <c r="I62" s="68"/>
    </row>
    <row r="63" spans="1:9">
      <c r="A63" s="19"/>
      <c r="B63" s="18" t="s">
        <v>12</v>
      </c>
      <c r="C63" s="36">
        <f>C60-$D$120-$H$120</f>
        <v>590098.79999999993</v>
      </c>
      <c r="D63" s="15"/>
      <c r="E63" s="16">
        <f>E60/$C63</f>
        <v>0.13674998152851695</v>
      </c>
      <c r="F63" s="16">
        <f>F60/$C63</f>
        <v>1.2201346621955511E-4</v>
      </c>
      <c r="G63" s="16">
        <f>G60/$C63</f>
        <v>2.3954259862924654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9">
      <c r="A65" s="21">
        <f>A50*2</f>
        <v>16</v>
      </c>
      <c r="B65">
        <v>1</v>
      </c>
      <c r="C65" s="34">
        <v>1350685</v>
      </c>
      <c r="D65" s="35">
        <v>74157</v>
      </c>
      <c r="E65" s="35">
        <v>198586</v>
      </c>
      <c r="F65" s="35">
        <v>121</v>
      </c>
      <c r="G65" s="35">
        <v>1077798</v>
      </c>
      <c r="H65" s="35">
        <v>0</v>
      </c>
      <c r="I65" s="24"/>
    </row>
    <row r="66" spans="1:9">
      <c r="A66" s="19"/>
      <c r="B66">
        <f t="shared" ref="B66:B74" si="11">B65+1</f>
        <v>2</v>
      </c>
      <c r="C66" s="34">
        <v>1643178</v>
      </c>
      <c r="D66" s="35">
        <v>73964</v>
      </c>
      <c r="E66" s="35">
        <v>453235</v>
      </c>
      <c r="F66" s="35">
        <v>110</v>
      </c>
      <c r="G66" s="35">
        <v>1115846</v>
      </c>
      <c r="H66" s="35">
        <v>0</v>
      </c>
      <c r="I66" s="24"/>
    </row>
    <row r="67" spans="1:9">
      <c r="A67" s="19"/>
      <c r="B67">
        <f t="shared" si="11"/>
        <v>3</v>
      </c>
      <c r="C67" s="35">
        <v>1313774</v>
      </c>
      <c r="D67" s="35">
        <v>71436</v>
      </c>
      <c r="E67" s="35">
        <v>120397</v>
      </c>
      <c r="F67" s="35">
        <v>114</v>
      </c>
      <c r="G67" s="35">
        <v>1121799</v>
      </c>
      <c r="H67" s="35">
        <v>0</v>
      </c>
      <c r="I67" s="24"/>
    </row>
    <row r="68" spans="1:9">
      <c r="A68" s="19"/>
      <c r="B68">
        <f t="shared" si="11"/>
        <v>4</v>
      </c>
      <c r="C68" s="35">
        <v>1635255</v>
      </c>
      <c r="D68" s="35">
        <v>91608</v>
      </c>
      <c r="E68" s="35">
        <v>442726</v>
      </c>
      <c r="F68" s="35">
        <v>115</v>
      </c>
      <c r="G68" s="35">
        <v>1100775</v>
      </c>
      <c r="H68" s="35">
        <v>0</v>
      </c>
      <c r="I68" s="24"/>
    </row>
    <row r="69" spans="1:9">
      <c r="A69" s="19"/>
      <c r="B69">
        <f t="shared" si="11"/>
        <v>5</v>
      </c>
      <c r="C69" s="35">
        <v>1289548</v>
      </c>
      <c r="D69" s="35">
        <v>75199</v>
      </c>
      <c r="E69" s="35">
        <v>64838</v>
      </c>
      <c r="F69" s="35">
        <v>112</v>
      </c>
      <c r="G69" s="35">
        <v>1149382</v>
      </c>
      <c r="H69" s="35">
        <v>0</v>
      </c>
      <c r="I69" s="24"/>
    </row>
    <row r="70" spans="1:9">
      <c r="A70" s="19"/>
      <c r="B70">
        <f t="shared" si="11"/>
        <v>6</v>
      </c>
      <c r="C70" s="35">
        <v>1261042</v>
      </c>
      <c r="D70" s="35">
        <v>74109</v>
      </c>
      <c r="E70" s="35">
        <v>98837</v>
      </c>
      <c r="F70" s="35">
        <v>111</v>
      </c>
      <c r="G70" s="35">
        <v>1087969</v>
      </c>
      <c r="H70" s="35">
        <v>0</v>
      </c>
      <c r="I70" s="24"/>
    </row>
    <row r="71" spans="1:9">
      <c r="A71" s="19"/>
      <c r="B71">
        <f t="shared" si="11"/>
        <v>7</v>
      </c>
      <c r="C71" s="35">
        <v>1521083</v>
      </c>
      <c r="D71" s="35">
        <v>90386</v>
      </c>
      <c r="E71" s="35">
        <v>389480</v>
      </c>
      <c r="F71" s="35">
        <v>113</v>
      </c>
      <c r="G71" s="35">
        <v>1041080</v>
      </c>
      <c r="H71" s="35">
        <v>0</v>
      </c>
      <c r="I71" s="24"/>
    </row>
    <row r="72" spans="1:9">
      <c r="A72" s="19"/>
      <c r="B72">
        <f t="shared" si="11"/>
        <v>8</v>
      </c>
      <c r="C72" s="35">
        <v>1332023</v>
      </c>
      <c r="D72" s="35">
        <v>74031</v>
      </c>
      <c r="E72" s="35">
        <v>129752</v>
      </c>
      <c r="F72" s="35">
        <v>111</v>
      </c>
      <c r="G72" s="35">
        <v>1128104</v>
      </c>
      <c r="H72" s="35">
        <v>0</v>
      </c>
      <c r="I72" s="24"/>
    </row>
    <row r="73" spans="1:9">
      <c r="A73" s="19"/>
      <c r="B73">
        <f t="shared" si="11"/>
        <v>9</v>
      </c>
      <c r="C73" s="35">
        <v>1266411</v>
      </c>
      <c r="D73" s="35">
        <v>73701</v>
      </c>
      <c r="E73" s="35">
        <v>141878</v>
      </c>
      <c r="F73" s="35">
        <v>121</v>
      </c>
      <c r="G73" s="35">
        <v>1050692</v>
      </c>
      <c r="H73" s="35">
        <v>0</v>
      </c>
      <c r="I73" s="24"/>
    </row>
    <row r="74" spans="1:9">
      <c r="A74" s="19"/>
      <c r="B74">
        <f t="shared" si="11"/>
        <v>10</v>
      </c>
      <c r="C74" s="35">
        <v>1324795</v>
      </c>
      <c r="D74" s="35">
        <v>88024</v>
      </c>
      <c r="E74" s="35">
        <v>205689</v>
      </c>
      <c r="F74" s="35">
        <v>119</v>
      </c>
      <c r="G74" s="35">
        <v>1030936</v>
      </c>
      <c r="H74" s="35">
        <v>0</v>
      </c>
      <c r="I74" s="24"/>
    </row>
    <row r="75" spans="1:9">
      <c r="A75" s="19"/>
      <c r="B75" s="10" t="s">
        <v>9</v>
      </c>
      <c r="C75" s="33">
        <f t="shared" ref="C75:H75" si="12">AVERAGE(C65:C74)</f>
        <v>1393779.4</v>
      </c>
      <c r="D75" s="33">
        <f t="shared" si="12"/>
        <v>78661.5</v>
      </c>
      <c r="E75" s="33">
        <f t="shared" si="12"/>
        <v>224541.8</v>
      </c>
      <c r="F75" s="33">
        <f t="shared" si="12"/>
        <v>114.7</v>
      </c>
      <c r="G75" s="33">
        <f t="shared" si="12"/>
        <v>1090438.1000000001</v>
      </c>
      <c r="H75" s="33">
        <f t="shared" si="12"/>
        <v>0</v>
      </c>
      <c r="I75" s="68" t="s">
        <v>10</v>
      </c>
    </row>
    <row r="76" spans="1:9">
      <c r="A76" s="19"/>
      <c r="B76" s="12" t="s">
        <v>11</v>
      </c>
      <c r="C76" s="25">
        <f t="shared" ref="C76:H76" si="13">_xlfn.STDEV.P(C65:C74)</f>
        <v>140802.39230865362</v>
      </c>
      <c r="D76" s="25">
        <f t="shared" si="13"/>
        <v>7523.6912383483677</v>
      </c>
      <c r="E76" s="25">
        <f t="shared" si="13"/>
        <v>140039.35738055926</v>
      </c>
      <c r="F76" s="25">
        <f t="shared" si="13"/>
        <v>3.9761790704142088</v>
      </c>
      <c r="G76" s="25">
        <f t="shared" si="13"/>
        <v>37883.195866901195</v>
      </c>
      <c r="H76" s="25">
        <f t="shared" si="13"/>
        <v>0</v>
      </c>
      <c r="I76" s="68"/>
    </row>
    <row r="77" spans="1:9">
      <c r="A77" s="19"/>
      <c r="B77" s="10" t="s">
        <v>12</v>
      </c>
      <c r="C77" s="13"/>
      <c r="D77" s="14">
        <f>D75/$C75</f>
        <v>5.6437553891239896E-2</v>
      </c>
      <c r="E77" s="14">
        <f>E75/$C75</f>
        <v>0.16110282588478492</v>
      </c>
      <c r="F77" s="14">
        <f>F75/$C75</f>
        <v>8.2294228197087727E-5</v>
      </c>
      <c r="G77" s="14">
        <f>G75/$C75</f>
        <v>0.78236060885962311</v>
      </c>
      <c r="H77" s="14">
        <f>H75/$C75</f>
        <v>0</v>
      </c>
      <c r="I77" s="68"/>
    </row>
    <row r="78" spans="1:9">
      <c r="A78" s="19"/>
      <c r="B78" s="18" t="s">
        <v>12</v>
      </c>
      <c r="C78" s="36">
        <f>C75-$D$120-$H$120</f>
        <v>373545.19999999984</v>
      </c>
      <c r="D78" s="15"/>
      <c r="E78" s="16">
        <f>E75/$C78</f>
        <v>0.60111012000689634</v>
      </c>
      <c r="F78" s="16">
        <f>F75/$C78</f>
        <v>3.0705788750598338E-4</v>
      </c>
      <c r="G78" s="16">
        <f>G75/$C78</f>
        <v>2.9191597161468024</v>
      </c>
      <c r="H78" s="15"/>
      <c r="I78" s="17" t="s">
        <v>13</v>
      </c>
    </row>
    <row r="79" spans="1:9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9">
      <c r="A80" s="21">
        <f>A65*2</f>
        <v>32</v>
      </c>
      <c r="B80">
        <v>1</v>
      </c>
      <c r="C80" s="34">
        <v>1437675</v>
      </c>
      <c r="D80" s="35">
        <v>88868</v>
      </c>
      <c r="E80" s="35">
        <v>317459</v>
      </c>
      <c r="F80" s="35">
        <v>119</v>
      </c>
      <c r="G80" s="35">
        <v>1031210</v>
      </c>
      <c r="H80" s="35">
        <v>0</v>
      </c>
      <c r="I80" s="24"/>
    </row>
    <row r="81" spans="1:10">
      <c r="A81" s="19"/>
      <c r="B81">
        <f t="shared" ref="B81:B89" si="14">B80+1</f>
        <v>2</v>
      </c>
      <c r="C81" s="34">
        <v>1428164</v>
      </c>
      <c r="D81" s="35">
        <v>93419</v>
      </c>
      <c r="E81" s="35">
        <v>296258</v>
      </c>
      <c r="F81" s="35">
        <v>125</v>
      </c>
      <c r="G81" s="35">
        <v>1038340</v>
      </c>
      <c r="H81" s="35">
        <v>0</v>
      </c>
      <c r="I81" s="24"/>
    </row>
    <row r="82" spans="1:10">
      <c r="A82" s="19"/>
      <c r="B82">
        <f t="shared" si="14"/>
        <v>3</v>
      </c>
      <c r="C82" s="35">
        <v>1375987</v>
      </c>
      <c r="D82" s="35">
        <v>72371</v>
      </c>
      <c r="E82" s="35">
        <v>253030</v>
      </c>
      <c r="F82" s="35">
        <v>133</v>
      </c>
      <c r="G82" s="35">
        <v>1050406</v>
      </c>
      <c r="H82" s="35">
        <v>0</v>
      </c>
      <c r="I82" s="24"/>
    </row>
    <row r="83" spans="1:10">
      <c r="A83" s="19"/>
      <c r="B83">
        <f t="shared" si="14"/>
        <v>4</v>
      </c>
      <c r="C83" s="35">
        <v>1296622</v>
      </c>
      <c r="D83" s="35">
        <v>70381</v>
      </c>
      <c r="E83" s="35">
        <v>209956</v>
      </c>
      <c r="F83" s="35">
        <v>140</v>
      </c>
      <c r="G83" s="35">
        <v>1016129</v>
      </c>
      <c r="H83" s="35">
        <v>0</v>
      </c>
      <c r="I83" s="24"/>
    </row>
    <row r="84" spans="1:10">
      <c r="A84" s="19"/>
      <c r="B84">
        <f t="shared" si="14"/>
        <v>5</v>
      </c>
      <c r="C84" s="35">
        <v>1433812</v>
      </c>
      <c r="D84" s="35">
        <v>78872</v>
      </c>
      <c r="E84" s="35">
        <v>312872</v>
      </c>
      <c r="F84" s="35">
        <v>127</v>
      </c>
      <c r="G84" s="35">
        <v>1041923</v>
      </c>
      <c r="H84" s="35">
        <v>0</v>
      </c>
      <c r="I84" s="24"/>
    </row>
    <row r="85" spans="1:10">
      <c r="A85" s="19"/>
      <c r="B85">
        <f t="shared" si="14"/>
        <v>6</v>
      </c>
      <c r="C85" s="35">
        <v>1462775</v>
      </c>
      <c r="D85" s="35">
        <v>94905</v>
      </c>
      <c r="E85" s="35">
        <v>333304</v>
      </c>
      <c r="F85" s="35">
        <v>125</v>
      </c>
      <c r="G85" s="35">
        <v>1034419</v>
      </c>
      <c r="H85" s="35">
        <v>0</v>
      </c>
      <c r="I85" s="24"/>
    </row>
    <row r="86" spans="1:10">
      <c r="A86" s="19"/>
      <c r="B86">
        <f t="shared" si="14"/>
        <v>7</v>
      </c>
      <c r="C86" s="35">
        <v>1428156</v>
      </c>
      <c r="D86" s="35">
        <v>86359</v>
      </c>
      <c r="E86" s="35">
        <v>335822</v>
      </c>
      <c r="F86" s="35">
        <v>127</v>
      </c>
      <c r="G86" s="35">
        <v>1005828</v>
      </c>
      <c r="H86" s="35">
        <v>0</v>
      </c>
      <c r="I86" s="24"/>
    </row>
    <row r="87" spans="1:10">
      <c r="A87" s="19"/>
      <c r="B87">
        <f t="shared" si="14"/>
        <v>8</v>
      </c>
      <c r="C87" s="35">
        <v>1455666</v>
      </c>
      <c r="D87" s="35">
        <v>89437</v>
      </c>
      <c r="E87" s="35">
        <v>330019</v>
      </c>
      <c r="F87" s="35">
        <v>124</v>
      </c>
      <c r="G87" s="35">
        <v>1036051</v>
      </c>
      <c r="H87" s="35">
        <v>0</v>
      </c>
      <c r="I87" s="24"/>
    </row>
    <row r="88" spans="1:10">
      <c r="A88" s="19"/>
      <c r="B88">
        <f t="shared" si="14"/>
        <v>9</v>
      </c>
      <c r="C88" s="35">
        <v>1429615</v>
      </c>
      <c r="D88" s="35">
        <v>70610</v>
      </c>
      <c r="E88" s="35">
        <v>359716</v>
      </c>
      <c r="F88" s="35">
        <v>125</v>
      </c>
      <c r="G88" s="35">
        <v>999145</v>
      </c>
      <c r="H88" s="35">
        <v>0</v>
      </c>
      <c r="I88" s="24"/>
    </row>
    <row r="89" spans="1:10">
      <c r="A89" s="19"/>
      <c r="B89">
        <f t="shared" si="14"/>
        <v>10</v>
      </c>
      <c r="C89" s="35">
        <v>1366621</v>
      </c>
      <c r="D89" s="35">
        <v>74490</v>
      </c>
      <c r="E89" s="35">
        <v>302438</v>
      </c>
      <c r="F89" s="35">
        <v>113</v>
      </c>
      <c r="G89" s="35">
        <v>989559</v>
      </c>
      <c r="H89" s="35">
        <v>0</v>
      </c>
      <c r="I89" s="24"/>
    </row>
    <row r="90" spans="1:10">
      <c r="A90" s="19"/>
      <c r="B90" s="10" t="s">
        <v>9</v>
      </c>
      <c r="C90" s="33">
        <f t="shared" ref="C90:H90" si="15">AVERAGE(C80:C89)</f>
        <v>1411509.3</v>
      </c>
      <c r="D90" s="33">
        <f t="shared" si="15"/>
        <v>81971.199999999997</v>
      </c>
      <c r="E90" s="33">
        <f t="shared" si="15"/>
        <v>305087.40000000002</v>
      </c>
      <c r="F90" s="33">
        <f t="shared" si="15"/>
        <v>125.8</v>
      </c>
      <c r="G90" s="33">
        <f t="shared" si="15"/>
        <v>1024301</v>
      </c>
      <c r="H90" s="33">
        <f t="shared" si="15"/>
        <v>0</v>
      </c>
      <c r="I90" s="68" t="s">
        <v>10</v>
      </c>
      <c r="J90" s="35"/>
    </row>
    <row r="91" spans="1:10">
      <c r="A91" s="19"/>
      <c r="B91" s="12" t="s">
        <v>11</v>
      </c>
      <c r="C91" s="25">
        <f t="shared" ref="C91:H91" si="16">_xlfn.STDEV.P(C80:C89)</f>
        <v>48081.42410130964</v>
      </c>
      <c r="D91" s="25">
        <f t="shared" si="16"/>
        <v>9176.2680409848526</v>
      </c>
      <c r="E91" s="25">
        <f t="shared" si="16"/>
        <v>41719.600954946822</v>
      </c>
      <c r="F91" s="25">
        <f t="shared" si="16"/>
        <v>6.8673138853557578</v>
      </c>
      <c r="G91" s="25">
        <f t="shared" si="16"/>
        <v>19300.607109622226</v>
      </c>
      <c r="H91" s="25">
        <f t="shared" si="16"/>
        <v>0</v>
      </c>
      <c r="I91" s="68"/>
    </row>
    <row r="92" spans="1:10">
      <c r="A92" s="19"/>
      <c r="B92" s="10" t="s">
        <v>12</v>
      </c>
      <c r="C92" s="13"/>
      <c r="D92" s="14">
        <f>D90/$C90</f>
        <v>5.8073439544464915E-2</v>
      </c>
      <c r="E92" s="14">
        <f>E90/$C90</f>
        <v>0.21614267791221781</v>
      </c>
      <c r="F92" s="14">
        <f>F90/$C90</f>
        <v>8.9124457061671492E-5</v>
      </c>
      <c r="G92" s="14">
        <f>G90/$C90</f>
        <v>0.72567782585633689</v>
      </c>
      <c r="H92" s="14">
        <f>H90/$C90</f>
        <v>0</v>
      </c>
      <c r="I92" s="68"/>
    </row>
    <row r="93" spans="1:10">
      <c r="A93" s="19"/>
      <c r="B93" s="18" t="s">
        <v>12</v>
      </c>
      <c r="C93" s="36">
        <f>C90-$D$120-$H$120</f>
        <v>391275.1</v>
      </c>
      <c r="D93" s="15"/>
      <c r="E93" s="16">
        <f>E90/$C93</f>
        <v>0.77972608019268297</v>
      </c>
      <c r="F93" s="16">
        <f>F90/$C93</f>
        <v>3.2151292019349045E-4</v>
      </c>
      <c r="G93" s="16">
        <f>G90/$C93</f>
        <v>2.6178537811376192</v>
      </c>
      <c r="H93" s="15"/>
      <c r="I93" s="17" t="s">
        <v>13</v>
      </c>
    </row>
    <row r="94" spans="1:10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10">
      <c r="A95" s="21">
        <f>A80*2</f>
        <v>64</v>
      </c>
      <c r="B95">
        <v>1</v>
      </c>
      <c r="C95" s="34">
        <v>1712178</v>
      </c>
      <c r="D95" s="35">
        <v>87486</v>
      </c>
      <c r="E95" s="35">
        <v>252943</v>
      </c>
      <c r="F95" s="35">
        <v>124</v>
      </c>
      <c r="G95" s="35">
        <v>1371610</v>
      </c>
      <c r="H95" s="35">
        <v>0</v>
      </c>
      <c r="I95" s="24"/>
    </row>
    <row r="96" spans="1:10">
      <c r="A96" s="19"/>
      <c r="B96">
        <f t="shared" ref="B96:B104" si="17">B95+1</f>
        <v>2</v>
      </c>
      <c r="C96" s="34">
        <v>1639687</v>
      </c>
      <c r="D96" s="35">
        <v>95462</v>
      </c>
      <c r="E96" s="35">
        <v>254390</v>
      </c>
      <c r="F96" s="35">
        <v>124</v>
      </c>
      <c r="G96" s="35">
        <v>1289693</v>
      </c>
      <c r="H96" s="35">
        <v>0</v>
      </c>
      <c r="I96" s="24"/>
    </row>
    <row r="97" spans="1:9">
      <c r="A97" s="19"/>
      <c r="B97">
        <f t="shared" si="17"/>
        <v>3</v>
      </c>
      <c r="C97" s="35">
        <v>1686380</v>
      </c>
      <c r="D97" s="35">
        <v>97363</v>
      </c>
      <c r="E97" s="35">
        <v>233868</v>
      </c>
      <c r="F97" s="35">
        <v>125</v>
      </c>
      <c r="G97" s="35">
        <v>1355008</v>
      </c>
      <c r="H97" s="35">
        <v>0</v>
      </c>
      <c r="I97" s="24"/>
    </row>
    <row r="98" spans="1:9">
      <c r="A98" s="19"/>
      <c r="B98">
        <f t="shared" si="17"/>
        <v>4</v>
      </c>
      <c r="C98" s="35">
        <v>1688660</v>
      </c>
      <c r="D98" s="35">
        <v>86981</v>
      </c>
      <c r="E98" s="35">
        <v>238363</v>
      </c>
      <c r="F98" s="35">
        <v>120</v>
      </c>
      <c r="G98" s="35">
        <v>1363182</v>
      </c>
      <c r="H98" s="35">
        <v>0</v>
      </c>
      <c r="I98" s="24"/>
    </row>
    <row r="99" spans="1:9">
      <c r="A99" s="19"/>
      <c r="B99">
        <f t="shared" si="17"/>
        <v>5</v>
      </c>
      <c r="C99" s="35">
        <v>1679984</v>
      </c>
      <c r="D99" s="35">
        <v>85848</v>
      </c>
      <c r="E99" s="35">
        <v>221383</v>
      </c>
      <c r="F99" s="35">
        <v>118</v>
      </c>
      <c r="G99" s="35">
        <v>1372617</v>
      </c>
      <c r="H99" s="35">
        <v>0</v>
      </c>
      <c r="I99" s="24"/>
    </row>
    <row r="100" spans="1:9">
      <c r="A100" s="19"/>
      <c r="B100">
        <f t="shared" si="17"/>
        <v>6</v>
      </c>
      <c r="C100" s="35">
        <v>1530862</v>
      </c>
      <c r="D100" s="35">
        <v>86885</v>
      </c>
      <c r="E100" s="35">
        <v>234092</v>
      </c>
      <c r="F100" s="35">
        <v>127</v>
      </c>
      <c r="G100" s="35">
        <v>1209724</v>
      </c>
      <c r="H100" s="35">
        <v>0</v>
      </c>
      <c r="I100" s="24"/>
    </row>
    <row r="101" spans="1:9">
      <c r="A101" s="19"/>
      <c r="B101">
        <f t="shared" si="17"/>
        <v>7</v>
      </c>
      <c r="C101" s="35">
        <v>1708542</v>
      </c>
      <c r="D101" s="35">
        <v>71664</v>
      </c>
      <c r="E101" s="35">
        <v>248496</v>
      </c>
      <c r="F101" s="35">
        <v>125</v>
      </c>
      <c r="G101" s="35">
        <v>1388237</v>
      </c>
      <c r="H101" s="35">
        <v>0</v>
      </c>
      <c r="I101" s="24"/>
    </row>
    <row r="102" spans="1:9">
      <c r="A102" s="19"/>
      <c r="B102">
        <f t="shared" si="17"/>
        <v>8</v>
      </c>
      <c r="C102" s="35">
        <v>1549956</v>
      </c>
      <c r="D102" s="35">
        <v>69925</v>
      </c>
      <c r="E102" s="35">
        <v>238472</v>
      </c>
      <c r="F102" s="35">
        <v>119</v>
      </c>
      <c r="G102" s="35">
        <v>1241419</v>
      </c>
      <c r="H102" s="35">
        <v>0</v>
      </c>
      <c r="I102" s="24"/>
    </row>
    <row r="103" spans="1:9">
      <c r="A103" s="19"/>
      <c r="B103">
        <f t="shared" si="17"/>
        <v>9</v>
      </c>
      <c r="C103" s="35">
        <v>1425211</v>
      </c>
      <c r="D103" s="35">
        <v>86759</v>
      </c>
      <c r="E103" s="35">
        <v>235228</v>
      </c>
      <c r="F103" s="35">
        <v>121</v>
      </c>
      <c r="G103" s="35">
        <v>1103078</v>
      </c>
      <c r="H103" s="35">
        <v>0</v>
      </c>
      <c r="I103" s="24"/>
    </row>
    <row r="104" spans="1:9">
      <c r="A104" s="19"/>
      <c r="B104">
        <f t="shared" si="17"/>
        <v>10</v>
      </c>
      <c r="C104" s="35">
        <v>1590645</v>
      </c>
      <c r="D104" s="35">
        <v>88012</v>
      </c>
      <c r="E104" s="35">
        <v>212169</v>
      </c>
      <c r="F104" s="35">
        <v>128</v>
      </c>
      <c r="G104" s="35">
        <v>1290320</v>
      </c>
      <c r="H104" s="35">
        <v>0</v>
      </c>
      <c r="I104" s="24"/>
    </row>
    <row r="105" spans="1:9">
      <c r="A105" s="19"/>
      <c r="B105" s="10" t="s">
        <v>9</v>
      </c>
      <c r="C105" s="33">
        <f t="shared" ref="C105:H105" si="18">AVERAGE(C95:C104)</f>
        <v>1621210.5</v>
      </c>
      <c r="D105" s="33">
        <f t="shared" si="18"/>
        <v>85638.5</v>
      </c>
      <c r="E105" s="33">
        <f t="shared" si="18"/>
        <v>236940.4</v>
      </c>
      <c r="F105" s="33">
        <f t="shared" si="18"/>
        <v>123.1</v>
      </c>
      <c r="G105" s="33">
        <f t="shared" si="18"/>
        <v>1298488.8</v>
      </c>
      <c r="H105" s="33">
        <f t="shared" si="18"/>
        <v>0</v>
      </c>
      <c r="I105" s="68" t="s">
        <v>10</v>
      </c>
    </row>
    <row r="106" spans="1:9">
      <c r="A106" s="19"/>
      <c r="B106" s="12" t="s">
        <v>11</v>
      </c>
      <c r="C106" s="25">
        <f t="shared" ref="C106:H106" si="19">_xlfn.STDEV.P(C95:C104)</f>
        <v>90046.760128557653</v>
      </c>
      <c r="D106" s="25">
        <f t="shared" si="19"/>
        <v>8305.8294137310568</v>
      </c>
      <c r="E106" s="25">
        <f t="shared" si="19"/>
        <v>12548.360523988782</v>
      </c>
      <c r="F106" s="25">
        <f t="shared" si="19"/>
        <v>3.2388269481403293</v>
      </c>
      <c r="G106" s="25">
        <f t="shared" si="19"/>
        <v>87029.706055806033</v>
      </c>
      <c r="H106" s="25">
        <f t="shared" si="19"/>
        <v>0</v>
      </c>
      <c r="I106" s="68"/>
    </row>
    <row r="107" spans="1:9">
      <c r="A107" s="19"/>
      <c r="B107" s="10" t="s">
        <v>12</v>
      </c>
      <c r="C107" s="13"/>
      <c r="D107" s="14">
        <f>D105/$C105</f>
        <v>5.2823800487351892E-2</v>
      </c>
      <c r="E107" s="14">
        <f>E105/$C105</f>
        <v>0.14615029942132746</v>
      </c>
      <c r="F107" s="14">
        <f>F105/$C105</f>
        <v>7.5930917052412374E-5</v>
      </c>
      <c r="G107" s="14">
        <f>G105/$C105</f>
        <v>0.80093781776024775</v>
      </c>
      <c r="H107" s="14">
        <f>H105/$C105</f>
        <v>0</v>
      </c>
      <c r="I107" s="68"/>
    </row>
    <row r="108" spans="1:9">
      <c r="A108" s="19"/>
      <c r="B108" s="18" t="s">
        <v>12</v>
      </c>
      <c r="C108" s="36">
        <f>C105-$D$120-$H$120</f>
        <v>600976.29999999993</v>
      </c>
      <c r="D108" s="15"/>
      <c r="E108" s="16">
        <f>E105/$C108</f>
        <v>0.39425914133385964</v>
      </c>
      <c r="F108" s="16">
        <f>F105/$C108</f>
        <v>2.048333686369995E-4</v>
      </c>
      <c r="G108" s="16">
        <f>G105/$C108</f>
        <v>2.1606322911569062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34">
        <f>SEQ!C39</f>
        <v>4003549</v>
      </c>
      <c r="D110" s="34">
        <f>SEQ!D39</f>
        <v>119494</v>
      </c>
      <c r="E110" s="34">
        <f>SEQ!E39</f>
        <v>998966</v>
      </c>
      <c r="F110" s="34">
        <f>SEQ!F39</f>
        <v>76</v>
      </c>
      <c r="G110" s="34">
        <f>SEQ!G39</f>
        <v>1937495</v>
      </c>
      <c r="H110" s="34">
        <f>SEQ!H39</f>
        <v>906432</v>
      </c>
      <c r="I110" s="24"/>
    </row>
    <row r="111" spans="1:9">
      <c r="A111" s="23"/>
      <c r="B111">
        <f t="shared" ref="B111:B119" si="20">B110+1</f>
        <v>2</v>
      </c>
      <c r="C111" s="34">
        <f>SEQ!C40</f>
        <v>4068687</v>
      </c>
      <c r="D111" s="34">
        <f>SEQ!D40</f>
        <v>113270</v>
      </c>
      <c r="E111" s="34">
        <f>SEQ!E40</f>
        <v>998668</v>
      </c>
      <c r="F111" s="34">
        <f>SEQ!F40</f>
        <v>76</v>
      </c>
      <c r="G111" s="34">
        <f>SEQ!G40</f>
        <v>2004694</v>
      </c>
      <c r="H111" s="34">
        <f>SEQ!H40</f>
        <v>902203</v>
      </c>
      <c r="I111" s="24"/>
    </row>
    <row r="112" spans="1:9">
      <c r="A112" s="23"/>
      <c r="B112">
        <f t="shared" si="20"/>
        <v>3</v>
      </c>
      <c r="C112" s="34">
        <f>SEQ!C41</f>
        <v>3908973</v>
      </c>
      <c r="D112" s="34">
        <f>SEQ!D41</f>
        <v>124099</v>
      </c>
      <c r="E112" s="34">
        <f>SEQ!E41</f>
        <v>990397</v>
      </c>
      <c r="F112" s="34">
        <f>SEQ!F41</f>
        <v>78</v>
      </c>
      <c r="G112" s="34">
        <f>SEQ!G41</f>
        <v>1841978</v>
      </c>
      <c r="H112" s="34">
        <f>SEQ!H41</f>
        <v>906086</v>
      </c>
      <c r="I112" s="24"/>
    </row>
    <row r="113" spans="1:16">
      <c r="A113" s="23"/>
      <c r="B113">
        <f t="shared" si="20"/>
        <v>4</v>
      </c>
      <c r="C113" s="34">
        <f>SEQ!C42</f>
        <v>3760178</v>
      </c>
      <c r="D113" s="34">
        <f>SEQ!D42</f>
        <v>116259</v>
      </c>
      <c r="E113" s="34">
        <f>SEQ!E42</f>
        <v>991009</v>
      </c>
      <c r="F113" s="34">
        <f>SEQ!F42</f>
        <v>83</v>
      </c>
      <c r="G113" s="34">
        <f>SEQ!G42</f>
        <v>1711032</v>
      </c>
      <c r="H113" s="34">
        <f>SEQ!H42</f>
        <v>898592</v>
      </c>
      <c r="I113" s="24"/>
    </row>
    <row r="114" spans="1:16">
      <c r="A114" s="23"/>
      <c r="B114">
        <f t="shared" si="20"/>
        <v>5</v>
      </c>
      <c r="C114" s="34">
        <f>SEQ!C43</f>
        <v>3883339</v>
      </c>
      <c r="D114" s="34">
        <f>SEQ!D43</f>
        <v>110345</v>
      </c>
      <c r="E114" s="34">
        <f>SEQ!E43</f>
        <v>1002805</v>
      </c>
      <c r="F114" s="34">
        <f>SEQ!F43</f>
        <v>77</v>
      </c>
      <c r="G114" s="34">
        <f>SEQ!G43</f>
        <v>1823037</v>
      </c>
      <c r="H114" s="34">
        <f>SEQ!H43</f>
        <v>905911</v>
      </c>
      <c r="I114" s="24"/>
    </row>
    <row r="115" spans="1:16">
      <c r="A115" s="23"/>
      <c r="B115">
        <f t="shared" si="20"/>
        <v>6</v>
      </c>
      <c r="C115" s="34">
        <f>SEQ!C44</f>
        <v>3787490</v>
      </c>
      <c r="D115" s="34">
        <f>SEQ!D44</f>
        <v>115185</v>
      </c>
      <c r="E115" s="34">
        <f>SEQ!E44</f>
        <v>987605</v>
      </c>
      <c r="F115" s="34">
        <f>SEQ!F44</f>
        <v>76</v>
      </c>
      <c r="G115" s="34">
        <f>SEQ!G44</f>
        <v>1732439</v>
      </c>
      <c r="H115" s="34">
        <f>SEQ!H44</f>
        <v>910467</v>
      </c>
      <c r="I115" s="24"/>
      <c r="P115" s="5"/>
    </row>
    <row r="116" spans="1:16">
      <c r="A116" s="23"/>
      <c r="B116">
        <f t="shared" si="20"/>
        <v>7</v>
      </c>
      <c r="C116" s="34">
        <f>SEQ!C45</f>
        <v>3819485</v>
      </c>
      <c r="D116" s="34">
        <f>SEQ!D45</f>
        <v>114601</v>
      </c>
      <c r="E116" s="34">
        <f>SEQ!E45</f>
        <v>993894</v>
      </c>
      <c r="F116" s="34">
        <f>SEQ!F45</f>
        <v>77</v>
      </c>
      <c r="G116" s="34">
        <f>SEQ!G45</f>
        <v>1758521</v>
      </c>
      <c r="H116" s="34">
        <f>SEQ!H45</f>
        <v>907824</v>
      </c>
      <c r="I116" s="24"/>
    </row>
    <row r="117" spans="1:16">
      <c r="A117" s="23"/>
      <c r="B117">
        <f t="shared" si="20"/>
        <v>8</v>
      </c>
      <c r="C117" s="34">
        <f>SEQ!C46</f>
        <v>3843102</v>
      </c>
      <c r="D117" s="34">
        <f>SEQ!D46</f>
        <v>111463</v>
      </c>
      <c r="E117" s="34">
        <f>SEQ!E46</f>
        <v>996897</v>
      </c>
      <c r="F117" s="34">
        <f>SEQ!F46</f>
        <v>73</v>
      </c>
      <c r="G117" s="34">
        <f>SEQ!G46</f>
        <v>1784594</v>
      </c>
      <c r="H117" s="34">
        <f>SEQ!H46</f>
        <v>901691</v>
      </c>
      <c r="I117" s="24"/>
    </row>
    <row r="118" spans="1:16">
      <c r="A118" s="23"/>
      <c r="B118">
        <f t="shared" si="20"/>
        <v>9</v>
      </c>
      <c r="C118" s="34">
        <f>SEQ!C47</f>
        <v>4009871</v>
      </c>
      <c r="D118" s="34">
        <f>SEQ!D47</f>
        <v>119733</v>
      </c>
      <c r="E118" s="34">
        <f>SEQ!E47</f>
        <v>990685</v>
      </c>
      <c r="F118" s="34">
        <f>SEQ!F47</f>
        <v>81</v>
      </c>
      <c r="G118" s="34">
        <f>SEQ!G47</f>
        <v>1954883</v>
      </c>
      <c r="H118" s="34">
        <f>SEQ!H47</f>
        <v>897521</v>
      </c>
      <c r="I118" s="24"/>
    </row>
    <row r="119" spans="1:16">
      <c r="A119" s="23"/>
      <c r="B119">
        <f t="shared" si="20"/>
        <v>10</v>
      </c>
      <c r="C119" s="34">
        <f>SEQ!C48</f>
        <v>4003669</v>
      </c>
      <c r="D119" s="34">
        <f>SEQ!D48</f>
        <v>117329</v>
      </c>
      <c r="E119" s="34">
        <f>SEQ!E48</f>
        <v>979560</v>
      </c>
      <c r="F119" s="34">
        <f>SEQ!F48</f>
        <v>75</v>
      </c>
      <c r="G119" s="34">
        <f>SEQ!G48</f>
        <v>1958426</v>
      </c>
      <c r="H119" s="34">
        <f>SEQ!H48</f>
        <v>903837</v>
      </c>
      <c r="I119" s="24"/>
    </row>
    <row r="120" spans="1:16">
      <c r="A120" s="23"/>
      <c r="B120" s="10" t="s">
        <v>9</v>
      </c>
      <c r="C120" s="33">
        <f t="shared" ref="C120:H120" si="21">AVERAGE(C110:C119)</f>
        <v>3908834.3</v>
      </c>
      <c r="D120" s="33">
        <f t="shared" si="21"/>
        <v>116177.8</v>
      </c>
      <c r="E120" s="33">
        <f t="shared" si="21"/>
        <v>993048.6</v>
      </c>
      <c r="F120" s="33">
        <f t="shared" si="21"/>
        <v>77.2</v>
      </c>
      <c r="G120" s="33">
        <f t="shared" si="21"/>
        <v>1850709.9</v>
      </c>
      <c r="H120" s="33">
        <f t="shared" si="21"/>
        <v>904056.4</v>
      </c>
      <c r="I120" s="68" t="s">
        <v>10</v>
      </c>
    </row>
    <row r="121" spans="1:16">
      <c r="A121" s="23"/>
      <c r="B121" s="12" t="s">
        <v>11</v>
      </c>
      <c r="C121" s="25">
        <f t="shared" ref="C121:H121" si="22">_xlfn.STDEV.P(C110:C119)</f>
        <v>101736.4202584797</v>
      </c>
      <c r="D121" s="25">
        <f t="shared" si="22"/>
        <v>3948.3165982479168</v>
      </c>
      <c r="E121" s="25">
        <f t="shared" si="22"/>
        <v>6369.1300065236537</v>
      </c>
      <c r="F121" s="25">
        <f t="shared" si="22"/>
        <v>2.7495454169735041</v>
      </c>
      <c r="G121" s="25">
        <f t="shared" si="22"/>
        <v>100452.78100724737</v>
      </c>
      <c r="H121" s="25">
        <f t="shared" si="22"/>
        <v>3874.8207752101257</v>
      </c>
      <c r="I121" s="68"/>
    </row>
    <row r="122" spans="1:16">
      <c r="A122" s="23"/>
      <c r="B122" s="10" t="s">
        <v>12</v>
      </c>
      <c r="C122" s="13"/>
      <c r="D122" s="14">
        <f>D120/$C120</f>
        <v>2.9721853392455137E-2</v>
      </c>
      <c r="E122" s="14">
        <f>E120/$C120</f>
        <v>0.25405236543283505</v>
      </c>
      <c r="F122" s="14">
        <f>F120/$C120</f>
        <v>1.9750133690752766E-5</v>
      </c>
      <c r="G122" s="14">
        <f>G120/$C120</f>
        <v>0.4734684967331565</v>
      </c>
      <c r="H122" s="14">
        <f>H120/$C120</f>
        <v>0.23128542440389455</v>
      </c>
      <c r="I122" s="68"/>
    </row>
    <row r="123" spans="1:16">
      <c r="A123" s="23"/>
      <c r="B123" s="18" t="s">
        <v>12</v>
      </c>
      <c r="C123" s="36">
        <f>$C120-$D120-$H120</f>
        <v>2888600.1</v>
      </c>
      <c r="D123" s="15"/>
      <c r="E123" s="16">
        <f>E120/$C123</f>
        <v>0.34378195860340793</v>
      </c>
      <c r="F123" s="16">
        <f>F120/$C123</f>
        <v>2.6725748572812138E-5</v>
      </c>
      <c r="G123" s="16">
        <f>G120/$C123</f>
        <v>0.64069439726184318</v>
      </c>
      <c r="H123" s="15"/>
      <c r="I123" s="17" t="s">
        <v>13</v>
      </c>
    </row>
    <row r="125" spans="1:16" ht="15" thickBot="1"/>
    <row r="126" spans="1:16">
      <c r="A126" s="81" t="s">
        <v>28</v>
      </c>
      <c r="B126" s="82"/>
      <c r="C126" s="82"/>
      <c r="D126" s="83"/>
    </row>
    <row r="127" spans="1:16">
      <c r="A127" s="51"/>
      <c r="B127" s="50" t="s">
        <v>29</v>
      </c>
      <c r="C127" s="50" t="s">
        <v>30</v>
      </c>
      <c r="D127" s="52" t="s">
        <v>31</v>
      </c>
    </row>
    <row r="128" spans="1:16">
      <c r="A128" s="53" t="s">
        <v>32</v>
      </c>
      <c r="B128" s="37">
        <f>C$120-C128</f>
        <v>1065075.7999999998</v>
      </c>
      <c r="C128" s="37">
        <f>E$120+G$120</f>
        <v>2843758.5</v>
      </c>
      <c r="D128" s="79">
        <f>(1/B129)</f>
        <v>3.6700057404365025</v>
      </c>
    </row>
    <row r="129" spans="1:4" ht="15" thickBot="1">
      <c r="A129" s="54" t="s">
        <v>33</v>
      </c>
      <c r="B129" s="55">
        <f>B128/($B128+$C128)</f>
        <v>0.27247913783400846</v>
      </c>
      <c r="C129" s="55">
        <f>C128/($B128+$C128)</f>
        <v>0.72752086216599154</v>
      </c>
      <c r="D129" s="80"/>
    </row>
    <row r="130" spans="1:4" ht="15" thickBot="1"/>
    <row r="131" spans="1:4">
      <c r="A131" s="81" t="s">
        <v>34</v>
      </c>
      <c r="B131" s="82"/>
      <c r="C131" s="82"/>
      <c r="D131" s="83"/>
    </row>
    <row r="132" spans="1:4">
      <c r="A132" s="51"/>
      <c r="B132" s="50" t="s">
        <v>29</v>
      </c>
      <c r="C132" s="50" t="s">
        <v>30</v>
      </c>
      <c r="D132" s="52" t="s">
        <v>31</v>
      </c>
    </row>
    <row r="133" spans="1:4">
      <c r="A133" s="53" t="s">
        <v>32</v>
      </c>
      <c r="B133" s="37">
        <f>C$123-C133</f>
        <v>44841.600000000093</v>
      </c>
      <c r="C133" s="37">
        <f>E$120+G$120</f>
        <v>2843758.5</v>
      </c>
      <c r="D133" s="79">
        <f>(1/B134)</f>
        <v>64.41786421537131</v>
      </c>
    </row>
    <row r="134" spans="1:4" ht="15" thickBot="1">
      <c r="A134" s="54" t="s">
        <v>33</v>
      </c>
      <c r="B134" s="55">
        <f>B133/($B133+$C133)</f>
        <v>1.5523644134748903E-2</v>
      </c>
      <c r="C134" s="55">
        <f>C133/($B133+$C133)</f>
        <v>0.98447635586525106</v>
      </c>
      <c r="D134" s="80"/>
    </row>
  </sheetData>
  <mergeCells count="13">
    <mergeCell ref="A126:D126"/>
    <mergeCell ref="D128:D129"/>
    <mergeCell ref="A131:D131"/>
    <mergeCell ref="D133:D134"/>
    <mergeCell ref="I90:I92"/>
    <mergeCell ref="I105:I107"/>
    <mergeCell ref="I120:I122"/>
    <mergeCell ref="I75:I77"/>
    <mergeCell ref="B1:I1"/>
    <mergeCell ref="I15:I17"/>
    <mergeCell ref="I30:I32"/>
    <mergeCell ref="I45:I47"/>
    <mergeCell ref="I60:I6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550C-0116-4C1B-AFD0-272168AFC9DF}">
  <dimension ref="A1:T134"/>
  <sheetViews>
    <sheetView topLeftCell="A101" workbookViewId="0">
      <selection activeCell="A126" sqref="A126:D134"/>
    </sheetView>
  </sheetViews>
  <sheetFormatPr defaultRowHeight="14.45"/>
  <cols>
    <col min="1" max="1" width="19.5703125" customWidth="1"/>
    <col min="2" max="2" width="15.85546875" customWidth="1"/>
    <col min="3" max="3" width="23.28515625" customWidth="1"/>
    <col min="4" max="4" width="21.28515625" customWidth="1"/>
    <col min="5" max="5" width="22.140625" customWidth="1"/>
    <col min="6" max="6" width="21.85546875" customWidth="1"/>
    <col min="7" max="7" width="18.85546875" customWidth="1"/>
    <col min="8" max="8" width="15.5703125" customWidth="1"/>
    <col min="9" max="9" width="12.140625" customWidth="1"/>
    <col min="10" max="10" width="10.42578125" bestFit="1" customWidth="1"/>
    <col min="11" max="12" width="9.28515625" bestFit="1" customWidth="1"/>
    <col min="13" max="13" width="16.28515625" customWidth="1"/>
    <col min="14" max="14" width="12.85546875" customWidth="1"/>
    <col min="15" max="15" width="17.140625" customWidth="1"/>
    <col min="16" max="16" width="17.7109375" customWidth="1"/>
    <col min="17" max="17" width="16.85546875" customWidth="1"/>
    <col min="18" max="18" width="19.7109375" customWidth="1"/>
    <col min="19" max="19" width="18.42578125" customWidth="1"/>
    <col min="20" max="20" width="13.5703125" customWidth="1"/>
  </cols>
  <sheetData>
    <row r="1" spans="1:20" ht="32.450000000000003" customHeight="1">
      <c r="B1" s="78" t="s">
        <v>36</v>
      </c>
      <c r="C1" s="78"/>
      <c r="D1" s="78"/>
      <c r="E1" s="78"/>
      <c r="F1" s="78"/>
      <c r="G1" s="78"/>
      <c r="H1" s="78"/>
      <c r="I1" s="78"/>
    </row>
    <row r="2" spans="1:20">
      <c r="L2" s="4"/>
      <c r="M2" s="28"/>
    </row>
    <row r="4" spans="1:20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  <c r="L4" s="8"/>
      <c r="M4" s="8"/>
      <c r="N4" s="4"/>
      <c r="O4" s="4"/>
      <c r="P4" s="2"/>
      <c r="Q4" s="2"/>
      <c r="R4" s="2"/>
      <c r="S4" s="2"/>
      <c r="T4" s="4"/>
    </row>
    <row r="5" spans="1:20">
      <c r="A5" s="19">
        <v>1</v>
      </c>
      <c r="B5">
        <v>1</v>
      </c>
      <c r="C5" s="1">
        <v>13548240</v>
      </c>
      <c r="D5">
        <v>0</v>
      </c>
      <c r="E5">
        <v>3373013</v>
      </c>
      <c r="F5">
        <v>77</v>
      </c>
      <c r="G5">
        <v>10157723</v>
      </c>
      <c r="H5">
        <v>0</v>
      </c>
      <c r="I5" s="24"/>
      <c r="L5" s="7"/>
      <c r="M5" s="27"/>
      <c r="N5" s="5"/>
      <c r="P5" s="9"/>
      <c r="Q5" s="5"/>
      <c r="S5" s="5"/>
    </row>
    <row r="6" spans="1:20">
      <c r="A6" s="20"/>
      <c r="B6">
        <f t="shared" ref="B6:B13" si="0">B5+1</f>
        <v>2</v>
      </c>
      <c r="C6" s="1">
        <v>13764267</v>
      </c>
      <c r="D6">
        <v>0</v>
      </c>
      <c r="E6">
        <v>3365632</v>
      </c>
      <c r="F6">
        <v>79</v>
      </c>
      <c r="G6">
        <v>10380872</v>
      </c>
      <c r="H6">
        <v>0</v>
      </c>
      <c r="I6" s="24"/>
      <c r="L6" s="7"/>
      <c r="M6" s="27"/>
      <c r="N6" s="5"/>
      <c r="P6" s="9"/>
      <c r="Q6" s="5"/>
      <c r="S6" s="5"/>
    </row>
    <row r="7" spans="1:20">
      <c r="A7" s="20"/>
      <c r="B7">
        <f t="shared" si="0"/>
        <v>3</v>
      </c>
      <c r="C7">
        <v>13745810</v>
      </c>
      <c r="D7">
        <v>0</v>
      </c>
      <c r="E7">
        <v>3377815</v>
      </c>
      <c r="F7">
        <v>79</v>
      </c>
      <c r="G7">
        <v>10350143</v>
      </c>
      <c r="H7">
        <v>0</v>
      </c>
      <c r="I7" s="24"/>
      <c r="L7" s="7"/>
      <c r="M7" s="27"/>
      <c r="N7" s="5"/>
      <c r="P7" s="9"/>
      <c r="Q7" s="5"/>
      <c r="S7" s="5"/>
    </row>
    <row r="8" spans="1:20">
      <c r="A8" s="20"/>
      <c r="B8">
        <f t="shared" si="0"/>
        <v>4</v>
      </c>
      <c r="C8">
        <v>13868660</v>
      </c>
      <c r="D8">
        <v>0</v>
      </c>
      <c r="E8">
        <v>3373490</v>
      </c>
      <c r="F8">
        <v>76</v>
      </c>
      <c r="G8">
        <v>10477299</v>
      </c>
      <c r="H8">
        <v>0</v>
      </c>
      <c r="I8" s="24"/>
      <c r="L8" s="7"/>
      <c r="M8" s="27"/>
      <c r="N8" s="5"/>
      <c r="P8" s="9"/>
      <c r="Q8" s="5"/>
      <c r="S8" s="5"/>
    </row>
    <row r="9" spans="1:20">
      <c r="A9" s="20"/>
      <c r="B9">
        <f t="shared" si="0"/>
        <v>5</v>
      </c>
      <c r="C9">
        <v>13447438</v>
      </c>
      <c r="D9">
        <v>0</v>
      </c>
      <c r="E9">
        <v>3369701</v>
      </c>
      <c r="F9">
        <v>78</v>
      </c>
      <c r="G9">
        <v>10059878</v>
      </c>
      <c r="H9">
        <v>0</v>
      </c>
      <c r="I9" s="24"/>
      <c r="L9" s="7"/>
      <c r="M9" s="27"/>
      <c r="N9" s="5"/>
      <c r="P9" s="9"/>
      <c r="Q9" s="5"/>
      <c r="S9" s="5"/>
    </row>
    <row r="10" spans="1:20">
      <c r="A10" s="20"/>
      <c r="B10">
        <f t="shared" si="0"/>
        <v>6</v>
      </c>
      <c r="C10">
        <v>14073158</v>
      </c>
      <c r="D10">
        <v>0</v>
      </c>
      <c r="E10">
        <v>3360068</v>
      </c>
      <c r="F10">
        <v>77</v>
      </c>
      <c r="G10">
        <v>10694864</v>
      </c>
      <c r="H10">
        <v>0</v>
      </c>
      <c r="I10" s="24"/>
      <c r="L10" s="7"/>
      <c r="M10" s="27"/>
      <c r="N10" s="5"/>
      <c r="P10" s="9"/>
      <c r="Q10" s="5"/>
      <c r="S10" s="5"/>
    </row>
    <row r="11" spans="1:20">
      <c r="A11" s="20"/>
      <c r="B11">
        <f t="shared" si="0"/>
        <v>7</v>
      </c>
      <c r="C11">
        <v>13725123</v>
      </c>
      <c r="D11">
        <v>0</v>
      </c>
      <c r="E11">
        <v>3371187</v>
      </c>
      <c r="F11">
        <v>77</v>
      </c>
      <c r="G11">
        <v>10335699</v>
      </c>
      <c r="H11">
        <v>0</v>
      </c>
      <c r="I11" s="24"/>
      <c r="L11" s="7"/>
      <c r="M11" s="27"/>
      <c r="N11" s="5"/>
      <c r="P11" s="9"/>
      <c r="Q11" s="5"/>
      <c r="S11" s="5"/>
    </row>
    <row r="12" spans="1:20">
      <c r="A12" s="20"/>
      <c r="B12">
        <f t="shared" si="0"/>
        <v>8</v>
      </c>
      <c r="C12">
        <v>13781520</v>
      </c>
      <c r="D12">
        <v>0</v>
      </c>
      <c r="E12">
        <v>3457668</v>
      </c>
      <c r="F12">
        <v>77</v>
      </c>
      <c r="G12">
        <v>10305935</v>
      </c>
      <c r="H12">
        <v>0</v>
      </c>
      <c r="I12" s="24"/>
    </row>
    <row r="13" spans="1:20">
      <c r="A13" s="20"/>
      <c r="B13">
        <f t="shared" si="0"/>
        <v>9</v>
      </c>
      <c r="C13">
        <v>13637146</v>
      </c>
      <c r="D13">
        <v>0</v>
      </c>
      <c r="E13">
        <v>3387484</v>
      </c>
      <c r="F13">
        <v>128</v>
      </c>
      <c r="G13">
        <v>10231644</v>
      </c>
      <c r="H13">
        <v>0</v>
      </c>
      <c r="I13" s="24"/>
      <c r="L13" s="8"/>
      <c r="M13" s="8"/>
    </row>
    <row r="14" spans="1:20">
      <c r="A14" s="20"/>
      <c r="B14">
        <f>B13+1</f>
        <v>10</v>
      </c>
      <c r="C14">
        <v>13874845</v>
      </c>
      <c r="D14">
        <v>0</v>
      </c>
      <c r="E14">
        <v>3486165</v>
      </c>
      <c r="F14">
        <v>76</v>
      </c>
      <c r="G14">
        <v>10368840</v>
      </c>
      <c r="H14">
        <v>0</v>
      </c>
      <c r="I14" s="24"/>
      <c r="L14" s="7"/>
      <c r="M14" s="9"/>
    </row>
    <row r="15" spans="1:20">
      <c r="A15" s="20"/>
      <c r="B15" s="10" t="s">
        <v>9</v>
      </c>
      <c r="C15" s="25">
        <f t="shared" ref="C15:H15" si="1">AVERAGE(C5:C14)</f>
        <v>13746620.699999999</v>
      </c>
      <c r="D15" s="25">
        <f t="shared" si="1"/>
        <v>0</v>
      </c>
      <c r="E15" s="25">
        <f t="shared" si="1"/>
        <v>3392222.3</v>
      </c>
      <c r="F15" s="25">
        <f t="shared" si="1"/>
        <v>82.4</v>
      </c>
      <c r="G15" s="25">
        <f t="shared" si="1"/>
        <v>10336289.699999999</v>
      </c>
      <c r="H15" s="25">
        <f t="shared" si="1"/>
        <v>0</v>
      </c>
      <c r="I15" s="68" t="s">
        <v>10</v>
      </c>
      <c r="L15" s="7"/>
      <c r="M15" s="9"/>
    </row>
    <row r="16" spans="1:20">
      <c r="A16" s="20"/>
      <c r="B16" s="12" t="s">
        <v>11</v>
      </c>
      <c r="C16" s="25">
        <f t="shared" ref="C16:H16" si="2">_xlfn.STDEV.P(C5:C14)</f>
        <v>167571.99395546381</v>
      </c>
      <c r="D16" s="25">
        <f t="shared" si="2"/>
        <v>0</v>
      </c>
      <c r="E16" s="25">
        <f t="shared" si="2"/>
        <v>40925.449837601052</v>
      </c>
      <c r="F16" s="25">
        <f t="shared" si="2"/>
        <v>15.232859219463691</v>
      </c>
      <c r="G16" s="25">
        <f t="shared" si="2"/>
        <v>164881.81896258303</v>
      </c>
      <c r="H16" s="25">
        <f t="shared" si="2"/>
        <v>0</v>
      </c>
      <c r="I16" s="68"/>
      <c r="L16" s="7"/>
      <c r="M16" s="9"/>
    </row>
    <row r="17" spans="1:13">
      <c r="A17" s="20"/>
      <c r="B17" s="10" t="s">
        <v>12</v>
      </c>
      <c r="C17" s="13"/>
      <c r="D17" s="14">
        <f>D15/$C15</f>
        <v>0</v>
      </c>
      <c r="E17" s="14">
        <f>E15/$C15</f>
        <v>0.24676772379411036</v>
      </c>
      <c r="F17" s="14">
        <f>F15/$C15</f>
        <v>5.9942004510243024E-6</v>
      </c>
      <c r="G17" s="14">
        <f>G15/$C15</f>
        <v>0.75191495608808057</v>
      </c>
      <c r="H17" s="14">
        <f>H15/$C15</f>
        <v>0</v>
      </c>
      <c r="I17" s="68"/>
      <c r="L17" s="7"/>
      <c r="M17" s="9"/>
    </row>
    <row r="18" spans="1:13">
      <c r="A18" s="20"/>
      <c r="B18" s="18" t="s">
        <v>12</v>
      </c>
      <c r="C18" s="26">
        <f>$C15-$D$120-$H$120</f>
        <v>10813082.899999999</v>
      </c>
      <c r="D18" s="15"/>
      <c r="E18" s="16">
        <f>E15/$C18</f>
        <v>0.31371462989523552</v>
      </c>
      <c r="F18" s="16">
        <f>F15/$C18</f>
        <v>7.6203984341967835E-6</v>
      </c>
      <c r="G18" s="16">
        <f>G15/$C18</f>
        <v>0.95590589618063515</v>
      </c>
      <c r="H18" s="15"/>
      <c r="I18" s="17" t="s">
        <v>13</v>
      </c>
      <c r="L18" s="7"/>
      <c r="M18" s="9"/>
    </row>
    <row r="19" spans="1:13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  <c r="L19" s="7"/>
      <c r="M19" s="9"/>
    </row>
    <row r="20" spans="1:13">
      <c r="A20" s="21">
        <f>A5*2</f>
        <v>2</v>
      </c>
      <c r="B20">
        <v>1</v>
      </c>
      <c r="C20" s="1">
        <v>9417940</v>
      </c>
      <c r="D20">
        <v>0</v>
      </c>
      <c r="E20">
        <v>1886623</v>
      </c>
      <c r="F20">
        <v>110</v>
      </c>
      <c r="G20">
        <v>7512909</v>
      </c>
      <c r="H20">
        <v>0</v>
      </c>
      <c r="I20" s="24"/>
    </row>
    <row r="21" spans="1:13">
      <c r="A21" s="19"/>
      <c r="B21">
        <f t="shared" ref="B21:B29" si="3">B20+1</f>
        <v>2</v>
      </c>
      <c r="C21" s="1">
        <v>9022814</v>
      </c>
      <c r="D21">
        <v>0</v>
      </c>
      <c r="E21">
        <v>1810324</v>
      </c>
      <c r="F21">
        <v>77</v>
      </c>
      <c r="G21">
        <v>7194073</v>
      </c>
      <c r="H21">
        <v>0</v>
      </c>
      <c r="I21" s="24"/>
    </row>
    <row r="22" spans="1:13">
      <c r="A22" s="19"/>
      <c r="B22">
        <f t="shared" si="3"/>
        <v>3</v>
      </c>
      <c r="C22">
        <v>9000077</v>
      </c>
      <c r="D22">
        <v>0</v>
      </c>
      <c r="E22">
        <v>1805317</v>
      </c>
      <c r="F22">
        <v>76</v>
      </c>
      <c r="G22">
        <v>7176263</v>
      </c>
      <c r="H22">
        <v>0</v>
      </c>
      <c r="I22" s="24"/>
    </row>
    <row r="23" spans="1:13">
      <c r="A23" s="19"/>
      <c r="B23">
        <f t="shared" si="3"/>
        <v>4</v>
      </c>
      <c r="C23">
        <v>8992804</v>
      </c>
      <c r="D23">
        <v>0</v>
      </c>
      <c r="E23">
        <v>1824023</v>
      </c>
      <c r="F23">
        <v>77</v>
      </c>
      <c r="G23">
        <v>7150481</v>
      </c>
      <c r="H23">
        <v>0</v>
      </c>
      <c r="I23" s="24"/>
    </row>
    <row r="24" spans="1:13">
      <c r="A24" s="19"/>
      <c r="B24">
        <f t="shared" si="3"/>
        <v>5</v>
      </c>
      <c r="C24">
        <v>9177584</v>
      </c>
      <c r="D24">
        <v>0</v>
      </c>
      <c r="E24">
        <v>1808523</v>
      </c>
      <c r="F24">
        <v>112</v>
      </c>
      <c r="G24">
        <v>7345543</v>
      </c>
      <c r="H24">
        <v>0</v>
      </c>
      <c r="I24" s="24"/>
    </row>
    <row r="25" spans="1:13">
      <c r="A25" s="19"/>
      <c r="B25">
        <f t="shared" si="3"/>
        <v>6</v>
      </c>
      <c r="C25">
        <v>9860505</v>
      </c>
      <c r="D25">
        <v>0</v>
      </c>
      <c r="E25">
        <v>1807755</v>
      </c>
      <c r="F25">
        <v>76</v>
      </c>
      <c r="G25">
        <v>8029130</v>
      </c>
      <c r="H25">
        <v>0</v>
      </c>
      <c r="I25" s="24"/>
    </row>
    <row r="26" spans="1:13">
      <c r="A26" s="19"/>
      <c r="B26">
        <f t="shared" si="3"/>
        <v>7</v>
      </c>
      <c r="C26">
        <v>9238588</v>
      </c>
      <c r="D26">
        <v>0</v>
      </c>
      <c r="E26">
        <v>1788216</v>
      </c>
      <c r="F26">
        <v>76</v>
      </c>
      <c r="G26">
        <v>7431575</v>
      </c>
      <c r="H26">
        <v>0</v>
      </c>
      <c r="I26" s="24"/>
    </row>
    <row r="27" spans="1:13">
      <c r="A27" s="19"/>
      <c r="B27">
        <f t="shared" si="3"/>
        <v>8</v>
      </c>
      <c r="C27">
        <v>9224934</v>
      </c>
      <c r="D27">
        <v>0</v>
      </c>
      <c r="E27">
        <v>1805481</v>
      </c>
      <c r="F27">
        <v>77</v>
      </c>
      <c r="G27">
        <v>7400838</v>
      </c>
      <c r="H27">
        <v>0</v>
      </c>
      <c r="I27" s="24"/>
    </row>
    <row r="28" spans="1:13">
      <c r="A28" s="19"/>
      <c r="B28">
        <f t="shared" si="3"/>
        <v>9</v>
      </c>
      <c r="C28">
        <v>8980770</v>
      </c>
      <c r="D28">
        <v>0</v>
      </c>
      <c r="E28">
        <v>1800677</v>
      </c>
      <c r="F28">
        <v>74</v>
      </c>
      <c r="G28">
        <v>7162040</v>
      </c>
      <c r="H28">
        <v>0</v>
      </c>
      <c r="I28" s="24"/>
    </row>
    <row r="29" spans="1:13">
      <c r="A29" s="19"/>
      <c r="B29">
        <f t="shared" si="3"/>
        <v>10</v>
      </c>
      <c r="C29">
        <v>9006320</v>
      </c>
      <c r="D29">
        <v>0</v>
      </c>
      <c r="E29">
        <v>1800711</v>
      </c>
      <c r="F29">
        <v>78</v>
      </c>
      <c r="G29">
        <v>7187035</v>
      </c>
      <c r="H29">
        <v>0</v>
      </c>
      <c r="I29" s="24"/>
    </row>
    <row r="30" spans="1:13">
      <c r="A30" s="19"/>
      <c r="B30" s="10" t="s">
        <v>9</v>
      </c>
      <c r="C30" s="25">
        <f t="shared" ref="C30:H30" si="4">AVERAGE(C20:C29)</f>
        <v>9192233.5999999996</v>
      </c>
      <c r="D30" s="25">
        <f t="shared" si="4"/>
        <v>0</v>
      </c>
      <c r="E30" s="25">
        <f t="shared" si="4"/>
        <v>1813765</v>
      </c>
      <c r="F30" s="25">
        <f t="shared" si="4"/>
        <v>83.3</v>
      </c>
      <c r="G30" s="25">
        <f t="shared" si="4"/>
        <v>7358988.7000000002</v>
      </c>
      <c r="H30" s="25">
        <f t="shared" si="4"/>
        <v>0</v>
      </c>
      <c r="I30" s="68" t="s">
        <v>10</v>
      </c>
    </row>
    <row r="31" spans="1:13">
      <c r="A31" s="19"/>
      <c r="B31" s="12" t="s">
        <v>11</v>
      </c>
      <c r="C31" s="25">
        <f t="shared" ref="C31:H31" si="5">_xlfn.STDEV.P(C20:C29)</f>
        <v>261847.80815053615</v>
      </c>
      <c r="D31" s="25">
        <f t="shared" si="5"/>
        <v>0</v>
      </c>
      <c r="E31" s="25">
        <f t="shared" si="5"/>
        <v>25735.969564016817</v>
      </c>
      <c r="F31" s="25">
        <f t="shared" si="5"/>
        <v>13.892803892663281</v>
      </c>
      <c r="G31" s="25">
        <f t="shared" si="5"/>
        <v>255421.20865466516</v>
      </c>
      <c r="H31" s="25">
        <f t="shared" si="5"/>
        <v>0</v>
      </c>
      <c r="I31" s="68"/>
    </row>
    <row r="32" spans="1:13">
      <c r="A32" s="19"/>
      <c r="B32" s="10" t="s">
        <v>12</v>
      </c>
      <c r="C32" s="13"/>
      <c r="D32" s="14">
        <f>D30/$C30</f>
        <v>0</v>
      </c>
      <c r="E32" s="14">
        <f>E30/$C30</f>
        <v>0.19731493768826763</v>
      </c>
      <c r="F32" s="14">
        <f>F30/$C30</f>
        <v>9.0619977281691364E-6</v>
      </c>
      <c r="G32" s="14">
        <f>G30/$C30</f>
        <v>0.80056589292943992</v>
      </c>
      <c r="H32" s="14">
        <f>H30/$C30</f>
        <v>0</v>
      </c>
      <c r="I32" s="68"/>
    </row>
    <row r="33" spans="1:9">
      <c r="A33" s="19"/>
      <c r="B33" s="18" t="s">
        <v>12</v>
      </c>
      <c r="C33" s="26">
        <f>$C30-$D$120-$H$120</f>
        <v>6258695.7999999989</v>
      </c>
      <c r="D33" s="15"/>
      <c r="E33" s="16">
        <f>E30/$C33</f>
        <v>0.28979919426663941</v>
      </c>
      <c r="F33" s="16">
        <f>F30/$C33</f>
        <v>1.3309482144826404E-5</v>
      </c>
      <c r="G33" s="16">
        <f>G30/$C33</f>
        <v>1.1758022653857056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1">
        <v>6872159</v>
      </c>
      <c r="D35">
        <v>0</v>
      </c>
      <c r="E35">
        <v>1058964</v>
      </c>
      <c r="F35">
        <v>95</v>
      </c>
      <c r="G35">
        <v>5794114</v>
      </c>
      <c r="H35">
        <v>0</v>
      </c>
      <c r="I35" s="24"/>
    </row>
    <row r="36" spans="1:9">
      <c r="A36" s="19"/>
      <c r="B36">
        <f t="shared" ref="B36:B44" si="6">B35+1</f>
        <v>2</v>
      </c>
      <c r="C36" s="1">
        <v>6720844</v>
      </c>
      <c r="D36">
        <v>0</v>
      </c>
      <c r="E36">
        <v>992946</v>
      </c>
      <c r="F36">
        <v>76</v>
      </c>
      <c r="G36">
        <v>5706364</v>
      </c>
      <c r="H36">
        <v>0</v>
      </c>
      <c r="I36" s="24"/>
    </row>
    <row r="37" spans="1:9">
      <c r="A37" s="19"/>
      <c r="B37">
        <f t="shared" si="6"/>
        <v>3</v>
      </c>
      <c r="C37">
        <v>7509308</v>
      </c>
      <c r="D37">
        <v>0</v>
      </c>
      <c r="E37">
        <v>1003180</v>
      </c>
      <c r="F37">
        <v>78</v>
      </c>
      <c r="G37">
        <v>6482667</v>
      </c>
      <c r="H37">
        <v>0</v>
      </c>
      <c r="I37" s="24"/>
    </row>
    <row r="38" spans="1:9">
      <c r="A38" s="19"/>
      <c r="B38">
        <f t="shared" si="6"/>
        <v>4</v>
      </c>
      <c r="C38">
        <v>8527985</v>
      </c>
      <c r="D38">
        <v>0</v>
      </c>
      <c r="E38">
        <v>1071614</v>
      </c>
      <c r="F38">
        <v>79</v>
      </c>
      <c r="G38">
        <v>7426711</v>
      </c>
      <c r="H38">
        <v>0</v>
      </c>
      <c r="I38" s="24"/>
    </row>
    <row r="39" spans="1:9">
      <c r="A39" s="19"/>
      <c r="B39">
        <f t="shared" si="6"/>
        <v>5</v>
      </c>
      <c r="C39">
        <v>7882052</v>
      </c>
      <c r="D39">
        <v>0</v>
      </c>
      <c r="E39">
        <v>1070700</v>
      </c>
      <c r="F39">
        <v>93</v>
      </c>
      <c r="G39">
        <v>6791978</v>
      </c>
      <c r="H39">
        <v>0</v>
      </c>
      <c r="I39" s="24"/>
    </row>
    <row r="40" spans="1:9">
      <c r="A40" s="19"/>
      <c r="B40">
        <f t="shared" si="6"/>
        <v>6</v>
      </c>
      <c r="C40">
        <v>7275797</v>
      </c>
      <c r="D40">
        <v>0</v>
      </c>
      <c r="E40">
        <v>1013677</v>
      </c>
      <c r="F40">
        <v>104</v>
      </c>
      <c r="G40">
        <v>6228029</v>
      </c>
      <c r="H40">
        <v>0</v>
      </c>
      <c r="I40" s="24"/>
    </row>
    <row r="41" spans="1:9">
      <c r="A41" s="19"/>
      <c r="B41">
        <f t="shared" si="6"/>
        <v>7</v>
      </c>
      <c r="C41">
        <v>7844687</v>
      </c>
      <c r="D41">
        <v>0</v>
      </c>
      <c r="E41">
        <v>987908</v>
      </c>
      <c r="F41">
        <v>78</v>
      </c>
      <c r="G41">
        <v>6837955</v>
      </c>
      <c r="H41">
        <v>0</v>
      </c>
      <c r="I41" s="24"/>
    </row>
    <row r="42" spans="1:9">
      <c r="A42" s="19"/>
      <c r="B42">
        <f t="shared" si="6"/>
        <v>8</v>
      </c>
      <c r="C42">
        <v>6711339</v>
      </c>
      <c r="D42">
        <v>0</v>
      </c>
      <c r="E42">
        <v>978862</v>
      </c>
      <c r="F42">
        <v>79</v>
      </c>
      <c r="G42">
        <v>5710623</v>
      </c>
      <c r="H42">
        <v>0</v>
      </c>
      <c r="I42" s="24"/>
    </row>
    <row r="43" spans="1:9">
      <c r="A43" s="19"/>
      <c r="B43">
        <f t="shared" si="6"/>
        <v>9</v>
      </c>
      <c r="C43">
        <v>7149221</v>
      </c>
      <c r="D43">
        <v>0</v>
      </c>
      <c r="E43">
        <v>999175</v>
      </c>
      <c r="F43">
        <v>77</v>
      </c>
      <c r="G43">
        <v>6131005</v>
      </c>
      <c r="H43">
        <v>0</v>
      </c>
      <c r="I43" s="24"/>
    </row>
    <row r="44" spans="1:9">
      <c r="A44" s="19"/>
      <c r="B44">
        <f t="shared" si="6"/>
        <v>10</v>
      </c>
      <c r="C44">
        <v>7401126</v>
      </c>
      <c r="D44">
        <v>0</v>
      </c>
      <c r="E44">
        <v>1066069</v>
      </c>
      <c r="F44">
        <v>86</v>
      </c>
      <c r="G44">
        <v>6305027</v>
      </c>
      <c r="H44">
        <v>0</v>
      </c>
      <c r="I44" s="24"/>
    </row>
    <row r="45" spans="1:9">
      <c r="A45" s="19"/>
      <c r="B45" s="10" t="s">
        <v>9</v>
      </c>
      <c r="C45" s="25">
        <f t="shared" ref="C45:H45" si="7">AVERAGE(C35:C44)</f>
        <v>7389451.7999999998</v>
      </c>
      <c r="D45" s="25">
        <f t="shared" si="7"/>
        <v>0</v>
      </c>
      <c r="E45" s="25">
        <f t="shared" si="7"/>
        <v>1024309.5</v>
      </c>
      <c r="F45" s="25">
        <f t="shared" si="7"/>
        <v>84.5</v>
      </c>
      <c r="G45" s="25">
        <f t="shared" si="7"/>
        <v>6341447.2999999998</v>
      </c>
      <c r="H45" s="25">
        <f t="shared" si="7"/>
        <v>0</v>
      </c>
      <c r="I45" s="68" t="s">
        <v>10</v>
      </c>
    </row>
    <row r="46" spans="1:9">
      <c r="A46" s="19"/>
      <c r="B46" s="12" t="s">
        <v>11</v>
      </c>
      <c r="C46" s="25">
        <f t="shared" ref="C46:H46" si="8">_xlfn.STDEV.P(C35:C44)</f>
        <v>548246.94609214203</v>
      </c>
      <c r="D46" s="25">
        <f t="shared" si="8"/>
        <v>0</v>
      </c>
      <c r="E46" s="25">
        <f t="shared" si="8"/>
        <v>35916.635321950744</v>
      </c>
      <c r="F46" s="25">
        <f t="shared" si="8"/>
        <v>9.1569645625611109</v>
      </c>
      <c r="G46" s="25">
        <f t="shared" si="8"/>
        <v>529769.57796405221</v>
      </c>
      <c r="H46" s="25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0</v>
      </c>
      <c r="E47" s="14">
        <f>E45/$C45</f>
        <v>0.1386177930005579</v>
      </c>
      <c r="F47" s="14">
        <f>F45/$C45</f>
        <v>1.1435219051026221E-5</v>
      </c>
      <c r="G47" s="14">
        <f>G45/$C45</f>
        <v>0.85817560918389102</v>
      </c>
      <c r="H47" s="14">
        <f>H45/$C45</f>
        <v>0</v>
      </c>
      <c r="I47" s="68"/>
    </row>
    <row r="48" spans="1:9">
      <c r="A48" s="19"/>
      <c r="B48" s="18" t="s">
        <v>12</v>
      </c>
      <c r="C48" s="26">
        <f>$C45-$D$120-$H$120</f>
        <v>4455914</v>
      </c>
      <c r="D48" s="15"/>
      <c r="E48" s="16">
        <f>E45/$C48</f>
        <v>0.22987640695040343</v>
      </c>
      <c r="F48" s="16">
        <f>F45/$C48</f>
        <v>1.8963561684538796E-5</v>
      </c>
      <c r="G48" s="16">
        <f>G45/$C48</f>
        <v>1.4231529827550531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1">
        <v>5550278</v>
      </c>
      <c r="D50">
        <v>0</v>
      </c>
      <c r="E50">
        <v>637334</v>
      </c>
      <c r="F50">
        <v>72</v>
      </c>
      <c r="G50">
        <v>4893105</v>
      </c>
      <c r="H50">
        <v>0</v>
      </c>
      <c r="I50" s="24"/>
    </row>
    <row r="51" spans="1:9">
      <c r="A51" s="19"/>
      <c r="B51">
        <f t="shared" ref="B51:B59" si="9">B50+1</f>
        <v>2</v>
      </c>
      <c r="C51" s="1">
        <v>5327890</v>
      </c>
      <c r="D51">
        <v>0</v>
      </c>
      <c r="E51">
        <v>652842</v>
      </c>
      <c r="F51">
        <v>74</v>
      </c>
      <c r="G51">
        <v>4655193</v>
      </c>
      <c r="H51">
        <v>0</v>
      </c>
      <c r="I51" s="24"/>
    </row>
    <row r="52" spans="1:9">
      <c r="A52" s="19"/>
      <c r="B52">
        <f t="shared" si="9"/>
        <v>3</v>
      </c>
      <c r="C52">
        <v>5785847</v>
      </c>
      <c r="D52">
        <v>0</v>
      </c>
      <c r="E52">
        <v>663301</v>
      </c>
      <c r="F52">
        <v>75</v>
      </c>
      <c r="G52">
        <v>5102108</v>
      </c>
      <c r="H52">
        <v>0</v>
      </c>
      <c r="I52" s="24"/>
    </row>
    <row r="53" spans="1:9">
      <c r="A53" s="19"/>
      <c r="B53">
        <f t="shared" si="9"/>
        <v>4</v>
      </c>
      <c r="C53">
        <v>5804764</v>
      </c>
      <c r="D53">
        <v>0</v>
      </c>
      <c r="E53">
        <v>653435</v>
      </c>
      <c r="F53">
        <v>76</v>
      </c>
      <c r="G53">
        <v>5131274</v>
      </c>
      <c r="H53">
        <v>0</v>
      </c>
      <c r="I53" s="24"/>
    </row>
    <row r="54" spans="1:9">
      <c r="A54" s="19"/>
      <c r="B54">
        <f t="shared" si="9"/>
        <v>5</v>
      </c>
      <c r="C54">
        <v>5550533</v>
      </c>
      <c r="D54">
        <v>0</v>
      </c>
      <c r="E54">
        <v>649999</v>
      </c>
      <c r="F54">
        <v>74</v>
      </c>
      <c r="G54">
        <v>4880597</v>
      </c>
      <c r="H54">
        <v>0</v>
      </c>
      <c r="I54" s="24"/>
    </row>
    <row r="55" spans="1:9">
      <c r="A55" s="19"/>
      <c r="B55">
        <f t="shared" si="9"/>
        <v>6</v>
      </c>
      <c r="C55">
        <v>5548130</v>
      </c>
      <c r="D55">
        <v>0</v>
      </c>
      <c r="E55">
        <v>662112</v>
      </c>
      <c r="F55">
        <v>73</v>
      </c>
      <c r="G55">
        <v>4866363</v>
      </c>
      <c r="H55">
        <v>0</v>
      </c>
      <c r="I55" s="24"/>
    </row>
    <row r="56" spans="1:9">
      <c r="A56" s="19"/>
      <c r="B56">
        <f t="shared" si="9"/>
        <v>7</v>
      </c>
      <c r="C56">
        <v>5272478</v>
      </c>
      <c r="D56">
        <v>0</v>
      </c>
      <c r="E56">
        <v>654711</v>
      </c>
      <c r="F56">
        <v>74</v>
      </c>
      <c r="G56">
        <v>4597843</v>
      </c>
      <c r="H56">
        <v>0</v>
      </c>
      <c r="I56" s="24"/>
    </row>
    <row r="57" spans="1:9">
      <c r="A57" s="19"/>
      <c r="B57">
        <f t="shared" si="9"/>
        <v>8</v>
      </c>
      <c r="C57">
        <v>5522893</v>
      </c>
      <c r="D57">
        <v>0</v>
      </c>
      <c r="E57">
        <v>633285</v>
      </c>
      <c r="F57">
        <v>72</v>
      </c>
      <c r="G57">
        <v>4869508</v>
      </c>
      <c r="H57">
        <v>0</v>
      </c>
      <c r="I57" s="24"/>
    </row>
    <row r="58" spans="1:9">
      <c r="A58" s="19"/>
      <c r="B58">
        <f t="shared" si="9"/>
        <v>9</v>
      </c>
      <c r="C58">
        <v>5320038</v>
      </c>
      <c r="D58">
        <v>0</v>
      </c>
      <c r="E58">
        <v>636065</v>
      </c>
      <c r="F58">
        <v>74</v>
      </c>
      <c r="G58">
        <v>4663859</v>
      </c>
      <c r="H58">
        <v>0</v>
      </c>
      <c r="I58" s="24"/>
    </row>
    <row r="59" spans="1:9">
      <c r="A59" s="19"/>
      <c r="B59">
        <f t="shared" si="9"/>
        <v>10</v>
      </c>
      <c r="C59">
        <v>5331843</v>
      </c>
      <c r="D59">
        <v>0</v>
      </c>
      <c r="E59">
        <v>647173</v>
      </c>
      <c r="F59">
        <v>75</v>
      </c>
      <c r="G59">
        <v>4664508</v>
      </c>
      <c r="H59">
        <v>0</v>
      </c>
      <c r="I59" s="24"/>
    </row>
    <row r="60" spans="1:9">
      <c r="A60" s="19"/>
      <c r="B60" s="10" t="s">
        <v>9</v>
      </c>
      <c r="C60" s="25">
        <f t="shared" ref="C60:H60" si="10">AVERAGE(C50:C59)</f>
        <v>5501469.4000000004</v>
      </c>
      <c r="D60" s="25">
        <f t="shared" si="10"/>
        <v>0</v>
      </c>
      <c r="E60" s="25">
        <f t="shared" si="10"/>
        <v>649025.69999999995</v>
      </c>
      <c r="F60" s="25">
        <f t="shared" si="10"/>
        <v>73.900000000000006</v>
      </c>
      <c r="G60" s="25">
        <f t="shared" si="10"/>
        <v>4832435.8</v>
      </c>
      <c r="H60" s="25">
        <f t="shared" si="10"/>
        <v>0</v>
      </c>
      <c r="I60" s="68" t="s">
        <v>10</v>
      </c>
    </row>
    <row r="61" spans="1:9">
      <c r="A61" s="19"/>
      <c r="B61" s="12" t="s">
        <v>11</v>
      </c>
      <c r="C61" s="25">
        <f t="shared" ref="C61:H61" si="11">_xlfn.STDEV.P(C50:C59)</f>
        <v>180150.29007481504</v>
      </c>
      <c r="D61" s="25">
        <f t="shared" si="11"/>
        <v>0</v>
      </c>
      <c r="E61" s="25">
        <f t="shared" si="11"/>
        <v>9990.9418279759793</v>
      </c>
      <c r="F61" s="25">
        <f t="shared" si="11"/>
        <v>1.2206555615733701</v>
      </c>
      <c r="G61" s="25">
        <f t="shared" si="11"/>
        <v>177093.1101521457</v>
      </c>
      <c r="H61" s="25">
        <f t="shared" si="11"/>
        <v>0</v>
      </c>
      <c r="I61" s="68"/>
    </row>
    <row r="62" spans="1:9">
      <c r="A62" s="19"/>
      <c r="B62" s="10" t="s">
        <v>12</v>
      </c>
      <c r="C62" s="13"/>
      <c r="D62" s="14">
        <f>D60/$C60</f>
        <v>0</v>
      </c>
      <c r="E62" s="14">
        <f>E60/$C60</f>
        <v>0.11797315459029907</v>
      </c>
      <c r="F62" s="14">
        <f>F60/$C60</f>
        <v>1.343277488737827E-5</v>
      </c>
      <c r="G62" s="14">
        <f>G60/$C60</f>
        <v>0.87839001703799346</v>
      </c>
      <c r="H62" s="14">
        <f>H60/$C60</f>
        <v>0</v>
      </c>
      <c r="I62" s="68"/>
    </row>
    <row r="63" spans="1:9">
      <c r="A63" s="19"/>
      <c r="B63" s="18" t="s">
        <v>12</v>
      </c>
      <c r="C63" s="26">
        <f>$C60-$D$120-$H$120</f>
        <v>2567931.6000000006</v>
      </c>
      <c r="D63" s="15"/>
      <c r="E63" s="16">
        <f>E60/$C63</f>
        <v>0.25274259641495117</v>
      </c>
      <c r="F63" s="16">
        <f>F60/$C63</f>
        <v>2.8778025084468758E-5</v>
      </c>
      <c r="G63" s="16">
        <f>G60/$C63</f>
        <v>1.8818397655140031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9">
      <c r="A65" s="21">
        <f>A50*2</f>
        <v>16</v>
      </c>
      <c r="B65">
        <v>1</v>
      </c>
      <c r="C65" s="1">
        <v>5195074</v>
      </c>
      <c r="D65">
        <v>321361</v>
      </c>
      <c r="E65">
        <v>211039</v>
      </c>
      <c r="F65">
        <v>73</v>
      </c>
      <c r="G65">
        <v>4647624</v>
      </c>
      <c r="H65">
        <v>0</v>
      </c>
      <c r="I65" s="24"/>
    </row>
    <row r="66" spans="1:9">
      <c r="A66" s="19"/>
      <c r="B66">
        <f t="shared" ref="B66:B74" si="12">B65+1</f>
        <v>2</v>
      </c>
      <c r="C66" s="1">
        <v>5892302</v>
      </c>
      <c r="D66">
        <v>321279</v>
      </c>
      <c r="E66">
        <v>201232</v>
      </c>
      <c r="F66">
        <v>74</v>
      </c>
      <c r="G66">
        <v>5354405</v>
      </c>
      <c r="H66">
        <v>0</v>
      </c>
      <c r="I66" s="24"/>
    </row>
    <row r="67" spans="1:9">
      <c r="A67" s="19"/>
      <c r="B67">
        <f t="shared" si="12"/>
        <v>3</v>
      </c>
      <c r="C67">
        <v>5862981</v>
      </c>
      <c r="D67">
        <v>324779</v>
      </c>
      <c r="E67">
        <v>245919</v>
      </c>
      <c r="F67">
        <v>75</v>
      </c>
      <c r="G67">
        <v>5276712</v>
      </c>
      <c r="H67">
        <v>0</v>
      </c>
      <c r="I67" s="24"/>
    </row>
    <row r="68" spans="1:9">
      <c r="A68" s="19"/>
      <c r="B68">
        <f t="shared" si="12"/>
        <v>4</v>
      </c>
      <c r="C68">
        <v>4950041</v>
      </c>
      <c r="D68">
        <v>328045</v>
      </c>
      <c r="E68">
        <v>200911</v>
      </c>
      <c r="F68">
        <v>73</v>
      </c>
      <c r="G68">
        <v>4405338</v>
      </c>
      <c r="H68">
        <v>0</v>
      </c>
      <c r="I68" s="24"/>
    </row>
    <row r="69" spans="1:9">
      <c r="A69" s="19"/>
      <c r="B69">
        <f t="shared" si="12"/>
        <v>5</v>
      </c>
      <c r="C69">
        <v>5982429</v>
      </c>
      <c r="D69">
        <v>322920</v>
      </c>
      <c r="E69">
        <v>342629</v>
      </c>
      <c r="F69">
        <v>82</v>
      </c>
      <c r="G69">
        <v>5300711</v>
      </c>
      <c r="H69">
        <v>0</v>
      </c>
      <c r="I69" s="24"/>
    </row>
    <row r="70" spans="1:9">
      <c r="A70" s="19"/>
      <c r="B70">
        <f t="shared" si="12"/>
        <v>6</v>
      </c>
      <c r="C70">
        <v>5446478</v>
      </c>
      <c r="D70">
        <v>320879</v>
      </c>
      <c r="E70">
        <v>200640</v>
      </c>
      <c r="F70">
        <v>85</v>
      </c>
      <c r="G70">
        <v>4909964</v>
      </c>
      <c r="H70">
        <v>0</v>
      </c>
      <c r="I70" s="24"/>
    </row>
    <row r="71" spans="1:9">
      <c r="A71" s="19"/>
      <c r="B71">
        <f t="shared" si="12"/>
        <v>7</v>
      </c>
      <c r="C71">
        <v>4961402</v>
      </c>
      <c r="D71">
        <v>320022</v>
      </c>
      <c r="E71">
        <v>199707</v>
      </c>
      <c r="F71">
        <v>74</v>
      </c>
      <c r="G71">
        <v>4426287</v>
      </c>
      <c r="H71">
        <v>0</v>
      </c>
      <c r="I71" s="24"/>
    </row>
    <row r="72" spans="1:9">
      <c r="A72" s="19"/>
      <c r="B72">
        <f t="shared" si="12"/>
        <v>8</v>
      </c>
      <c r="C72">
        <v>5643945</v>
      </c>
      <c r="D72">
        <v>321577</v>
      </c>
      <c r="E72">
        <v>204505</v>
      </c>
      <c r="F72">
        <v>75</v>
      </c>
      <c r="G72">
        <v>5102806</v>
      </c>
      <c r="H72">
        <v>0</v>
      </c>
      <c r="I72" s="24"/>
    </row>
    <row r="73" spans="1:9">
      <c r="A73" s="19"/>
      <c r="B73">
        <f t="shared" si="12"/>
        <v>9</v>
      </c>
      <c r="C73">
        <v>5473498</v>
      </c>
      <c r="D73">
        <v>319817</v>
      </c>
      <c r="E73">
        <v>252066</v>
      </c>
      <c r="F73">
        <v>87</v>
      </c>
      <c r="G73">
        <v>4885963</v>
      </c>
      <c r="H73">
        <v>0</v>
      </c>
      <c r="I73" s="24"/>
    </row>
    <row r="74" spans="1:9">
      <c r="A74" s="19"/>
      <c r="B74">
        <f t="shared" si="12"/>
        <v>10</v>
      </c>
      <c r="C74">
        <v>5018533</v>
      </c>
      <c r="D74">
        <v>319219</v>
      </c>
      <c r="E74">
        <v>206372</v>
      </c>
      <c r="F74">
        <v>74</v>
      </c>
      <c r="G74">
        <v>4477071</v>
      </c>
      <c r="H74">
        <v>0</v>
      </c>
      <c r="I74" s="24"/>
    </row>
    <row r="75" spans="1:9">
      <c r="A75" s="19"/>
      <c r="B75" s="10" t="s">
        <v>9</v>
      </c>
      <c r="C75" s="25">
        <f t="shared" ref="C75:H75" si="13">AVERAGE(C65:C74)</f>
        <v>5442668.2999999998</v>
      </c>
      <c r="D75" s="25">
        <f t="shared" si="13"/>
        <v>321989.8</v>
      </c>
      <c r="E75" s="25">
        <f t="shared" si="13"/>
        <v>226502</v>
      </c>
      <c r="F75" s="25">
        <f t="shared" si="13"/>
        <v>77.2</v>
      </c>
      <c r="G75" s="25">
        <f t="shared" si="13"/>
        <v>4878688.0999999996</v>
      </c>
      <c r="H75" s="25">
        <f t="shared" si="13"/>
        <v>0</v>
      </c>
      <c r="I75" s="68" t="s">
        <v>10</v>
      </c>
    </row>
    <row r="76" spans="1:9">
      <c r="A76" s="19"/>
      <c r="B76" s="12" t="s">
        <v>11</v>
      </c>
      <c r="C76" s="25">
        <f t="shared" ref="C76:H76" si="14">_xlfn.STDEV.P(C65:C74)</f>
        <v>377775.69214020378</v>
      </c>
      <c r="D76" s="25">
        <f t="shared" si="14"/>
        <v>2527.5658567087821</v>
      </c>
      <c r="E76" s="25">
        <f t="shared" si="14"/>
        <v>42807.119316767858</v>
      </c>
      <c r="F76" s="25">
        <f t="shared" si="14"/>
        <v>5.0556898639058145</v>
      </c>
      <c r="G76" s="25">
        <f t="shared" si="14"/>
        <v>354613.4299494169</v>
      </c>
      <c r="H76" s="25">
        <f t="shared" si="14"/>
        <v>0</v>
      </c>
      <c r="I76" s="68"/>
    </row>
    <row r="77" spans="1:9">
      <c r="A77" s="19"/>
      <c r="B77" s="10" t="s">
        <v>12</v>
      </c>
      <c r="C77" s="13"/>
      <c r="D77" s="14">
        <f>D75/$C75</f>
        <v>5.9160283568998683E-2</v>
      </c>
      <c r="E77" s="14">
        <f>E75/$C75</f>
        <v>4.1615984571391207E-2</v>
      </c>
      <c r="F77" s="14">
        <f>F75/$C75</f>
        <v>1.4184219163236533E-5</v>
      </c>
      <c r="G77" s="14">
        <f>G75/$C75</f>
        <v>0.89637799532997442</v>
      </c>
      <c r="H77" s="14">
        <f>H75/$C75</f>
        <v>0</v>
      </c>
      <c r="I77" s="68"/>
    </row>
    <row r="78" spans="1:9">
      <c r="A78" s="19"/>
      <c r="B78" s="18" t="s">
        <v>12</v>
      </c>
      <c r="C78" s="26">
        <f>$C75-$D$120-$H$120</f>
        <v>2509130.5</v>
      </c>
      <c r="D78" s="15"/>
      <c r="E78" s="16">
        <f>E75/$C78</f>
        <v>9.0271111845318525E-2</v>
      </c>
      <c r="F78" s="16">
        <f>F75/$C78</f>
        <v>3.0767630460033869E-5</v>
      </c>
      <c r="G78" s="16">
        <f>G75/$C78</f>
        <v>1.9443739972871079</v>
      </c>
      <c r="H78" s="15"/>
      <c r="I78" s="17" t="s">
        <v>13</v>
      </c>
    </row>
    <row r="79" spans="1:9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9">
      <c r="A80" s="21">
        <f>A65*2</f>
        <v>32</v>
      </c>
      <c r="B80">
        <v>1</v>
      </c>
      <c r="C80" s="1">
        <v>5230231</v>
      </c>
      <c r="D80">
        <v>338814</v>
      </c>
      <c r="E80">
        <v>131436</v>
      </c>
      <c r="F80">
        <v>90</v>
      </c>
      <c r="G80">
        <v>4741251</v>
      </c>
      <c r="H80">
        <v>0</v>
      </c>
      <c r="I80" s="24"/>
    </row>
    <row r="81" spans="1:9">
      <c r="A81" s="19"/>
      <c r="B81">
        <f t="shared" ref="B81:B89" si="15">B80+1</f>
        <v>2</v>
      </c>
      <c r="C81" s="1">
        <v>5520948</v>
      </c>
      <c r="D81">
        <v>338050</v>
      </c>
      <c r="E81">
        <v>124764</v>
      </c>
      <c r="F81">
        <v>85</v>
      </c>
      <c r="G81">
        <v>5039279</v>
      </c>
      <c r="H81">
        <v>0</v>
      </c>
      <c r="I81" s="24"/>
    </row>
    <row r="82" spans="1:9">
      <c r="A82" s="19"/>
      <c r="B82">
        <f t="shared" si="15"/>
        <v>3</v>
      </c>
      <c r="C82">
        <v>5246521</v>
      </c>
      <c r="D82">
        <v>335135</v>
      </c>
      <c r="E82">
        <v>113398</v>
      </c>
      <c r="F82">
        <v>78</v>
      </c>
      <c r="G82">
        <v>4779607</v>
      </c>
      <c r="H82">
        <v>0</v>
      </c>
      <c r="I82" s="24"/>
    </row>
    <row r="83" spans="1:9">
      <c r="A83" s="19"/>
      <c r="B83">
        <f t="shared" si="15"/>
        <v>4</v>
      </c>
      <c r="C83">
        <v>4991470</v>
      </c>
      <c r="D83">
        <v>336491</v>
      </c>
      <c r="E83">
        <v>101953</v>
      </c>
      <c r="F83">
        <v>81</v>
      </c>
      <c r="G83">
        <v>4530648</v>
      </c>
      <c r="H83">
        <v>0</v>
      </c>
      <c r="I83" s="24"/>
    </row>
    <row r="84" spans="1:9">
      <c r="A84" s="19"/>
      <c r="B84">
        <f t="shared" si="15"/>
        <v>5</v>
      </c>
      <c r="C84">
        <v>5541379</v>
      </c>
      <c r="D84">
        <v>428805</v>
      </c>
      <c r="E84">
        <v>116960</v>
      </c>
      <c r="F84">
        <v>115</v>
      </c>
      <c r="G84">
        <v>4977372</v>
      </c>
      <c r="H84">
        <v>0</v>
      </c>
      <c r="I84" s="24"/>
    </row>
    <row r="85" spans="1:9">
      <c r="A85" s="19"/>
      <c r="B85">
        <f t="shared" si="15"/>
        <v>6</v>
      </c>
      <c r="C85">
        <v>4758798</v>
      </c>
      <c r="D85">
        <v>335826</v>
      </c>
      <c r="E85">
        <v>160814</v>
      </c>
      <c r="F85">
        <v>83</v>
      </c>
      <c r="G85">
        <v>4244010</v>
      </c>
      <c r="H85">
        <v>0</v>
      </c>
      <c r="I85" s="24"/>
    </row>
    <row r="86" spans="1:9">
      <c r="A86" s="19"/>
      <c r="B86">
        <f t="shared" si="15"/>
        <v>7</v>
      </c>
      <c r="C86">
        <v>5277042</v>
      </c>
      <c r="D86">
        <v>338027</v>
      </c>
      <c r="E86">
        <v>111367</v>
      </c>
      <c r="F86">
        <v>84</v>
      </c>
      <c r="G86">
        <v>4809314</v>
      </c>
      <c r="H86">
        <v>0</v>
      </c>
      <c r="I86" s="24"/>
    </row>
    <row r="87" spans="1:9">
      <c r="A87" s="19"/>
      <c r="B87">
        <f t="shared" si="15"/>
        <v>8</v>
      </c>
      <c r="C87">
        <v>5313701</v>
      </c>
      <c r="D87">
        <v>336931</v>
      </c>
      <c r="E87">
        <v>107236</v>
      </c>
      <c r="F87">
        <v>132</v>
      </c>
      <c r="G87">
        <v>4850964</v>
      </c>
      <c r="H87">
        <v>0</v>
      </c>
      <c r="I87" s="24"/>
    </row>
    <row r="88" spans="1:9">
      <c r="A88" s="19"/>
      <c r="B88">
        <f t="shared" si="15"/>
        <v>9</v>
      </c>
      <c r="C88">
        <v>5272322</v>
      </c>
      <c r="D88">
        <v>337705</v>
      </c>
      <c r="E88">
        <v>164377</v>
      </c>
      <c r="F88">
        <v>89</v>
      </c>
      <c r="G88">
        <v>4751052</v>
      </c>
      <c r="H88">
        <v>0</v>
      </c>
      <c r="I88" s="24"/>
    </row>
    <row r="89" spans="1:9">
      <c r="A89" s="19"/>
      <c r="B89">
        <f t="shared" si="15"/>
        <v>10</v>
      </c>
      <c r="C89">
        <v>5216259</v>
      </c>
      <c r="D89">
        <v>333245</v>
      </c>
      <c r="E89">
        <v>109933</v>
      </c>
      <c r="F89">
        <v>104</v>
      </c>
      <c r="G89">
        <v>4754031</v>
      </c>
      <c r="H89">
        <v>0</v>
      </c>
      <c r="I89" s="24"/>
    </row>
    <row r="90" spans="1:9">
      <c r="A90" s="19"/>
      <c r="B90" s="10" t="s">
        <v>9</v>
      </c>
      <c r="C90" s="25">
        <f t="shared" ref="C90:H90" si="16">AVERAGE(C80:C89)</f>
        <v>5236867.0999999996</v>
      </c>
      <c r="D90" s="25">
        <f t="shared" si="16"/>
        <v>345902.9</v>
      </c>
      <c r="E90" s="25">
        <f t="shared" si="16"/>
        <v>124223.8</v>
      </c>
      <c r="F90" s="25">
        <f t="shared" si="16"/>
        <v>94.1</v>
      </c>
      <c r="G90" s="25">
        <f t="shared" si="16"/>
        <v>4747752.8</v>
      </c>
      <c r="H90" s="25">
        <f t="shared" si="16"/>
        <v>0</v>
      </c>
      <c r="I90" s="68" t="s">
        <v>10</v>
      </c>
    </row>
    <row r="91" spans="1:9">
      <c r="A91" s="19"/>
      <c r="B91" s="12" t="s">
        <v>11</v>
      </c>
      <c r="C91" s="25">
        <f t="shared" ref="C91:H91" si="17">_xlfn.STDEV.P(C80:C89)</f>
        <v>217148.72925184248</v>
      </c>
      <c r="D91" s="25">
        <f t="shared" si="17"/>
        <v>27677.982149896696</v>
      </c>
      <c r="E91" s="25">
        <f t="shared" si="17"/>
        <v>20802.616997868321</v>
      </c>
      <c r="F91" s="25">
        <f t="shared" si="17"/>
        <v>16.591865476793139</v>
      </c>
      <c r="G91" s="25">
        <f t="shared" si="17"/>
        <v>213108.75208625291</v>
      </c>
      <c r="H91" s="25">
        <f t="shared" si="17"/>
        <v>0</v>
      </c>
      <c r="I91" s="68"/>
    </row>
    <row r="92" spans="1:9">
      <c r="A92" s="19"/>
      <c r="B92" s="10" t="s">
        <v>12</v>
      </c>
      <c r="C92" s="13"/>
      <c r="D92" s="14">
        <f>D90/$C90</f>
        <v>6.6051494795428364E-2</v>
      </c>
      <c r="E92" s="14">
        <f>E90/$C90</f>
        <v>2.3721014421007554E-2</v>
      </c>
      <c r="F92" s="14">
        <f>F90/$C90</f>
        <v>1.7968758458659378E-5</v>
      </c>
      <c r="G92" s="14">
        <f>G90/$C90</f>
        <v>0.90660173522448184</v>
      </c>
      <c r="H92" s="14">
        <f>H90/$C90</f>
        <v>0</v>
      </c>
      <c r="I92" s="68"/>
    </row>
    <row r="93" spans="1:9">
      <c r="A93" s="19"/>
      <c r="B93" s="18" t="s">
        <v>12</v>
      </c>
      <c r="C93" s="26">
        <f>$C90-$D$120-$H$120</f>
        <v>2303329.2999999998</v>
      </c>
      <c r="D93" s="15"/>
      <c r="E93" s="16">
        <f>E90/$C93</f>
        <v>5.3932279678811021E-2</v>
      </c>
      <c r="F93" s="16">
        <f>F90/$C93</f>
        <v>4.0853906560386307E-5</v>
      </c>
      <c r="G93" s="16">
        <f>G90/$C93</f>
        <v>2.0612566340383895</v>
      </c>
      <c r="H93" s="15"/>
      <c r="I93" s="17" t="s">
        <v>13</v>
      </c>
    </row>
    <row r="94" spans="1:9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9">
      <c r="A95" s="21">
        <f>A80*2</f>
        <v>64</v>
      </c>
      <c r="B95">
        <v>1</v>
      </c>
      <c r="C95" s="1">
        <v>4936476</v>
      </c>
      <c r="D95">
        <v>345125</v>
      </c>
      <c r="E95">
        <v>88189</v>
      </c>
      <c r="F95">
        <v>131</v>
      </c>
      <c r="G95">
        <v>4485462</v>
      </c>
      <c r="H95">
        <v>0</v>
      </c>
      <c r="I95" s="24"/>
    </row>
    <row r="96" spans="1:9">
      <c r="A96" s="19"/>
      <c r="B96">
        <f t="shared" ref="B96:B104" si="18">B95+1</f>
        <v>2</v>
      </c>
      <c r="C96" s="1">
        <v>4404953</v>
      </c>
      <c r="D96">
        <v>357652</v>
      </c>
      <c r="E96">
        <v>105297</v>
      </c>
      <c r="F96">
        <v>90</v>
      </c>
      <c r="G96">
        <v>3926353</v>
      </c>
      <c r="H96">
        <v>0</v>
      </c>
      <c r="I96" s="24"/>
    </row>
    <row r="97" spans="1:9">
      <c r="A97" s="19"/>
      <c r="B97">
        <f t="shared" si="18"/>
        <v>3</v>
      </c>
      <c r="C97">
        <v>4384454</v>
      </c>
      <c r="D97">
        <v>355143</v>
      </c>
      <c r="E97">
        <v>83637</v>
      </c>
      <c r="F97">
        <v>94</v>
      </c>
      <c r="G97">
        <v>3926687</v>
      </c>
      <c r="H97">
        <v>0</v>
      </c>
      <c r="I97" s="24"/>
    </row>
    <row r="98" spans="1:9">
      <c r="A98" s="19"/>
      <c r="B98">
        <f t="shared" si="18"/>
        <v>4</v>
      </c>
      <c r="C98">
        <v>4029473</v>
      </c>
      <c r="D98">
        <v>360886</v>
      </c>
      <c r="E98">
        <v>115305</v>
      </c>
      <c r="F98">
        <v>87</v>
      </c>
      <c r="G98">
        <v>3538933</v>
      </c>
      <c r="H98">
        <v>0</v>
      </c>
      <c r="I98" s="24"/>
    </row>
    <row r="99" spans="1:9">
      <c r="A99" s="19"/>
      <c r="B99">
        <f t="shared" si="18"/>
        <v>5</v>
      </c>
      <c r="C99">
        <v>4088770</v>
      </c>
      <c r="D99">
        <v>344470</v>
      </c>
      <c r="E99">
        <v>102954</v>
      </c>
      <c r="F99">
        <v>90</v>
      </c>
      <c r="G99">
        <v>3627349</v>
      </c>
      <c r="H99">
        <v>0</v>
      </c>
      <c r="I99" s="24"/>
    </row>
    <row r="100" spans="1:9">
      <c r="A100" s="19"/>
      <c r="B100">
        <f t="shared" si="18"/>
        <v>6</v>
      </c>
      <c r="C100">
        <v>4438206</v>
      </c>
      <c r="D100">
        <v>340528</v>
      </c>
      <c r="E100">
        <v>119494</v>
      </c>
      <c r="F100">
        <v>87</v>
      </c>
      <c r="G100">
        <v>3962333</v>
      </c>
      <c r="H100">
        <v>0</v>
      </c>
      <c r="I100" s="24"/>
    </row>
    <row r="101" spans="1:9">
      <c r="A101" s="19"/>
      <c r="B101">
        <f t="shared" si="18"/>
        <v>7</v>
      </c>
      <c r="C101">
        <v>4605689</v>
      </c>
      <c r="D101">
        <v>421136</v>
      </c>
      <c r="E101">
        <v>89522</v>
      </c>
      <c r="F101">
        <v>145</v>
      </c>
      <c r="G101">
        <v>4076835</v>
      </c>
      <c r="H101">
        <v>0</v>
      </c>
      <c r="I101" s="24"/>
    </row>
    <row r="102" spans="1:9">
      <c r="A102" s="19"/>
      <c r="B102">
        <f t="shared" si="18"/>
        <v>8</v>
      </c>
      <c r="C102">
        <v>4247529</v>
      </c>
      <c r="D102">
        <v>424184</v>
      </c>
      <c r="E102">
        <v>106280</v>
      </c>
      <c r="F102">
        <v>93</v>
      </c>
      <c r="G102">
        <v>3698914</v>
      </c>
      <c r="H102">
        <v>0</v>
      </c>
      <c r="I102" s="24"/>
    </row>
    <row r="103" spans="1:9">
      <c r="A103" s="19"/>
      <c r="B103">
        <f t="shared" si="18"/>
        <v>9</v>
      </c>
      <c r="C103">
        <v>4327857</v>
      </c>
      <c r="D103">
        <v>354310</v>
      </c>
      <c r="E103">
        <v>115851</v>
      </c>
      <c r="F103">
        <v>92</v>
      </c>
      <c r="G103">
        <v>3840166</v>
      </c>
      <c r="H103">
        <v>0</v>
      </c>
      <c r="I103" s="24"/>
    </row>
    <row r="104" spans="1:9">
      <c r="A104" s="19"/>
      <c r="B104">
        <f t="shared" si="18"/>
        <v>10</v>
      </c>
      <c r="C104">
        <v>4044153</v>
      </c>
      <c r="D104">
        <v>362833</v>
      </c>
      <c r="E104">
        <v>85633</v>
      </c>
      <c r="F104">
        <v>95</v>
      </c>
      <c r="G104">
        <v>3580143</v>
      </c>
      <c r="H104">
        <v>0</v>
      </c>
      <c r="I104" s="24"/>
    </row>
    <row r="105" spans="1:9">
      <c r="A105" s="19"/>
      <c r="B105" s="10" t="s">
        <v>9</v>
      </c>
      <c r="C105" s="25">
        <f t="shared" ref="C105:H105" si="19">AVERAGE(C95:C104)</f>
        <v>4350756</v>
      </c>
      <c r="D105" s="25">
        <f t="shared" si="19"/>
        <v>366626.7</v>
      </c>
      <c r="E105" s="25">
        <f t="shared" si="19"/>
        <v>101216.2</v>
      </c>
      <c r="F105" s="25">
        <f t="shared" si="19"/>
        <v>100.4</v>
      </c>
      <c r="G105" s="25">
        <f t="shared" si="19"/>
        <v>3866317.5</v>
      </c>
      <c r="H105" s="25">
        <f t="shared" si="19"/>
        <v>0</v>
      </c>
      <c r="I105" s="68" t="s">
        <v>10</v>
      </c>
    </row>
    <row r="106" spans="1:9">
      <c r="A106" s="19"/>
      <c r="B106" s="12" t="s">
        <v>11</v>
      </c>
      <c r="C106" s="25">
        <f t="shared" ref="C106:H106" si="20">_xlfn.STDEV.P(C95:C104)</f>
        <v>263974.26636435604</v>
      </c>
      <c r="D106" s="25">
        <f t="shared" si="20"/>
        <v>28861.671244229779</v>
      </c>
      <c r="E106" s="25">
        <f t="shared" si="20"/>
        <v>12846.755331989474</v>
      </c>
      <c r="F106" s="25">
        <f t="shared" si="20"/>
        <v>19.226024029944412</v>
      </c>
      <c r="G106" s="25">
        <f t="shared" si="20"/>
        <v>268144.63928344718</v>
      </c>
      <c r="H106" s="25">
        <f t="shared" si="20"/>
        <v>0</v>
      </c>
      <c r="I106" s="68"/>
    </row>
    <row r="107" spans="1:9">
      <c r="A107" s="19"/>
      <c r="B107" s="10" t="s">
        <v>12</v>
      </c>
      <c r="C107" s="13"/>
      <c r="D107" s="14">
        <f>D105/$C105</f>
        <v>8.4267354914869974E-2</v>
      </c>
      <c r="E107" s="14">
        <f>E105/$C105</f>
        <v>2.3264048822779305E-2</v>
      </c>
      <c r="F107" s="14">
        <f>F105/$C105</f>
        <v>2.3076449242384545E-5</v>
      </c>
      <c r="G107" s="14">
        <f>G105/$C105</f>
        <v>0.88865417872204278</v>
      </c>
      <c r="H107" s="14">
        <f>H105/$C105</f>
        <v>0</v>
      </c>
      <c r="I107" s="68"/>
    </row>
    <row r="108" spans="1:9">
      <c r="A108" s="19"/>
      <c r="B108" s="18" t="s">
        <v>12</v>
      </c>
      <c r="C108" s="26">
        <f>$C105-$D120-$H120</f>
        <v>1417218.2000000002</v>
      </c>
      <c r="D108" s="15"/>
      <c r="E108" s="16">
        <f>E105/$C108</f>
        <v>7.1418924764020092E-2</v>
      </c>
      <c r="F108" s="16">
        <f>F105/$C108</f>
        <v>7.0843007802185993E-5</v>
      </c>
      <c r="G108" s="16">
        <f>G105/$C108</f>
        <v>2.7281031954006796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1">
        <f>SEQ!C57</f>
        <v>11347435</v>
      </c>
      <c r="D110" s="1">
        <f>SEQ!D57</f>
        <v>324013</v>
      </c>
      <c r="E110" s="1">
        <f>SEQ!E57</f>
        <v>3014751</v>
      </c>
      <c r="F110" s="1">
        <f>SEQ!F57</f>
        <v>76</v>
      </c>
      <c r="G110" s="1">
        <f>SEQ!G57</f>
        <v>5264067</v>
      </c>
      <c r="H110" s="1">
        <f>SEQ!H57</f>
        <v>2623565</v>
      </c>
      <c r="I110" s="24"/>
    </row>
    <row r="111" spans="1:9">
      <c r="A111" s="23"/>
      <c r="B111">
        <f t="shared" ref="B111:B119" si="21">B110+1</f>
        <v>2</v>
      </c>
      <c r="C111" s="1">
        <f>SEQ!C58</f>
        <v>11228644</v>
      </c>
      <c r="D111" s="1">
        <f>SEQ!D58</f>
        <v>333686</v>
      </c>
      <c r="E111" s="1">
        <f>SEQ!E58</f>
        <v>3002909</v>
      </c>
      <c r="F111" s="1">
        <f>SEQ!F58</f>
        <v>74</v>
      </c>
      <c r="G111" s="1">
        <f>SEQ!G58</f>
        <v>5155416</v>
      </c>
      <c r="H111" s="1">
        <f>SEQ!H58</f>
        <v>2617363</v>
      </c>
      <c r="I111" s="24"/>
    </row>
    <row r="112" spans="1:9">
      <c r="A112" s="23"/>
      <c r="B112">
        <f t="shared" si="21"/>
        <v>3</v>
      </c>
      <c r="C112" s="1">
        <f>SEQ!C59</f>
        <v>11291365</v>
      </c>
      <c r="D112" s="1">
        <f>SEQ!D59</f>
        <v>326649</v>
      </c>
      <c r="E112" s="1">
        <f>SEQ!E59</f>
        <v>2990199</v>
      </c>
      <c r="F112" s="1">
        <f>SEQ!F59</f>
        <v>74</v>
      </c>
      <c r="G112" s="1">
        <f>SEQ!G59</f>
        <v>5252693</v>
      </c>
      <c r="H112" s="1">
        <f>SEQ!H59</f>
        <v>2602101</v>
      </c>
      <c r="I112" s="24"/>
    </row>
    <row r="113" spans="1:16">
      <c r="A113" s="23"/>
      <c r="B113">
        <f t="shared" si="21"/>
        <v>4</v>
      </c>
      <c r="C113" s="1">
        <f>SEQ!C60</f>
        <v>11202483</v>
      </c>
      <c r="D113" s="1">
        <f>SEQ!D60</f>
        <v>321882</v>
      </c>
      <c r="E113" s="1">
        <f>SEQ!E60</f>
        <v>3012080</v>
      </c>
      <c r="F113" s="1">
        <f>SEQ!F60</f>
        <v>80</v>
      </c>
      <c r="G113" s="1">
        <f>SEQ!G60</f>
        <v>5150385</v>
      </c>
      <c r="H113" s="1">
        <f>SEQ!H60</f>
        <v>2601424</v>
      </c>
      <c r="I113" s="24"/>
    </row>
    <row r="114" spans="1:16">
      <c r="A114" s="23"/>
      <c r="B114">
        <f t="shared" si="21"/>
        <v>5</v>
      </c>
      <c r="C114" s="1">
        <f>SEQ!C61</f>
        <v>11301157</v>
      </c>
      <c r="D114" s="1">
        <f>SEQ!D61</f>
        <v>323756</v>
      </c>
      <c r="E114" s="1">
        <f>SEQ!E61</f>
        <v>3001773</v>
      </c>
      <c r="F114" s="1">
        <f>SEQ!F61</f>
        <v>78</v>
      </c>
      <c r="G114" s="1">
        <f>SEQ!G61</f>
        <v>5268107</v>
      </c>
      <c r="H114" s="1">
        <f>SEQ!H61</f>
        <v>2589969</v>
      </c>
      <c r="I114" s="24"/>
    </row>
    <row r="115" spans="1:16">
      <c r="A115" s="23"/>
      <c r="B115">
        <f t="shared" si="21"/>
        <v>6</v>
      </c>
      <c r="C115" s="1">
        <f>SEQ!C62</f>
        <v>11334549</v>
      </c>
      <c r="D115" s="1">
        <f>SEQ!D62</f>
        <v>323888</v>
      </c>
      <c r="E115" s="1">
        <f>SEQ!E62</f>
        <v>3004262</v>
      </c>
      <c r="F115" s="1">
        <f>SEQ!F62</f>
        <v>77</v>
      </c>
      <c r="G115" s="1">
        <f>SEQ!G62</f>
        <v>5274357</v>
      </c>
      <c r="H115" s="1">
        <f>SEQ!H62</f>
        <v>2615293</v>
      </c>
      <c r="I115" s="24"/>
      <c r="P115" s="5"/>
    </row>
    <row r="116" spans="1:16">
      <c r="A116" s="23"/>
      <c r="B116">
        <f t="shared" si="21"/>
        <v>7</v>
      </c>
      <c r="C116" s="1">
        <f>SEQ!C63</f>
        <v>11158563</v>
      </c>
      <c r="D116" s="1">
        <f>SEQ!D63</f>
        <v>323847</v>
      </c>
      <c r="E116" s="1">
        <f>SEQ!E63</f>
        <v>2998321</v>
      </c>
      <c r="F116" s="1">
        <f>SEQ!F63</f>
        <v>78</v>
      </c>
      <c r="G116" s="1">
        <f>SEQ!G63</f>
        <v>5113596</v>
      </c>
      <c r="H116" s="1">
        <f>SEQ!H63</f>
        <v>2605337</v>
      </c>
      <c r="I116" s="24"/>
    </row>
    <row r="117" spans="1:16">
      <c r="A117" s="23"/>
      <c r="B117">
        <f t="shared" si="21"/>
        <v>8</v>
      </c>
      <c r="C117" s="1">
        <f>SEQ!C64</f>
        <v>11383088</v>
      </c>
      <c r="D117" s="1">
        <f>SEQ!D64</f>
        <v>325832</v>
      </c>
      <c r="E117" s="1">
        <f>SEQ!E64</f>
        <v>3013920</v>
      </c>
      <c r="F117" s="1">
        <f>SEQ!F64</f>
        <v>80</v>
      </c>
      <c r="G117" s="1">
        <f>SEQ!G64</f>
        <v>5325122</v>
      </c>
      <c r="H117" s="1">
        <f>SEQ!H64</f>
        <v>2600639</v>
      </c>
      <c r="I117" s="24"/>
    </row>
    <row r="118" spans="1:16">
      <c r="A118" s="23"/>
      <c r="B118">
        <f t="shared" si="21"/>
        <v>9</v>
      </c>
      <c r="C118" s="1">
        <f>SEQ!C65</f>
        <v>11011649</v>
      </c>
      <c r="D118" s="1">
        <f>SEQ!D65</f>
        <v>323377</v>
      </c>
      <c r="E118" s="1">
        <f>SEQ!E65</f>
        <v>3005315</v>
      </c>
      <c r="F118" s="1">
        <f>SEQ!F65</f>
        <v>78</v>
      </c>
      <c r="G118" s="1">
        <f>SEQ!G65</f>
        <v>4963127</v>
      </c>
      <c r="H118" s="1">
        <f>SEQ!H65</f>
        <v>2604160</v>
      </c>
      <c r="I118" s="24"/>
    </row>
    <row r="119" spans="1:16">
      <c r="A119" s="23"/>
      <c r="B119">
        <f t="shared" si="21"/>
        <v>10</v>
      </c>
      <c r="C119" s="1">
        <f>SEQ!C66</f>
        <v>11348446</v>
      </c>
      <c r="D119" s="1">
        <f>SEQ!D66</f>
        <v>336163</v>
      </c>
      <c r="E119" s="1">
        <f>SEQ!E66</f>
        <v>3011635</v>
      </c>
      <c r="F119" s="1">
        <f>SEQ!F66</f>
        <v>75</v>
      </c>
      <c r="G119" s="1">
        <f>SEQ!G66</f>
        <v>5270826</v>
      </c>
      <c r="H119" s="1">
        <f>SEQ!H66</f>
        <v>2612434</v>
      </c>
      <c r="I119" s="24"/>
    </row>
    <row r="120" spans="1:16">
      <c r="A120" s="23"/>
      <c r="B120" s="10" t="s">
        <v>9</v>
      </c>
      <c r="C120" s="25">
        <f t="shared" ref="C120:H120" si="22">AVERAGE(C110:C119)</f>
        <v>11260737.9</v>
      </c>
      <c r="D120" s="25">
        <f t="shared" si="22"/>
        <v>326309.3</v>
      </c>
      <c r="E120" s="25">
        <f t="shared" si="22"/>
        <v>3005516.5</v>
      </c>
      <c r="F120" s="25">
        <f t="shared" si="22"/>
        <v>77</v>
      </c>
      <c r="G120" s="25">
        <f t="shared" si="22"/>
        <v>5203769.5999999996</v>
      </c>
      <c r="H120" s="25">
        <f t="shared" si="22"/>
        <v>2607228.5</v>
      </c>
      <c r="I120" s="68" t="s">
        <v>10</v>
      </c>
    </row>
    <row r="121" spans="1:16">
      <c r="A121" s="23"/>
      <c r="B121" s="12" t="s">
        <v>11</v>
      </c>
      <c r="C121" s="25">
        <f t="shared" ref="C121:H121" si="23">_xlfn.STDEV.P(C110:C119)</f>
        <v>107287.9715489579</v>
      </c>
      <c r="D121" s="25">
        <f t="shared" si="23"/>
        <v>4514.1071775047612</v>
      </c>
      <c r="E121" s="25">
        <f t="shared" si="23"/>
        <v>7384.027522294321</v>
      </c>
      <c r="F121" s="25">
        <f t="shared" si="23"/>
        <v>2.0976176963403033</v>
      </c>
      <c r="G121" s="25">
        <f t="shared" si="23"/>
        <v>102762.95469691401</v>
      </c>
      <c r="H121" s="25">
        <f t="shared" si="23"/>
        <v>9359.5486242660227</v>
      </c>
      <c r="I121" s="68"/>
    </row>
    <row r="122" spans="1:16">
      <c r="A122" s="23"/>
      <c r="B122" s="10" t="s">
        <v>12</v>
      </c>
      <c r="C122" s="13"/>
      <c r="D122" s="14">
        <f>D120/$C120</f>
        <v>2.8977612559475341E-2</v>
      </c>
      <c r="E122" s="14">
        <f>E120/$C120</f>
        <v>0.2669022693441786</v>
      </c>
      <c r="F122" s="14">
        <f>F120/$C120</f>
        <v>6.8379177886735114E-6</v>
      </c>
      <c r="G122" s="14">
        <f>G120/$C120</f>
        <v>0.46211621709088879</v>
      </c>
      <c r="H122" s="14">
        <f>H120/$C120</f>
        <v>0.23153265115956564</v>
      </c>
      <c r="I122" s="68"/>
    </row>
    <row r="123" spans="1:16">
      <c r="A123" s="23"/>
      <c r="B123" s="18" t="s">
        <v>12</v>
      </c>
      <c r="C123" s="26">
        <f>$C120-$D120-$H120</f>
        <v>8327200.0999999996</v>
      </c>
      <c r="D123" s="15"/>
      <c r="E123" s="16">
        <f>E120/$C123</f>
        <v>0.36092761839600807</v>
      </c>
      <c r="F123" s="16">
        <f>F120/$C123</f>
        <v>9.2468055379142393E-6</v>
      </c>
      <c r="G123" s="16">
        <f>G120/$C123</f>
        <v>0.62491227993908782</v>
      </c>
      <c r="H123" s="15"/>
      <c r="I123" s="17" t="s">
        <v>13</v>
      </c>
    </row>
    <row r="125" spans="1:16" ht="15" thickBot="1"/>
    <row r="126" spans="1:16">
      <c r="A126" s="81" t="s">
        <v>28</v>
      </c>
      <c r="B126" s="82"/>
      <c r="C126" s="82"/>
      <c r="D126" s="83"/>
    </row>
    <row r="127" spans="1:16">
      <c r="A127" s="51"/>
      <c r="B127" s="50" t="s">
        <v>29</v>
      </c>
      <c r="C127" s="50" t="s">
        <v>30</v>
      </c>
      <c r="D127" s="52" t="s">
        <v>31</v>
      </c>
    </row>
    <row r="128" spans="1:16">
      <c r="A128" s="53" t="s">
        <v>32</v>
      </c>
      <c r="B128" s="37">
        <f>C$120-C128</f>
        <v>3051451.8000000007</v>
      </c>
      <c r="C128" s="37">
        <f>E$120+G$120</f>
        <v>8209286.0999999996</v>
      </c>
      <c r="D128" s="79">
        <f>(1/B129)</f>
        <v>3.6902886357241487</v>
      </c>
    </row>
    <row r="129" spans="1:4" ht="15" thickBot="1">
      <c r="A129" s="54" t="s">
        <v>33</v>
      </c>
      <c r="B129" s="55">
        <f>B128/($B128+$C128)</f>
        <v>0.27098151356493261</v>
      </c>
      <c r="C129" s="55">
        <f>C128/($B128+$C128)</f>
        <v>0.72901848643506739</v>
      </c>
      <c r="D129" s="80"/>
    </row>
    <row r="130" spans="1:4" ht="15" thickBot="1"/>
    <row r="131" spans="1:4">
      <c r="A131" s="81" t="s">
        <v>34</v>
      </c>
      <c r="B131" s="82"/>
      <c r="C131" s="82"/>
      <c r="D131" s="83"/>
    </row>
    <row r="132" spans="1:4">
      <c r="A132" s="51"/>
      <c r="B132" s="50" t="s">
        <v>29</v>
      </c>
      <c r="C132" s="50" t="s">
        <v>30</v>
      </c>
      <c r="D132" s="52" t="s">
        <v>31</v>
      </c>
    </row>
    <row r="133" spans="1:4">
      <c r="A133" s="53" t="s">
        <v>32</v>
      </c>
      <c r="B133" s="37">
        <f>C$123-C133</f>
        <v>117914</v>
      </c>
      <c r="C133" s="37">
        <f>E$120+G$120</f>
        <v>8209286.0999999996</v>
      </c>
      <c r="D133" s="79">
        <f>(1/B134)</f>
        <v>70.620961887477307</v>
      </c>
    </row>
    <row r="134" spans="1:4" ht="15" thickBot="1">
      <c r="A134" s="54" t="s">
        <v>33</v>
      </c>
      <c r="B134" s="55">
        <f>B133/($B133+$C133)</f>
        <v>1.416010166490415E-2</v>
      </c>
      <c r="C134" s="55">
        <f>C133/($B133+$C133)</f>
        <v>0.98583989833509589</v>
      </c>
      <c r="D134" s="80"/>
    </row>
  </sheetData>
  <mergeCells count="13">
    <mergeCell ref="A126:D126"/>
    <mergeCell ref="D128:D129"/>
    <mergeCell ref="A131:D131"/>
    <mergeCell ref="D133:D134"/>
    <mergeCell ref="I75:I77"/>
    <mergeCell ref="I90:I92"/>
    <mergeCell ref="I105:I107"/>
    <mergeCell ref="I120:I122"/>
    <mergeCell ref="B1:I1"/>
    <mergeCell ref="I15:I17"/>
    <mergeCell ref="I30:I32"/>
    <mergeCell ref="I45:I47"/>
    <mergeCell ref="I60:I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2241-24FB-46AE-83CF-5D7FB2A5A505}">
  <dimension ref="A1:T134"/>
  <sheetViews>
    <sheetView topLeftCell="A98" workbookViewId="0">
      <selection activeCell="A126" sqref="A126:D134"/>
    </sheetView>
  </sheetViews>
  <sheetFormatPr defaultRowHeight="14.45"/>
  <cols>
    <col min="1" max="1" width="19.5703125" customWidth="1"/>
    <col min="2" max="2" width="15.85546875" customWidth="1"/>
    <col min="3" max="3" width="23.28515625" customWidth="1"/>
    <col min="4" max="4" width="21.28515625" customWidth="1"/>
    <col min="5" max="5" width="22.140625" customWidth="1"/>
    <col min="6" max="6" width="21.85546875" customWidth="1"/>
    <col min="7" max="7" width="18.85546875" customWidth="1"/>
    <col min="8" max="8" width="15.5703125" customWidth="1"/>
    <col min="9" max="9" width="12.140625" customWidth="1"/>
    <col min="10" max="10" width="10.42578125" bestFit="1" customWidth="1"/>
    <col min="11" max="12" width="9.28515625" bestFit="1" customWidth="1"/>
    <col min="13" max="13" width="16.28515625" customWidth="1"/>
    <col min="14" max="14" width="12.85546875" customWidth="1"/>
    <col min="15" max="15" width="17.140625" customWidth="1"/>
    <col min="16" max="16" width="17.7109375" customWidth="1"/>
    <col min="17" max="17" width="16.85546875" customWidth="1"/>
    <col min="18" max="18" width="19.7109375" customWidth="1"/>
    <col min="19" max="19" width="18.42578125" customWidth="1"/>
    <col min="20" max="20" width="13.5703125" customWidth="1"/>
  </cols>
  <sheetData>
    <row r="1" spans="1:20" ht="32.450000000000003" customHeight="1">
      <c r="B1" s="78" t="s">
        <v>37</v>
      </c>
      <c r="C1" s="78"/>
      <c r="D1" s="78"/>
      <c r="E1" s="78"/>
      <c r="F1" s="78"/>
      <c r="G1" s="78"/>
      <c r="H1" s="78"/>
      <c r="I1" s="78"/>
    </row>
    <row r="2" spans="1:20">
      <c r="L2" s="4"/>
      <c r="M2" s="28"/>
    </row>
    <row r="4" spans="1:20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  <c r="L4" s="8"/>
      <c r="M4" s="8"/>
      <c r="N4" s="4"/>
      <c r="O4" s="4"/>
      <c r="P4" s="2"/>
      <c r="Q4" s="2"/>
      <c r="R4" s="2"/>
      <c r="S4" s="2"/>
      <c r="T4" s="4"/>
    </row>
    <row r="5" spans="1:20">
      <c r="A5" s="19">
        <v>1</v>
      </c>
      <c r="B5">
        <v>1</v>
      </c>
      <c r="C5" s="34">
        <v>12442501</v>
      </c>
      <c r="D5" s="35">
        <v>435096</v>
      </c>
      <c r="E5" s="35">
        <v>3035199</v>
      </c>
      <c r="F5" s="35">
        <v>79</v>
      </c>
      <c r="G5" s="35">
        <v>8972019</v>
      </c>
      <c r="H5" s="35">
        <v>0</v>
      </c>
      <c r="I5" s="24"/>
      <c r="L5" s="7"/>
      <c r="M5" s="27"/>
      <c r="N5" s="5"/>
      <c r="P5" s="9"/>
      <c r="Q5" s="5"/>
      <c r="S5" s="5"/>
    </row>
    <row r="6" spans="1:20">
      <c r="A6" s="20"/>
      <c r="B6">
        <f t="shared" ref="B6:B13" si="0">B5+1</f>
        <v>2</v>
      </c>
      <c r="C6" s="34">
        <v>12719443</v>
      </c>
      <c r="D6" s="35">
        <v>330018</v>
      </c>
      <c r="E6" s="35">
        <v>3016592</v>
      </c>
      <c r="F6" s="35">
        <v>87</v>
      </c>
      <c r="G6" s="35">
        <v>9372667</v>
      </c>
      <c r="H6" s="35">
        <v>0</v>
      </c>
      <c r="I6" s="24"/>
      <c r="L6" s="7"/>
      <c r="M6" s="27"/>
      <c r="N6" s="5"/>
      <c r="P6" s="9"/>
      <c r="Q6" s="5"/>
      <c r="S6" s="5"/>
    </row>
    <row r="7" spans="1:20">
      <c r="A7" s="20"/>
      <c r="B7">
        <f t="shared" si="0"/>
        <v>3</v>
      </c>
      <c r="C7" s="35">
        <v>12262942</v>
      </c>
      <c r="D7" s="35">
        <v>284706</v>
      </c>
      <c r="E7" s="35">
        <v>3140835</v>
      </c>
      <c r="F7" s="35">
        <v>93</v>
      </c>
      <c r="G7" s="35">
        <v>8837268</v>
      </c>
      <c r="H7" s="35">
        <v>0</v>
      </c>
      <c r="I7" s="24"/>
      <c r="L7" s="7"/>
      <c r="M7" s="27"/>
      <c r="N7" s="5"/>
      <c r="P7" s="9"/>
      <c r="Q7" s="5"/>
      <c r="S7" s="5"/>
    </row>
    <row r="8" spans="1:20">
      <c r="A8" s="20"/>
      <c r="B8">
        <f t="shared" si="0"/>
        <v>4</v>
      </c>
      <c r="C8" s="35">
        <v>12739663</v>
      </c>
      <c r="D8" s="35">
        <v>247808</v>
      </c>
      <c r="E8" s="35">
        <v>3002479</v>
      </c>
      <c r="F8" s="35">
        <v>91</v>
      </c>
      <c r="G8" s="35">
        <v>9489211</v>
      </c>
      <c r="H8" s="35">
        <v>0</v>
      </c>
      <c r="I8" s="24"/>
      <c r="L8" s="7"/>
      <c r="M8" s="27"/>
      <c r="N8" s="5"/>
      <c r="P8" s="9"/>
      <c r="Q8" s="5"/>
      <c r="S8" s="5"/>
    </row>
    <row r="9" spans="1:20">
      <c r="A9" s="20"/>
      <c r="B9">
        <f t="shared" si="0"/>
        <v>5</v>
      </c>
      <c r="C9" s="35">
        <v>12234052</v>
      </c>
      <c r="D9" s="35">
        <v>310304</v>
      </c>
      <c r="E9" s="35">
        <v>3004855</v>
      </c>
      <c r="F9" s="35">
        <v>87</v>
      </c>
      <c r="G9" s="35">
        <v>8918754</v>
      </c>
      <c r="H9" s="35">
        <v>0</v>
      </c>
      <c r="I9" s="24"/>
      <c r="L9" s="7"/>
      <c r="M9" s="27"/>
      <c r="N9" s="5"/>
      <c r="P9" s="9"/>
      <c r="Q9" s="5"/>
      <c r="S9" s="5"/>
    </row>
    <row r="10" spans="1:20">
      <c r="A10" s="20"/>
      <c r="B10">
        <f t="shared" si="0"/>
        <v>6</v>
      </c>
      <c r="C10" s="35">
        <v>11821154</v>
      </c>
      <c r="D10" s="35">
        <v>248612</v>
      </c>
      <c r="E10" s="35">
        <v>2871305</v>
      </c>
      <c r="F10" s="35">
        <v>126</v>
      </c>
      <c r="G10" s="35">
        <v>8701073</v>
      </c>
      <c r="H10" s="35">
        <v>0</v>
      </c>
      <c r="I10" s="24"/>
      <c r="L10" s="7"/>
      <c r="M10" s="27"/>
      <c r="N10" s="5"/>
      <c r="P10" s="9"/>
      <c r="Q10" s="5"/>
      <c r="S10" s="5"/>
    </row>
    <row r="11" spans="1:20">
      <c r="A11" s="20"/>
      <c r="B11">
        <f t="shared" si="0"/>
        <v>7</v>
      </c>
      <c r="C11" s="35">
        <v>12475306</v>
      </c>
      <c r="D11" s="35">
        <v>247184</v>
      </c>
      <c r="E11" s="35">
        <v>2941186</v>
      </c>
      <c r="F11" s="35">
        <v>92</v>
      </c>
      <c r="G11" s="35">
        <v>9286808</v>
      </c>
      <c r="H11" s="35">
        <v>0</v>
      </c>
      <c r="I11" s="24"/>
      <c r="L11" s="7"/>
      <c r="M11" s="27"/>
      <c r="N11" s="5"/>
      <c r="P11" s="9"/>
      <c r="Q11" s="5"/>
      <c r="S11" s="5"/>
    </row>
    <row r="12" spans="1:20">
      <c r="A12" s="20"/>
      <c r="B12">
        <f t="shared" si="0"/>
        <v>8</v>
      </c>
      <c r="C12" s="35">
        <v>11816820</v>
      </c>
      <c r="D12" s="35">
        <v>240519</v>
      </c>
      <c r="E12" s="35">
        <v>3013056</v>
      </c>
      <c r="F12" s="35">
        <v>87</v>
      </c>
      <c r="G12" s="35">
        <v>8563100</v>
      </c>
      <c r="H12" s="35">
        <v>0</v>
      </c>
      <c r="I12" s="24"/>
    </row>
    <row r="13" spans="1:20">
      <c r="A13" s="20"/>
      <c r="B13">
        <f t="shared" si="0"/>
        <v>9</v>
      </c>
      <c r="C13" s="35">
        <v>12079579</v>
      </c>
      <c r="D13" s="35">
        <v>281104</v>
      </c>
      <c r="E13" s="35">
        <v>3010117</v>
      </c>
      <c r="F13" s="35">
        <v>92</v>
      </c>
      <c r="G13" s="35">
        <v>8788226</v>
      </c>
      <c r="H13" s="35">
        <v>0</v>
      </c>
      <c r="I13" s="24"/>
      <c r="L13" s="8"/>
      <c r="M13" s="8"/>
    </row>
    <row r="14" spans="1:20">
      <c r="A14" s="20"/>
      <c r="B14">
        <f>B13+1</f>
        <v>10</v>
      </c>
      <c r="C14" s="35">
        <v>12444318</v>
      </c>
      <c r="D14" s="35">
        <v>241102</v>
      </c>
      <c r="E14" s="35">
        <v>2995615</v>
      </c>
      <c r="F14" s="35">
        <v>101</v>
      </c>
      <c r="G14" s="35">
        <v>9207466</v>
      </c>
      <c r="H14" s="35">
        <v>0</v>
      </c>
      <c r="I14" s="24"/>
      <c r="L14" s="7"/>
      <c r="M14" s="9"/>
    </row>
    <row r="15" spans="1:20">
      <c r="A15" s="20"/>
      <c r="B15" s="10" t="s">
        <v>9</v>
      </c>
      <c r="C15" s="33">
        <f t="shared" ref="C15:H15" si="1">AVERAGE(C5:C14)</f>
        <v>12303577.800000001</v>
      </c>
      <c r="D15" s="33">
        <f t="shared" si="1"/>
        <v>286645.3</v>
      </c>
      <c r="E15" s="33">
        <f t="shared" si="1"/>
        <v>3003123.9</v>
      </c>
      <c r="F15" s="33">
        <f t="shared" si="1"/>
        <v>93.5</v>
      </c>
      <c r="G15" s="33">
        <f t="shared" si="1"/>
        <v>9013659.1999999993</v>
      </c>
      <c r="H15" s="33">
        <f t="shared" si="1"/>
        <v>0</v>
      </c>
      <c r="I15" s="68" t="s">
        <v>10</v>
      </c>
      <c r="L15" s="7"/>
      <c r="M15" s="9"/>
    </row>
    <row r="16" spans="1:20">
      <c r="A16" s="20"/>
      <c r="B16" s="12" t="s">
        <v>11</v>
      </c>
      <c r="C16" s="25">
        <f t="shared" ref="C16:H16" si="2">_xlfn.STDEV.P(C5:C14)</f>
        <v>309521.99380263756</v>
      </c>
      <c r="D16" s="25">
        <f t="shared" si="2"/>
        <v>57642.77241432789</v>
      </c>
      <c r="E16" s="25">
        <f t="shared" si="2"/>
        <v>64493.736839246645</v>
      </c>
      <c r="F16" s="25">
        <f t="shared" si="2"/>
        <v>12.085114811204733</v>
      </c>
      <c r="G16" s="25">
        <f t="shared" si="2"/>
        <v>293359.17730481859</v>
      </c>
      <c r="H16" s="25">
        <f t="shared" si="2"/>
        <v>0</v>
      </c>
      <c r="I16" s="68"/>
      <c r="L16" s="7"/>
      <c r="M16" s="9"/>
    </row>
    <row r="17" spans="1:13">
      <c r="A17" s="20"/>
      <c r="B17" s="10" t="s">
        <v>12</v>
      </c>
      <c r="C17" s="13"/>
      <c r="D17" s="14">
        <f>D15/$C15</f>
        <v>2.3297719139874905E-2</v>
      </c>
      <c r="E17" s="14">
        <f>E15/$C15</f>
        <v>0.24408541554473689</v>
      </c>
      <c r="F17" s="14">
        <f>F15/$C15</f>
        <v>7.5994155131038381E-6</v>
      </c>
      <c r="G17" s="14">
        <f>G15/$C15</f>
        <v>0.73260472250600139</v>
      </c>
      <c r="H17" s="14">
        <f>H15/$C15</f>
        <v>0</v>
      </c>
      <c r="I17" s="68"/>
      <c r="L17" s="7"/>
      <c r="M17" s="9"/>
    </row>
    <row r="18" spans="1:13">
      <c r="A18" s="20"/>
      <c r="B18" s="18" t="s">
        <v>12</v>
      </c>
      <c r="C18" s="36">
        <f>$C15-$D$120-$H$120</f>
        <v>9370040</v>
      </c>
      <c r="D18" s="15"/>
      <c r="E18" s="16">
        <f>E15/$C18</f>
        <v>0.32050278333923865</v>
      </c>
      <c r="F18" s="16">
        <f>F15/$C18</f>
        <v>9.9786126846843775E-6</v>
      </c>
      <c r="G18" s="16">
        <f>G15/$C18</f>
        <v>0.96196592543895221</v>
      </c>
      <c r="H18" s="15"/>
      <c r="I18" s="17" t="s">
        <v>13</v>
      </c>
      <c r="L18" s="7"/>
      <c r="M18" s="9"/>
    </row>
    <row r="19" spans="1:13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  <c r="L19" s="7"/>
      <c r="M19" s="9"/>
    </row>
    <row r="20" spans="1:13">
      <c r="A20" s="21">
        <f>A5*2</f>
        <v>2</v>
      </c>
      <c r="B20">
        <v>1</v>
      </c>
      <c r="C20" s="34">
        <v>7732907</v>
      </c>
      <c r="D20" s="35">
        <v>254547</v>
      </c>
      <c r="E20" s="35">
        <v>1537716</v>
      </c>
      <c r="F20" s="35">
        <v>104</v>
      </c>
      <c r="G20" s="35">
        <v>5940497</v>
      </c>
      <c r="H20" s="35">
        <v>0</v>
      </c>
      <c r="I20" s="24"/>
    </row>
    <row r="21" spans="1:13">
      <c r="A21" s="19"/>
      <c r="B21">
        <f t="shared" ref="B21:B29" si="3">B20+1</f>
        <v>2</v>
      </c>
      <c r="C21" s="34">
        <v>7962942</v>
      </c>
      <c r="D21" s="35">
        <v>317626</v>
      </c>
      <c r="E21" s="35">
        <v>1535974</v>
      </c>
      <c r="F21" s="35">
        <v>101</v>
      </c>
      <c r="G21" s="35">
        <v>6109183</v>
      </c>
      <c r="H21" s="35">
        <v>0</v>
      </c>
      <c r="I21" s="24"/>
    </row>
    <row r="22" spans="1:13">
      <c r="A22" s="19"/>
      <c r="B22">
        <f t="shared" si="3"/>
        <v>3</v>
      </c>
      <c r="C22" s="35">
        <v>7168341</v>
      </c>
      <c r="D22" s="35">
        <v>259205</v>
      </c>
      <c r="E22" s="35">
        <v>1542572</v>
      </c>
      <c r="F22" s="35">
        <v>111</v>
      </c>
      <c r="G22" s="35">
        <v>5366410</v>
      </c>
      <c r="H22" s="35">
        <v>0</v>
      </c>
      <c r="I22" s="24"/>
    </row>
    <row r="23" spans="1:13">
      <c r="A23" s="19"/>
      <c r="B23">
        <f t="shared" si="3"/>
        <v>4</v>
      </c>
      <c r="C23" s="35">
        <v>7436216</v>
      </c>
      <c r="D23" s="35">
        <v>248481</v>
      </c>
      <c r="E23" s="35">
        <v>1530408</v>
      </c>
      <c r="F23" s="35">
        <v>96</v>
      </c>
      <c r="G23" s="35">
        <v>5657189</v>
      </c>
      <c r="H23" s="35">
        <v>0</v>
      </c>
      <c r="I23" s="24"/>
    </row>
    <row r="24" spans="1:13">
      <c r="A24" s="19"/>
      <c r="B24">
        <f t="shared" si="3"/>
        <v>5</v>
      </c>
      <c r="C24" s="35">
        <v>7495534</v>
      </c>
      <c r="D24" s="35">
        <v>245732</v>
      </c>
      <c r="E24" s="35">
        <v>1537398</v>
      </c>
      <c r="F24" s="35">
        <v>103</v>
      </c>
      <c r="G24" s="35">
        <v>5712258</v>
      </c>
      <c r="H24" s="35">
        <v>0</v>
      </c>
      <c r="I24" s="24"/>
    </row>
    <row r="25" spans="1:13">
      <c r="A25" s="19"/>
      <c r="B25">
        <f t="shared" si="3"/>
        <v>6</v>
      </c>
      <c r="C25" s="35">
        <v>7345882</v>
      </c>
      <c r="D25" s="35">
        <v>241283</v>
      </c>
      <c r="E25" s="35">
        <v>1546927</v>
      </c>
      <c r="F25" s="35">
        <v>110</v>
      </c>
      <c r="G25" s="35">
        <v>5557499</v>
      </c>
      <c r="H25" s="35">
        <v>0</v>
      </c>
      <c r="I25" s="24"/>
    </row>
    <row r="26" spans="1:13">
      <c r="A26" s="19"/>
      <c r="B26">
        <f t="shared" si="3"/>
        <v>7</v>
      </c>
      <c r="C26" s="35">
        <v>7790507</v>
      </c>
      <c r="D26" s="35">
        <v>255311</v>
      </c>
      <c r="E26" s="35">
        <v>1532638</v>
      </c>
      <c r="F26" s="35">
        <v>112</v>
      </c>
      <c r="G26" s="35">
        <v>6002407</v>
      </c>
      <c r="H26" s="35">
        <v>0</v>
      </c>
      <c r="I26" s="24"/>
    </row>
    <row r="27" spans="1:13">
      <c r="A27" s="19"/>
      <c r="B27">
        <f t="shared" si="3"/>
        <v>8</v>
      </c>
      <c r="C27" s="35">
        <v>7599700</v>
      </c>
      <c r="D27" s="35">
        <v>251933</v>
      </c>
      <c r="E27" s="35">
        <v>1594047</v>
      </c>
      <c r="F27" s="35">
        <v>100</v>
      </c>
      <c r="G27" s="35">
        <v>5753584</v>
      </c>
      <c r="H27" s="35">
        <v>0</v>
      </c>
      <c r="I27" s="24"/>
    </row>
    <row r="28" spans="1:13">
      <c r="A28" s="19"/>
      <c r="B28">
        <f t="shared" si="3"/>
        <v>9</v>
      </c>
      <c r="C28" s="35">
        <v>7704962</v>
      </c>
      <c r="D28" s="35">
        <v>244135</v>
      </c>
      <c r="E28" s="35">
        <v>1538725</v>
      </c>
      <c r="F28" s="35">
        <v>104</v>
      </c>
      <c r="G28" s="35">
        <v>5921955</v>
      </c>
      <c r="H28" s="35">
        <v>0</v>
      </c>
      <c r="I28" s="24"/>
    </row>
    <row r="29" spans="1:13">
      <c r="A29" s="19"/>
      <c r="B29">
        <f t="shared" si="3"/>
        <v>10</v>
      </c>
      <c r="C29" s="35">
        <v>7424420</v>
      </c>
      <c r="D29" s="35">
        <v>249488</v>
      </c>
      <c r="E29" s="35">
        <v>1592631</v>
      </c>
      <c r="F29" s="35">
        <v>94</v>
      </c>
      <c r="G29" s="35">
        <v>5582163</v>
      </c>
      <c r="H29" s="35">
        <v>0</v>
      </c>
      <c r="I29" s="24"/>
    </row>
    <row r="30" spans="1:13">
      <c r="A30" s="19"/>
      <c r="B30" s="10" t="s">
        <v>9</v>
      </c>
      <c r="C30" s="33">
        <f t="shared" ref="C30:H30" si="4">AVERAGE(C20:C29)</f>
        <v>7566141.0999999996</v>
      </c>
      <c r="D30" s="33">
        <f t="shared" si="4"/>
        <v>256774.1</v>
      </c>
      <c r="E30" s="33">
        <f t="shared" si="4"/>
        <v>1548903.6</v>
      </c>
      <c r="F30" s="33">
        <f t="shared" si="4"/>
        <v>103.5</v>
      </c>
      <c r="G30" s="33">
        <f t="shared" si="4"/>
        <v>5760314.5</v>
      </c>
      <c r="H30" s="33">
        <f t="shared" si="4"/>
        <v>0</v>
      </c>
      <c r="I30" s="68" t="s">
        <v>10</v>
      </c>
    </row>
    <row r="31" spans="1:13">
      <c r="A31" s="19"/>
      <c r="B31" s="12" t="s">
        <v>11</v>
      </c>
      <c r="C31" s="25">
        <f t="shared" ref="C31:H31" si="5">_xlfn.STDEV.P(C20:C29)</f>
        <v>224657.31099407829</v>
      </c>
      <c r="D31" s="25">
        <f t="shared" si="5"/>
        <v>20935.404593415431</v>
      </c>
      <c r="E31" s="25">
        <f t="shared" si="5"/>
        <v>22647.262135631321</v>
      </c>
      <c r="F31" s="25">
        <f t="shared" si="5"/>
        <v>5.8008620049092698</v>
      </c>
      <c r="G31" s="25">
        <f t="shared" si="5"/>
        <v>219073.92087615086</v>
      </c>
      <c r="H31" s="25">
        <f t="shared" si="5"/>
        <v>0</v>
      </c>
      <c r="I31" s="68"/>
    </row>
    <row r="32" spans="1:13">
      <c r="A32" s="19"/>
      <c r="B32" s="10" t="s">
        <v>12</v>
      </c>
      <c r="C32" s="13"/>
      <c r="D32" s="14">
        <f>D30/$C30</f>
        <v>3.3937260303009684E-2</v>
      </c>
      <c r="E32" s="14">
        <f>E30/$C30</f>
        <v>0.20471513543409867</v>
      </c>
      <c r="F32" s="14">
        <f>F30/$C30</f>
        <v>1.367936424024659E-5</v>
      </c>
      <c r="G32" s="14">
        <f>G30/$C30</f>
        <v>0.76132792448187359</v>
      </c>
      <c r="H32" s="14">
        <f>H30/$C30</f>
        <v>0</v>
      </c>
      <c r="I32" s="68"/>
    </row>
    <row r="33" spans="1:9">
      <c r="A33" s="19"/>
      <c r="B33" s="18" t="s">
        <v>12</v>
      </c>
      <c r="C33" s="36">
        <f>$C30-$D$120-$H$120</f>
        <v>4632603.3</v>
      </c>
      <c r="D33" s="15"/>
      <c r="E33" s="16">
        <f>E30/$C33</f>
        <v>0.33434842132932041</v>
      </c>
      <c r="F33" s="16">
        <f>F30/$C33</f>
        <v>2.2341649672442276E-5</v>
      </c>
      <c r="G33" s="16">
        <f>G30/$C33</f>
        <v>1.2434292614694638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34">
        <v>5472267</v>
      </c>
      <c r="D35" s="35">
        <v>299671</v>
      </c>
      <c r="E35" s="35">
        <v>777119</v>
      </c>
      <c r="F35" s="35">
        <v>99</v>
      </c>
      <c r="G35" s="35">
        <v>4395302</v>
      </c>
      <c r="H35" s="35">
        <v>0</v>
      </c>
      <c r="I35" s="24"/>
    </row>
    <row r="36" spans="1:9">
      <c r="A36" s="19"/>
      <c r="B36">
        <f t="shared" ref="B36:B44" si="6">B35+1</f>
        <v>2</v>
      </c>
      <c r="C36" s="34">
        <v>5156257</v>
      </c>
      <c r="D36" s="35">
        <v>214041</v>
      </c>
      <c r="E36" s="35">
        <v>770453</v>
      </c>
      <c r="F36" s="35">
        <v>108</v>
      </c>
      <c r="G36" s="35">
        <v>4171612</v>
      </c>
      <c r="H36" s="35">
        <v>0</v>
      </c>
      <c r="I36" s="24"/>
    </row>
    <row r="37" spans="1:9">
      <c r="A37" s="19"/>
      <c r="B37">
        <f t="shared" si="6"/>
        <v>3</v>
      </c>
      <c r="C37" s="35">
        <v>5029801</v>
      </c>
      <c r="D37" s="35">
        <v>226519</v>
      </c>
      <c r="E37" s="35">
        <v>770539</v>
      </c>
      <c r="F37" s="35">
        <v>98</v>
      </c>
      <c r="G37" s="35">
        <v>4032614</v>
      </c>
      <c r="H37" s="35">
        <v>0</v>
      </c>
      <c r="I37" s="24"/>
    </row>
    <row r="38" spans="1:9">
      <c r="A38" s="19"/>
      <c r="B38">
        <f t="shared" si="6"/>
        <v>4</v>
      </c>
      <c r="C38" s="35">
        <v>5406098</v>
      </c>
      <c r="D38" s="35">
        <v>212334</v>
      </c>
      <c r="E38" s="35">
        <v>779148</v>
      </c>
      <c r="F38" s="35">
        <v>101</v>
      </c>
      <c r="G38" s="35">
        <v>4414471</v>
      </c>
      <c r="H38" s="35">
        <v>0</v>
      </c>
      <c r="I38" s="24"/>
    </row>
    <row r="39" spans="1:9">
      <c r="A39" s="19"/>
      <c r="B39">
        <f t="shared" si="6"/>
        <v>5</v>
      </c>
      <c r="C39" s="35">
        <v>5332270</v>
      </c>
      <c r="D39" s="35">
        <v>302899</v>
      </c>
      <c r="E39" s="35">
        <v>767580</v>
      </c>
      <c r="F39" s="35">
        <v>104</v>
      </c>
      <c r="G39" s="35">
        <v>4261650</v>
      </c>
      <c r="H39" s="35">
        <v>0</v>
      </c>
      <c r="I39" s="24"/>
    </row>
    <row r="40" spans="1:9">
      <c r="A40" s="19"/>
      <c r="B40">
        <f t="shared" si="6"/>
        <v>6</v>
      </c>
      <c r="C40" s="35">
        <v>5136562</v>
      </c>
      <c r="D40" s="35">
        <v>214030</v>
      </c>
      <c r="E40" s="35">
        <v>765792</v>
      </c>
      <c r="F40" s="35">
        <v>100</v>
      </c>
      <c r="G40" s="35">
        <v>4156599</v>
      </c>
      <c r="H40" s="35">
        <v>0</v>
      </c>
      <c r="I40" s="24"/>
    </row>
    <row r="41" spans="1:9">
      <c r="A41" s="19"/>
      <c r="B41">
        <f t="shared" si="6"/>
        <v>7</v>
      </c>
      <c r="C41" s="35">
        <v>5387575</v>
      </c>
      <c r="D41" s="35">
        <v>225010</v>
      </c>
      <c r="E41" s="35">
        <v>773024</v>
      </c>
      <c r="F41" s="35">
        <v>90</v>
      </c>
      <c r="G41" s="35">
        <v>4389403</v>
      </c>
      <c r="H41" s="35">
        <v>0</v>
      </c>
      <c r="I41" s="24"/>
    </row>
    <row r="42" spans="1:9">
      <c r="A42" s="19"/>
      <c r="B42">
        <f t="shared" si="6"/>
        <v>8</v>
      </c>
      <c r="C42" s="35">
        <v>5522612</v>
      </c>
      <c r="D42" s="35">
        <v>248901</v>
      </c>
      <c r="E42" s="35">
        <v>762127</v>
      </c>
      <c r="F42" s="35">
        <v>135</v>
      </c>
      <c r="G42" s="35">
        <v>4511399</v>
      </c>
      <c r="H42" s="35">
        <v>0</v>
      </c>
      <c r="I42" s="24"/>
    </row>
    <row r="43" spans="1:9">
      <c r="A43" s="19"/>
      <c r="B43">
        <f t="shared" si="6"/>
        <v>9</v>
      </c>
      <c r="C43" s="35">
        <v>5209398</v>
      </c>
      <c r="D43" s="35">
        <v>250661</v>
      </c>
      <c r="E43" s="35">
        <v>767298</v>
      </c>
      <c r="F43" s="35">
        <v>106</v>
      </c>
      <c r="G43" s="35">
        <v>4185360</v>
      </c>
      <c r="H43" s="35">
        <v>0</v>
      </c>
      <c r="I43" s="24"/>
    </row>
    <row r="44" spans="1:9">
      <c r="A44" s="19"/>
      <c r="B44">
        <f t="shared" si="6"/>
        <v>10</v>
      </c>
      <c r="C44" s="35">
        <v>5431292</v>
      </c>
      <c r="D44" s="35">
        <v>210732</v>
      </c>
      <c r="E44" s="35">
        <v>763587</v>
      </c>
      <c r="F44" s="35">
        <v>99</v>
      </c>
      <c r="G44" s="35">
        <v>4456833</v>
      </c>
      <c r="H44" s="35">
        <v>0</v>
      </c>
      <c r="I44" s="24"/>
    </row>
    <row r="45" spans="1:9">
      <c r="A45" s="19"/>
      <c r="B45" s="10" t="s">
        <v>9</v>
      </c>
      <c r="C45" s="33">
        <f t="shared" ref="C45:H45" si="7">AVERAGE(C35:C44)</f>
        <v>5308413.2</v>
      </c>
      <c r="D45" s="33">
        <f t="shared" si="7"/>
        <v>240479.8</v>
      </c>
      <c r="E45" s="33">
        <f t="shared" si="7"/>
        <v>769666.7</v>
      </c>
      <c r="F45" s="33">
        <f t="shared" si="7"/>
        <v>104</v>
      </c>
      <c r="G45" s="33">
        <f t="shared" si="7"/>
        <v>4297524.3</v>
      </c>
      <c r="H45" s="33">
        <f t="shared" si="7"/>
        <v>0</v>
      </c>
      <c r="I45" s="68" t="s">
        <v>10</v>
      </c>
    </row>
    <row r="46" spans="1:9">
      <c r="A46" s="19"/>
      <c r="B46" s="12" t="s">
        <v>11</v>
      </c>
      <c r="C46" s="25">
        <f t="shared" ref="C46:H46" si="8">_xlfn.STDEV.P(C35:C44)</f>
        <v>156307.2496020578</v>
      </c>
      <c r="D46" s="25">
        <f t="shared" si="8"/>
        <v>33293.04207428333</v>
      </c>
      <c r="E46" s="25">
        <f t="shared" si="8"/>
        <v>5261.8499417980365</v>
      </c>
      <c r="F46" s="25">
        <f t="shared" si="8"/>
        <v>11.349008767288886</v>
      </c>
      <c r="G46" s="25">
        <f t="shared" si="8"/>
        <v>149184.26997512172</v>
      </c>
      <c r="H46" s="25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4.5301635524529246E-2</v>
      </c>
      <c r="E47" s="14">
        <f>E45/$C45</f>
        <v>0.14498997553543871</v>
      </c>
      <c r="F47" s="14">
        <f>F45/$C45</f>
        <v>1.9591541969641701E-5</v>
      </c>
      <c r="G47" s="14">
        <f>G45/$C45</f>
        <v>0.80956853547120255</v>
      </c>
      <c r="H47" s="14">
        <f>H45/$C45</f>
        <v>0</v>
      </c>
      <c r="I47" s="68"/>
    </row>
    <row r="48" spans="1:9">
      <c r="A48" s="19"/>
      <c r="B48" s="18" t="s">
        <v>12</v>
      </c>
      <c r="C48" s="36">
        <f>$C45-$D$120-$H$120</f>
        <v>2374875.4000000004</v>
      </c>
      <c r="D48" s="15"/>
      <c r="E48" s="16">
        <f>E45/$C48</f>
        <v>0.32408719211121551</v>
      </c>
      <c r="F48" s="16">
        <f>F45/$C48</f>
        <v>4.3791771138814264E-5</v>
      </c>
      <c r="G48" s="16">
        <f>G45/$C48</f>
        <v>1.8095788520105094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34">
        <v>4030533</v>
      </c>
      <c r="D50" s="35">
        <v>280347</v>
      </c>
      <c r="E50" s="35">
        <v>383948</v>
      </c>
      <c r="F50" s="35">
        <v>100</v>
      </c>
      <c r="G50" s="35">
        <v>3366099</v>
      </c>
      <c r="H50" s="35">
        <v>0</v>
      </c>
      <c r="I50" s="24"/>
    </row>
    <row r="51" spans="1:9">
      <c r="A51" s="19"/>
      <c r="B51">
        <f t="shared" ref="B51:B59" si="9">B50+1</f>
        <v>2</v>
      </c>
      <c r="C51" s="34">
        <v>4313169</v>
      </c>
      <c r="D51" s="35">
        <v>218885</v>
      </c>
      <c r="E51" s="35">
        <v>391582</v>
      </c>
      <c r="F51" s="35">
        <v>99</v>
      </c>
      <c r="G51" s="35">
        <v>3702571</v>
      </c>
      <c r="H51" s="35">
        <v>0</v>
      </c>
      <c r="I51" s="24"/>
    </row>
    <row r="52" spans="1:9">
      <c r="A52" s="19"/>
      <c r="B52">
        <f t="shared" si="9"/>
        <v>3</v>
      </c>
      <c r="C52" s="35">
        <v>4043924</v>
      </c>
      <c r="D52" s="35">
        <v>220085</v>
      </c>
      <c r="E52" s="35">
        <v>395816</v>
      </c>
      <c r="F52" s="35">
        <v>101</v>
      </c>
      <c r="G52" s="35">
        <v>3427885</v>
      </c>
      <c r="H52" s="35">
        <v>0</v>
      </c>
      <c r="I52" s="24"/>
    </row>
    <row r="53" spans="1:9">
      <c r="A53" s="19"/>
      <c r="B53">
        <f t="shared" si="9"/>
        <v>4</v>
      </c>
      <c r="C53" s="35">
        <v>4298078</v>
      </c>
      <c r="D53" s="35">
        <v>220344</v>
      </c>
      <c r="E53" s="35">
        <v>395527</v>
      </c>
      <c r="F53" s="35">
        <v>105</v>
      </c>
      <c r="G53" s="35">
        <v>3682064</v>
      </c>
      <c r="H53" s="35">
        <v>0</v>
      </c>
      <c r="I53" s="24"/>
    </row>
    <row r="54" spans="1:9">
      <c r="A54" s="19"/>
      <c r="B54">
        <f t="shared" si="9"/>
        <v>5</v>
      </c>
      <c r="C54" s="35">
        <v>4402792</v>
      </c>
      <c r="D54" s="35">
        <v>261697</v>
      </c>
      <c r="E54" s="35">
        <v>395561</v>
      </c>
      <c r="F54" s="35">
        <v>92</v>
      </c>
      <c r="G54" s="35">
        <v>3745394</v>
      </c>
      <c r="H54" s="35">
        <v>0</v>
      </c>
      <c r="I54" s="24"/>
    </row>
    <row r="55" spans="1:9">
      <c r="A55" s="19"/>
      <c r="B55">
        <f t="shared" si="9"/>
        <v>6</v>
      </c>
      <c r="C55" s="35">
        <v>4134802</v>
      </c>
      <c r="D55" s="35">
        <v>216737</v>
      </c>
      <c r="E55" s="35">
        <v>385875</v>
      </c>
      <c r="F55" s="35">
        <v>105</v>
      </c>
      <c r="G55" s="35">
        <v>3532047</v>
      </c>
      <c r="H55" s="35">
        <v>0</v>
      </c>
      <c r="I55" s="24"/>
    </row>
    <row r="56" spans="1:9">
      <c r="A56" s="19"/>
      <c r="B56">
        <f t="shared" si="9"/>
        <v>7</v>
      </c>
      <c r="C56" s="35">
        <v>4218605</v>
      </c>
      <c r="D56" s="35">
        <v>280013</v>
      </c>
      <c r="E56" s="35">
        <v>389407</v>
      </c>
      <c r="F56" s="35">
        <v>110</v>
      </c>
      <c r="G56" s="35">
        <v>3549036</v>
      </c>
      <c r="H56" s="35">
        <v>0</v>
      </c>
      <c r="I56" s="24"/>
    </row>
    <row r="57" spans="1:9">
      <c r="A57" s="19"/>
      <c r="B57">
        <f t="shared" si="9"/>
        <v>8</v>
      </c>
      <c r="C57" s="35">
        <v>3979481</v>
      </c>
      <c r="D57" s="35">
        <v>219392</v>
      </c>
      <c r="E57" s="35">
        <v>386006</v>
      </c>
      <c r="F57" s="35">
        <v>114</v>
      </c>
      <c r="G57" s="35">
        <v>3373929</v>
      </c>
      <c r="H57" s="35">
        <v>0</v>
      </c>
      <c r="I57" s="24"/>
    </row>
    <row r="58" spans="1:9">
      <c r="A58" s="19"/>
      <c r="B58">
        <f t="shared" si="9"/>
        <v>9</v>
      </c>
      <c r="C58" s="35">
        <v>4176372</v>
      </c>
      <c r="D58" s="35">
        <v>210944</v>
      </c>
      <c r="E58" s="35">
        <v>397615</v>
      </c>
      <c r="F58" s="35">
        <v>114</v>
      </c>
      <c r="G58" s="35">
        <v>3567679</v>
      </c>
      <c r="H58" s="35">
        <v>0</v>
      </c>
      <c r="I58" s="24"/>
    </row>
    <row r="59" spans="1:9">
      <c r="A59" s="19"/>
      <c r="B59">
        <f t="shared" si="9"/>
        <v>10</v>
      </c>
      <c r="C59" s="35">
        <v>4216113</v>
      </c>
      <c r="D59" s="35">
        <v>212244</v>
      </c>
      <c r="E59" s="35">
        <v>387362</v>
      </c>
      <c r="F59" s="35">
        <v>108</v>
      </c>
      <c r="G59" s="35">
        <v>3616363</v>
      </c>
      <c r="H59" s="35">
        <v>0</v>
      </c>
      <c r="I59" s="24"/>
    </row>
    <row r="60" spans="1:9">
      <c r="A60" s="19"/>
      <c r="B60" s="10" t="s">
        <v>9</v>
      </c>
      <c r="C60" s="33">
        <f t="shared" ref="C60:H60" si="10">AVERAGE(C50:C59)</f>
        <v>4181386.9</v>
      </c>
      <c r="D60" s="33">
        <f t="shared" si="10"/>
        <v>234068.8</v>
      </c>
      <c r="E60" s="33">
        <f t="shared" si="10"/>
        <v>390869.9</v>
      </c>
      <c r="F60" s="33">
        <f t="shared" si="10"/>
        <v>104.8</v>
      </c>
      <c r="G60" s="33">
        <f t="shared" si="10"/>
        <v>3556306.7</v>
      </c>
      <c r="H60" s="33">
        <f t="shared" si="10"/>
        <v>0</v>
      </c>
      <c r="I60" s="68" t="s">
        <v>10</v>
      </c>
    </row>
    <row r="61" spans="1:9">
      <c r="A61" s="19"/>
      <c r="B61" s="12" t="s">
        <v>11</v>
      </c>
      <c r="C61" s="11">
        <f t="shared" ref="C61:H61" si="11">_xlfn.STDEV.P(C50:C59)</f>
        <v>129309.2744550444</v>
      </c>
      <c r="D61" s="11">
        <f t="shared" si="11"/>
        <v>26752.946274382564</v>
      </c>
      <c r="E61" s="11">
        <f t="shared" si="11"/>
        <v>4744.7555564011936</v>
      </c>
      <c r="F61" s="11">
        <f t="shared" si="11"/>
        <v>6.6452990903344595</v>
      </c>
      <c r="G61" s="11">
        <f t="shared" si="11"/>
        <v>127778.074451801</v>
      </c>
      <c r="H61" s="11">
        <f t="shared" si="11"/>
        <v>0</v>
      </c>
      <c r="I61" s="68"/>
    </row>
    <row r="62" spans="1:9">
      <c r="A62" s="19"/>
      <c r="B62" s="10" t="s">
        <v>12</v>
      </c>
      <c r="C62" s="13"/>
      <c r="D62" s="14">
        <f>D60/$C60</f>
        <v>5.597874714726829E-2</v>
      </c>
      <c r="E62" s="14">
        <f>E60/$C60</f>
        <v>9.3478529815071654E-2</v>
      </c>
      <c r="F62" s="14">
        <f>F60/$C60</f>
        <v>2.5063454424655129E-5</v>
      </c>
      <c r="G62" s="14">
        <f>G60/$C60</f>
        <v>0.85050888259108481</v>
      </c>
      <c r="H62" s="14">
        <f>H60/$C60</f>
        <v>0</v>
      </c>
      <c r="I62" s="68"/>
    </row>
    <row r="63" spans="1:9">
      <c r="A63" s="19"/>
      <c r="B63" s="18" t="s">
        <v>12</v>
      </c>
      <c r="C63" s="36">
        <f>$C60-$D$120-$H$120</f>
        <v>1247849.1000000001</v>
      </c>
      <c r="D63" s="15"/>
      <c r="E63" s="16">
        <f>E60/$C63</f>
        <v>0.31323490957360151</v>
      </c>
      <c r="F63" s="16">
        <f>F60/$C63</f>
        <v>8.3984513832642099E-5</v>
      </c>
      <c r="G63" s="16">
        <f>G60/$C63</f>
        <v>2.8499493248021737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9">
      <c r="A65" s="21">
        <f>A50*2</f>
        <v>16</v>
      </c>
      <c r="B65">
        <v>1</v>
      </c>
      <c r="C65" s="34">
        <v>4185397</v>
      </c>
      <c r="D65" s="35">
        <v>265223</v>
      </c>
      <c r="E65" s="35">
        <v>655852</v>
      </c>
      <c r="F65" s="35">
        <v>100</v>
      </c>
      <c r="G65" s="35">
        <v>3264182</v>
      </c>
      <c r="H65" s="35">
        <v>0</v>
      </c>
      <c r="I65" s="24"/>
    </row>
    <row r="66" spans="1:9">
      <c r="A66" s="19"/>
      <c r="B66">
        <f t="shared" ref="B66:B74" si="12">B65+1</f>
        <v>2</v>
      </c>
      <c r="C66" s="34">
        <v>4052890</v>
      </c>
      <c r="D66" s="35">
        <v>261652</v>
      </c>
      <c r="E66" s="35">
        <v>497795</v>
      </c>
      <c r="F66" s="35">
        <v>105</v>
      </c>
      <c r="G66" s="35">
        <v>3293309</v>
      </c>
      <c r="H66" s="35">
        <v>0</v>
      </c>
      <c r="I66" s="24"/>
    </row>
    <row r="67" spans="1:9">
      <c r="A67" s="19"/>
      <c r="B67">
        <f t="shared" si="12"/>
        <v>3</v>
      </c>
      <c r="C67" s="35">
        <v>3989912</v>
      </c>
      <c r="D67" s="35">
        <v>218677</v>
      </c>
      <c r="E67" s="35">
        <v>425572</v>
      </c>
      <c r="F67" s="35">
        <v>107</v>
      </c>
      <c r="G67" s="35">
        <v>3345521</v>
      </c>
      <c r="H67" s="35">
        <v>0</v>
      </c>
      <c r="I67" s="24"/>
    </row>
    <row r="68" spans="1:9">
      <c r="A68" s="19"/>
      <c r="B68">
        <f t="shared" si="12"/>
        <v>4</v>
      </c>
      <c r="C68" s="35">
        <v>3768200</v>
      </c>
      <c r="D68" s="35">
        <v>212072</v>
      </c>
      <c r="E68" s="35">
        <v>275847</v>
      </c>
      <c r="F68" s="35">
        <v>114</v>
      </c>
      <c r="G68" s="35">
        <v>3280120</v>
      </c>
      <c r="H68" s="35">
        <v>0</v>
      </c>
      <c r="I68" s="24"/>
    </row>
    <row r="69" spans="1:9">
      <c r="A69" s="19"/>
      <c r="B69">
        <f t="shared" si="12"/>
        <v>5</v>
      </c>
      <c r="C69" s="35">
        <v>3950106</v>
      </c>
      <c r="D69" s="35">
        <v>245320</v>
      </c>
      <c r="E69" s="35">
        <v>224221</v>
      </c>
      <c r="F69" s="35">
        <v>117</v>
      </c>
      <c r="G69" s="35">
        <v>3480410</v>
      </c>
      <c r="H69" s="35">
        <v>0</v>
      </c>
      <c r="I69" s="24"/>
    </row>
    <row r="70" spans="1:9">
      <c r="A70" s="19"/>
      <c r="B70">
        <f t="shared" si="12"/>
        <v>6</v>
      </c>
      <c r="C70" s="35">
        <v>4078233</v>
      </c>
      <c r="D70" s="35">
        <v>242472</v>
      </c>
      <c r="E70" s="35">
        <v>598047</v>
      </c>
      <c r="F70" s="35">
        <v>105</v>
      </c>
      <c r="G70" s="35">
        <v>3237575</v>
      </c>
      <c r="H70" s="35">
        <v>0</v>
      </c>
      <c r="I70" s="24"/>
    </row>
    <row r="71" spans="1:9">
      <c r="A71" s="19"/>
      <c r="B71">
        <f t="shared" si="12"/>
        <v>7</v>
      </c>
      <c r="C71" s="35">
        <v>4158144</v>
      </c>
      <c r="D71" s="35">
        <v>285445</v>
      </c>
      <c r="E71" s="35">
        <v>599074</v>
      </c>
      <c r="F71" s="35">
        <v>101</v>
      </c>
      <c r="G71" s="35">
        <v>3273494</v>
      </c>
      <c r="H71" s="35">
        <v>0</v>
      </c>
      <c r="I71" s="24"/>
    </row>
    <row r="72" spans="1:9">
      <c r="A72" s="19"/>
      <c r="B72">
        <f t="shared" si="12"/>
        <v>8</v>
      </c>
      <c r="C72" s="35">
        <v>3959197</v>
      </c>
      <c r="D72" s="35">
        <v>225793</v>
      </c>
      <c r="E72" s="35">
        <v>452421</v>
      </c>
      <c r="F72" s="35">
        <v>103</v>
      </c>
      <c r="G72" s="35">
        <v>3280846</v>
      </c>
      <c r="H72" s="35">
        <v>0</v>
      </c>
      <c r="I72" s="24"/>
    </row>
    <row r="73" spans="1:9">
      <c r="A73" s="19"/>
      <c r="B73">
        <f t="shared" si="12"/>
        <v>9</v>
      </c>
      <c r="C73" s="35">
        <v>4097352</v>
      </c>
      <c r="D73" s="35">
        <v>233620</v>
      </c>
      <c r="E73" s="35">
        <v>541540</v>
      </c>
      <c r="F73" s="35">
        <v>108</v>
      </c>
      <c r="G73" s="35">
        <v>3322050</v>
      </c>
      <c r="H73" s="35">
        <v>0</v>
      </c>
      <c r="I73" s="24"/>
    </row>
    <row r="74" spans="1:9">
      <c r="A74" s="19"/>
      <c r="B74">
        <f t="shared" si="12"/>
        <v>10</v>
      </c>
      <c r="C74" s="35">
        <v>4092685</v>
      </c>
      <c r="D74" s="35">
        <v>262212</v>
      </c>
      <c r="E74" s="35">
        <v>585739</v>
      </c>
      <c r="F74" s="35">
        <v>104</v>
      </c>
      <c r="G74" s="35">
        <v>3244599</v>
      </c>
      <c r="H74" s="35">
        <v>0</v>
      </c>
      <c r="I74" s="24"/>
    </row>
    <row r="75" spans="1:9">
      <c r="A75" s="19"/>
      <c r="B75" s="10" t="s">
        <v>9</v>
      </c>
      <c r="C75" s="33">
        <f t="shared" ref="C75:H75" si="13">AVERAGE(C65:C74)</f>
        <v>4033211.6</v>
      </c>
      <c r="D75" s="33">
        <f t="shared" si="13"/>
        <v>245248.6</v>
      </c>
      <c r="E75" s="33">
        <f t="shared" si="13"/>
        <v>485610.8</v>
      </c>
      <c r="F75" s="33">
        <f t="shared" si="13"/>
        <v>106.4</v>
      </c>
      <c r="G75" s="33">
        <f t="shared" si="13"/>
        <v>3302210.6</v>
      </c>
      <c r="H75" s="33">
        <f t="shared" si="13"/>
        <v>0</v>
      </c>
      <c r="I75" s="68" t="s">
        <v>10</v>
      </c>
    </row>
    <row r="76" spans="1:9">
      <c r="A76" s="19"/>
      <c r="B76" s="12" t="s">
        <v>11</v>
      </c>
      <c r="C76" s="11">
        <f t="shared" ref="C76:H76" si="14">_xlfn.STDEV.P(C65:C74)</f>
        <v>115466.20627109907</v>
      </c>
      <c r="D76" s="11">
        <f t="shared" si="14"/>
        <v>22135.382825693348</v>
      </c>
      <c r="E76" s="11">
        <f t="shared" si="14"/>
        <v>135952.84081018684</v>
      </c>
      <c r="F76" s="11">
        <f t="shared" si="14"/>
        <v>5.141984052872977</v>
      </c>
      <c r="G76" s="11">
        <f t="shared" si="14"/>
        <v>66944.583575073484</v>
      </c>
      <c r="H76" s="11">
        <f t="shared" si="14"/>
        <v>0</v>
      </c>
      <c r="I76" s="68"/>
    </row>
    <row r="77" spans="1:9">
      <c r="A77" s="19"/>
      <c r="B77" s="10" t="s">
        <v>12</v>
      </c>
      <c r="C77" s="13"/>
      <c r="D77" s="14">
        <f>D75/$C75</f>
        <v>6.0807273290595515E-2</v>
      </c>
      <c r="E77" s="14">
        <f>E75/$C75</f>
        <v>0.12040300588245853</v>
      </c>
      <c r="F77" s="14">
        <f>F75/$C75</f>
        <v>2.6380961514640095E-5</v>
      </c>
      <c r="G77" s="14">
        <f>G75/$C75</f>
        <v>0.81875461232929114</v>
      </c>
      <c r="H77" s="14">
        <f>H75/$C75</f>
        <v>0</v>
      </c>
      <c r="I77" s="68"/>
    </row>
    <row r="78" spans="1:9">
      <c r="A78" s="19"/>
      <c r="B78" s="18" t="s">
        <v>12</v>
      </c>
      <c r="C78" s="36">
        <f>$C75-$D$120-$H$120</f>
        <v>1099673.8000000003</v>
      </c>
      <c r="D78" s="15"/>
      <c r="E78" s="16">
        <f>E75/$C78</f>
        <v>0.44159531672028546</v>
      </c>
      <c r="F78" s="16">
        <f>F75/$C78</f>
        <v>9.6755965268973385E-5</v>
      </c>
      <c r="G78" s="16">
        <f>G75/$C78</f>
        <v>3.0029001327484561</v>
      </c>
      <c r="H78" s="15"/>
      <c r="I78" s="17" t="s">
        <v>13</v>
      </c>
    </row>
    <row r="79" spans="1:9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9">
      <c r="A80" s="21">
        <f>A65*2</f>
        <v>32</v>
      </c>
      <c r="B80">
        <v>1</v>
      </c>
      <c r="C80" s="34">
        <v>4450328</v>
      </c>
      <c r="D80" s="35">
        <v>216104</v>
      </c>
      <c r="E80" s="35">
        <v>995638</v>
      </c>
      <c r="F80" s="35">
        <v>124</v>
      </c>
      <c r="G80" s="35">
        <v>3238434</v>
      </c>
      <c r="H80" s="35">
        <v>0</v>
      </c>
      <c r="I80" s="24"/>
    </row>
    <row r="81" spans="1:9">
      <c r="A81" s="19"/>
      <c r="B81">
        <f t="shared" ref="B81:B89" si="15">B80+1</f>
        <v>2</v>
      </c>
      <c r="C81" s="34">
        <v>4575320</v>
      </c>
      <c r="D81" s="35">
        <v>210167</v>
      </c>
      <c r="E81" s="35">
        <v>1121459</v>
      </c>
      <c r="F81" s="35">
        <v>100</v>
      </c>
      <c r="G81" s="35">
        <v>3243558</v>
      </c>
      <c r="H81" s="35">
        <v>0</v>
      </c>
      <c r="I81" s="24"/>
    </row>
    <row r="82" spans="1:9">
      <c r="A82" s="19"/>
      <c r="B82">
        <f t="shared" si="15"/>
        <v>3</v>
      </c>
      <c r="C82" s="35">
        <v>4352954</v>
      </c>
      <c r="D82" s="35">
        <v>218876</v>
      </c>
      <c r="E82" s="35">
        <v>1020261</v>
      </c>
      <c r="F82" s="35">
        <v>102</v>
      </c>
      <c r="G82" s="35">
        <v>3113686</v>
      </c>
      <c r="H82" s="35">
        <v>0</v>
      </c>
      <c r="I82" s="24"/>
    </row>
    <row r="83" spans="1:9">
      <c r="A83" s="19"/>
      <c r="B83">
        <f t="shared" si="15"/>
        <v>4</v>
      </c>
      <c r="C83" s="35">
        <v>4435625</v>
      </c>
      <c r="D83" s="35">
        <v>211624</v>
      </c>
      <c r="E83" s="35">
        <v>968109</v>
      </c>
      <c r="F83" s="35">
        <v>135</v>
      </c>
      <c r="G83" s="35">
        <v>3255723</v>
      </c>
      <c r="H83" s="35">
        <v>0</v>
      </c>
      <c r="I83" s="24"/>
    </row>
    <row r="84" spans="1:9">
      <c r="A84" s="19"/>
      <c r="B84">
        <f t="shared" si="15"/>
        <v>5</v>
      </c>
      <c r="C84" s="35">
        <v>4445657</v>
      </c>
      <c r="D84" s="35">
        <v>264155</v>
      </c>
      <c r="E84" s="35">
        <v>986065</v>
      </c>
      <c r="F84" s="35">
        <v>107</v>
      </c>
      <c r="G84" s="35">
        <v>3195203</v>
      </c>
      <c r="H84" s="35">
        <v>0</v>
      </c>
      <c r="I84" s="24"/>
    </row>
    <row r="85" spans="1:9">
      <c r="A85" s="19"/>
      <c r="B85">
        <f t="shared" si="15"/>
        <v>6</v>
      </c>
      <c r="C85" s="35">
        <v>3528515</v>
      </c>
      <c r="D85" s="35">
        <v>210051</v>
      </c>
      <c r="E85" s="35">
        <v>148387</v>
      </c>
      <c r="F85" s="35">
        <v>144</v>
      </c>
      <c r="G85" s="35">
        <v>3169894</v>
      </c>
      <c r="H85" s="35">
        <v>0</v>
      </c>
      <c r="I85" s="24"/>
    </row>
    <row r="86" spans="1:9">
      <c r="A86" s="19"/>
      <c r="B86">
        <f t="shared" si="15"/>
        <v>7</v>
      </c>
      <c r="C86" s="35">
        <v>4631675</v>
      </c>
      <c r="D86" s="35">
        <v>259536</v>
      </c>
      <c r="E86" s="35">
        <v>1097691</v>
      </c>
      <c r="F86" s="35">
        <v>114</v>
      </c>
      <c r="G86" s="35">
        <v>3274291</v>
      </c>
      <c r="H86" s="35">
        <v>0</v>
      </c>
      <c r="I86" s="24"/>
    </row>
    <row r="87" spans="1:9">
      <c r="A87" s="19"/>
      <c r="B87">
        <f t="shared" si="15"/>
        <v>8</v>
      </c>
      <c r="C87" s="35">
        <v>4507528</v>
      </c>
      <c r="D87" s="35">
        <v>257962</v>
      </c>
      <c r="E87" s="35">
        <v>1031349</v>
      </c>
      <c r="F87" s="35">
        <v>126</v>
      </c>
      <c r="G87" s="35">
        <v>3218063</v>
      </c>
      <c r="H87" s="35">
        <v>0</v>
      </c>
      <c r="I87" s="24"/>
    </row>
    <row r="88" spans="1:9">
      <c r="A88" s="19"/>
      <c r="B88">
        <f t="shared" si="15"/>
        <v>9</v>
      </c>
      <c r="C88" s="35">
        <v>4484563</v>
      </c>
      <c r="D88" s="35">
        <v>209016</v>
      </c>
      <c r="E88" s="35">
        <v>1064481</v>
      </c>
      <c r="F88" s="35">
        <v>117</v>
      </c>
      <c r="G88" s="35">
        <v>3210917</v>
      </c>
      <c r="H88" s="35">
        <v>0</v>
      </c>
      <c r="I88" s="24"/>
    </row>
    <row r="89" spans="1:9">
      <c r="A89" s="19"/>
      <c r="B89">
        <f t="shared" si="15"/>
        <v>10</v>
      </c>
      <c r="C89" s="35">
        <v>4497115</v>
      </c>
      <c r="D89" s="35">
        <v>264646</v>
      </c>
      <c r="E89" s="35">
        <v>1058875</v>
      </c>
      <c r="F89" s="35">
        <v>115</v>
      </c>
      <c r="G89" s="35">
        <v>3173448</v>
      </c>
      <c r="H89" s="35">
        <v>0</v>
      </c>
      <c r="I89" s="24"/>
    </row>
    <row r="90" spans="1:9">
      <c r="A90" s="19"/>
      <c r="B90" s="10" t="s">
        <v>9</v>
      </c>
      <c r="C90" s="33">
        <f t="shared" ref="C90:H90" si="16">AVERAGE(C80:C89)</f>
        <v>4390928</v>
      </c>
      <c r="D90" s="33">
        <f t="shared" si="16"/>
        <v>232213.7</v>
      </c>
      <c r="E90" s="33">
        <f t="shared" si="16"/>
        <v>949231.5</v>
      </c>
      <c r="F90" s="33">
        <f t="shared" si="16"/>
        <v>118.4</v>
      </c>
      <c r="G90" s="33">
        <f t="shared" si="16"/>
        <v>3209321.7</v>
      </c>
      <c r="H90" s="33">
        <f t="shared" si="16"/>
        <v>0</v>
      </c>
      <c r="I90" s="68" t="s">
        <v>10</v>
      </c>
    </row>
    <row r="91" spans="1:9">
      <c r="A91" s="19"/>
      <c r="B91" s="12" t="s">
        <v>11</v>
      </c>
      <c r="C91" s="11">
        <f t="shared" ref="C91:H91" si="17">_xlfn.STDEV.P(C80:C89)</f>
        <v>296532.95472206792</v>
      </c>
      <c r="D91" s="11">
        <f t="shared" si="17"/>
        <v>24203.949508499638</v>
      </c>
      <c r="E91" s="11">
        <f t="shared" si="17"/>
        <v>270926.87132628611</v>
      </c>
      <c r="F91" s="11">
        <f t="shared" si="17"/>
        <v>13.380582946942184</v>
      </c>
      <c r="G91" s="11">
        <f t="shared" si="17"/>
        <v>45452.928205012271</v>
      </c>
      <c r="H91" s="11">
        <f t="shared" si="17"/>
        <v>0</v>
      </c>
      <c r="I91" s="68"/>
    </row>
    <row r="92" spans="1:9">
      <c r="A92" s="19"/>
      <c r="B92" s="10" t="s">
        <v>12</v>
      </c>
      <c r="C92" s="13"/>
      <c r="D92" s="14">
        <f>D90/$C90</f>
        <v>5.2884879916045083E-2</v>
      </c>
      <c r="E92" s="14">
        <f>E90/$C90</f>
        <v>0.21618015599435927</v>
      </c>
      <c r="F92" s="14">
        <f>F90/$C90</f>
        <v>2.6964687191409199E-5</v>
      </c>
      <c r="G92" s="14">
        <f>G90/$C90</f>
        <v>0.7308982748066013</v>
      </c>
      <c r="H92" s="14">
        <f>H90/$C90</f>
        <v>0</v>
      </c>
      <c r="I92" s="68"/>
    </row>
    <row r="93" spans="1:9">
      <c r="A93" s="19"/>
      <c r="B93" s="18" t="s">
        <v>12</v>
      </c>
      <c r="C93" s="36">
        <f>$C90-$D$120-$H$120</f>
        <v>1457390.2000000002</v>
      </c>
      <c r="D93" s="15"/>
      <c r="E93" s="16">
        <f>E90/$C93</f>
        <v>0.65132282349641146</v>
      </c>
      <c r="F93" s="16">
        <f>F90/$C93</f>
        <v>8.1241111680317314E-5</v>
      </c>
      <c r="G93" s="16">
        <f>G90/$C93</f>
        <v>2.2021018804709951</v>
      </c>
      <c r="H93" s="15"/>
      <c r="I93" s="17" t="s">
        <v>13</v>
      </c>
    </row>
    <row r="94" spans="1:9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9">
      <c r="A95" s="21">
        <f>A80*2</f>
        <v>64</v>
      </c>
      <c r="B95">
        <v>1</v>
      </c>
      <c r="C95" s="34">
        <v>4886441</v>
      </c>
      <c r="D95" s="35">
        <v>261879</v>
      </c>
      <c r="E95" s="35">
        <v>667732</v>
      </c>
      <c r="F95" s="35">
        <v>111</v>
      </c>
      <c r="G95" s="35">
        <v>3956691</v>
      </c>
      <c r="H95" s="35">
        <v>0</v>
      </c>
      <c r="I95" s="24"/>
    </row>
    <row r="96" spans="1:9">
      <c r="A96" s="19"/>
      <c r="B96">
        <f t="shared" ref="B96:B104" si="18">B95+1</f>
        <v>2</v>
      </c>
      <c r="C96" s="34">
        <v>4824458</v>
      </c>
      <c r="D96" s="35">
        <v>267920</v>
      </c>
      <c r="E96" s="35">
        <v>653019</v>
      </c>
      <c r="F96" s="35">
        <v>116</v>
      </c>
      <c r="G96" s="35">
        <v>3903368</v>
      </c>
      <c r="H96" s="35">
        <v>0</v>
      </c>
      <c r="I96" s="24"/>
    </row>
    <row r="97" spans="1:9">
      <c r="A97" s="19"/>
      <c r="B97">
        <f t="shared" si="18"/>
        <v>3</v>
      </c>
      <c r="C97" s="35">
        <v>4743451</v>
      </c>
      <c r="D97" s="35">
        <v>263860</v>
      </c>
      <c r="E97" s="35">
        <v>640971</v>
      </c>
      <c r="F97" s="35">
        <v>114</v>
      </c>
      <c r="G97" s="35">
        <v>3838474</v>
      </c>
      <c r="H97" s="35">
        <v>0</v>
      </c>
      <c r="I97" s="24"/>
    </row>
    <row r="98" spans="1:9">
      <c r="A98" s="19"/>
      <c r="B98">
        <f t="shared" si="18"/>
        <v>4</v>
      </c>
      <c r="C98" s="35">
        <v>4529573</v>
      </c>
      <c r="D98" s="35">
        <v>285375</v>
      </c>
      <c r="E98" s="35">
        <v>651824</v>
      </c>
      <c r="F98" s="35">
        <v>114</v>
      </c>
      <c r="G98" s="35">
        <v>3592229</v>
      </c>
      <c r="H98" s="35">
        <v>0</v>
      </c>
      <c r="I98" s="24"/>
    </row>
    <row r="99" spans="1:9">
      <c r="A99" s="19"/>
      <c r="B99">
        <f t="shared" si="18"/>
        <v>5</v>
      </c>
      <c r="C99" s="35">
        <v>4701092</v>
      </c>
      <c r="D99" s="35">
        <v>260292</v>
      </c>
      <c r="E99" s="35">
        <v>661316</v>
      </c>
      <c r="F99" s="35">
        <v>120</v>
      </c>
      <c r="G99" s="35">
        <v>3779339</v>
      </c>
      <c r="H99" s="35">
        <v>0</v>
      </c>
      <c r="I99" s="24"/>
    </row>
    <row r="100" spans="1:9">
      <c r="A100" s="19"/>
      <c r="B100">
        <f t="shared" si="18"/>
        <v>6</v>
      </c>
      <c r="C100" s="35">
        <v>4673256</v>
      </c>
      <c r="D100" s="35">
        <v>271271</v>
      </c>
      <c r="E100" s="35">
        <v>630206</v>
      </c>
      <c r="F100" s="35">
        <v>114</v>
      </c>
      <c r="G100" s="35">
        <v>3771641</v>
      </c>
      <c r="H100" s="35">
        <v>0</v>
      </c>
      <c r="I100" s="24"/>
    </row>
    <row r="101" spans="1:9">
      <c r="A101" s="19"/>
      <c r="B101">
        <f t="shared" si="18"/>
        <v>7</v>
      </c>
      <c r="C101" s="35">
        <v>4577562</v>
      </c>
      <c r="D101" s="35">
        <v>213695</v>
      </c>
      <c r="E101" s="35">
        <v>607603</v>
      </c>
      <c r="F101" s="35">
        <v>124</v>
      </c>
      <c r="G101" s="35">
        <v>3756112</v>
      </c>
      <c r="H101" s="35">
        <v>0</v>
      </c>
      <c r="I101" s="24"/>
    </row>
    <row r="102" spans="1:9">
      <c r="A102" s="19"/>
      <c r="B102">
        <f t="shared" si="18"/>
        <v>8</v>
      </c>
      <c r="C102" s="35">
        <v>4322397</v>
      </c>
      <c r="D102" s="35">
        <v>255776</v>
      </c>
      <c r="E102" s="35">
        <v>620048</v>
      </c>
      <c r="F102" s="35">
        <v>128</v>
      </c>
      <c r="G102" s="35">
        <v>3446411</v>
      </c>
      <c r="H102" s="35">
        <v>0</v>
      </c>
      <c r="I102" s="24"/>
    </row>
    <row r="103" spans="1:9">
      <c r="A103" s="19"/>
      <c r="B103">
        <f t="shared" si="18"/>
        <v>9</v>
      </c>
      <c r="C103" s="35">
        <v>4566549</v>
      </c>
      <c r="D103" s="35">
        <v>213133</v>
      </c>
      <c r="E103" s="35">
        <v>684668</v>
      </c>
      <c r="F103" s="35">
        <v>122</v>
      </c>
      <c r="G103" s="35">
        <v>3668543</v>
      </c>
      <c r="H103" s="35">
        <v>0</v>
      </c>
      <c r="I103" s="24"/>
    </row>
    <row r="104" spans="1:9">
      <c r="A104" s="19"/>
      <c r="B104">
        <f t="shared" si="18"/>
        <v>10</v>
      </c>
      <c r="C104" s="35">
        <v>4553616</v>
      </c>
      <c r="D104" s="35">
        <v>209881</v>
      </c>
      <c r="E104" s="35">
        <v>642687</v>
      </c>
      <c r="F104" s="35">
        <v>120</v>
      </c>
      <c r="G104" s="35">
        <v>3700899</v>
      </c>
      <c r="H104" s="35">
        <v>0</v>
      </c>
      <c r="I104" s="24"/>
    </row>
    <row r="105" spans="1:9">
      <c r="A105" s="19"/>
      <c r="B105" s="10" t="s">
        <v>9</v>
      </c>
      <c r="C105" s="33">
        <f t="shared" ref="C105:H105" si="19">AVERAGE(C95:C104)</f>
        <v>4637839.5</v>
      </c>
      <c r="D105" s="33">
        <f t="shared" si="19"/>
        <v>250308.2</v>
      </c>
      <c r="E105" s="33">
        <f t="shared" si="19"/>
        <v>646007.4</v>
      </c>
      <c r="F105" s="33">
        <f t="shared" si="19"/>
        <v>118.3</v>
      </c>
      <c r="G105" s="33">
        <f t="shared" si="19"/>
        <v>3741370.7</v>
      </c>
      <c r="H105" s="33">
        <f t="shared" si="19"/>
        <v>0</v>
      </c>
      <c r="I105" s="68" t="s">
        <v>10</v>
      </c>
    </row>
    <row r="106" spans="1:9">
      <c r="A106" s="19"/>
      <c r="B106" s="12" t="s">
        <v>11</v>
      </c>
      <c r="C106" s="25">
        <f t="shared" ref="C106:H106" si="20">_xlfn.STDEV.P(C95:C104)</f>
        <v>154942.91938726985</v>
      </c>
      <c r="D106" s="25">
        <f t="shared" si="20"/>
        <v>26044.736799591585</v>
      </c>
      <c r="E106" s="25">
        <f t="shared" si="20"/>
        <v>21722.826363988639</v>
      </c>
      <c r="F106" s="25">
        <f t="shared" si="20"/>
        <v>5.0999999999999996</v>
      </c>
      <c r="G106" s="25">
        <f t="shared" si="20"/>
        <v>141702.68175094642</v>
      </c>
      <c r="H106" s="25">
        <f t="shared" si="20"/>
        <v>0</v>
      </c>
      <c r="I106" s="68"/>
    </row>
    <row r="107" spans="1:9">
      <c r="A107" s="19"/>
      <c r="B107" s="10" t="s">
        <v>12</v>
      </c>
      <c r="C107" s="13"/>
      <c r="D107" s="14">
        <f>D105/$C105</f>
        <v>5.3970862941677911E-2</v>
      </c>
      <c r="E107" s="14">
        <f>E105/$C105</f>
        <v>0.13929058993956131</v>
      </c>
      <c r="F107" s="14">
        <f>F105/$C105</f>
        <v>2.550756661587793E-5</v>
      </c>
      <c r="G107" s="14">
        <f>G105/$C105</f>
        <v>0.8067055144965668</v>
      </c>
      <c r="H107" s="14">
        <f>H105/$C105</f>
        <v>0</v>
      </c>
      <c r="I107" s="68"/>
    </row>
    <row r="108" spans="1:9">
      <c r="A108" s="19"/>
      <c r="B108" s="18" t="s">
        <v>12</v>
      </c>
      <c r="C108" s="36">
        <f>$C105-$D$120-$H$120</f>
        <v>1704301.7000000002</v>
      </c>
      <c r="D108" s="15"/>
      <c r="E108" s="16">
        <f>E105/$C108</f>
        <v>0.37904521247617129</v>
      </c>
      <c r="F108" s="16">
        <f>F105/$C108</f>
        <v>6.9412592852544812E-5</v>
      </c>
      <c r="G108" s="16">
        <f>G105/$C108</f>
        <v>2.1952514041381286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34">
        <f>SEQ!C57</f>
        <v>11347435</v>
      </c>
      <c r="D110" s="34">
        <f>SEQ!D57</f>
        <v>324013</v>
      </c>
      <c r="E110" s="34">
        <f>SEQ!E57</f>
        <v>3014751</v>
      </c>
      <c r="F110" s="34">
        <f>SEQ!F57</f>
        <v>76</v>
      </c>
      <c r="G110" s="34">
        <f>SEQ!G57</f>
        <v>5264067</v>
      </c>
      <c r="H110" s="34">
        <f>SEQ!H57</f>
        <v>2623565</v>
      </c>
      <c r="I110" s="24"/>
    </row>
    <row r="111" spans="1:9">
      <c r="A111" s="23"/>
      <c r="B111">
        <f t="shared" ref="B111:B119" si="21">B110+1</f>
        <v>2</v>
      </c>
      <c r="C111" s="34">
        <f>SEQ!C58</f>
        <v>11228644</v>
      </c>
      <c r="D111" s="34">
        <f>SEQ!D58</f>
        <v>333686</v>
      </c>
      <c r="E111" s="34">
        <f>SEQ!E58</f>
        <v>3002909</v>
      </c>
      <c r="F111" s="34">
        <f>SEQ!F58</f>
        <v>74</v>
      </c>
      <c r="G111" s="34">
        <f>SEQ!G58</f>
        <v>5155416</v>
      </c>
      <c r="H111" s="34">
        <f>SEQ!H58</f>
        <v>2617363</v>
      </c>
      <c r="I111" s="24"/>
    </row>
    <row r="112" spans="1:9">
      <c r="A112" s="23"/>
      <c r="B112">
        <f t="shared" si="21"/>
        <v>3</v>
      </c>
      <c r="C112" s="34">
        <f>SEQ!C59</f>
        <v>11291365</v>
      </c>
      <c r="D112" s="34">
        <f>SEQ!D59</f>
        <v>326649</v>
      </c>
      <c r="E112" s="34">
        <f>SEQ!E59</f>
        <v>2990199</v>
      </c>
      <c r="F112" s="34">
        <f>SEQ!F59</f>
        <v>74</v>
      </c>
      <c r="G112" s="34">
        <f>SEQ!G59</f>
        <v>5252693</v>
      </c>
      <c r="H112" s="34">
        <f>SEQ!H59</f>
        <v>2602101</v>
      </c>
      <c r="I112" s="24"/>
    </row>
    <row r="113" spans="1:16">
      <c r="A113" s="23"/>
      <c r="B113">
        <f t="shared" si="21"/>
        <v>4</v>
      </c>
      <c r="C113" s="34">
        <f>SEQ!C60</f>
        <v>11202483</v>
      </c>
      <c r="D113" s="34">
        <f>SEQ!D60</f>
        <v>321882</v>
      </c>
      <c r="E113" s="34">
        <f>SEQ!E60</f>
        <v>3012080</v>
      </c>
      <c r="F113" s="34">
        <f>SEQ!F60</f>
        <v>80</v>
      </c>
      <c r="G113" s="34">
        <f>SEQ!G60</f>
        <v>5150385</v>
      </c>
      <c r="H113" s="34">
        <f>SEQ!H60</f>
        <v>2601424</v>
      </c>
      <c r="I113" s="24"/>
    </row>
    <row r="114" spans="1:16">
      <c r="A114" s="23"/>
      <c r="B114">
        <f t="shared" si="21"/>
        <v>5</v>
      </c>
      <c r="C114" s="34">
        <f>SEQ!C61</f>
        <v>11301157</v>
      </c>
      <c r="D114" s="34">
        <f>SEQ!D61</f>
        <v>323756</v>
      </c>
      <c r="E114" s="34">
        <f>SEQ!E61</f>
        <v>3001773</v>
      </c>
      <c r="F114" s="34">
        <f>SEQ!F61</f>
        <v>78</v>
      </c>
      <c r="G114" s="34">
        <f>SEQ!G61</f>
        <v>5268107</v>
      </c>
      <c r="H114" s="34">
        <f>SEQ!H61</f>
        <v>2589969</v>
      </c>
      <c r="I114" s="24"/>
    </row>
    <row r="115" spans="1:16">
      <c r="A115" s="23"/>
      <c r="B115">
        <f t="shared" si="21"/>
        <v>6</v>
      </c>
      <c r="C115" s="34">
        <f>SEQ!C62</f>
        <v>11334549</v>
      </c>
      <c r="D115" s="34">
        <f>SEQ!D62</f>
        <v>323888</v>
      </c>
      <c r="E115" s="34">
        <f>SEQ!E62</f>
        <v>3004262</v>
      </c>
      <c r="F115" s="34">
        <f>SEQ!F62</f>
        <v>77</v>
      </c>
      <c r="G115" s="34">
        <f>SEQ!G62</f>
        <v>5274357</v>
      </c>
      <c r="H115" s="34">
        <f>SEQ!H62</f>
        <v>2615293</v>
      </c>
      <c r="I115" s="24"/>
      <c r="P115" s="5"/>
    </row>
    <row r="116" spans="1:16">
      <c r="A116" s="23"/>
      <c r="B116">
        <f t="shared" si="21"/>
        <v>7</v>
      </c>
      <c r="C116" s="34">
        <f>SEQ!C63</f>
        <v>11158563</v>
      </c>
      <c r="D116" s="34">
        <f>SEQ!D63</f>
        <v>323847</v>
      </c>
      <c r="E116" s="34">
        <f>SEQ!E63</f>
        <v>2998321</v>
      </c>
      <c r="F116" s="34">
        <f>SEQ!F63</f>
        <v>78</v>
      </c>
      <c r="G116" s="34">
        <f>SEQ!G63</f>
        <v>5113596</v>
      </c>
      <c r="H116" s="34">
        <f>SEQ!H63</f>
        <v>2605337</v>
      </c>
      <c r="I116" s="24"/>
    </row>
    <row r="117" spans="1:16">
      <c r="A117" s="23"/>
      <c r="B117">
        <f t="shared" si="21"/>
        <v>8</v>
      </c>
      <c r="C117" s="34">
        <f>SEQ!C64</f>
        <v>11383088</v>
      </c>
      <c r="D117" s="34">
        <f>SEQ!D64</f>
        <v>325832</v>
      </c>
      <c r="E117" s="34">
        <f>SEQ!E64</f>
        <v>3013920</v>
      </c>
      <c r="F117" s="34">
        <f>SEQ!F64</f>
        <v>80</v>
      </c>
      <c r="G117" s="34">
        <f>SEQ!G64</f>
        <v>5325122</v>
      </c>
      <c r="H117" s="34">
        <f>SEQ!H64</f>
        <v>2600639</v>
      </c>
      <c r="I117" s="24"/>
    </row>
    <row r="118" spans="1:16">
      <c r="A118" s="23"/>
      <c r="B118">
        <f t="shared" si="21"/>
        <v>9</v>
      </c>
      <c r="C118" s="34">
        <f>SEQ!C65</f>
        <v>11011649</v>
      </c>
      <c r="D118" s="34">
        <f>SEQ!D65</f>
        <v>323377</v>
      </c>
      <c r="E118" s="34">
        <f>SEQ!E65</f>
        <v>3005315</v>
      </c>
      <c r="F118" s="34">
        <f>SEQ!F65</f>
        <v>78</v>
      </c>
      <c r="G118" s="34">
        <f>SEQ!G65</f>
        <v>4963127</v>
      </c>
      <c r="H118" s="34">
        <f>SEQ!H65</f>
        <v>2604160</v>
      </c>
      <c r="I118" s="24"/>
    </row>
    <row r="119" spans="1:16">
      <c r="A119" s="23"/>
      <c r="B119">
        <f t="shared" si="21"/>
        <v>10</v>
      </c>
      <c r="C119" s="34">
        <f>SEQ!C66</f>
        <v>11348446</v>
      </c>
      <c r="D119" s="34">
        <f>SEQ!D66</f>
        <v>336163</v>
      </c>
      <c r="E119" s="34">
        <f>SEQ!E66</f>
        <v>3011635</v>
      </c>
      <c r="F119" s="34">
        <f>SEQ!F66</f>
        <v>75</v>
      </c>
      <c r="G119" s="34">
        <f>SEQ!G66</f>
        <v>5270826</v>
      </c>
      <c r="H119" s="34">
        <f>SEQ!H66</f>
        <v>2612434</v>
      </c>
      <c r="I119" s="24"/>
    </row>
    <row r="120" spans="1:16">
      <c r="A120" s="23"/>
      <c r="B120" s="10" t="s">
        <v>9</v>
      </c>
      <c r="C120" s="33">
        <f t="shared" ref="C120:H120" si="22">AVERAGE(C110:C119)</f>
        <v>11260737.9</v>
      </c>
      <c r="D120" s="33">
        <f t="shared" si="22"/>
        <v>326309.3</v>
      </c>
      <c r="E120" s="33">
        <f t="shared" si="22"/>
        <v>3005516.5</v>
      </c>
      <c r="F120" s="33">
        <f t="shared" si="22"/>
        <v>77</v>
      </c>
      <c r="G120" s="33">
        <f t="shared" si="22"/>
        <v>5203769.5999999996</v>
      </c>
      <c r="H120" s="33">
        <f t="shared" si="22"/>
        <v>2607228.5</v>
      </c>
      <c r="I120" s="68" t="s">
        <v>10</v>
      </c>
    </row>
    <row r="121" spans="1:16">
      <c r="A121" s="23"/>
      <c r="B121" s="12" t="s">
        <v>11</v>
      </c>
      <c r="C121" s="25">
        <f t="shared" ref="C121:H121" si="23">_xlfn.STDEV.P(C110:C119)</f>
        <v>107287.9715489579</v>
      </c>
      <c r="D121" s="25">
        <f t="shared" si="23"/>
        <v>4514.1071775047612</v>
      </c>
      <c r="E121" s="25">
        <f t="shared" si="23"/>
        <v>7384.027522294321</v>
      </c>
      <c r="F121" s="25">
        <f t="shared" si="23"/>
        <v>2.0976176963403033</v>
      </c>
      <c r="G121" s="25">
        <f t="shared" si="23"/>
        <v>102762.95469691401</v>
      </c>
      <c r="H121" s="25">
        <f t="shared" si="23"/>
        <v>9359.5486242660227</v>
      </c>
      <c r="I121" s="68"/>
    </row>
    <row r="122" spans="1:16">
      <c r="A122" s="23"/>
      <c r="B122" s="10" t="s">
        <v>12</v>
      </c>
      <c r="C122" s="13"/>
      <c r="D122" s="14">
        <f>D120/$C120</f>
        <v>2.8977612559475341E-2</v>
      </c>
      <c r="E122" s="14">
        <f>E120/$C120</f>
        <v>0.2669022693441786</v>
      </c>
      <c r="F122" s="14">
        <f>F120/$C120</f>
        <v>6.8379177886735114E-6</v>
      </c>
      <c r="G122" s="14">
        <f>G120/$C120</f>
        <v>0.46211621709088879</v>
      </c>
      <c r="H122" s="14">
        <f>H120/$C120</f>
        <v>0.23153265115956564</v>
      </c>
      <c r="I122" s="68"/>
    </row>
    <row r="123" spans="1:16">
      <c r="A123" s="23"/>
      <c r="B123" s="18" t="s">
        <v>12</v>
      </c>
      <c r="C123" s="36">
        <f>$C120-$D120-$H120</f>
        <v>8327200.0999999996</v>
      </c>
      <c r="D123" s="15"/>
      <c r="E123" s="16">
        <f>E120/$C123</f>
        <v>0.36092761839600807</v>
      </c>
      <c r="F123" s="16">
        <f>F120/$C123</f>
        <v>9.2468055379142393E-6</v>
      </c>
      <c r="G123" s="16">
        <f>G120/$C123</f>
        <v>0.62491227993908782</v>
      </c>
      <c r="H123" s="15"/>
      <c r="I123" s="17" t="s">
        <v>13</v>
      </c>
    </row>
    <row r="125" spans="1:16" ht="15" thickBot="1"/>
    <row r="126" spans="1:16">
      <c r="A126" s="81" t="s">
        <v>28</v>
      </c>
      <c r="B126" s="82"/>
      <c r="C126" s="82"/>
      <c r="D126" s="83"/>
    </row>
    <row r="127" spans="1:16">
      <c r="A127" s="51"/>
      <c r="B127" s="50" t="s">
        <v>29</v>
      </c>
      <c r="C127" s="50" t="s">
        <v>30</v>
      </c>
      <c r="D127" s="52" t="s">
        <v>31</v>
      </c>
    </row>
    <row r="128" spans="1:16">
      <c r="A128" s="53" t="s">
        <v>32</v>
      </c>
      <c r="B128" s="37">
        <f>C$120-C128</f>
        <v>3051451.8000000007</v>
      </c>
      <c r="C128" s="37">
        <f>E$120+G$120</f>
        <v>8209286.0999999996</v>
      </c>
      <c r="D128" s="79">
        <f>(1/B129)</f>
        <v>3.6902886357241487</v>
      </c>
    </row>
    <row r="129" spans="1:4" ht="15" thickBot="1">
      <c r="A129" s="54" t="s">
        <v>33</v>
      </c>
      <c r="B129" s="55">
        <f>B128/($B128+$C128)</f>
        <v>0.27098151356493261</v>
      </c>
      <c r="C129" s="55">
        <f>C128/($B128+$C128)</f>
        <v>0.72901848643506739</v>
      </c>
      <c r="D129" s="80"/>
    </row>
    <row r="130" spans="1:4" ht="15" thickBot="1"/>
    <row r="131" spans="1:4">
      <c r="A131" s="81" t="s">
        <v>34</v>
      </c>
      <c r="B131" s="82"/>
      <c r="C131" s="82"/>
      <c r="D131" s="83"/>
    </row>
    <row r="132" spans="1:4">
      <c r="A132" s="51"/>
      <c r="B132" s="50" t="s">
        <v>29</v>
      </c>
      <c r="C132" s="50" t="s">
        <v>30</v>
      </c>
      <c r="D132" s="52" t="s">
        <v>31</v>
      </c>
    </row>
    <row r="133" spans="1:4">
      <c r="A133" s="53" t="s">
        <v>32</v>
      </c>
      <c r="B133" s="37">
        <f>C$123-C133</f>
        <v>117914</v>
      </c>
      <c r="C133" s="37">
        <f>E$120+G$120</f>
        <v>8209286.0999999996</v>
      </c>
      <c r="D133" s="79">
        <f>(1/B134)</f>
        <v>70.620961887477307</v>
      </c>
    </row>
    <row r="134" spans="1:4" ht="15" thickBot="1">
      <c r="A134" s="54" t="s">
        <v>33</v>
      </c>
      <c r="B134" s="55">
        <f>B133/($B133+$C133)</f>
        <v>1.416010166490415E-2</v>
      </c>
      <c r="C134" s="55">
        <f>C133/($B133+$C133)</f>
        <v>0.98583989833509589</v>
      </c>
      <c r="D134" s="80"/>
    </row>
  </sheetData>
  <mergeCells count="13">
    <mergeCell ref="A126:D126"/>
    <mergeCell ref="D128:D129"/>
    <mergeCell ref="A131:D131"/>
    <mergeCell ref="D133:D134"/>
    <mergeCell ref="I90:I92"/>
    <mergeCell ref="I105:I107"/>
    <mergeCell ref="I120:I122"/>
    <mergeCell ref="I75:I77"/>
    <mergeCell ref="B1:I1"/>
    <mergeCell ref="I15:I17"/>
    <mergeCell ref="I30:I32"/>
    <mergeCell ref="I45:I47"/>
    <mergeCell ref="I60:I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4C98-01C3-4708-8060-8AB0CF9DAE13}">
  <dimension ref="A1:I134"/>
  <sheetViews>
    <sheetView topLeftCell="A26" workbookViewId="0">
      <selection activeCell="C59" sqref="C59:H59"/>
    </sheetView>
  </sheetViews>
  <sheetFormatPr defaultRowHeight="14.45"/>
  <cols>
    <col min="1" max="1" width="19" customWidth="1"/>
    <col min="2" max="2" width="12.5703125" customWidth="1"/>
    <col min="3" max="3" width="18.7109375" customWidth="1"/>
    <col min="4" max="4" width="15.5703125" customWidth="1"/>
    <col min="5" max="5" width="18.140625" customWidth="1"/>
    <col min="6" max="6" width="24" customWidth="1"/>
    <col min="7" max="7" width="14.42578125" customWidth="1"/>
    <col min="8" max="8" width="15.28515625" customWidth="1"/>
    <col min="9" max="9" width="19.5703125" customWidth="1"/>
  </cols>
  <sheetData>
    <row r="1" spans="1:9" ht="40.5" customHeight="1">
      <c r="A1" s="78" t="s">
        <v>38</v>
      </c>
      <c r="B1" s="78"/>
      <c r="C1" s="78"/>
      <c r="D1" s="78"/>
      <c r="E1" s="78"/>
      <c r="F1" s="78"/>
      <c r="G1" s="78"/>
      <c r="H1" s="78"/>
      <c r="I1" s="7"/>
    </row>
    <row r="2" spans="1:9" ht="15.75" customHeight="1">
      <c r="A2" s="38"/>
      <c r="B2" s="38"/>
      <c r="C2" s="38"/>
      <c r="D2" s="38"/>
      <c r="E2" s="38"/>
      <c r="F2" s="38"/>
      <c r="G2" s="38"/>
      <c r="H2" s="38"/>
      <c r="I2" s="7"/>
    </row>
    <row r="3" spans="1:9" ht="16.5" customHeight="1">
      <c r="A3" s="38"/>
      <c r="B3" s="38"/>
      <c r="C3" s="38"/>
      <c r="D3" s="38"/>
      <c r="E3" s="38"/>
      <c r="F3" s="38"/>
      <c r="G3" s="38"/>
      <c r="H3" s="38"/>
      <c r="I3" s="7"/>
    </row>
    <row r="4" spans="1:9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</row>
    <row r="5" spans="1:9">
      <c r="A5" s="19">
        <v>1</v>
      </c>
      <c r="B5">
        <v>1</v>
      </c>
      <c r="C5" s="34">
        <v>433574</v>
      </c>
      <c r="D5" s="35">
        <v>3896</v>
      </c>
      <c r="E5" s="35">
        <v>80903</v>
      </c>
      <c r="F5" s="35">
        <v>70</v>
      </c>
      <c r="G5" s="35">
        <v>348687</v>
      </c>
      <c r="H5" s="35">
        <v>0</v>
      </c>
      <c r="I5" s="24"/>
    </row>
    <row r="6" spans="1:9">
      <c r="A6" s="20"/>
      <c r="B6">
        <f t="shared" ref="B6:B13" si="0">B5+1</f>
        <v>2</v>
      </c>
      <c r="C6" s="34">
        <v>407956</v>
      </c>
      <c r="D6" s="35">
        <v>3915</v>
      </c>
      <c r="E6" s="35">
        <v>75659</v>
      </c>
      <c r="F6" s="35">
        <v>71</v>
      </c>
      <c r="G6" s="35">
        <v>328290</v>
      </c>
      <c r="H6" s="35">
        <v>0</v>
      </c>
      <c r="I6" s="24"/>
    </row>
    <row r="7" spans="1:9">
      <c r="A7" s="20"/>
      <c r="B7">
        <f t="shared" si="0"/>
        <v>3</v>
      </c>
      <c r="C7" s="35">
        <v>413732</v>
      </c>
      <c r="D7" s="35">
        <v>4203</v>
      </c>
      <c r="E7" s="35">
        <v>80927</v>
      </c>
      <c r="F7" s="35">
        <v>69</v>
      </c>
      <c r="G7" s="35">
        <v>328513</v>
      </c>
      <c r="H7" s="35">
        <v>0</v>
      </c>
      <c r="I7" s="24"/>
    </row>
    <row r="8" spans="1:9">
      <c r="A8" s="20"/>
      <c r="B8">
        <f t="shared" si="0"/>
        <v>4</v>
      </c>
      <c r="C8" s="35">
        <v>408897</v>
      </c>
      <c r="D8" s="35">
        <v>3913</v>
      </c>
      <c r="E8" s="35">
        <v>75670</v>
      </c>
      <c r="F8" s="35">
        <v>71</v>
      </c>
      <c r="G8" s="35">
        <v>329224</v>
      </c>
      <c r="H8" s="35">
        <v>0</v>
      </c>
      <c r="I8" s="24"/>
    </row>
    <row r="9" spans="1:9">
      <c r="A9" s="20"/>
      <c r="B9">
        <f t="shared" si="0"/>
        <v>5</v>
      </c>
      <c r="C9" s="35">
        <v>442207</v>
      </c>
      <c r="D9" s="35">
        <v>10448</v>
      </c>
      <c r="E9" s="35">
        <v>85982</v>
      </c>
      <c r="F9" s="35">
        <v>100</v>
      </c>
      <c r="G9" s="35">
        <v>345635</v>
      </c>
      <c r="H9" s="35">
        <v>0</v>
      </c>
      <c r="I9" s="24"/>
    </row>
    <row r="10" spans="1:9">
      <c r="A10" s="20"/>
      <c r="B10">
        <f t="shared" si="0"/>
        <v>6</v>
      </c>
      <c r="C10" s="35">
        <v>417447</v>
      </c>
      <c r="D10" s="35">
        <v>8595</v>
      </c>
      <c r="E10" s="35">
        <v>91219</v>
      </c>
      <c r="F10" s="35">
        <v>82</v>
      </c>
      <c r="G10" s="35">
        <v>317521</v>
      </c>
      <c r="H10" s="35">
        <v>0</v>
      </c>
      <c r="I10" s="24"/>
    </row>
    <row r="11" spans="1:9">
      <c r="A11" s="20"/>
      <c r="B11">
        <f t="shared" si="0"/>
        <v>7</v>
      </c>
      <c r="C11" s="35">
        <v>440662</v>
      </c>
      <c r="D11" s="35">
        <v>8581</v>
      </c>
      <c r="E11" s="35">
        <v>91286</v>
      </c>
      <c r="F11" s="35">
        <v>83</v>
      </c>
      <c r="G11" s="35">
        <v>340681</v>
      </c>
      <c r="H11" s="35">
        <v>0</v>
      </c>
      <c r="I11" s="24"/>
    </row>
    <row r="12" spans="1:9">
      <c r="A12" s="20"/>
      <c r="B12">
        <f t="shared" si="0"/>
        <v>8</v>
      </c>
      <c r="C12" s="35">
        <v>444590</v>
      </c>
      <c r="D12" s="35">
        <v>8690</v>
      </c>
      <c r="E12" s="35">
        <v>92653</v>
      </c>
      <c r="F12" s="35">
        <v>80</v>
      </c>
      <c r="G12" s="35">
        <v>343139</v>
      </c>
      <c r="H12" s="35">
        <v>0</v>
      </c>
      <c r="I12" s="24"/>
    </row>
    <row r="13" spans="1:9">
      <c r="A13" s="20"/>
      <c r="B13">
        <f t="shared" si="0"/>
        <v>9</v>
      </c>
      <c r="C13" s="35">
        <v>436196</v>
      </c>
      <c r="D13" s="35">
        <v>8595</v>
      </c>
      <c r="E13" s="35">
        <v>92456</v>
      </c>
      <c r="F13" s="35">
        <v>84</v>
      </c>
      <c r="G13" s="35">
        <v>335031</v>
      </c>
      <c r="H13" s="35">
        <v>0</v>
      </c>
      <c r="I13" s="24"/>
    </row>
    <row r="14" spans="1:9">
      <c r="A14" s="20"/>
      <c r="B14">
        <f>B13+1</f>
        <v>10</v>
      </c>
      <c r="C14" s="35">
        <v>443095</v>
      </c>
      <c r="D14" s="35">
        <v>8705</v>
      </c>
      <c r="E14" s="35">
        <v>92522</v>
      </c>
      <c r="F14" s="35">
        <v>75</v>
      </c>
      <c r="G14" s="35">
        <v>341770</v>
      </c>
      <c r="H14" s="35">
        <v>0</v>
      </c>
      <c r="I14" s="24"/>
    </row>
    <row r="15" spans="1:9">
      <c r="A15" s="20"/>
      <c r="B15" s="10" t="s">
        <v>9</v>
      </c>
      <c r="C15" s="33">
        <f t="shared" ref="C15:H15" si="1">AVERAGE(C5:C14)</f>
        <v>428835.6</v>
      </c>
      <c r="D15" s="33">
        <f t="shared" si="1"/>
        <v>6954.1</v>
      </c>
      <c r="E15" s="33">
        <f t="shared" si="1"/>
        <v>85927.7</v>
      </c>
      <c r="F15" s="33">
        <f t="shared" si="1"/>
        <v>78.5</v>
      </c>
      <c r="G15" s="33">
        <f t="shared" si="1"/>
        <v>335849.1</v>
      </c>
      <c r="H15" s="33">
        <f t="shared" si="1"/>
        <v>0</v>
      </c>
      <c r="I15" s="68" t="s">
        <v>10</v>
      </c>
    </row>
    <row r="16" spans="1:9">
      <c r="A16" s="20"/>
      <c r="B16" s="12" t="s">
        <v>11</v>
      </c>
      <c r="C16" s="11">
        <f t="shared" ref="C16:H16" si="2">_xlfn.STDEV.P(C5:C14)</f>
        <v>14276.351124849794</v>
      </c>
      <c r="D16" s="11">
        <f t="shared" si="2"/>
        <v>2484.4152410577422</v>
      </c>
      <c r="E16" s="11">
        <f t="shared" si="2"/>
        <v>6700.4966689044777</v>
      </c>
      <c r="F16" s="11">
        <f t="shared" si="2"/>
        <v>9.0249653738947941</v>
      </c>
      <c r="G16" s="11">
        <f t="shared" si="2"/>
        <v>9292.7999811682166</v>
      </c>
      <c r="H16" s="11">
        <f t="shared" si="2"/>
        <v>0</v>
      </c>
      <c r="I16" s="68"/>
    </row>
    <row r="17" spans="1:9">
      <c r="A17" s="20"/>
      <c r="B17" s="10" t="s">
        <v>12</v>
      </c>
      <c r="C17" s="13"/>
      <c r="D17" s="14">
        <f>D15/$C15</f>
        <v>1.6216237644449297E-2</v>
      </c>
      <c r="E17" s="14">
        <f>E15/$C15</f>
        <v>0.20037445585207944</v>
      </c>
      <c r="F17" s="14">
        <f>F15/$C15</f>
        <v>1.8305383228444655E-4</v>
      </c>
      <c r="G17" s="14">
        <f>G15/$C15</f>
        <v>0.78316515699722689</v>
      </c>
      <c r="H17" s="14">
        <f>H15/$C15</f>
        <v>0</v>
      </c>
      <c r="I17" s="68"/>
    </row>
    <row r="18" spans="1:9">
      <c r="A18" s="20"/>
      <c r="B18" s="18" t="s">
        <v>12</v>
      </c>
      <c r="C18" s="36">
        <f>$C15-$D$120-$H$120</f>
        <v>336438.39999999997</v>
      </c>
      <c r="D18" s="15"/>
      <c r="E18" s="16">
        <f>E15/$C18</f>
        <v>0.25540396102228524</v>
      </c>
      <c r="F18" s="16">
        <f>F15/$C18</f>
        <v>2.333265168304213E-4</v>
      </c>
      <c r="G18" s="16">
        <f>G15/$C18</f>
        <v>0.9982484163519979</v>
      </c>
      <c r="H18" s="15"/>
      <c r="I18" s="17" t="s">
        <v>13</v>
      </c>
    </row>
    <row r="19" spans="1:9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</row>
    <row r="20" spans="1:9">
      <c r="A20" s="21">
        <f>A5*2</f>
        <v>2</v>
      </c>
      <c r="B20">
        <v>1</v>
      </c>
      <c r="C20" s="34">
        <v>320455</v>
      </c>
      <c r="D20" s="35">
        <v>13281</v>
      </c>
      <c r="E20" s="35">
        <v>48251</v>
      </c>
      <c r="F20" s="35">
        <v>87</v>
      </c>
      <c r="G20" s="35">
        <v>258241</v>
      </c>
      <c r="H20" s="35">
        <v>0</v>
      </c>
      <c r="I20" s="24"/>
    </row>
    <row r="21" spans="1:9">
      <c r="A21" s="19"/>
      <c r="B21">
        <f t="shared" ref="B21:B29" si="3">B20+1</f>
        <v>2</v>
      </c>
      <c r="C21" s="34">
        <v>281292</v>
      </c>
      <c r="D21" s="35">
        <v>8908</v>
      </c>
      <c r="E21" s="35">
        <v>44180</v>
      </c>
      <c r="F21" s="35">
        <v>83</v>
      </c>
      <c r="G21" s="35">
        <v>228063</v>
      </c>
      <c r="H21" s="35">
        <v>0</v>
      </c>
      <c r="I21" s="24"/>
    </row>
    <row r="22" spans="1:9">
      <c r="A22" s="19"/>
      <c r="B22">
        <f t="shared" si="3"/>
        <v>3</v>
      </c>
      <c r="C22" s="35">
        <v>266819</v>
      </c>
      <c r="D22" s="35">
        <v>5673</v>
      </c>
      <c r="E22" s="35">
        <v>50157</v>
      </c>
      <c r="F22" s="35">
        <v>72</v>
      </c>
      <c r="G22" s="35">
        <v>210888</v>
      </c>
      <c r="H22" s="35">
        <v>0</v>
      </c>
      <c r="I22" s="24"/>
    </row>
    <row r="23" spans="1:9">
      <c r="A23" s="19"/>
      <c r="B23">
        <f t="shared" si="3"/>
        <v>4</v>
      </c>
      <c r="C23" s="35">
        <v>268033</v>
      </c>
      <c r="D23" s="35">
        <v>5589</v>
      </c>
      <c r="E23" s="35">
        <v>50125</v>
      </c>
      <c r="F23" s="35">
        <v>75</v>
      </c>
      <c r="G23" s="35">
        <v>212214</v>
      </c>
      <c r="H23" s="35">
        <v>0</v>
      </c>
      <c r="I23" s="24"/>
    </row>
    <row r="24" spans="1:9">
      <c r="A24" s="19"/>
      <c r="B24">
        <f t="shared" si="3"/>
        <v>5</v>
      </c>
      <c r="C24" s="35">
        <v>247509</v>
      </c>
      <c r="D24" s="35">
        <v>5715</v>
      </c>
      <c r="E24" s="35">
        <v>46933</v>
      </c>
      <c r="F24" s="35">
        <v>73</v>
      </c>
      <c r="G24" s="35">
        <v>194758</v>
      </c>
      <c r="H24" s="35">
        <v>0</v>
      </c>
      <c r="I24" s="24"/>
    </row>
    <row r="25" spans="1:9">
      <c r="A25" s="19"/>
      <c r="B25">
        <f t="shared" si="3"/>
        <v>6</v>
      </c>
      <c r="C25" s="35">
        <v>262881</v>
      </c>
      <c r="D25" s="35">
        <v>5570</v>
      </c>
      <c r="E25" s="35">
        <v>50268</v>
      </c>
      <c r="F25" s="35">
        <v>75</v>
      </c>
      <c r="G25" s="35">
        <v>206939</v>
      </c>
      <c r="H25" s="35">
        <v>0</v>
      </c>
      <c r="I25" s="24"/>
    </row>
    <row r="26" spans="1:9">
      <c r="A26" s="19"/>
      <c r="B26">
        <f t="shared" si="3"/>
        <v>7</v>
      </c>
      <c r="C26" s="35">
        <v>252792</v>
      </c>
      <c r="D26" s="35">
        <v>5590</v>
      </c>
      <c r="E26" s="35">
        <v>46928</v>
      </c>
      <c r="F26" s="35">
        <v>78</v>
      </c>
      <c r="G26" s="35">
        <v>200167</v>
      </c>
      <c r="H26" s="35">
        <v>0</v>
      </c>
      <c r="I26" s="24"/>
    </row>
    <row r="27" spans="1:9">
      <c r="A27" s="19"/>
      <c r="B27">
        <f t="shared" si="3"/>
        <v>8</v>
      </c>
      <c r="C27" s="35">
        <v>264244</v>
      </c>
      <c r="D27" s="35">
        <v>5557</v>
      </c>
      <c r="E27" s="35">
        <v>50196</v>
      </c>
      <c r="F27" s="35">
        <v>76</v>
      </c>
      <c r="G27" s="35">
        <v>208387</v>
      </c>
      <c r="H27" s="35">
        <v>0</v>
      </c>
      <c r="I27" s="24"/>
    </row>
    <row r="28" spans="1:9">
      <c r="A28" s="19"/>
      <c r="B28">
        <f t="shared" si="3"/>
        <v>9</v>
      </c>
      <c r="C28" s="35">
        <v>266118</v>
      </c>
      <c r="D28" s="35">
        <v>5607</v>
      </c>
      <c r="E28" s="35">
        <v>50109</v>
      </c>
      <c r="F28" s="35">
        <v>74</v>
      </c>
      <c r="G28" s="35">
        <v>210296</v>
      </c>
      <c r="H28" s="35">
        <v>0</v>
      </c>
      <c r="I28" s="24"/>
    </row>
    <row r="29" spans="1:9">
      <c r="A29" s="19"/>
      <c r="B29">
        <f t="shared" si="3"/>
        <v>10</v>
      </c>
      <c r="C29" s="35">
        <v>254983</v>
      </c>
      <c r="D29" s="35">
        <v>5659</v>
      </c>
      <c r="E29" s="35">
        <v>46195</v>
      </c>
      <c r="F29" s="35">
        <v>76</v>
      </c>
      <c r="G29" s="35">
        <v>203023</v>
      </c>
      <c r="H29" s="35">
        <v>0</v>
      </c>
      <c r="I29" s="24"/>
    </row>
    <row r="30" spans="1:9">
      <c r="A30" s="19"/>
      <c r="B30" s="10" t="s">
        <v>9</v>
      </c>
      <c r="C30" s="33">
        <f t="shared" ref="C30:H30" si="4">AVERAGE(C20:C29)</f>
        <v>268512.59999999998</v>
      </c>
      <c r="D30" s="33">
        <f t="shared" si="4"/>
        <v>6714.9</v>
      </c>
      <c r="E30" s="33">
        <f t="shared" si="4"/>
        <v>48334.2</v>
      </c>
      <c r="F30" s="33">
        <f t="shared" si="4"/>
        <v>76.900000000000006</v>
      </c>
      <c r="G30" s="33">
        <f t="shared" si="4"/>
        <v>213297.6</v>
      </c>
      <c r="H30" s="33">
        <f t="shared" si="4"/>
        <v>0</v>
      </c>
      <c r="I30" s="68" t="s">
        <v>10</v>
      </c>
    </row>
    <row r="31" spans="1:9">
      <c r="A31" s="19"/>
      <c r="B31" s="12" t="s">
        <v>11</v>
      </c>
      <c r="C31" s="11">
        <f t="shared" ref="C31:H31" si="5">_xlfn.STDEV.P(C20:C29)</f>
        <v>19471.601902257553</v>
      </c>
      <c r="D31" s="11">
        <f t="shared" si="5"/>
        <v>2398.6591858786442</v>
      </c>
      <c r="E31" s="11">
        <f t="shared" si="5"/>
        <v>2065.5894461388011</v>
      </c>
      <c r="F31" s="11">
        <f t="shared" si="5"/>
        <v>4.4373415464667572</v>
      </c>
      <c r="G31" s="11">
        <f t="shared" si="5"/>
        <v>17146.891322919149</v>
      </c>
      <c r="H31" s="11">
        <f t="shared" si="5"/>
        <v>0</v>
      </c>
      <c r="I31" s="68"/>
    </row>
    <row r="32" spans="1:9">
      <c r="A32" s="19"/>
      <c r="B32" s="10" t="s">
        <v>12</v>
      </c>
      <c r="C32" s="13"/>
      <c r="D32" s="14">
        <f>D30/$C30</f>
        <v>2.500776499873749E-2</v>
      </c>
      <c r="E32" s="14">
        <f>E30/$C30</f>
        <v>0.18000719519307473</v>
      </c>
      <c r="F32" s="14">
        <f>F30/$C30</f>
        <v>2.8639251938270314E-4</v>
      </c>
      <c r="G32" s="14">
        <f>G30/$C30</f>
        <v>0.79436719170720493</v>
      </c>
      <c r="H32" s="14">
        <f>H30/$C30</f>
        <v>0</v>
      </c>
      <c r="I32" s="68"/>
    </row>
    <row r="33" spans="1:9">
      <c r="A33" s="19"/>
      <c r="B33" s="18" t="s">
        <v>12</v>
      </c>
      <c r="C33" s="36">
        <f>$C30-$D$120-$H$120</f>
        <v>176115.39999999997</v>
      </c>
      <c r="D33" s="15"/>
      <c r="E33" s="16">
        <f>E30/$C33</f>
        <v>0.27444618698875856</v>
      </c>
      <c r="F33" s="16">
        <f>F30/$C33</f>
        <v>4.3664551765490141E-4</v>
      </c>
      <c r="G33" s="16">
        <f>G30/$C33</f>
        <v>1.211124069786061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34">
        <v>174602</v>
      </c>
      <c r="D35" s="35">
        <v>5545</v>
      </c>
      <c r="E35" s="35">
        <v>25011</v>
      </c>
      <c r="F35" s="35">
        <v>74</v>
      </c>
      <c r="G35" s="35">
        <v>143940</v>
      </c>
      <c r="H35" s="35">
        <v>0</v>
      </c>
      <c r="I35" s="24"/>
    </row>
    <row r="36" spans="1:9">
      <c r="A36" s="19"/>
      <c r="B36">
        <f t="shared" ref="B36:B44" si="6">B35+1</f>
        <v>2</v>
      </c>
      <c r="C36" s="34">
        <v>177120</v>
      </c>
      <c r="D36" s="35">
        <v>10276</v>
      </c>
      <c r="E36" s="35">
        <v>24289</v>
      </c>
      <c r="F36" s="35">
        <v>96</v>
      </c>
      <c r="G36" s="35">
        <v>142415</v>
      </c>
      <c r="H36" s="35">
        <v>0</v>
      </c>
      <c r="I36" s="24"/>
    </row>
    <row r="37" spans="1:9">
      <c r="A37" s="19"/>
      <c r="B37">
        <f t="shared" si="6"/>
        <v>3</v>
      </c>
      <c r="C37" s="35">
        <v>170894</v>
      </c>
      <c r="D37" s="35">
        <v>5666</v>
      </c>
      <c r="E37" s="35">
        <v>24229</v>
      </c>
      <c r="F37" s="35">
        <v>74</v>
      </c>
      <c r="G37" s="35">
        <v>140895</v>
      </c>
      <c r="H37" s="35">
        <v>0</v>
      </c>
      <c r="I37" s="24"/>
    </row>
    <row r="38" spans="1:9">
      <c r="A38" s="19"/>
      <c r="B38">
        <f t="shared" si="6"/>
        <v>4</v>
      </c>
      <c r="C38" s="35">
        <v>182082</v>
      </c>
      <c r="D38" s="35">
        <v>7952</v>
      </c>
      <c r="E38" s="35">
        <v>22875</v>
      </c>
      <c r="F38" s="35">
        <v>79</v>
      </c>
      <c r="G38" s="35">
        <v>151140</v>
      </c>
      <c r="H38" s="35">
        <v>0</v>
      </c>
      <c r="I38" s="24"/>
    </row>
    <row r="39" spans="1:9">
      <c r="A39" s="19"/>
      <c r="B39">
        <f t="shared" si="6"/>
        <v>5</v>
      </c>
      <c r="C39" s="35">
        <v>168366</v>
      </c>
      <c r="D39" s="35">
        <v>5831</v>
      </c>
      <c r="E39" s="35">
        <v>25442</v>
      </c>
      <c r="F39" s="35">
        <v>73</v>
      </c>
      <c r="G39" s="35">
        <v>136987</v>
      </c>
      <c r="H39" s="35">
        <v>0</v>
      </c>
      <c r="I39" s="24"/>
    </row>
    <row r="40" spans="1:9">
      <c r="A40" s="19"/>
      <c r="B40">
        <f t="shared" si="6"/>
        <v>6</v>
      </c>
      <c r="C40" s="35">
        <v>169335</v>
      </c>
      <c r="D40" s="35">
        <v>4036</v>
      </c>
      <c r="E40" s="35">
        <v>24585</v>
      </c>
      <c r="F40" s="35">
        <v>71</v>
      </c>
      <c r="G40" s="35">
        <v>140612</v>
      </c>
      <c r="H40" s="35">
        <v>0</v>
      </c>
      <c r="I40" s="24"/>
    </row>
    <row r="41" spans="1:9">
      <c r="A41" s="19"/>
      <c r="B41">
        <f t="shared" si="6"/>
        <v>7</v>
      </c>
      <c r="C41" s="35">
        <v>190740</v>
      </c>
      <c r="D41" s="35">
        <v>5565</v>
      </c>
      <c r="E41" s="35">
        <v>15447</v>
      </c>
      <c r="F41" s="35">
        <v>75</v>
      </c>
      <c r="G41" s="35">
        <v>169622</v>
      </c>
      <c r="H41" s="35">
        <v>0</v>
      </c>
      <c r="I41" s="24"/>
    </row>
    <row r="42" spans="1:9">
      <c r="A42" s="19"/>
      <c r="B42">
        <f t="shared" si="6"/>
        <v>8</v>
      </c>
      <c r="C42" s="35">
        <v>173261</v>
      </c>
      <c r="D42" s="35">
        <v>5615</v>
      </c>
      <c r="E42" s="35">
        <v>25196</v>
      </c>
      <c r="F42" s="35">
        <v>75</v>
      </c>
      <c r="G42" s="35">
        <v>142344</v>
      </c>
      <c r="H42" s="35">
        <v>0</v>
      </c>
      <c r="I42" s="24"/>
    </row>
    <row r="43" spans="1:9">
      <c r="A43" s="19"/>
      <c r="B43">
        <f t="shared" si="6"/>
        <v>9</v>
      </c>
      <c r="C43" s="35">
        <v>182816</v>
      </c>
      <c r="D43" s="35">
        <v>7859</v>
      </c>
      <c r="E43" s="35">
        <v>22822</v>
      </c>
      <c r="F43" s="35">
        <v>82</v>
      </c>
      <c r="G43" s="35">
        <v>152016</v>
      </c>
      <c r="H43" s="35">
        <v>0</v>
      </c>
      <c r="I43" s="24"/>
    </row>
    <row r="44" spans="1:9">
      <c r="A44" s="19"/>
      <c r="B44">
        <f t="shared" si="6"/>
        <v>10</v>
      </c>
      <c r="C44" s="35">
        <v>202263</v>
      </c>
      <c r="D44" s="35">
        <v>5558</v>
      </c>
      <c r="E44" s="35">
        <v>22790</v>
      </c>
      <c r="F44" s="35">
        <v>74</v>
      </c>
      <c r="G44" s="35">
        <v>173812</v>
      </c>
      <c r="H44" s="35">
        <v>0</v>
      </c>
      <c r="I44" s="24"/>
    </row>
    <row r="45" spans="1:9">
      <c r="A45" s="19"/>
      <c r="B45" s="10" t="s">
        <v>9</v>
      </c>
      <c r="C45" s="33">
        <f t="shared" ref="C45:H45" si="7">AVERAGE(C35:C44)</f>
        <v>179147.9</v>
      </c>
      <c r="D45" s="33">
        <f t="shared" si="7"/>
        <v>6390.3</v>
      </c>
      <c r="E45" s="33">
        <f t="shared" si="7"/>
        <v>23268.6</v>
      </c>
      <c r="F45" s="33">
        <f t="shared" si="7"/>
        <v>77.3</v>
      </c>
      <c r="G45" s="33">
        <f t="shared" si="7"/>
        <v>149378.29999999999</v>
      </c>
      <c r="H45" s="33">
        <f t="shared" si="7"/>
        <v>0</v>
      </c>
      <c r="I45" s="68" t="s">
        <v>10</v>
      </c>
    </row>
    <row r="46" spans="1:9">
      <c r="A46" s="19"/>
      <c r="B46" s="12" t="s">
        <v>11</v>
      </c>
      <c r="C46" s="11">
        <f t="shared" ref="C46:H46" si="8">_xlfn.STDEV.P(C35:C44)</f>
        <v>10153.083014040612</v>
      </c>
      <c r="D46" s="11">
        <f t="shared" si="8"/>
        <v>1696.0033048316857</v>
      </c>
      <c r="E46" s="11">
        <f t="shared" si="8"/>
        <v>2773.6590706141228</v>
      </c>
      <c r="F46" s="11">
        <f t="shared" si="8"/>
        <v>6.8999999999999995</v>
      </c>
      <c r="G46" s="11">
        <f t="shared" si="8"/>
        <v>12028.203831412236</v>
      </c>
      <c r="H46" s="11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3.567052697798858E-2</v>
      </c>
      <c r="E47" s="14">
        <f>E45/$C45</f>
        <v>0.12988486049794612</v>
      </c>
      <c r="F47" s="14">
        <f>F45/$C45</f>
        <v>4.3148705622561025E-4</v>
      </c>
      <c r="G47" s="14">
        <f>G45/$C45</f>
        <v>0.83382668733487797</v>
      </c>
      <c r="H47" s="14">
        <f>H45/$C45</f>
        <v>0</v>
      </c>
      <c r="I47" s="68"/>
    </row>
    <row r="48" spans="1:9">
      <c r="A48" s="19"/>
      <c r="B48" s="18" t="s">
        <v>12</v>
      </c>
      <c r="C48" s="36">
        <f>$C45-$D$120-$H$120</f>
        <v>86750.699999999983</v>
      </c>
      <c r="D48" s="15"/>
      <c r="E48" s="16">
        <f>E45/$C48</f>
        <v>0.26822377225774552</v>
      </c>
      <c r="F48" s="16">
        <f>F45/$C48</f>
        <v>8.9105909231856353E-4</v>
      </c>
      <c r="G48" s="16">
        <f>G45/$C48</f>
        <v>1.721926163131825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34">
        <v>139723</v>
      </c>
      <c r="D50" s="35">
        <v>5362</v>
      </c>
      <c r="E50" s="35">
        <v>14285</v>
      </c>
      <c r="F50" s="35">
        <v>70</v>
      </c>
      <c r="G50" s="35">
        <v>119974</v>
      </c>
      <c r="H50" s="35">
        <v>0</v>
      </c>
      <c r="I50" s="24"/>
    </row>
    <row r="51" spans="1:9">
      <c r="A51" s="19"/>
      <c r="B51">
        <f t="shared" ref="B51:B59" si="9">B50+1</f>
        <v>2</v>
      </c>
      <c r="C51" s="34">
        <v>139628</v>
      </c>
      <c r="D51" s="35">
        <v>5378</v>
      </c>
      <c r="E51" s="35">
        <v>14646</v>
      </c>
      <c r="F51" s="35">
        <v>75</v>
      </c>
      <c r="G51" s="35">
        <v>119490</v>
      </c>
      <c r="H51" s="35">
        <v>0</v>
      </c>
      <c r="I51" s="24"/>
    </row>
    <row r="52" spans="1:9">
      <c r="A52" s="19"/>
      <c r="B52">
        <f t="shared" si="9"/>
        <v>3</v>
      </c>
      <c r="C52" s="35">
        <v>141768</v>
      </c>
      <c r="D52" s="35">
        <v>5517</v>
      </c>
      <c r="E52" s="35">
        <v>13174</v>
      </c>
      <c r="F52" s="35">
        <v>82</v>
      </c>
      <c r="G52" s="35">
        <v>122954</v>
      </c>
      <c r="H52" s="35">
        <v>0</v>
      </c>
      <c r="I52" s="24"/>
    </row>
    <row r="53" spans="1:9">
      <c r="A53" s="19"/>
      <c r="B53">
        <f t="shared" si="9"/>
        <v>4</v>
      </c>
      <c r="C53" s="35">
        <v>144208</v>
      </c>
      <c r="D53" s="35">
        <v>5404</v>
      </c>
      <c r="E53" s="35">
        <v>12931</v>
      </c>
      <c r="F53" s="35">
        <v>77</v>
      </c>
      <c r="G53" s="35">
        <v>125754</v>
      </c>
      <c r="H53" s="35">
        <v>0</v>
      </c>
      <c r="I53" s="24"/>
    </row>
    <row r="54" spans="1:9">
      <c r="A54" s="19"/>
      <c r="B54">
        <f t="shared" si="9"/>
        <v>5</v>
      </c>
      <c r="C54" s="35">
        <v>141968</v>
      </c>
      <c r="D54" s="35">
        <v>5464</v>
      </c>
      <c r="E54" s="35">
        <v>14084</v>
      </c>
      <c r="F54" s="35">
        <v>76</v>
      </c>
      <c r="G54" s="35">
        <v>122304</v>
      </c>
      <c r="H54" s="35">
        <v>0</v>
      </c>
      <c r="I54" s="24"/>
    </row>
    <row r="55" spans="1:9">
      <c r="A55" s="19"/>
      <c r="B55">
        <f t="shared" si="9"/>
        <v>6</v>
      </c>
      <c r="C55" s="35">
        <v>137935</v>
      </c>
      <c r="D55" s="35">
        <v>5407</v>
      </c>
      <c r="E55" s="35">
        <v>13557</v>
      </c>
      <c r="F55" s="35">
        <v>76</v>
      </c>
      <c r="G55" s="35">
        <v>118855</v>
      </c>
      <c r="H55" s="35">
        <v>0</v>
      </c>
      <c r="I55" s="24"/>
    </row>
    <row r="56" spans="1:9">
      <c r="A56" s="19"/>
      <c r="B56">
        <f t="shared" si="9"/>
        <v>7</v>
      </c>
      <c r="C56" s="35">
        <v>139725</v>
      </c>
      <c r="D56" s="35">
        <v>5478</v>
      </c>
      <c r="E56" s="35">
        <v>13324</v>
      </c>
      <c r="F56" s="35">
        <v>68</v>
      </c>
      <c r="G56" s="35">
        <v>120815</v>
      </c>
      <c r="H56" s="35">
        <v>0</v>
      </c>
      <c r="I56" s="24"/>
    </row>
    <row r="57" spans="1:9">
      <c r="A57" s="19"/>
      <c r="B57">
        <f t="shared" si="9"/>
        <v>8</v>
      </c>
      <c r="C57" s="35">
        <v>139669</v>
      </c>
      <c r="D57" s="35">
        <v>5386</v>
      </c>
      <c r="E57" s="35">
        <v>13950</v>
      </c>
      <c r="F57" s="35">
        <v>74</v>
      </c>
      <c r="G57" s="35">
        <v>120217</v>
      </c>
      <c r="H57" s="35">
        <v>0</v>
      </c>
      <c r="I57" s="24"/>
    </row>
    <row r="58" spans="1:9">
      <c r="A58" s="19"/>
      <c r="B58">
        <f t="shared" si="9"/>
        <v>9</v>
      </c>
      <c r="C58" s="35">
        <v>171763</v>
      </c>
      <c r="D58" s="35">
        <v>13271</v>
      </c>
      <c r="E58" s="35">
        <v>14042</v>
      </c>
      <c r="F58" s="35">
        <v>83</v>
      </c>
      <c r="G58" s="35">
        <v>143653</v>
      </c>
      <c r="H58" s="35">
        <v>0</v>
      </c>
      <c r="I58" s="24"/>
    </row>
    <row r="59" spans="1:9">
      <c r="A59" s="19"/>
      <c r="B59">
        <f t="shared" si="9"/>
        <v>10</v>
      </c>
      <c r="C59" s="35">
        <v>138197</v>
      </c>
      <c r="D59" s="35">
        <v>5373</v>
      </c>
      <c r="E59" s="35">
        <v>13259</v>
      </c>
      <c r="F59" s="35">
        <v>67</v>
      </c>
      <c r="G59" s="35">
        <v>119467</v>
      </c>
      <c r="H59" s="35">
        <v>0</v>
      </c>
      <c r="I59" s="24"/>
    </row>
    <row r="60" spans="1:9">
      <c r="A60" s="19"/>
      <c r="B60" s="10" t="s">
        <v>9</v>
      </c>
      <c r="C60" s="33">
        <f t="shared" ref="C60:H60" si="10">AVERAGE(C50:C59)</f>
        <v>143458.4</v>
      </c>
      <c r="D60" s="33">
        <f t="shared" si="10"/>
        <v>6204</v>
      </c>
      <c r="E60" s="33">
        <f t="shared" si="10"/>
        <v>13725.2</v>
      </c>
      <c r="F60" s="33">
        <f t="shared" si="10"/>
        <v>74.8</v>
      </c>
      <c r="G60" s="33">
        <f t="shared" si="10"/>
        <v>123348.3</v>
      </c>
      <c r="H60" s="33">
        <f t="shared" si="10"/>
        <v>0</v>
      </c>
      <c r="I60" s="68" t="s">
        <v>10</v>
      </c>
    </row>
    <row r="61" spans="1:9">
      <c r="A61" s="19"/>
      <c r="B61" s="12" t="s">
        <v>11</v>
      </c>
      <c r="C61" s="11">
        <f t="shared" ref="C61:H61" si="11">_xlfn.STDEV.P(C50:C59)</f>
        <v>9601.5848087698523</v>
      </c>
      <c r="D61" s="11">
        <f t="shared" si="11"/>
        <v>2356.1678208480821</v>
      </c>
      <c r="E61" s="11">
        <f t="shared" si="11"/>
        <v>527.45176082747128</v>
      </c>
      <c r="F61" s="11">
        <f t="shared" si="11"/>
        <v>5.0754310161798086</v>
      </c>
      <c r="G61" s="11">
        <f t="shared" si="11"/>
        <v>7050.2732720086815</v>
      </c>
      <c r="H61" s="11">
        <f t="shared" si="11"/>
        <v>0</v>
      </c>
      <c r="I61" s="68"/>
    </row>
    <row r="62" spans="1:9">
      <c r="A62" s="19"/>
      <c r="B62" s="10" t="s">
        <v>12</v>
      </c>
      <c r="C62" s="13"/>
      <c r="D62" s="14">
        <f>D60/$C60</f>
        <v>4.3245986292890483E-2</v>
      </c>
      <c r="E62" s="14">
        <f>E60/$C60</f>
        <v>9.5673728411860171E-2</v>
      </c>
      <c r="F62" s="14">
        <f>F60/$C60</f>
        <v>5.2140550849584272E-4</v>
      </c>
      <c r="G62" s="14">
        <f>G60/$C60</f>
        <v>0.85981929256146739</v>
      </c>
      <c r="H62" s="14">
        <f>H60/$C60</f>
        <v>0</v>
      </c>
      <c r="I62" s="68"/>
    </row>
    <row r="63" spans="1:9">
      <c r="A63" s="19"/>
      <c r="B63" s="18" t="s">
        <v>12</v>
      </c>
      <c r="C63" s="36">
        <f>$C60-$D$120-$H$120</f>
        <v>51061.199999999983</v>
      </c>
      <c r="D63" s="15"/>
      <c r="E63" s="16">
        <f>E60/$C63</f>
        <v>0.26879900981567229</v>
      </c>
      <c r="F63" s="16">
        <f>F60/$C63</f>
        <v>1.4649087761353047E-3</v>
      </c>
      <c r="G63" s="16">
        <f>G60/$C63</f>
        <v>2.415695283307091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9">
      <c r="A65" s="21">
        <f>A50*2</f>
        <v>16</v>
      </c>
      <c r="B65">
        <v>1</v>
      </c>
      <c r="C65" s="34">
        <v>124256</v>
      </c>
      <c r="D65" s="35">
        <v>7664</v>
      </c>
      <c r="E65" s="35">
        <v>7232</v>
      </c>
      <c r="F65" s="35">
        <v>77</v>
      </c>
      <c r="G65" s="35">
        <v>109232</v>
      </c>
      <c r="H65" s="35">
        <v>0</v>
      </c>
      <c r="I65" s="24"/>
    </row>
    <row r="66" spans="1:9">
      <c r="A66" s="19"/>
      <c r="B66">
        <f t="shared" ref="B66:B74" si="12">B65+1</f>
        <v>2</v>
      </c>
      <c r="C66" s="34">
        <v>121026</v>
      </c>
      <c r="D66" s="35">
        <v>4167</v>
      </c>
      <c r="E66" s="35">
        <v>7570</v>
      </c>
      <c r="F66" s="35">
        <v>72</v>
      </c>
      <c r="G66" s="35">
        <v>109178</v>
      </c>
      <c r="H66" s="35">
        <v>0</v>
      </c>
      <c r="I66" s="24"/>
    </row>
    <row r="67" spans="1:9">
      <c r="A67" s="19"/>
      <c r="B67">
        <f t="shared" si="12"/>
        <v>3</v>
      </c>
      <c r="C67" s="35">
        <v>116681</v>
      </c>
      <c r="D67" s="35">
        <v>4273</v>
      </c>
      <c r="E67" s="35">
        <v>6516</v>
      </c>
      <c r="F67" s="35">
        <v>75</v>
      </c>
      <c r="G67" s="35">
        <v>105778</v>
      </c>
      <c r="H67" s="35">
        <v>0</v>
      </c>
      <c r="I67" s="24"/>
    </row>
    <row r="68" spans="1:9">
      <c r="A68" s="19"/>
      <c r="B68">
        <f t="shared" si="12"/>
        <v>4</v>
      </c>
      <c r="C68" s="35">
        <v>127002</v>
      </c>
      <c r="D68" s="35">
        <v>4338</v>
      </c>
      <c r="E68" s="35">
        <v>7163</v>
      </c>
      <c r="F68" s="35">
        <v>76</v>
      </c>
      <c r="G68" s="35">
        <v>115383</v>
      </c>
      <c r="H68" s="35">
        <v>0</v>
      </c>
      <c r="I68" s="24"/>
    </row>
    <row r="69" spans="1:9">
      <c r="A69" s="19"/>
      <c r="B69">
        <f t="shared" si="12"/>
        <v>5</v>
      </c>
      <c r="C69" s="35">
        <v>119023</v>
      </c>
      <c r="D69" s="35">
        <v>4322</v>
      </c>
      <c r="E69" s="35">
        <v>6867</v>
      </c>
      <c r="F69" s="35">
        <v>74</v>
      </c>
      <c r="G69" s="35">
        <v>107727</v>
      </c>
      <c r="H69" s="35">
        <v>0</v>
      </c>
      <c r="I69" s="24"/>
    </row>
    <row r="70" spans="1:9">
      <c r="A70" s="19"/>
      <c r="B70">
        <f t="shared" si="12"/>
        <v>6</v>
      </c>
      <c r="C70" s="35">
        <v>117048</v>
      </c>
      <c r="D70" s="35">
        <v>4276</v>
      </c>
      <c r="E70" s="35">
        <v>7290</v>
      </c>
      <c r="F70" s="35">
        <v>69</v>
      </c>
      <c r="G70" s="35">
        <v>105369</v>
      </c>
      <c r="H70" s="35">
        <v>0</v>
      </c>
      <c r="I70" s="24"/>
    </row>
    <row r="71" spans="1:9">
      <c r="A71" s="19"/>
      <c r="B71">
        <f t="shared" si="12"/>
        <v>7</v>
      </c>
      <c r="C71" s="35">
        <v>118069</v>
      </c>
      <c r="D71" s="35">
        <v>4538</v>
      </c>
      <c r="E71" s="35">
        <v>7199</v>
      </c>
      <c r="F71" s="35">
        <v>69</v>
      </c>
      <c r="G71" s="35">
        <v>106223</v>
      </c>
      <c r="H71" s="35">
        <v>0</v>
      </c>
      <c r="I71" s="24"/>
    </row>
    <row r="72" spans="1:9">
      <c r="A72" s="19"/>
      <c r="B72">
        <f t="shared" si="12"/>
        <v>8</v>
      </c>
      <c r="C72" s="35">
        <v>123673</v>
      </c>
      <c r="D72" s="35">
        <v>4870</v>
      </c>
      <c r="E72" s="35">
        <v>7904</v>
      </c>
      <c r="F72" s="35">
        <v>78</v>
      </c>
      <c r="G72" s="35">
        <v>110779</v>
      </c>
      <c r="H72" s="35">
        <v>0</v>
      </c>
      <c r="I72" s="24"/>
    </row>
    <row r="73" spans="1:9">
      <c r="A73" s="19"/>
      <c r="B73">
        <f t="shared" si="12"/>
        <v>9</v>
      </c>
      <c r="C73" s="35">
        <v>119957</v>
      </c>
      <c r="D73" s="35">
        <v>4491</v>
      </c>
      <c r="E73" s="35">
        <v>7263</v>
      </c>
      <c r="F73" s="35">
        <v>89</v>
      </c>
      <c r="G73" s="35">
        <v>108077</v>
      </c>
      <c r="H73" s="35">
        <v>0</v>
      </c>
      <c r="I73" s="24"/>
    </row>
    <row r="74" spans="1:9">
      <c r="A74" s="19"/>
      <c r="B74">
        <f t="shared" si="12"/>
        <v>10</v>
      </c>
      <c r="C74" s="35">
        <v>119603</v>
      </c>
      <c r="D74" s="35">
        <v>4306</v>
      </c>
      <c r="E74" s="35">
        <v>7260</v>
      </c>
      <c r="F74" s="35">
        <v>73</v>
      </c>
      <c r="G74" s="35">
        <v>107921</v>
      </c>
      <c r="H74" s="35">
        <v>0</v>
      </c>
      <c r="I74" s="24"/>
    </row>
    <row r="75" spans="1:9">
      <c r="A75" s="19"/>
      <c r="B75" s="10" t="s">
        <v>9</v>
      </c>
      <c r="C75" s="33">
        <f t="shared" ref="C75:H75" si="13">AVERAGE(C65:C74)</f>
        <v>120633.8</v>
      </c>
      <c r="D75" s="33">
        <f t="shared" si="13"/>
        <v>4724.5</v>
      </c>
      <c r="E75" s="33">
        <f t="shared" si="13"/>
        <v>7226.4</v>
      </c>
      <c r="F75" s="33">
        <f t="shared" si="13"/>
        <v>75.2</v>
      </c>
      <c r="G75" s="33">
        <f t="shared" si="13"/>
        <v>108566.7</v>
      </c>
      <c r="H75" s="33">
        <f t="shared" si="13"/>
        <v>0</v>
      </c>
      <c r="I75" s="68" t="s">
        <v>10</v>
      </c>
    </row>
    <row r="76" spans="1:9">
      <c r="A76" s="19"/>
      <c r="B76" s="12" t="s">
        <v>11</v>
      </c>
      <c r="C76" s="11">
        <f t="shared" ref="C76:H76" si="14">_xlfn.STDEV.P(C65:C74)</f>
        <v>3197.5136215503449</v>
      </c>
      <c r="D76" s="11">
        <f t="shared" si="14"/>
        <v>997.67111314300371</v>
      </c>
      <c r="E76" s="11">
        <f t="shared" si="14"/>
        <v>349.62185286391923</v>
      </c>
      <c r="F76" s="11">
        <f t="shared" si="14"/>
        <v>5.4369108876272749</v>
      </c>
      <c r="G76" s="11">
        <f t="shared" si="14"/>
        <v>2775.4174839112043</v>
      </c>
      <c r="H76" s="11">
        <f t="shared" si="14"/>
        <v>0</v>
      </c>
      <c r="I76" s="68"/>
    </row>
    <row r="77" spans="1:9">
      <c r="A77" s="19"/>
      <c r="B77" s="10" t="s">
        <v>12</v>
      </c>
      <c r="C77" s="13"/>
      <c r="D77" s="14">
        <f>D75/$C75</f>
        <v>3.9163982233834958E-2</v>
      </c>
      <c r="E77" s="14">
        <f>E75/$C75</f>
        <v>5.9903609104579307E-2</v>
      </c>
      <c r="F77" s="14">
        <f>F75/$C75</f>
        <v>6.2337421187096814E-4</v>
      </c>
      <c r="G77" s="14">
        <f>G75/$C75</f>
        <v>0.89996916287143403</v>
      </c>
      <c r="H77" s="14">
        <f>H75/$C75</f>
        <v>0</v>
      </c>
      <c r="I77" s="68"/>
    </row>
    <row r="78" spans="1:9">
      <c r="A78" s="19"/>
      <c r="B78" s="18" t="s">
        <v>12</v>
      </c>
      <c r="C78" s="36">
        <f>$C75-$D$120-$H$120</f>
        <v>28236.600000000006</v>
      </c>
      <c r="D78" s="15"/>
      <c r="E78" s="16">
        <f>E75/$C78</f>
        <v>0.25592316355368555</v>
      </c>
      <c r="F78" s="16">
        <f>F75/$C78</f>
        <v>2.6632101598634394E-3</v>
      </c>
      <c r="G78" s="16">
        <f>G75/$C78</f>
        <v>3.844892798708059</v>
      </c>
      <c r="H78" s="15"/>
      <c r="I78" s="17" t="s">
        <v>13</v>
      </c>
    </row>
    <row r="79" spans="1:9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9">
      <c r="A80" s="21">
        <f>A65*2</f>
        <v>32</v>
      </c>
      <c r="B80">
        <v>1</v>
      </c>
      <c r="C80" s="34">
        <v>133020</v>
      </c>
      <c r="D80" s="35">
        <v>13099</v>
      </c>
      <c r="E80" s="35">
        <v>4395</v>
      </c>
      <c r="F80" s="35">
        <v>88</v>
      </c>
      <c r="G80" s="35">
        <v>115374</v>
      </c>
      <c r="H80" s="35">
        <v>0</v>
      </c>
      <c r="I80" s="24"/>
    </row>
    <row r="81" spans="1:9">
      <c r="A81" s="19"/>
      <c r="B81">
        <f t="shared" ref="B81:B89" si="15">B80+1</f>
        <v>2</v>
      </c>
      <c r="C81" s="34">
        <v>114381</v>
      </c>
      <c r="D81" s="35">
        <v>5497</v>
      </c>
      <c r="E81" s="35">
        <v>4431</v>
      </c>
      <c r="F81" s="35">
        <v>80</v>
      </c>
      <c r="G81" s="35">
        <v>104332</v>
      </c>
      <c r="H81" s="35">
        <v>0</v>
      </c>
      <c r="I81" s="24"/>
    </row>
    <row r="82" spans="1:9">
      <c r="A82" s="19"/>
      <c r="B82">
        <f t="shared" si="15"/>
        <v>3</v>
      </c>
      <c r="C82" s="35">
        <v>117003</v>
      </c>
      <c r="D82" s="35">
        <v>5535</v>
      </c>
      <c r="E82" s="35">
        <v>4791</v>
      </c>
      <c r="F82" s="35">
        <v>90</v>
      </c>
      <c r="G82" s="35">
        <v>106545</v>
      </c>
      <c r="H82" s="35">
        <v>0</v>
      </c>
      <c r="I82" s="24"/>
    </row>
    <row r="83" spans="1:9">
      <c r="A83" s="19"/>
      <c r="B83">
        <f t="shared" si="15"/>
        <v>4</v>
      </c>
      <c r="C83" s="35">
        <v>112445</v>
      </c>
      <c r="D83" s="35">
        <v>5561</v>
      </c>
      <c r="E83" s="35">
        <v>5110</v>
      </c>
      <c r="F83" s="35">
        <v>88</v>
      </c>
      <c r="G83" s="35">
        <v>101641</v>
      </c>
      <c r="H83" s="35">
        <v>0</v>
      </c>
      <c r="I83" s="24"/>
    </row>
    <row r="84" spans="1:9">
      <c r="A84" s="19"/>
      <c r="B84">
        <f t="shared" si="15"/>
        <v>5</v>
      </c>
      <c r="C84" s="35">
        <v>112617</v>
      </c>
      <c r="D84" s="35">
        <v>5440</v>
      </c>
      <c r="E84" s="35">
        <v>5175</v>
      </c>
      <c r="F84" s="35">
        <v>85</v>
      </c>
      <c r="G84" s="35">
        <v>101865</v>
      </c>
      <c r="H84" s="35">
        <v>0</v>
      </c>
      <c r="I84" s="24"/>
    </row>
    <row r="85" spans="1:9">
      <c r="A85" s="19"/>
      <c r="B85">
        <f t="shared" si="15"/>
        <v>6</v>
      </c>
      <c r="C85" s="35">
        <v>115288</v>
      </c>
      <c r="D85" s="35">
        <v>5469</v>
      </c>
      <c r="E85" s="35">
        <v>4828</v>
      </c>
      <c r="F85" s="35">
        <v>85</v>
      </c>
      <c r="G85" s="35">
        <v>104853</v>
      </c>
      <c r="H85" s="35">
        <v>0</v>
      </c>
      <c r="I85" s="24"/>
    </row>
    <row r="86" spans="1:9">
      <c r="A86" s="19"/>
      <c r="B86">
        <f t="shared" si="15"/>
        <v>7</v>
      </c>
      <c r="C86" s="35">
        <v>114286</v>
      </c>
      <c r="D86" s="35">
        <v>5479</v>
      </c>
      <c r="E86" s="35">
        <v>4615</v>
      </c>
      <c r="F86" s="35">
        <v>86</v>
      </c>
      <c r="G86" s="35">
        <v>104063</v>
      </c>
      <c r="H86" s="35">
        <v>0</v>
      </c>
      <c r="I86" s="24"/>
    </row>
    <row r="87" spans="1:9">
      <c r="A87" s="19"/>
      <c r="B87">
        <f t="shared" si="15"/>
        <v>8</v>
      </c>
      <c r="C87" s="35">
        <v>117572</v>
      </c>
      <c r="D87" s="35">
        <v>5528</v>
      </c>
      <c r="E87" s="35">
        <v>5122</v>
      </c>
      <c r="F87" s="35">
        <v>88</v>
      </c>
      <c r="G87" s="35">
        <v>106791</v>
      </c>
      <c r="H87" s="35">
        <v>0</v>
      </c>
      <c r="I87" s="24"/>
    </row>
    <row r="88" spans="1:9">
      <c r="A88" s="19"/>
      <c r="B88">
        <f t="shared" si="15"/>
        <v>9</v>
      </c>
      <c r="C88" s="35">
        <v>116842</v>
      </c>
      <c r="D88" s="35">
        <v>5512</v>
      </c>
      <c r="E88" s="35">
        <v>5046</v>
      </c>
      <c r="F88" s="35">
        <v>89</v>
      </c>
      <c r="G88" s="35">
        <v>106157</v>
      </c>
      <c r="H88" s="35">
        <v>0</v>
      </c>
      <c r="I88" s="24"/>
    </row>
    <row r="89" spans="1:9">
      <c r="A89" s="19"/>
      <c r="B89">
        <f t="shared" si="15"/>
        <v>10</v>
      </c>
      <c r="C89" s="35">
        <v>117270</v>
      </c>
      <c r="D89" s="35">
        <v>5493</v>
      </c>
      <c r="E89" s="35">
        <v>4724</v>
      </c>
      <c r="F89" s="35">
        <v>82</v>
      </c>
      <c r="G89" s="35">
        <v>106929</v>
      </c>
      <c r="H89" s="35">
        <v>0</v>
      </c>
      <c r="I89" s="24"/>
    </row>
    <row r="90" spans="1:9">
      <c r="A90" s="19"/>
      <c r="B90" s="10" t="s">
        <v>9</v>
      </c>
      <c r="C90" s="33">
        <v>115094</v>
      </c>
      <c r="D90" s="33">
        <v>5520</v>
      </c>
      <c r="E90" s="33">
        <v>5164</v>
      </c>
      <c r="F90" s="33">
        <v>84</v>
      </c>
      <c r="G90" s="33">
        <v>104286</v>
      </c>
      <c r="H90" s="33">
        <v>0</v>
      </c>
      <c r="I90" s="68" t="s">
        <v>10</v>
      </c>
    </row>
    <row r="91" spans="1:9">
      <c r="A91" s="19"/>
      <c r="B91" s="12" t="s">
        <v>11</v>
      </c>
      <c r="C91" s="11">
        <f t="shared" ref="C91:H91" si="16">_xlfn.STDEV.P(C80:C89)</f>
        <v>5604.7092199328245</v>
      </c>
      <c r="D91" s="11">
        <f t="shared" si="16"/>
        <v>2279.4727043770449</v>
      </c>
      <c r="E91" s="11">
        <f t="shared" si="16"/>
        <v>271.35955851968805</v>
      </c>
      <c r="F91" s="11">
        <f t="shared" si="16"/>
        <v>3.0149626863362666</v>
      </c>
      <c r="G91" s="11">
        <f t="shared" si="16"/>
        <v>3652.6829865182663</v>
      </c>
      <c r="H91" s="11">
        <f t="shared" si="16"/>
        <v>0</v>
      </c>
      <c r="I91" s="68"/>
    </row>
    <row r="92" spans="1:9">
      <c r="A92" s="19"/>
      <c r="B92" s="10" t="s">
        <v>12</v>
      </c>
      <c r="C92" s="13"/>
      <c r="D92" s="14">
        <f>D90/$C90</f>
        <v>4.7960797261368968E-2</v>
      </c>
      <c r="E92" s="14">
        <f>E90/$C90</f>
        <v>4.4867673380019811E-2</v>
      </c>
      <c r="F92" s="14">
        <f>F90/$C90</f>
        <v>7.2983821919474516E-4</v>
      </c>
      <c r="G92" s="14">
        <f>G90/$C90</f>
        <v>0.90609414913027608</v>
      </c>
      <c r="H92" s="14">
        <f>H90/$C90</f>
        <v>0</v>
      </c>
      <c r="I92" s="68"/>
    </row>
    <row r="93" spans="1:9">
      <c r="A93" s="19"/>
      <c r="B93" s="18" t="s">
        <v>12</v>
      </c>
      <c r="C93" s="36">
        <f>$C90-$D$120-$H$120</f>
        <v>22696.800000000003</v>
      </c>
      <c r="D93" s="15"/>
      <c r="E93" s="16">
        <f>E90/$C93</f>
        <v>0.22752106023756649</v>
      </c>
      <c r="F93" s="16">
        <f>F90/$C93</f>
        <v>3.7009622501850475E-3</v>
      </c>
      <c r="G93" s="16">
        <f>G90/$C93</f>
        <v>4.5947446336047371</v>
      </c>
      <c r="H93" s="15"/>
      <c r="I93" s="17" t="s">
        <v>13</v>
      </c>
    </row>
    <row r="94" spans="1:9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9">
      <c r="A95" s="21">
        <f>A80*2</f>
        <v>64</v>
      </c>
      <c r="B95">
        <v>1</v>
      </c>
      <c r="C95" s="34">
        <v>117845</v>
      </c>
      <c r="D95" s="35">
        <v>4123</v>
      </c>
      <c r="E95" s="35">
        <v>5237</v>
      </c>
      <c r="F95" s="35">
        <v>84</v>
      </c>
      <c r="G95" s="35">
        <v>106880</v>
      </c>
      <c r="H95" s="35">
        <v>0</v>
      </c>
      <c r="I95" s="24"/>
    </row>
    <row r="96" spans="1:9">
      <c r="A96" s="19"/>
      <c r="B96">
        <f t="shared" ref="B96:B104" si="17">B95+1</f>
        <v>2</v>
      </c>
      <c r="C96" s="34">
        <v>125418</v>
      </c>
      <c r="D96" s="35">
        <v>11787</v>
      </c>
      <c r="E96" s="35">
        <v>7322</v>
      </c>
      <c r="F96" s="35">
        <v>96</v>
      </c>
      <c r="G96" s="35">
        <v>106137</v>
      </c>
      <c r="H96" s="35">
        <v>0</v>
      </c>
      <c r="I96" s="24"/>
    </row>
    <row r="97" spans="1:9">
      <c r="A97" s="19"/>
      <c r="B97">
        <f t="shared" si="17"/>
        <v>3</v>
      </c>
      <c r="C97" s="35">
        <v>118467</v>
      </c>
      <c r="D97" s="35">
        <v>5043</v>
      </c>
      <c r="E97" s="35">
        <v>6447</v>
      </c>
      <c r="F97" s="35">
        <v>84</v>
      </c>
      <c r="G97" s="35">
        <v>105361</v>
      </c>
      <c r="H97" s="35">
        <v>0</v>
      </c>
      <c r="I97" s="24"/>
    </row>
    <row r="98" spans="1:9">
      <c r="A98" s="19"/>
      <c r="B98">
        <f t="shared" si="17"/>
        <v>4</v>
      </c>
      <c r="C98" s="35">
        <v>127758</v>
      </c>
      <c r="D98" s="35">
        <v>11706</v>
      </c>
      <c r="E98" s="35">
        <v>5836</v>
      </c>
      <c r="F98" s="35">
        <v>96</v>
      </c>
      <c r="G98" s="35">
        <v>110063</v>
      </c>
      <c r="H98" s="35">
        <v>0</v>
      </c>
      <c r="I98" s="24"/>
    </row>
    <row r="99" spans="1:9">
      <c r="A99" s="19"/>
      <c r="B99">
        <f t="shared" si="17"/>
        <v>5</v>
      </c>
      <c r="C99" s="35">
        <v>117140</v>
      </c>
      <c r="D99" s="35">
        <v>5099</v>
      </c>
      <c r="E99" s="35">
        <v>5559</v>
      </c>
      <c r="F99" s="35">
        <v>107</v>
      </c>
      <c r="G99" s="35">
        <v>106331</v>
      </c>
      <c r="H99" s="35">
        <v>0</v>
      </c>
      <c r="I99" s="24"/>
    </row>
    <row r="100" spans="1:9">
      <c r="A100" s="19"/>
      <c r="B100">
        <f t="shared" si="17"/>
        <v>6</v>
      </c>
      <c r="C100" s="35">
        <v>118875</v>
      </c>
      <c r="D100" s="35">
        <v>5083</v>
      </c>
      <c r="E100" s="35">
        <v>5633</v>
      </c>
      <c r="F100" s="35">
        <v>84</v>
      </c>
      <c r="G100" s="35">
        <v>108027</v>
      </c>
      <c r="H100" s="35">
        <v>0</v>
      </c>
      <c r="I100" s="24"/>
    </row>
    <row r="101" spans="1:9">
      <c r="A101" s="19"/>
      <c r="B101">
        <f t="shared" si="17"/>
        <v>7</v>
      </c>
      <c r="C101" s="35">
        <v>119315</v>
      </c>
      <c r="D101" s="35">
        <v>5149</v>
      </c>
      <c r="E101" s="35">
        <v>5932</v>
      </c>
      <c r="F101" s="35">
        <v>87</v>
      </c>
      <c r="G101" s="35">
        <v>108100</v>
      </c>
      <c r="H101" s="35">
        <v>0</v>
      </c>
      <c r="I101" s="24"/>
    </row>
    <row r="102" spans="1:9">
      <c r="A102" s="19"/>
      <c r="B102">
        <f t="shared" si="17"/>
        <v>8</v>
      </c>
      <c r="C102" s="35">
        <v>120819</v>
      </c>
      <c r="D102" s="35">
        <v>5155</v>
      </c>
      <c r="E102" s="35">
        <v>6352</v>
      </c>
      <c r="F102" s="35">
        <v>83</v>
      </c>
      <c r="G102" s="35">
        <v>109184</v>
      </c>
      <c r="H102" s="35">
        <v>0</v>
      </c>
      <c r="I102" s="24"/>
    </row>
    <row r="103" spans="1:9">
      <c r="A103" s="19"/>
      <c r="B103">
        <f t="shared" si="17"/>
        <v>9</v>
      </c>
      <c r="C103" s="35">
        <v>119673</v>
      </c>
      <c r="D103" s="35">
        <v>5126</v>
      </c>
      <c r="E103" s="35">
        <v>6288</v>
      </c>
      <c r="F103" s="35">
        <v>80</v>
      </c>
      <c r="G103" s="35">
        <v>108125</v>
      </c>
      <c r="H103" s="35">
        <v>0</v>
      </c>
      <c r="I103" s="24"/>
    </row>
    <row r="104" spans="1:9">
      <c r="A104" s="19"/>
      <c r="B104">
        <f t="shared" si="17"/>
        <v>10</v>
      </c>
      <c r="C104" s="35">
        <v>121297</v>
      </c>
      <c r="D104" s="35">
        <v>5193</v>
      </c>
      <c r="E104" s="35">
        <v>6132</v>
      </c>
      <c r="F104" s="35">
        <v>96</v>
      </c>
      <c r="G104" s="35">
        <v>109817</v>
      </c>
      <c r="H104" s="35">
        <v>0</v>
      </c>
      <c r="I104" s="24"/>
    </row>
    <row r="105" spans="1:9">
      <c r="A105" s="19"/>
      <c r="B105" s="10" t="s">
        <v>9</v>
      </c>
      <c r="C105" s="33">
        <f t="shared" ref="C105:H105" si="18">AVERAGE(C95:C104)</f>
        <v>120660.7</v>
      </c>
      <c r="D105" s="33">
        <f t="shared" si="18"/>
        <v>6346.4</v>
      </c>
      <c r="E105" s="33">
        <f t="shared" si="18"/>
        <v>6073.8</v>
      </c>
      <c r="F105" s="33">
        <f t="shared" si="18"/>
        <v>89.7</v>
      </c>
      <c r="G105" s="33">
        <f t="shared" si="18"/>
        <v>107802.5</v>
      </c>
      <c r="H105" s="33">
        <f t="shared" si="18"/>
        <v>0</v>
      </c>
      <c r="I105" s="68" t="s">
        <v>10</v>
      </c>
    </row>
    <row r="106" spans="1:9">
      <c r="A106" s="19"/>
      <c r="B106" s="12" t="s">
        <v>11</v>
      </c>
      <c r="C106" s="11">
        <f t="shared" ref="C106:H106" si="19">_xlfn.STDEV.P(C95:C104)</f>
        <v>3233.3342867696192</v>
      </c>
      <c r="D106" s="11">
        <f t="shared" si="19"/>
        <v>2716.4847579178499</v>
      </c>
      <c r="E106" s="11">
        <f t="shared" si="19"/>
        <v>553.18709312492092</v>
      </c>
      <c r="F106" s="11">
        <f t="shared" si="19"/>
        <v>8.1369527465753411</v>
      </c>
      <c r="G106" s="11">
        <f t="shared" si="19"/>
        <v>1518.9027783238794</v>
      </c>
      <c r="H106" s="11">
        <f t="shared" si="19"/>
        <v>0</v>
      </c>
      <c r="I106" s="68"/>
    </row>
    <row r="107" spans="1:9">
      <c r="A107" s="19"/>
      <c r="B107" s="10" t="s">
        <v>12</v>
      </c>
      <c r="C107" s="13"/>
      <c r="D107" s="14">
        <f>D105/$C105</f>
        <v>5.2597075932760209E-2</v>
      </c>
      <c r="E107" s="14">
        <f>E105/$C105</f>
        <v>5.0337848197466117E-2</v>
      </c>
      <c r="F107" s="14">
        <f>F105/$C105</f>
        <v>7.4340692537006666E-4</v>
      </c>
      <c r="G107" s="14">
        <f>G105/$C105</f>
        <v>0.89343506212047508</v>
      </c>
      <c r="H107" s="14">
        <f>H105/$C105</f>
        <v>0</v>
      </c>
      <c r="I107" s="68"/>
    </row>
    <row r="108" spans="1:9">
      <c r="A108" s="19"/>
      <c r="B108" s="18" t="s">
        <v>12</v>
      </c>
      <c r="C108" s="36">
        <f>$C105-$D$120-$H$120</f>
        <v>28263.5</v>
      </c>
      <c r="D108" s="15"/>
      <c r="E108" s="16">
        <f>E105/$C108</f>
        <v>0.21489907477842449</v>
      </c>
      <c r="F108" s="16">
        <f>F105/$C108</f>
        <v>3.1737046013409521E-3</v>
      </c>
      <c r="G108" s="16">
        <f>G105/$C108</f>
        <v>3.8141949864666445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34">
        <f>SEQ!C21</f>
        <v>357585</v>
      </c>
      <c r="D110" s="34">
        <f>SEQ!D21</f>
        <v>11329</v>
      </c>
      <c r="E110" s="34">
        <f>SEQ!E21</f>
        <v>85684</v>
      </c>
      <c r="F110" s="34">
        <f>SEQ!F21</f>
        <v>84</v>
      </c>
      <c r="G110" s="34">
        <f>SEQ!G21</f>
        <v>170651</v>
      </c>
      <c r="H110" s="34">
        <f>SEQ!H21</f>
        <v>84274</v>
      </c>
      <c r="I110" s="24"/>
    </row>
    <row r="111" spans="1:9">
      <c r="A111" s="23"/>
      <c r="B111">
        <f t="shared" ref="B111:B119" si="20">B110+1</f>
        <v>2</v>
      </c>
      <c r="C111" s="34">
        <f>SEQ!C22</f>
        <v>360125</v>
      </c>
      <c r="D111" s="34">
        <f>SEQ!D22</f>
        <v>4805</v>
      </c>
      <c r="E111" s="34">
        <f>SEQ!E22</f>
        <v>90145</v>
      </c>
      <c r="F111" s="34">
        <f>SEQ!F22</f>
        <v>72</v>
      </c>
      <c r="G111" s="34">
        <f>SEQ!G22</f>
        <v>175487</v>
      </c>
      <c r="H111" s="34">
        <f>SEQ!H22</f>
        <v>81606</v>
      </c>
      <c r="I111" s="24"/>
    </row>
    <row r="112" spans="1:9">
      <c r="A112" s="23"/>
      <c r="B112">
        <f t="shared" si="20"/>
        <v>3</v>
      </c>
      <c r="C112" s="34">
        <f>SEQ!C23</f>
        <v>369404</v>
      </c>
      <c r="D112" s="34">
        <f>SEQ!D23</f>
        <v>10862</v>
      </c>
      <c r="E112" s="34">
        <f>SEQ!E23</f>
        <v>98940</v>
      </c>
      <c r="F112" s="34">
        <f>SEQ!F23</f>
        <v>76</v>
      </c>
      <c r="G112" s="34">
        <f>SEQ!G23</f>
        <v>170372</v>
      </c>
      <c r="H112" s="34">
        <f>SEQ!H23</f>
        <v>81782</v>
      </c>
      <c r="I112" s="24"/>
    </row>
    <row r="113" spans="1:9">
      <c r="A113" s="23"/>
      <c r="B113">
        <f t="shared" si="20"/>
        <v>4</v>
      </c>
      <c r="C113" s="34">
        <f>SEQ!C24</f>
        <v>365736</v>
      </c>
      <c r="D113" s="34">
        <f>SEQ!D24</f>
        <v>11465</v>
      </c>
      <c r="E113" s="34">
        <f>SEQ!E24</f>
        <v>96775</v>
      </c>
      <c r="F113" s="34">
        <f>SEQ!F24</f>
        <v>75</v>
      </c>
      <c r="G113" s="34">
        <f>SEQ!G24</f>
        <v>170238</v>
      </c>
      <c r="H113" s="34">
        <f>SEQ!H24</f>
        <v>80926</v>
      </c>
      <c r="I113" s="24"/>
    </row>
    <row r="114" spans="1:9">
      <c r="A114" s="23"/>
      <c r="B114">
        <f t="shared" si="20"/>
        <v>5</v>
      </c>
      <c r="C114" s="34">
        <f>SEQ!C25</f>
        <v>365647</v>
      </c>
      <c r="D114" s="34">
        <f>SEQ!D25</f>
        <v>13846</v>
      </c>
      <c r="E114" s="34">
        <f>SEQ!E25</f>
        <v>90133</v>
      </c>
      <c r="F114" s="34">
        <f>SEQ!F25</f>
        <v>76</v>
      </c>
      <c r="G114" s="34">
        <f>SEQ!G25</f>
        <v>174716</v>
      </c>
      <c r="H114" s="34">
        <f>SEQ!H25</f>
        <v>81111</v>
      </c>
      <c r="I114" s="24"/>
    </row>
    <row r="115" spans="1:9">
      <c r="A115" s="23"/>
      <c r="B115">
        <f t="shared" si="20"/>
        <v>6</v>
      </c>
      <c r="C115" s="34">
        <f>SEQ!C26</f>
        <v>363438</v>
      </c>
      <c r="D115" s="34">
        <f>SEQ!D26</f>
        <v>10538</v>
      </c>
      <c r="E115" s="34">
        <f>SEQ!E26</f>
        <v>92440</v>
      </c>
      <c r="F115" s="34">
        <f>SEQ!F26</f>
        <v>77</v>
      </c>
      <c r="G115" s="34">
        <f>SEQ!G26</f>
        <v>172825</v>
      </c>
      <c r="H115" s="34">
        <f>SEQ!H26</f>
        <v>81797</v>
      </c>
      <c r="I115" s="24"/>
    </row>
    <row r="116" spans="1:9">
      <c r="A116" s="23"/>
      <c r="B116">
        <f t="shared" si="20"/>
        <v>7</v>
      </c>
      <c r="C116" s="34">
        <f>SEQ!C27</f>
        <v>364831</v>
      </c>
      <c r="D116" s="34">
        <f>SEQ!D27</f>
        <v>10372</v>
      </c>
      <c r="E116" s="34">
        <f>SEQ!E27</f>
        <v>95492</v>
      </c>
      <c r="F116" s="34">
        <f>SEQ!F27</f>
        <v>75</v>
      </c>
      <c r="G116" s="34">
        <f>SEQ!G27</f>
        <v>171388</v>
      </c>
      <c r="H116" s="34">
        <f>SEQ!H27</f>
        <v>80688</v>
      </c>
      <c r="I116" s="24"/>
    </row>
    <row r="117" spans="1:9">
      <c r="A117" s="23"/>
      <c r="B117">
        <f t="shared" si="20"/>
        <v>8</v>
      </c>
      <c r="C117" s="34">
        <f>SEQ!C28</f>
        <v>376563</v>
      </c>
      <c r="D117" s="34">
        <f>SEQ!D28</f>
        <v>10878</v>
      </c>
      <c r="E117" s="34">
        <f>SEQ!E28</f>
        <v>99307</v>
      </c>
      <c r="F117" s="34">
        <f>SEQ!F28</f>
        <v>76</v>
      </c>
      <c r="G117" s="34">
        <f>SEQ!G28</f>
        <v>175300</v>
      </c>
      <c r="H117" s="34">
        <f>SEQ!H28</f>
        <v>83165</v>
      </c>
      <c r="I117" s="24"/>
    </row>
    <row r="118" spans="1:9">
      <c r="A118" s="23"/>
      <c r="B118">
        <f t="shared" si="20"/>
        <v>9</v>
      </c>
      <c r="C118" s="34">
        <f>SEQ!C29</f>
        <v>378025</v>
      </c>
      <c r="D118" s="34">
        <f>SEQ!D29</f>
        <v>10725</v>
      </c>
      <c r="E118" s="34">
        <f>SEQ!E29</f>
        <v>94973</v>
      </c>
      <c r="F118" s="34">
        <f>SEQ!F29</f>
        <v>77</v>
      </c>
      <c r="G118" s="34">
        <f>SEQ!G29</f>
        <v>182523</v>
      </c>
      <c r="H118" s="34">
        <f>SEQ!H29</f>
        <v>81862</v>
      </c>
      <c r="I118" s="24"/>
    </row>
    <row r="119" spans="1:9">
      <c r="A119" s="23"/>
      <c r="B119">
        <f t="shared" si="20"/>
        <v>10</v>
      </c>
      <c r="C119" s="34">
        <f>SEQ!C30</f>
        <v>374701</v>
      </c>
      <c r="D119" s="34">
        <f>SEQ!D30</f>
        <v>10432</v>
      </c>
      <c r="E119" s="34">
        <f>SEQ!E30</f>
        <v>95113</v>
      </c>
      <c r="F119" s="34">
        <f>SEQ!F30</f>
        <v>79</v>
      </c>
      <c r="G119" s="34">
        <f>SEQ!G30</f>
        <v>179923</v>
      </c>
      <c r="H119" s="34">
        <f>SEQ!H30</f>
        <v>81509</v>
      </c>
      <c r="I119" s="24"/>
    </row>
    <row r="120" spans="1:9">
      <c r="A120" s="23"/>
      <c r="B120" s="10" t="s">
        <v>9</v>
      </c>
      <c r="C120" s="33">
        <f t="shared" ref="C120:H120" si="21">AVERAGE(C110:C119)</f>
        <v>367605.5</v>
      </c>
      <c r="D120" s="33">
        <f t="shared" si="21"/>
        <v>10525.2</v>
      </c>
      <c r="E120" s="33">
        <f t="shared" si="21"/>
        <v>93900.2</v>
      </c>
      <c r="F120" s="33">
        <f t="shared" si="21"/>
        <v>76.7</v>
      </c>
      <c r="G120" s="33">
        <f t="shared" si="21"/>
        <v>174342.3</v>
      </c>
      <c r="H120" s="33">
        <f t="shared" si="21"/>
        <v>81872</v>
      </c>
      <c r="I120" s="68" t="s">
        <v>10</v>
      </c>
    </row>
    <row r="121" spans="1:9">
      <c r="A121" s="23"/>
      <c r="B121" s="12" t="s">
        <v>11</v>
      </c>
      <c r="C121" s="11">
        <f t="shared" ref="C121:H121" si="22">_xlfn.STDEV.P(C110:C119)</f>
        <v>6566.1896751464619</v>
      </c>
      <c r="D121" s="11">
        <f t="shared" si="22"/>
        <v>2135.1314151592637</v>
      </c>
      <c r="E121" s="11">
        <f t="shared" si="22"/>
        <v>4074.1208327687091</v>
      </c>
      <c r="F121" s="11">
        <f t="shared" si="22"/>
        <v>2.9681644159311666</v>
      </c>
      <c r="G121" s="11">
        <f t="shared" si="22"/>
        <v>3971.1407441691108</v>
      </c>
      <c r="H121" s="11">
        <f t="shared" si="22"/>
        <v>1026.3379560359249</v>
      </c>
      <c r="I121" s="68"/>
    </row>
    <row r="122" spans="1:9">
      <c r="A122" s="23"/>
      <c r="B122" s="10" t="s">
        <v>12</v>
      </c>
      <c r="C122" s="13"/>
      <c r="D122" s="14">
        <f>D120/$C120</f>
        <v>2.8631780536471845E-2</v>
      </c>
      <c r="E122" s="14">
        <f>E120/$C120</f>
        <v>0.25543741864580372</v>
      </c>
      <c r="F122" s="14">
        <f>F120/$C120</f>
        <v>2.0864758552306754E-4</v>
      </c>
      <c r="G122" s="14">
        <f>G120/$C120</f>
        <v>0.47426466687794383</v>
      </c>
      <c r="H122" s="14">
        <f>H120/$C120</f>
        <v>0.22271701593148088</v>
      </c>
      <c r="I122" s="68"/>
    </row>
    <row r="123" spans="1:9">
      <c r="A123" s="23"/>
      <c r="B123" s="18" t="s">
        <v>12</v>
      </c>
      <c r="C123" s="36">
        <f>$C120-$D120-$H120</f>
        <v>275208.3</v>
      </c>
      <c r="D123" s="15"/>
      <c r="E123" s="16">
        <f>E120/$C123</f>
        <v>0.34119683163625514</v>
      </c>
      <c r="F123" s="16">
        <f>F120/$C123</f>
        <v>2.786979898498701E-4</v>
      </c>
      <c r="G123" s="16">
        <f>G120/$C123</f>
        <v>0.6334921584850457</v>
      </c>
      <c r="H123" s="15"/>
      <c r="I123" s="17" t="s">
        <v>13</v>
      </c>
    </row>
    <row r="125" spans="1:9" ht="15" thickBot="1"/>
    <row r="126" spans="1:9">
      <c r="A126" s="81" t="s">
        <v>28</v>
      </c>
      <c r="B126" s="82"/>
      <c r="C126" s="82"/>
      <c r="D126" s="83"/>
    </row>
    <row r="127" spans="1:9">
      <c r="A127" s="51"/>
      <c r="B127" s="50" t="s">
        <v>29</v>
      </c>
      <c r="C127" s="50" t="s">
        <v>30</v>
      </c>
      <c r="D127" s="52" t="s">
        <v>31</v>
      </c>
    </row>
    <row r="128" spans="1:9">
      <c r="A128" s="53" t="s">
        <v>32</v>
      </c>
      <c r="B128" s="37">
        <f>C$120-C128</f>
        <v>99363</v>
      </c>
      <c r="C128" s="37">
        <f>E$120+G$120</f>
        <v>268242.5</v>
      </c>
      <c r="D128" s="79">
        <f>(1/B129)</f>
        <v>3.6996215895252758</v>
      </c>
    </row>
    <row r="129" spans="1:4" ht="15" thickBot="1">
      <c r="A129" s="54" t="s">
        <v>33</v>
      </c>
      <c r="B129" s="55">
        <f>B128/($B128+$C128)</f>
        <v>0.2702979144762524</v>
      </c>
      <c r="C129" s="55">
        <f>C128/($B128+$C128)</f>
        <v>0.7297020855237476</v>
      </c>
      <c r="D129" s="80"/>
    </row>
    <row r="130" spans="1:4" ht="15" thickBot="1"/>
    <row r="131" spans="1:4">
      <c r="A131" s="81" t="s">
        <v>34</v>
      </c>
      <c r="B131" s="82"/>
      <c r="C131" s="82"/>
      <c r="D131" s="83"/>
    </row>
    <row r="132" spans="1:4">
      <c r="A132" s="51"/>
      <c r="B132" s="50" t="s">
        <v>29</v>
      </c>
      <c r="C132" s="50" t="s">
        <v>30</v>
      </c>
      <c r="D132" s="52" t="s">
        <v>31</v>
      </c>
    </row>
    <row r="133" spans="1:4">
      <c r="A133" s="53" t="s">
        <v>32</v>
      </c>
      <c r="B133" s="37">
        <f>C$123-C133</f>
        <v>6965.7999999999884</v>
      </c>
      <c r="C133" s="37">
        <f>E$120+G$120</f>
        <v>268242.5</v>
      </c>
      <c r="D133" s="79">
        <f>(1/B134)</f>
        <v>39.508498664905744</v>
      </c>
    </row>
    <row r="134" spans="1:4" ht="15" thickBot="1">
      <c r="A134" s="54" t="s">
        <v>33</v>
      </c>
      <c r="B134" s="55">
        <f>B133/($B133+$C133)</f>
        <v>2.5311009878699112E-2</v>
      </c>
      <c r="C134" s="55">
        <f>C133/($B133+$C133)</f>
        <v>0.97468899012130084</v>
      </c>
      <c r="D134" s="80"/>
    </row>
  </sheetData>
  <mergeCells count="13">
    <mergeCell ref="D133:D134"/>
    <mergeCell ref="A126:D126"/>
    <mergeCell ref="D128:D129"/>
    <mergeCell ref="A131:D131"/>
    <mergeCell ref="I105:I107"/>
    <mergeCell ref="I120:I122"/>
    <mergeCell ref="I75:I77"/>
    <mergeCell ref="I90:I92"/>
    <mergeCell ref="A1:H1"/>
    <mergeCell ref="I15:I17"/>
    <mergeCell ref="I30:I32"/>
    <mergeCell ref="I45:I47"/>
    <mergeCell ref="I60:I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5E14-182B-4283-A2DD-19BCDE7AB7E6}">
  <dimension ref="A3:I134"/>
  <sheetViews>
    <sheetView topLeftCell="A6" zoomScaleNormal="100" workbookViewId="0">
      <selection activeCell="O31" sqref="O31"/>
    </sheetView>
  </sheetViews>
  <sheetFormatPr defaultRowHeight="14.45"/>
  <cols>
    <col min="1" max="1" width="19" customWidth="1"/>
    <col min="2" max="2" width="12.5703125" customWidth="1"/>
    <col min="3" max="3" width="18.7109375" customWidth="1"/>
    <col min="4" max="4" width="15.5703125" customWidth="1"/>
    <col min="5" max="5" width="18.140625" customWidth="1"/>
    <col min="6" max="6" width="19.7109375" customWidth="1"/>
    <col min="7" max="7" width="14.42578125" customWidth="1"/>
    <col min="8" max="8" width="15.28515625" customWidth="1"/>
    <col min="9" max="9" width="19.5703125" customWidth="1"/>
  </cols>
  <sheetData>
    <row r="3" spans="1:9" ht="63.75" customHeight="1">
      <c r="A3" s="78" t="s">
        <v>39</v>
      </c>
      <c r="B3" s="78"/>
      <c r="C3" s="78"/>
      <c r="D3" s="78"/>
      <c r="E3" s="78"/>
      <c r="F3" s="78"/>
      <c r="G3" s="78"/>
      <c r="H3" s="78"/>
      <c r="I3" s="78"/>
    </row>
    <row r="4" spans="1:9">
      <c r="A4" s="6" t="s">
        <v>26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/>
    </row>
    <row r="5" spans="1:9">
      <c r="A5" s="19">
        <v>1</v>
      </c>
      <c r="B5">
        <v>1</v>
      </c>
      <c r="C5" s="34">
        <v>382365</v>
      </c>
      <c r="D5" s="35">
        <v>5576</v>
      </c>
      <c r="E5" s="35">
        <v>98630</v>
      </c>
      <c r="F5" s="35">
        <v>118</v>
      </c>
      <c r="G5" s="35">
        <v>278025</v>
      </c>
      <c r="H5" s="35">
        <v>0</v>
      </c>
      <c r="I5" s="24"/>
    </row>
    <row r="6" spans="1:9">
      <c r="A6" s="20"/>
      <c r="B6">
        <f t="shared" ref="B6:B13" si="0">B5+1</f>
        <v>2</v>
      </c>
      <c r="C6" s="34">
        <v>371881</v>
      </c>
      <c r="D6" s="35">
        <v>5517</v>
      </c>
      <c r="E6" s="35">
        <v>97274</v>
      </c>
      <c r="F6" s="35">
        <v>111</v>
      </c>
      <c r="G6" s="35">
        <v>268964</v>
      </c>
      <c r="H6" s="35">
        <v>0</v>
      </c>
      <c r="I6" s="24"/>
    </row>
    <row r="7" spans="1:9">
      <c r="A7" s="20"/>
      <c r="B7">
        <f t="shared" si="0"/>
        <v>3</v>
      </c>
      <c r="C7" s="35">
        <v>386714</v>
      </c>
      <c r="D7" s="35">
        <v>5565</v>
      </c>
      <c r="E7" s="35">
        <v>95730</v>
      </c>
      <c r="F7" s="35">
        <v>101</v>
      </c>
      <c r="G7" s="35">
        <v>285302</v>
      </c>
      <c r="H7" s="35">
        <v>0</v>
      </c>
      <c r="I7" s="24"/>
    </row>
    <row r="8" spans="1:9">
      <c r="A8" s="20"/>
      <c r="B8">
        <f t="shared" si="0"/>
        <v>4</v>
      </c>
      <c r="C8" s="35">
        <v>384680</v>
      </c>
      <c r="D8" s="35">
        <v>5533</v>
      </c>
      <c r="E8" s="35">
        <v>95010</v>
      </c>
      <c r="F8" s="35">
        <v>88</v>
      </c>
      <c r="G8" s="35">
        <v>284027</v>
      </c>
      <c r="H8" s="35">
        <v>0</v>
      </c>
      <c r="I8" s="24"/>
    </row>
    <row r="9" spans="1:9">
      <c r="A9" s="20"/>
      <c r="B9">
        <f t="shared" si="0"/>
        <v>5</v>
      </c>
      <c r="C9" s="35">
        <v>367049</v>
      </c>
      <c r="D9" s="35">
        <v>5492</v>
      </c>
      <c r="E9" s="35">
        <v>94180</v>
      </c>
      <c r="F9" s="35">
        <v>87</v>
      </c>
      <c r="G9" s="35">
        <v>267270</v>
      </c>
      <c r="H9" s="35">
        <v>0</v>
      </c>
      <c r="I9" s="24"/>
    </row>
    <row r="10" spans="1:9">
      <c r="A10" s="20"/>
      <c r="B10">
        <f t="shared" si="0"/>
        <v>6</v>
      </c>
      <c r="C10" s="35">
        <v>384762</v>
      </c>
      <c r="D10" s="35">
        <v>13130</v>
      </c>
      <c r="E10" s="35">
        <v>90400</v>
      </c>
      <c r="F10" s="35">
        <v>77</v>
      </c>
      <c r="G10" s="35">
        <v>281115</v>
      </c>
      <c r="H10" s="35">
        <v>0</v>
      </c>
      <c r="I10" s="24"/>
    </row>
    <row r="11" spans="1:9">
      <c r="A11" s="20"/>
      <c r="B11">
        <f t="shared" si="0"/>
        <v>7</v>
      </c>
      <c r="C11" s="35">
        <v>397544</v>
      </c>
      <c r="D11" s="35">
        <v>5501</v>
      </c>
      <c r="E11" s="35">
        <v>90282</v>
      </c>
      <c r="F11" s="35">
        <v>99</v>
      </c>
      <c r="G11" s="35">
        <v>301641</v>
      </c>
      <c r="H11" s="35">
        <v>0</v>
      </c>
      <c r="I11" s="24"/>
    </row>
    <row r="12" spans="1:9">
      <c r="A12" s="20"/>
      <c r="B12">
        <f t="shared" si="0"/>
        <v>8</v>
      </c>
      <c r="C12" s="35">
        <v>376028</v>
      </c>
      <c r="D12" s="35">
        <v>5582</v>
      </c>
      <c r="E12" s="35">
        <v>97844</v>
      </c>
      <c r="F12" s="35">
        <v>116</v>
      </c>
      <c r="G12" s="35">
        <v>272468</v>
      </c>
      <c r="H12" s="35">
        <v>0</v>
      </c>
      <c r="I12" s="24"/>
    </row>
    <row r="13" spans="1:9">
      <c r="A13" s="20"/>
      <c r="B13">
        <f t="shared" si="0"/>
        <v>9</v>
      </c>
      <c r="C13" s="35">
        <v>383939</v>
      </c>
      <c r="D13" s="35">
        <v>5588</v>
      </c>
      <c r="E13" s="35">
        <v>98531</v>
      </c>
      <c r="F13" s="35">
        <v>86</v>
      </c>
      <c r="G13" s="35">
        <v>279715</v>
      </c>
      <c r="H13" s="35">
        <v>0</v>
      </c>
      <c r="I13" s="24"/>
    </row>
    <row r="14" spans="1:9">
      <c r="A14" s="20"/>
      <c r="B14">
        <f>B13+1</f>
        <v>10</v>
      </c>
      <c r="C14" s="35">
        <v>382365</v>
      </c>
      <c r="D14" s="35">
        <v>5576</v>
      </c>
      <c r="E14" s="35">
        <v>98630</v>
      </c>
      <c r="F14" s="35">
        <v>118</v>
      </c>
      <c r="G14" s="35">
        <v>278025</v>
      </c>
      <c r="H14" s="35">
        <v>0</v>
      </c>
      <c r="I14" s="24"/>
    </row>
    <row r="15" spans="1:9">
      <c r="A15" s="20"/>
      <c r="B15" s="10" t="s">
        <v>9</v>
      </c>
      <c r="C15" s="33">
        <f t="shared" ref="C15:H15" si="1">AVERAGE(C5:C14)</f>
        <v>381732.7</v>
      </c>
      <c r="D15" s="33">
        <f t="shared" si="1"/>
        <v>6306</v>
      </c>
      <c r="E15" s="33">
        <f t="shared" si="1"/>
        <v>95651.1</v>
      </c>
      <c r="F15" s="33">
        <f t="shared" si="1"/>
        <v>100.1</v>
      </c>
      <c r="G15" s="33">
        <f t="shared" si="1"/>
        <v>279655.2</v>
      </c>
      <c r="H15" s="33">
        <f t="shared" si="1"/>
        <v>0</v>
      </c>
      <c r="I15" s="68" t="s">
        <v>10</v>
      </c>
    </row>
    <row r="16" spans="1:9">
      <c r="A16" s="20"/>
      <c r="B16" s="12" t="s">
        <v>11</v>
      </c>
      <c r="C16" s="11">
        <f t="shared" ref="C16:H16" si="2">_xlfn.STDEV.P(C5:C14)</f>
        <v>8022.1680367591407</v>
      </c>
      <c r="D16" s="11">
        <f t="shared" si="2"/>
        <v>2274.9116026782226</v>
      </c>
      <c r="E16" s="11">
        <f t="shared" si="2"/>
        <v>3040.8351632405197</v>
      </c>
      <c r="F16" s="11">
        <f t="shared" si="2"/>
        <v>14.369759914487089</v>
      </c>
      <c r="G16" s="11">
        <f t="shared" si="2"/>
        <v>9279.9507735763345</v>
      </c>
      <c r="H16" s="11">
        <f t="shared" si="2"/>
        <v>0</v>
      </c>
      <c r="I16" s="68"/>
    </row>
    <row r="17" spans="1:9">
      <c r="A17" s="20"/>
      <c r="B17" s="10" t="s">
        <v>12</v>
      </c>
      <c r="C17" s="13"/>
      <c r="D17" s="14">
        <f>D15/$C15</f>
        <v>1.6519412667555071E-2</v>
      </c>
      <c r="E17" s="14">
        <f>E15/$C15</f>
        <v>0.2505708837623814</v>
      </c>
      <c r="F17" s="14">
        <f>F15/$C15</f>
        <v>2.6222537393312122E-4</v>
      </c>
      <c r="G17" s="14">
        <f>G15/$C15</f>
        <v>0.73259429962379441</v>
      </c>
      <c r="H17" s="14">
        <f>H15/$C15</f>
        <v>0</v>
      </c>
      <c r="I17" s="68"/>
    </row>
    <row r="18" spans="1:9">
      <c r="A18" s="20"/>
      <c r="B18" s="18" t="s">
        <v>12</v>
      </c>
      <c r="C18" s="36">
        <f>$C15-$D15-$H15</f>
        <v>375426.7</v>
      </c>
      <c r="D18" s="15"/>
      <c r="E18" s="16">
        <f>E15/$C18</f>
        <v>0.25477969467808231</v>
      </c>
      <c r="F18" s="16">
        <f>F15/$C18</f>
        <v>2.6662994400771173E-4</v>
      </c>
      <c r="G18" s="16">
        <f>G15/$C18</f>
        <v>0.74489960357108331</v>
      </c>
      <c r="H18" s="15"/>
      <c r="I18" s="17" t="s">
        <v>13</v>
      </c>
    </row>
    <row r="19" spans="1:9">
      <c r="A19" s="6" t="s">
        <v>26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/>
    </row>
    <row r="20" spans="1:9">
      <c r="A20" s="21">
        <f>A5*2</f>
        <v>2</v>
      </c>
      <c r="B20">
        <v>1</v>
      </c>
      <c r="C20" s="34">
        <v>243275</v>
      </c>
      <c r="D20" s="35">
        <v>4092</v>
      </c>
      <c r="E20" s="35">
        <v>47032</v>
      </c>
      <c r="F20" s="35">
        <v>95</v>
      </c>
      <c r="G20" s="35">
        <v>192040</v>
      </c>
      <c r="H20" s="35">
        <v>0</v>
      </c>
      <c r="I20" s="24"/>
    </row>
    <row r="21" spans="1:9">
      <c r="A21" s="19"/>
      <c r="B21">
        <f t="shared" ref="B21:B29" si="3">B20+1</f>
        <v>2</v>
      </c>
      <c r="C21" s="34">
        <v>242678</v>
      </c>
      <c r="D21" s="35">
        <v>5550</v>
      </c>
      <c r="E21" s="35">
        <v>48083</v>
      </c>
      <c r="F21" s="35">
        <v>92</v>
      </c>
      <c r="G21" s="35">
        <v>188937</v>
      </c>
      <c r="H21" s="35">
        <v>0</v>
      </c>
      <c r="I21" s="24"/>
    </row>
    <row r="22" spans="1:9">
      <c r="A22" s="19"/>
      <c r="B22">
        <f t="shared" si="3"/>
        <v>3</v>
      </c>
      <c r="C22" s="35">
        <v>247689</v>
      </c>
      <c r="D22" s="35">
        <v>4224</v>
      </c>
      <c r="E22" s="35">
        <v>42858</v>
      </c>
      <c r="F22" s="35">
        <v>86</v>
      </c>
      <c r="G22" s="35">
        <v>200504</v>
      </c>
      <c r="H22" s="35">
        <v>0</v>
      </c>
      <c r="I22" s="24"/>
    </row>
    <row r="23" spans="1:9">
      <c r="A23" s="19"/>
      <c r="B23">
        <f t="shared" si="3"/>
        <v>4</v>
      </c>
      <c r="C23" s="35">
        <v>242183</v>
      </c>
      <c r="D23" s="35">
        <v>5595</v>
      </c>
      <c r="E23" s="35">
        <v>42135</v>
      </c>
      <c r="F23" s="35">
        <v>116</v>
      </c>
      <c r="G23" s="35">
        <v>194320</v>
      </c>
      <c r="H23" s="35">
        <v>0</v>
      </c>
      <c r="I23" s="24"/>
    </row>
    <row r="24" spans="1:9">
      <c r="A24" s="19"/>
      <c r="B24">
        <f t="shared" si="3"/>
        <v>5</v>
      </c>
      <c r="C24" s="35">
        <v>253290</v>
      </c>
      <c r="D24" s="35">
        <v>5550</v>
      </c>
      <c r="E24" s="35">
        <v>48171</v>
      </c>
      <c r="F24" s="35">
        <v>120</v>
      </c>
      <c r="G24" s="35">
        <v>199433</v>
      </c>
      <c r="H24" s="35">
        <v>0</v>
      </c>
      <c r="I24" s="24"/>
    </row>
    <row r="25" spans="1:9">
      <c r="A25" s="19"/>
      <c r="B25">
        <f t="shared" si="3"/>
        <v>6</v>
      </c>
      <c r="C25" s="35">
        <v>235499</v>
      </c>
      <c r="D25" s="35">
        <v>10611</v>
      </c>
      <c r="E25" s="35">
        <v>46354</v>
      </c>
      <c r="F25" s="35">
        <v>78</v>
      </c>
      <c r="G25" s="35">
        <v>178416</v>
      </c>
      <c r="H25" s="35">
        <v>0</v>
      </c>
      <c r="I25" s="24"/>
    </row>
    <row r="26" spans="1:9">
      <c r="A26" s="19"/>
      <c r="B26">
        <f t="shared" si="3"/>
        <v>7</v>
      </c>
      <c r="C26" s="35">
        <v>221391</v>
      </c>
      <c r="D26" s="35">
        <v>5663</v>
      </c>
      <c r="E26" s="35">
        <v>46527</v>
      </c>
      <c r="F26" s="35">
        <v>119</v>
      </c>
      <c r="G26" s="35">
        <v>169065</v>
      </c>
      <c r="H26" s="35">
        <v>0</v>
      </c>
      <c r="I26" s="24"/>
    </row>
    <row r="27" spans="1:9">
      <c r="A27" s="19"/>
      <c r="B27">
        <f t="shared" si="3"/>
        <v>8</v>
      </c>
      <c r="C27" s="35">
        <v>238993</v>
      </c>
      <c r="D27" s="35">
        <v>5225</v>
      </c>
      <c r="E27" s="35">
        <v>49115</v>
      </c>
      <c r="F27" s="35">
        <v>144</v>
      </c>
      <c r="G27" s="35">
        <v>184491</v>
      </c>
      <c r="H27" s="35">
        <v>0</v>
      </c>
      <c r="I27" s="24"/>
    </row>
    <row r="28" spans="1:9">
      <c r="A28" s="19"/>
      <c r="B28">
        <f t="shared" si="3"/>
        <v>9</v>
      </c>
      <c r="C28" s="35">
        <v>250182</v>
      </c>
      <c r="D28" s="35">
        <v>4185</v>
      </c>
      <c r="E28" s="35">
        <v>46451</v>
      </c>
      <c r="F28" s="35">
        <v>111</v>
      </c>
      <c r="G28" s="35">
        <v>199412</v>
      </c>
      <c r="H28" s="35">
        <v>0</v>
      </c>
      <c r="I28" s="24"/>
    </row>
    <row r="29" spans="1:9">
      <c r="A29" s="19"/>
      <c r="B29">
        <f t="shared" si="3"/>
        <v>10</v>
      </c>
      <c r="C29" s="35">
        <v>230250</v>
      </c>
      <c r="D29" s="35">
        <v>5643</v>
      </c>
      <c r="E29" s="35">
        <v>46389</v>
      </c>
      <c r="F29" s="35">
        <v>93</v>
      </c>
      <c r="G29" s="35">
        <v>178104</v>
      </c>
      <c r="H29" s="35">
        <v>0</v>
      </c>
      <c r="I29" s="24"/>
    </row>
    <row r="30" spans="1:9">
      <c r="A30" s="19"/>
      <c r="B30" s="10" t="s">
        <v>9</v>
      </c>
      <c r="C30" s="33">
        <f t="shared" ref="C30:H30" si="4">AVERAGE(C20:C29)</f>
        <v>240543</v>
      </c>
      <c r="D30" s="33">
        <f t="shared" si="4"/>
        <v>5633.8</v>
      </c>
      <c r="E30" s="33">
        <f t="shared" si="4"/>
        <v>46311.5</v>
      </c>
      <c r="F30" s="33">
        <f t="shared" si="4"/>
        <v>105.4</v>
      </c>
      <c r="G30" s="33">
        <f t="shared" si="4"/>
        <v>188472.2</v>
      </c>
      <c r="H30" s="33">
        <f t="shared" si="4"/>
        <v>0</v>
      </c>
      <c r="I30" s="68" t="s">
        <v>10</v>
      </c>
    </row>
    <row r="31" spans="1:9">
      <c r="A31" s="19"/>
      <c r="B31" s="12" t="s">
        <v>11</v>
      </c>
      <c r="C31" s="11">
        <f t="shared" ref="C31:H31" si="5">_xlfn.STDEV.P(C20:C29)</f>
        <v>9065.112707517761</v>
      </c>
      <c r="D31" s="11">
        <f t="shared" si="5"/>
        <v>1772.5639508914762</v>
      </c>
      <c r="E31" s="11">
        <f t="shared" si="5"/>
        <v>2107.5628697621337</v>
      </c>
      <c r="F31" s="11">
        <f t="shared" si="5"/>
        <v>18.974720024284945</v>
      </c>
      <c r="G31" s="11">
        <f t="shared" si="5"/>
        <v>10162.876893872128</v>
      </c>
      <c r="H31" s="11">
        <f t="shared" si="5"/>
        <v>0</v>
      </c>
      <c r="I31" s="68"/>
    </row>
    <row r="32" spans="1:9">
      <c r="A32" s="19"/>
      <c r="B32" s="10" t="s">
        <v>12</v>
      </c>
      <c r="C32" s="13"/>
      <c r="D32" s="14">
        <f>D30/$C30</f>
        <v>2.3421176255388851E-2</v>
      </c>
      <c r="E32" s="14">
        <f>E30/$C30</f>
        <v>0.19252898650137398</v>
      </c>
      <c r="F32" s="14">
        <f>F30/$C30</f>
        <v>4.3817529506158986E-4</v>
      </c>
      <c r="G32" s="14">
        <f>G30/$C30</f>
        <v>0.78352810100480996</v>
      </c>
      <c r="H32" s="14">
        <f>H30/$C30</f>
        <v>0</v>
      </c>
      <c r="I32" s="68"/>
    </row>
    <row r="33" spans="1:9">
      <c r="A33" s="19"/>
      <c r="B33" s="18" t="s">
        <v>12</v>
      </c>
      <c r="C33" s="36">
        <f>$C30-$D30-$H30</f>
        <v>234909.2</v>
      </c>
      <c r="D33" s="15"/>
      <c r="E33" s="16">
        <f>E30/$C33</f>
        <v>0.19714638677412377</v>
      </c>
      <c r="F33" s="16">
        <f>F30/$C33</f>
        <v>4.4868400215913211E-4</v>
      </c>
      <c r="G33" s="16">
        <f>G30/$C33</f>
        <v>0.80231936424797323</v>
      </c>
      <c r="H33" s="15"/>
      <c r="I33" s="17" t="s">
        <v>13</v>
      </c>
    </row>
    <row r="34" spans="1:9">
      <c r="A34" s="6" t="s">
        <v>26</v>
      </c>
      <c r="B34" s="3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3" t="s">
        <v>8</v>
      </c>
      <c r="I34" s="3"/>
    </row>
    <row r="35" spans="1:9">
      <c r="A35" s="21">
        <f>A20*2</f>
        <v>4</v>
      </c>
      <c r="B35">
        <v>1</v>
      </c>
      <c r="C35" s="34">
        <v>228168</v>
      </c>
      <c r="D35" s="35">
        <v>4115</v>
      </c>
      <c r="E35" s="35">
        <v>26427</v>
      </c>
      <c r="F35" s="35">
        <v>100</v>
      </c>
      <c r="G35" s="35">
        <v>197510</v>
      </c>
      <c r="H35" s="35">
        <v>0</v>
      </c>
      <c r="I35" s="24"/>
    </row>
    <row r="36" spans="1:9">
      <c r="A36" s="19"/>
      <c r="B36">
        <f t="shared" ref="B36:B44" si="6">B35+1</f>
        <v>2</v>
      </c>
      <c r="C36" s="34">
        <v>251758</v>
      </c>
      <c r="D36" s="35">
        <v>4026</v>
      </c>
      <c r="E36" s="35">
        <v>21569</v>
      </c>
      <c r="F36" s="35">
        <v>104</v>
      </c>
      <c r="G36" s="35">
        <v>220578</v>
      </c>
      <c r="H36" s="35">
        <v>0</v>
      </c>
      <c r="I36" s="24"/>
    </row>
    <row r="37" spans="1:9">
      <c r="A37" s="19"/>
      <c r="B37">
        <f t="shared" si="6"/>
        <v>3</v>
      </c>
      <c r="C37" s="35">
        <v>184383</v>
      </c>
      <c r="D37" s="35">
        <v>4733</v>
      </c>
      <c r="E37" s="35">
        <v>23219</v>
      </c>
      <c r="F37" s="35">
        <v>114</v>
      </c>
      <c r="G37" s="35">
        <v>156299</v>
      </c>
      <c r="H37" s="35">
        <v>0</v>
      </c>
      <c r="I37" s="24"/>
    </row>
    <row r="38" spans="1:9">
      <c r="A38" s="19"/>
      <c r="B38">
        <f t="shared" si="6"/>
        <v>4</v>
      </c>
      <c r="C38" s="35">
        <v>181236</v>
      </c>
      <c r="D38" s="35">
        <v>13130</v>
      </c>
      <c r="E38" s="35">
        <v>17231</v>
      </c>
      <c r="F38" s="35">
        <v>99</v>
      </c>
      <c r="G38" s="35">
        <v>149929</v>
      </c>
      <c r="H38" s="35">
        <v>0</v>
      </c>
      <c r="I38" s="24"/>
    </row>
    <row r="39" spans="1:9">
      <c r="A39" s="19"/>
      <c r="B39">
        <f t="shared" si="6"/>
        <v>5</v>
      </c>
      <c r="C39" s="35">
        <v>173746</v>
      </c>
      <c r="D39" s="35">
        <v>4294</v>
      </c>
      <c r="E39" s="35">
        <v>23343</v>
      </c>
      <c r="F39" s="35">
        <v>113</v>
      </c>
      <c r="G39" s="35">
        <v>145980</v>
      </c>
      <c r="H39" s="35">
        <v>0</v>
      </c>
      <c r="I39" s="24"/>
    </row>
    <row r="40" spans="1:9">
      <c r="A40" s="19"/>
      <c r="B40">
        <f t="shared" si="6"/>
        <v>6</v>
      </c>
      <c r="C40" s="35">
        <v>182199</v>
      </c>
      <c r="D40" s="35">
        <v>4445</v>
      </c>
      <c r="E40" s="35">
        <v>36163</v>
      </c>
      <c r="F40" s="35">
        <v>102</v>
      </c>
      <c r="G40" s="35">
        <v>141469</v>
      </c>
      <c r="H40" s="35">
        <v>0</v>
      </c>
      <c r="I40" s="24"/>
    </row>
    <row r="41" spans="1:9">
      <c r="A41" s="19"/>
      <c r="B41">
        <f t="shared" si="6"/>
        <v>7</v>
      </c>
      <c r="C41" s="35">
        <v>162896</v>
      </c>
      <c r="D41" s="35">
        <v>4365</v>
      </c>
      <c r="E41" s="35">
        <v>26301</v>
      </c>
      <c r="F41" s="35">
        <v>97</v>
      </c>
      <c r="G41" s="35">
        <v>132115</v>
      </c>
      <c r="H41" s="35">
        <v>0</v>
      </c>
      <c r="I41" s="24"/>
    </row>
    <row r="42" spans="1:9">
      <c r="A42" s="19"/>
      <c r="B42">
        <f t="shared" si="6"/>
        <v>8</v>
      </c>
      <c r="C42" s="35">
        <v>236935</v>
      </c>
      <c r="D42" s="35">
        <v>4317</v>
      </c>
      <c r="E42" s="35">
        <v>23256</v>
      </c>
      <c r="F42" s="35">
        <v>115</v>
      </c>
      <c r="G42" s="35">
        <v>209230</v>
      </c>
      <c r="H42" s="35">
        <v>0</v>
      </c>
      <c r="I42" s="24"/>
    </row>
    <row r="43" spans="1:9">
      <c r="A43" s="19"/>
      <c r="B43">
        <f t="shared" si="6"/>
        <v>9</v>
      </c>
      <c r="C43" s="35">
        <v>219335</v>
      </c>
      <c r="D43" s="35">
        <v>4356</v>
      </c>
      <c r="E43" s="35">
        <v>26324</v>
      </c>
      <c r="F43" s="35">
        <v>107</v>
      </c>
      <c r="G43" s="35">
        <v>188530</v>
      </c>
      <c r="H43" s="35">
        <v>0</v>
      </c>
      <c r="I43" s="24"/>
    </row>
    <row r="44" spans="1:9">
      <c r="A44" s="19"/>
      <c r="B44">
        <f t="shared" si="6"/>
        <v>10</v>
      </c>
      <c r="C44" s="35">
        <v>243116</v>
      </c>
      <c r="D44" s="35">
        <v>4192</v>
      </c>
      <c r="E44" s="35">
        <v>24714</v>
      </c>
      <c r="F44" s="35">
        <v>101</v>
      </c>
      <c r="G44" s="35">
        <v>214093</v>
      </c>
      <c r="H44" s="35">
        <v>0</v>
      </c>
      <c r="I44" s="24"/>
    </row>
    <row r="45" spans="1:9">
      <c r="A45" s="19"/>
      <c r="B45" s="10" t="s">
        <v>9</v>
      </c>
      <c r="C45" s="33">
        <f t="shared" ref="C45:H45" si="7">AVERAGE(C35:C44)</f>
        <v>206377.2</v>
      </c>
      <c r="D45" s="33">
        <f t="shared" si="7"/>
        <v>5197.3</v>
      </c>
      <c r="E45" s="33">
        <f t="shared" si="7"/>
        <v>24854.7</v>
      </c>
      <c r="F45" s="33">
        <f t="shared" si="7"/>
        <v>105.2</v>
      </c>
      <c r="G45" s="33">
        <f t="shared" si="7"/>
        <v>175573.3</v>
      </c>
      <c r="H45" s="33">
        <f t="shared" si="7"/>
        <v>0</v>
      </c>
      <c r="I45" s="68" t="s">
        <v>10</v>
      </c>
    </row>
    <row r="46" spans="1:9">
      <c r="A46" s="19"/>
      <c r="B46" s="12" t="s">
        <v>11</v>
      </c>
      <c r="C46" s="11">
        <f t="shared" ref="C46:H46" si="8">_xlfn.STDEV.P(C35:C44)</f>
        <v>31050.763619595575</v>
      </c>
      <c r="D46" s="11">
        <f t="shared" si="8"/>
        <v>2650.5582827019671</v>
      </c>
      <c r="E46" s="11">
        <f t="shared" si="8"/>
        <v>4594.0550508238357</v>
      </c>
      <c r="F46" s="11">
        <f t="shared" si="8"/>
        <v>6.321392251711643</v>
      </c>
      <c r="G46" s="11">
        <f t="shared" si="8"/>
        <v>32011.994520960423</v>
      </c>
      <c r="H46" s="11">
        <f t="shared" si="8"/>
        <v>0</v>
      </c>
      <c r="I46" s="68"/>
    </row>
    <row r="47" spans="1:9">
      <c r="A47" s="19"/>
      <c r="B47" s="10" t="s">
        <v>12</v>
      </c>
      <c r="C47" s="13"/>
      <c r="D47" s="14">
        <f>D45/$C45</f>
        <v>2.5183498952403658E-2</v>
      </c>
      <c r="E47" s="14">
        <f>E45/$C45</f>
        <v>0.12043336182485274</v>
      </c>
      <c r="F47" s="14">
        <f>F45/$C45</f>
        <v>5.0974623165737302E-4</v>
      </c>
      <c r="G47" s="14">
        <f>G45/$C45</f>
        <v>0.85073981040541291</v>
      </c>
      <c r="H47" s="14">
        <f>H45/$C45</f>
        <v>0</v>
      </c>
      <c r="I47" s="68"/>
    </row>
    <row r="48" spans="1:9">
      <c r="A48" s="19"/>
      <c r="B48" s="18" t="s">
        <v>12</v>
      </c>
      <c r="C48" s="36">
        <f>$C45-$D$120-$H$120</f>
        <v>113980</v>
      </c>
      <c r="D48" s="15"/>
      <c r="E48" s="16">
        <f>E45/$C48</f>
        <v>0.21806194069134938</v>
      </c>
      <c r="F48" s="16">
        <f>F45/$C48</f>
        <v>9.2296894191963509E-4</v>
      </c>
      <c r="G48" s="16">
        <f>G45/$C48</f>
        <v>1.5403869099842076</v>
      </c>
      <c r="H48" s="15"/>
      <c r="I48" s="17" t="s">
        <v>13</v>
      </c>
    </row>
    <row r="49" spans="1:9">
      <c r="A49" s="6" t="s">
        <v>26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/>
    </row>
    <row r="50" spans="1:9">
      <c r="A50" s="21">
        <f>A35*2</f>
        <v>8</v>
      </c>
      <c r="B50">
        <v>1</v>
      </c>
      <c r="C50" s="34">
        <v>144478</v>
      </c>
      <c r="D50" s="35">
        <v>5527</v>
      </c>
      <c r="E50" s="35">
        <v>10707</v>
      </c>
      <c r="F50" s="35">
        <v>123</v>
      </c>
      <c r="G50" s="35">
        <v>128102</v>
      </c>
      <c r="H50" s="35">
        <v>0</v>
      </c>
      <c r="I50" s="24"/>
    </row>
    <row r="51" spans="1:9">
      <c r="A51" s="19"/>
      <c r="B51">
        <f t="shared" ref="B51:B59" si="9">B50+1</f>
        <v>2</v>
      </c>
      <c r="C51" s="34">
        <v>168185</v>
      </c>
      <c r="D51" s="35">
        <v>5553</v>
      </c>
      <c r="E51" s="35">
        <v>13359</v>
      </c>
      <c r="F51" s="35">
        <v>112</v>
      </c>
      <c r="G51" s="35">
        <v>149146</v>
      </c>
      <c r="H51" s="35">
        <v>0</v>
      </c>
      <c r="I51" s="24"/>
    </row>
    <row r="52" spans="1:9">
      <c r="A52" s="19"/>
      <c r="B52">
        <f t="shared" si="9"/>
        <v>3</v>
      </c>
      <c r="C52" s="35">
        <v>140577</v>
      </c>
      <c r="D52" s="35">
        <v>5553</v>
      </c>
      <c r="E52" s="35">
        <v>20512</v>
      </c>
      <c r="F52" s="35">
        <v>110</v>
      </c>
      <c r="G52" s="35">
        <v>111851</v>
      </c>
      <c r="H52" s="35">
        <v>0</v>
      </c>
      <c r="I52" s="24"/>
    </row>
    <row r="53" spans="1:9">
      <c r="A53" s="19"/>
      <c r="B53">
        <f t="shared" si="9"/>
        <v>4</v>
      </c>
      <c r="C53" s="35">
        <v>143356</v>
      </c>
      <c r="D53" s="35">
        <v>5629</v>
      </c>
      <c r="E53" s="35">
        <v>13014</v>
      </c>
      <c r="F53" s="35">
        <v>121</v>
      </c>
      <c r="G53" s="35">
        <v>124575</v>
      </c>
      <c r="H53" s="35">
        <v>0</v>
      </c>
      <c r="I53" s="24"/>
    </row>
    <row r="54" spans="1:9">
      <c r="A54" s="19"/>
      <c r="B54">
        <f t="shared" si="9"/>
        <v>5</v>
      </c>
      <c r="C54" s="35">
        <v>143827</v>
      </c>
      <c r="D54" s="35">
        <v>8507</v>
      </c>
      <c r="E54" s="35">
        <v>18325</v>
      </c>
      <c r="F54" s="35">
        <v>105</v>
      </c>
      <c r="G54" s="35">
        <v>116868</v>
      </c>
      <c r="H54" s="35">
        <v>0</v>
      </c>
      <c r="I54" s="24"/>
    </row>
    <row r="55" spans="1:9">
      <c r="A55" s="19"/>
      <c r="B55">
        <f t="shared" si="9"/>
        <v>6</v>
      </c>
      <c r="C55" s="35">
        <v>142964</v>
      </c>
      <c r="D55" s="35">
        <v>5580</v>
      </c>
      <c r="E55" s="35">
        <v>12423</v>
      </c>
      <c r="F55" s="35">
        <v>111</v>
      </c>
      <c r="G55" s="35">
        <v>124833</v>
      </c>
      <c r="H55" s="35">
        <v>0</v>
      </c>
      <c r="I55" s="24"/>
    </row>
    <row r="56" spans="1:9">
      <c r="A56" s="19"/>
      <c r="B56">
        <f t="shared" si="9"/>
        <v>7</v>
      </c>
      <c r="C56" s="35">
        <v>128824</v>
      </c>
      <c r="D56" s="35">
        <v>5595</v>
      </c>
      <c r="E56" s="35">
        <v>18634</v>
      </c>
      <c r="F56" s="35">
        <v>107</v>
      </c>
      <c r="G56" s="35">
        <v>104473</v>
      </c>
      <c r="H56" s="35">
        <v>0</v>
      </c>
      <c r="I56" s="24"/>
    </row>
    <row r="57" spans="1:9">
      <c r="A57" s="19"/>
      <c r="B57">
        <f t="shared" si="9"/>
        <v>8</v>
      </c>
      <c r="C57" s="35">
        <v>143208</v>
      </c>
      <c r="D57" s="35">
        <v>5686</v>
      </c>
      <c r="E57" s="35">
        <v>12891</v>
      </c>
      <c r="F57" s="35">
        <v>114</v>
      </c>
      <c r="G57" s="35">
        <v>124496</v>
      </c>
      <c r="H57" s="35">
        <v>0</v>
      </c>
      <c r="I57" s="24"/>
    </row>
    <row r="58" spans="1:9">
      <c r="A58" s="19"/>
      <c r="B58">
        <f t="shared" si="9"/>
        <v>9</v>
      </c>
      <c r="C58" s="35">
        <v>150158</v>
      </c>
      <c r="D58" s="35">
        <v>13272</v>
      </c>
      <c r="E58" s="35">
        <v>12039</v>
      </c>
      <c r="F58" s="35">
        <v>88</v>
      </c>
      <c r="G58" s="35">
        <v>124716</v>
      </c>
      <c r="H58" s="35">
        <v>0</v>
      </c>
      <c r="I58" s="24"/>
    </row>
    <row r="59" spans="1:9">
      <c r="A59" s="19"/>
      <c r="B59">
        <f t="shared" si="9"/>
        <v>10</v>
      </c>
      <c r="C59" s="35">
        <v>171424</v>
      </c>
      <c r="D59" s="35">
        <v>8892</v>
      </c>
      <c r="E59" s="35">
        <v>26302</v>
      </c>
      <c r="F59" s="35">
        <v>114</v>
      </c>
      <c r="G59" s="35">
        <v>136097</v>
      </c>
      <c r="H59" s="35">
        <v>0</v>
      </c>
      <c r="I59" s="24"/>
    </row>
    <row r="60" spans="1:9">
      <c r="A60" s="19"/>
      <c r="B60" s="10" t="s">
        <v>9</v>
      </c>
      <c r="C60" s="33">
        <f t="shared" ref="C60:H60" si="10">AVERAGE(C50:C59)</f>
        <v>147700.1</v>
      </c>
      <c r="D60" s="33">
        <f t="shared" si="10"/>
        <v>6979.4</v>
      </c>
      <c r="E60" s="33">
        <f t="shared" si="10"/>
        <v>15820.6</v>
      </c>
      <c r="F60" s="33">
        <f t="shared" si="10"/>
        <v>110.5</v>
      </c>
      <c r="G60" s="33">
        <f t="shared" si="10"/>
        <v>124515.7</v>
      </c>
      <c r="H60" s="33">
        <f t="shared" si="10"/>
        <v>0</v>
      </c>
      <c r="I60" s="68" t="s">
        <v>10</v>
      </c>
    </row>
    <row r="61" spans="1:9">
      <c r="A61" s="19"/>
      <c r="B61" s="12" t="s">
        <v>11</v>
      </c>
      <c r="C61" s="11">
        <f t="shared" ref="C61:H61" si="11">_xlfn.STDEV.P(C50:C59)</f>
        <v>12175.406272071581</v>
      </c>
      <c r="D61" s="11">
        <f t="shared" si="11"/>
        <v>2431.8400934271972</v>
      </c>
      <c r="E61" s="11">
        <f t="shared" si="11"/>
        <v>4696.4704023340764</v>
      </c>
      <c r="F61" s="11">
        <f t="shared" si="11"/>
        <v>9.1787798753429097</v>
      </c>
      <c r="G61" s="11">
        <f t="shared" si="11"/>
        <v>11723.379223159165</v>
      </c>
      <c r="H61" s="11">
        <f t="shared" si="11"/>
        <v>0</v>
      </c>
      <c r="I61" s="68"/>
    </row>
    <row r="62" spans="1:9">
      <c r="A62" s="19"/>
      <c r="B62" s="10" t="s">
        <v>12</v>
      </c>
      <c r="C62" s="13"/>
      <c r="D62" s="14">
        <f>D60/$C60</f>
        <v>4.7253861033269437E-2</v>
      </c>
      <c r="E62" s="14">
        <f>E60/$C60</f>
        <v>0.10711299450711272</v>
      </c>
      <c r="F62" s="14">
        <f>F60/$C60</f>
        <v>7.4813761128123815E-4</v>
      </c>
      <c r="G62" s="14">
        <f>G60/$C60</f>
        <v>0.84303057343901588</v>
      </c>
      <c r="H62" s="14">
        <f>H60/$C60</f>
        <v>0</v>
      </c>
      <c r="I62" s="68"/>
    </row>
    <row r="63" spans="1:9">
      <c r="A63" s="19"/>
      <c r="B63" s="18" t="s">
        <v>12</v>
      </c>
      <c r="C63" s="36">
        <f>$C60-$D$120-$H$120</f>
        <v>55302.899999999994</v>
      </c>
      <c r="D63" s="15"/>
      <c r="E63" s="16">
        <f>E60/$C63</f>
        <v>0.28607179731985127</v>
      </c>
      <c r="F63" s="16">
        <f>F60/$C63</f>
        <v>1.9980868996020101E-3</v>
      </c>
      <c r="G63" s="16">
        <f>G60/$C63</f>
        <v>2.2515220720794029</v>
      </c>
      <c r="H63" s="15"/>
      <c r="I63" s="17" t="s">
        <v>13</v>
      </c>
    </row>
    <row r="64" spans="1:9">
      <c r="A64" s="6" t="s">
        <v>26</v>
      </c>
      <c r="B64" s="3" t="s">
        <v>2</v>
      </c>
      <c r="C64" s="3" t="s">
        <v>3</v>
      </c>
      <c r="D64" s="3" t="s">
        <v>4</v>
      </c>
      <c r="E64" s="3" t="s">
        <v>5</v>
      </c>
      <c r="F64" s="3" t="s">
        <v>6</v>
      </c>
      <c r="G64" s="3" t="s">
        <v>7</v>
      </c>
      <c r="H64" s="3" t="s">
        <v>8</v>
      </c>
      <c r="I64" s="3"/>
    </row>
    <row r="65" spans="1:9">
      <c r="A65" s="21">
        <f>A50*2</f>
        <v>16</v>
      </c>
      <c r="B65">
        <v>1</v>
      </c>
      <c r="C65" s="34">
        <v>149317</v>
      </c>
      <c r="D65" s="35">
        <v>6133</v>
      </c>
      <c r="E65" s="35">
        <v>30781</v>
      </c>
      <c r="F65" s="35">
        <v>161</v>
      </c>
      <c r="G65" s="35">
        <v>112226</v>
      </c>
      <c r="H65" s="35">
        <v>0</v>
      </c>
      <c r="I65" s="24"/>
    </row>
    <row r="66" spans="1:9">
      <c r="A66" s="19"/>
      <c r="B66">
        <f t="shared" ref="B66:B74" si="12">B65+1</f>
        <v>2</v>
      </c>
      <c r="C66" s="34">
        <v>135411</v>
      </c>
      <c r="D66" s="35">
        <v>8803</v>
      </c>
      <c r="E66" s="35">
        <v>19914</v>
      </c>
      <c r="F66" s="35">
        <v>113</v>
      </c>
      <c r="G66" s="35">
        <v>106566</v>
      </c>
      <c r="H66" s="35">
        <v>0</v>
      </c>
      <c r="I66" s="24"/>
    </row>
    <row r="67" spans="1:9">
      <c r="A67" s="19"/>
      <c r="B67">
        <f t="shared" si="12"/>
        <v>3</v>
      </c>
      <c r="C67" s="35">
        <v>153820</v>
      </c>
      <c r="D67" s="35">
        <v>8998</v>
      </c>
      <c r="E67" s="35">
        <v>40208</v>
      </c>
      <c r="F67" s="35">
        <v>113</v>
      </c>
      <c r="G67" s="35">
        <v>104483</v>
      </c>
      <c r="H67" s="35">
        <v>0</v>
      </c>
      <c r="I67" s="24"/>
    </row>
    <row r="68" spans="1:9">
      <c r="A68" s="19"/>
      <c r="B68">
        <f t="shared" si="12"/>
        <v>4</v>
      </c>
      <c r="C68" s="35">
        <v>141160</v>
      </c>
      <c r="D68" s="35">
        <v>8605</v>
      </c>
      <c r="E68" s="35">
        <v>35949</v>
      </c>
      <c r="F68" s="35">
        <v>122</v>
      </c>
      <c r="G68" s="35">
        <v>96459</v>
      </c>
      <c r="H68" s="35">
        <v>0</v>
      </c>
      <c r="I68" s="24"/>
    </row>
    <row r="69" spans="1:9">
      <c r="A69" s="19"/>
      <c r="B69">
        <f t="shared" si="12"/>
        <v>5</v>
      </c>
      <c r="C69" s="35">
        <v>133643</v>
      </c>
      <c r="D69" s="35">
        <v>6753</v>
      </c>
      <c r="E69" s="35">
        <v>29817</v>
      </c>
      <c r="F69" s="35">
        <v>113</v>
      </c>
      <c r="G69" s="35">
        <v>96943</v>
      </c>
      <c r="H69" s="35">
        <v>0</v>
      </c>
      <c r="I69" s="24"/>
    </row>
    <row r="70" spans="1:9">
      <c r="A70" s="19"/>
      <c r="B70">
        <f t="shared" si="12"/>
        <v>6</v>
      </c>
      <c r="C70" s="35">
        <v>128455</v>
      </c>
      <c r="D70" s="35">
        <v>5602</v>
      </c>
      <c r="E70" s="35">
        <v>24694</v>
      </c>
      <c r="F70" s="35">
        <v>124</v>
      </c>
      <c r="G70" s="35">
        <v>98016</v>
      </c>
      <c r="H70" s="35">
        <v>0</v>
      </c>
      <c r="I70" s="24"/>
    </row>
    <row r="71" spans="1:9">
      <c r="A71" s="19"/>
      <c r="B71">
        <f t="shared" si="12"/>
        <v>7</v>
      </c>
      <c r="C71" s="35">
        <v>119171</v>
      </c>
      <c r="D71" s="35">
        <v>7582</v>
      </c>
      <c r="E71" s="35">
        <v>13916</v>
      </c>
      <c r="F71" s="35">
        <v>122</v>
      </c>
      <c r="G71" s="35">
        <v>97538</v>
      </c>
      <c r="H71" s="35">
        <v>0</v>
      </c>
      <c r="I71" s="24"/>
    </row>
    <row r="72" spans="1:9">
      <c r="A72" s="19"/>
      <c r="B72">
        <f t="shared" si="12"/>
        <v>8</v>
      </c>
      <c r="C72" s="35">
        <v>143688</v>
      </c>
      <c r="D72" s="35">
        <v>5714</v>
      </c>
      <c r="E72" s="35">
        <v>25652</v>
      </c>
      <c r="F72" s="35">
        <v>118</v>
      </c>
      <c r="G72" s="35">
        <v>112184</v>
      </c>
      <c r="H72" s="35">
        <v>0</v>
      </c>
      <c r="I72" s="24"/>
    </row>
    <row r="73" spans="1:9">
      <c r="A73" s="19"/>
      <c r="B73">
        <f t="shared" si="12"/>
        <v>9</v>
      </c>
      <c r="C73" s="35">
        <v>140033</v>
      </c>
      <c r="D73" s="35">
        <v>6526</v>
      </c>
      <c r="E73" s="35">
        <v>27447</v>
      </c>
      <c r="F73" s="35">
        <v>127</v>
      </c>
      <c r="G73" s="35">
        <v>105913</v>
      </c>
      <c r="H73" s="35">
        <v>0</v>
      </c>
      <c r="I73" s="24"/>
    </row>
    <row r="74" spans="1:9">
      <c r="A74" s="19"/>
      <c r="B74">
        <f t="shared" si="12"/>
        <v>10</v>
      </c>
      <c r="C74" s="35">
        <v>138992</v>
      </c>
      <c r="D74" s="35">
        <v>6241</v>
      </c>
      <c r="E74" s="35">
        <v>26772</v>
      </c>
      <c r="F74" s="35">
        <v>116</v>
      </c>
      <c r="G74" s="35">
        <v>105846</v>
      </c>
      <c r="H74" s="35">
        <v>0</v>
      </c>
      <c r="I74" s="24"/>
    </row>
    <row r="75" spans="1:9">
      <c r="A75" s="19"/>
      <c r="B75" s="10" t="s">
        <v>9</v>
      </c>
      <c r="C75" s="33">
        <f t="shared" ref="C75:H75" si="13">AVERAGE(C65:C74)</f>
        <v>138369</v>
      </c>
      <c r="D75" s="33">
        <f t="shared" si="13"/>
        <v>7095.7</v>
      </c>
      <c r="E75" s="33">
        <f t="shared" si="13"/>
        <v>27515</v>
      </c>
      <c r="F75" s="33">
        <f t="shared" si="13"/>
        <v>122.9</v>
      </c>
      <c r="G75" s="33">
        <f t="shared" si="13"/>
        <v>103617.4</v>
      </c>
      <c r="H75" s="33">
        <f t="shared" si="13"/>
        <v>0</v>
      </c>
      <c r="I75" s="68" t="s">
        <v>10</v>
      </c>
    </row>
    <row r="76" spans="1:9">
      <c r="A76" s="19"/>
      <c r="B76" s="12" t="s">
        <v>11</v>
      </c>
      <c r="C76" s="11">
        <f t="shared" ref="C76:H76" si="14">_xlfn.STDEV.P(C65:C74)</f>
        <v>9464.4915975450058</v>
      </c>
      <c r="D76" s="11">
        <f t="shared" si="14"/>
        <v>1236.4316438849339</v>
      </c>
      <c r="E76" s="11">
        <f t="shared" si="14"/>
        <v>7091.572815673544</v>
      </c>
      <c r="F76" s="11">
        <f t="shared" si="14"/>
        <v>13.553228397691822</v>
      </c>
      <c r="G76" s="11">
        <f t="shared" si="14"/>
        <v>5755.8636571760453</v>
      </c>
      <c r="H76" s="11">
        <f t="shared" si="14"/>
        <v>0</v>
      </c>
      <c r="I76" s="68"/>
    </row>
    <row r="77" spans="1:9">
      <c r="A77" s="19"/>
      <c r="B77" s="10" t="s">
        <v>12</v>
      </c>
      <c r="C77" s="13"/>
      <c r="D77" s="14">
        <f>D75/$C75</f>
        <v>5.1280995020560965E-2</v>
      </c>
      <c r="E77" s="14">
        <f>E75/$C75</f>
        <v>0.19885234409441421</v>
      </c>
      <c r="F77" s="14">
        <f>F75/$C75</f>
        <v>8.8820472793761608E-4</v>
      </c>
      <c r="G77" s="14">
        <f>G75/$C75</f>
        <v>0.74884836921564801</v>
      </c>
      <c r="H77" s="14">
        <f>H75/$C75</f>
        <v>0</v>
      </c>
      <c r="I77" s="68"/>
    </row>
    <row r="78" spans="1:9">
      <c r="A78" s="19"/>
      <c r="B78" s="18" t="s">
        <v>12</v>
      </c>
      <c r="C78" s="36">
        <f>$C75-$D$120-$H$120</f>
        <v>45971.8</v>
      </c>
      <c r="D78" s="15"/>
      <c r="E78" s="16">
        <f>E75/$C78</f>
        <v>0.59851909213909393</v>
      </c>
      <c r="F78" s="16">
        <f>F75/$C78</f>
        <v>2.6733780273994058E-3</v>
      </c>
      <c r="G78" s="16">
        <f>G75/$C78</f>
        <v>2.2539339334113517</v>
      </c>
      <c r="H78" s="15"/>
      <c r="I78" s="17" t="s">
        <v>13</v>
      </c>
    </row>
    <row r="79" spans="1:9">
      <c r="A79" s="6" t="s">
        <v>26</v>
      </c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/>
    </row>
    <row r="80" spans="1:9">
      <c r="A80" s="21">
        <f>A65*2</f>
        <v>32</v>
      </c>
      <c r="B80">
        <v>1</v>
      </c>
      <c r="C80" s="34">
        <v>146099</v>
      </c>
      <c r="D80" s="35">
        <v>7619</v>
      </c>
      <c r="E80" s="35">
        <v>42812</v>
      </c>
      <c r="F80" s="35">
        <v>122</v>
      </c>
      <c r="G80" s="35">
        <v>95528</v>
      </c>
      <c r="H80" s="35">
        <v>0</v>
      </c>
      <c r="I80" s="24"/>
    </row>
    <row r="81" spans="1:9">
      <c r="A81" s="19"/>
      <c r="B81">
        <f t="shared" ref="B81:B89" si="15">B80+1</f>
        <v>2</v>
      </c>
      <c r="C81" s="34">
        <v>155122</v>
      </c>
      <c r="D81" s="35">
        <v>8465</v>
      </c>
      <c r="E81" s="35">
        <v>39656</v>
      </c>
      <c r="F81" s="35">
        <v>122</v>
      </c>
      <c r="G81" s="35">
        <v>106864</v>
      </c>
      <c r="H81" s="35">
        <v>0</v>
      </c>
      <c r="I81" s="24"/>
    </row>
    <row r="82" spans="1:9">
      <c r="A82" s="19"/>
      <c r="B82">
        <f t="shared" si="15"/>
        <v>3</v>
      </c>
      <c r="C82" s="35">
        <v>157544</v>
      </c>
      <c r="D82" s="35">
        <v>6796</v>
      </c>
      <c r="E82" s="35">
        <v>52510</v>
      </c>
      <c r="F82" s="35">
        <v>135</v>
      </c>
      <c r="G82" s="35">
        <v>98088</v>
      </c>
      <c r="H82" s="35">
        <v>0</v>
      </c>
      <c r="I82" s="24"/>
    </row>
    <row r="83" spans="1:9">
      <c r="A83" s="19"/>
      <c r="B83">
        <f t="shared" si="15"/>
        <v>4</v>
      </c>
      <c r="C83" s="35">
        <v>153001</v>
      </c>
      <c r="D83" s="35">
        <v>7350</v>
      </c>
      <c r="E83" s="35">
        <v>43286</v>
      </c>
      <c r="F83" s="35">
        <v>116</v>
      </c>
      <c r="G83" s="35">
        <v>102234</v>
      </c>
      <c r="H83" s="35">
        <v>0</v>
      </c>
      <c r="I83" s="24"/>
    </row>
    <row r="84" spans="1:9">
      <c r="A84" s="19"/>
      <c r="B84">
        <f t="shared" si="15"/>
        <v>5</v>
      </c>
      <c r="C84" s="35">
        <v>149007</v>
      </c>
      <c r="D84" s="35">
        <v>8565</v>
      </c>
      <c r="E84" s="35">
        <v>44261</v>
      </c>
      <c r="F84" s="35">
        <v>130</v>
      </c>
      <c r="G84" s="35">
        <v>96032</v>
      </c>
      <c r="H84" s="35">
        <v>0</v>
      </c>
      <c r="I84" s="24"/>
    </row>
    <row r="85" spans="1:9">
      <c r="A85" s="19"/>
      <c r="B85">
        <f t="shared" si="15"/>
        <v>6</v>
      </c>
      <c r="C85" s="35">
        <v>157800</v>
      </c>
      <c r="D85" s="35">
        <v>6677</v>
      </c>
      <c r="E85" s="35">
        <v>51429</v>
      </c>
      <c r="F85" s="35">
        <v>120</v>
      </c>
      <c r="G85" s="35">
        <v>99556</v>
      </c>
      <c r="H85" s="35">
        <v>0</v>
      </c>
      <c r="I85" s="24"/>
    </row>
    <row r="86" spans="1:9">
      <c r="A86" s="19"/>
      <c r="B86">
        <f t="shared" si="15"/>
        <v>7</v>
      </c>
      <c r="C86" s="35">
        <v>149977</v>
      </c>
      <c r="D86" s="35">
        <v>7499</v>
      </c>
      <c r="E86" s="35">
        <v>47097</v>
      </c>
      <c r="F86" s="35">
        <v>124</v>
      </c>
      <c r="G86" s="35">
        <v>95241</v>
      </c>
      <c r="H86" s="35">
        <v>0</v>
      </c>
      <c r="I86" s="24"/>
    </row>
    <row r="87" spans="1:9">
      <c r="A87" s="19"/>
      <c r="B87">
        <f t="shared" si="15"/>
        <v>8</v>
      </c>
      <c r="C87" s="35">
        <v>141015</v>
      </c>
      <c r="D87" s="35">
        <v>8413</v>
      </c>
      <c r="E87" s="35">
        <v>39316</v>
      </c>
      <c r="F87" s="35">
        <v>127</v>
      </c>
      <c r="G87" s="35">
        <v>93140</v>
      </c>
      <c r="H87" s="35">
        <v>0</v>
      </c>
      <c r="I87" s="24"/>
    </row>
    <row r="88" spans="1:9">
      <c r="A88" s="19"/>
      <c r="B88">
        <f t="shared" si="15"/>
        <v>9</v>
      </c>
      <c r="C88" s="35">
        <v>152768</v>
      </c>
      <c r="D88" s="35">
        <v>8515</v>
      </c>
      <c r="E88" s="35">
        <v>47196</v>
      </c>
      <c r="F88" s="35">
        <v>123</v>
      </c>
      <c r="G88" s="35">
        <v>96917</v>
      </c>
      <c r="H88" s="35">
        <v>0</v>
      </c>
      <c r="I88" s="24"/>
    </row>
    <row r="89" spans="1:9">
      <c r="A89" s="19"/>
      <c r="B89">
        <f t="shared" si="15"/>
        <v>10</v>
      </c>
      <c r="C89" s="35">
        <v>148920</v>
      </c>
      <c r="D89" s="35">
        <v>8262</v>
      </c>
      <c r="E89" s="35">
        <v>41772</v>
      </c>
      <c r="F89" s="35">
        <v>121</v>
      </c>
      <c r="G89" s="35">
        <v>98746</v>
      </c>
      <c r="H89" s="35">
        <v>0</v>
      </c>
      <c r="I89" s="24"/>
    </row>
    <row r="90" spans="1:9">
      <c r="A90" s="19"/>
      <c r="B90" s="10" t="s">
        <v>9</v>
      </c>
      <c r="C90" s="33">
        <f t="shared" ref="C90:H90" si="16">AVERAGE(C80:C89)</f>
        <v>151125.29999999999</v>
      </c>
      <c r="D90" s="33">
        <f t="shared" si="16"/>
        <v>7816.1</v>
      </c>
      <c r="E90" s="33">
        <f t="shared" si="16"/>
        <v>44933.5</v>
      </c>
      <c r="F90" s="33">
        <f t="shared" si="16"/>
        <v>124</v>
      </c>
      <c r="G90" s="33">
        <f t="shared" si="16"/>
        <v>98234.6</v>
      </c>
      <c r="H90" s="33">
        <f t="shared" si="16"/>
        <v>0</v>
      </c>
      <c r="I90" s="68" t="s">
        <v>10</v>
      </c>
    </row>
    <row r="91" spans="1:9">
      <c r="A91" s="19"/>
      <c r="B91" s="12" t="s">
        <v>11</v>
      </c>
      <c r="C91" s="11">
        <f t="shared" ref="C91:H91" si="17">_xlfn.STDEV.P(C80:C89)</f>
        <v>4960.7726021256003</v>
      </c>
      <c r="D91" s="11">
        <f t="shared" si="17"/>
        <v>687.04460553882518</v>
      </c>
      <c r="E91" s="11">
        <f t="shared" si="17"/>
        <v>4318.1614200953627</v>
      </c>
      <c r="F91" s="11">
        <f t="shared" si="17"/>
        <v>5.1380930314660516</v>
      </c>
      <c r="G91" s="11">
        <f t="shared" si="17"/>
        <v>3759.2639492326157</v>
      </c>
      <c r="H91" s="11">
        <f t="shared" si="17"/>
        <v>0</v>
      </c>
      <c r="I91" s="68"/>
    </row>
    <row r="92" spans="1:9">
      <c r="A92" s="19"/>
      <c r="B92" s="10" t="s">
        <v>12</v>
      </c>
      <c r="C92" s="13"/>
      <c r="D92" s="14">
        <f>D90/$C90</f>
        <v>5.1719334883040771E-2</v>
      </c>
      <c r="E92" s="14">
        <f>E90/$C90</f>
        <v>0.2973261260688978</v>
      </c>
      <c r="F92" s="14">
        <f>F90/$C90</f>
        <v>8.2051119170648468E-4</v>
      </c>
      <c r="G92" s="14">
        <f>G90/$C90</f>
        <v>0.65002087671620845</v>
      </c>
      <c r="H92" s="14">
        <f>H90/$C90</f>
        <v>0</v>
      </c>
      <c r="I92" s="68"/>
    </row>
    <row r="93" spans="1:9">
      <c r="A93" s="19"/>
      <c r="B93" s="18" t="s">
        <v>12</v>
      </c>
      <c r="C93" s="36">
        <f>$C90-$D$120-$H$120</f>
        <v>58728.099999999977</v>
      </c>
      <c r="D93" s="15"/>
      <c r="E93" s="16">
        <f>E90/$C93</f>
        <v>0.7651107391521268</v>
      </c>
      <c r="F93" s="16">
        <f>F90/$C93</f>
        <v>2.1114253653702411E-3</v>
      </c>
      <c r="G93" s="16">
        <f>G90/$C93</f>
        <v>1.6727018241693508</v>
      </c>
      <c r="H93" s="15"/>
      <c r="I93" s="17" t="s">
        <v>13</v>
      </c>
    </row>
    <row r="94" spans="1:9">
      <c r="A94" s="6" t="s">
        <v>26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/>
    </row>
    <row r="95" spans="1:9">
      <c r="A95" s="21">
        <f>A80*2</f>
        <v>64</v>
      </c>
      <c r="B95">
        <v>1</v>
      </c>
      <c r="C95" s="34">
        <v>150953</v>
      </c>
      <c r="D95" s="35">
        <v>8654</v>
      </c>
      <c r="E95" s="35">
        <v>42999</v>
      </c>
      <c r="F95" s="35">
        <v>126</v>
      </c>
      <c r="G95" s="35">
        <v>99159</v>
      </c>
      <c r="H95" s="35">
        <v>0</v>
      </c>
      <c r="I95" s="24"/>
    </row>
    <row r="96" spans="1:9">
      <c r="A96" s="19"/>
      <c r="B96">
        <f t="shared" ref="B96:B104" si="18">B95+1</f>
        <v>2</v>
      </c>
      <c r="C96" s="34">
        <v>194657</v>
      </c>
      <c r="D96" s="35">
        <v>7272</v>
      </c>
      <c r="E96" s="35">
        <v>39306</v>
      </c>
      <c r="F96" s="35">
        <v>113</v>
      </c>
      <c r="G96" s="35">
        <v>147947</v>
      </c>
      <c r="H96" s="35">
        <v>0</v>
      </c>
      <c r="I96" s="24"/>
    </row>
    <row r="97" spans="1:9">
      <c r="A97" s="19"/>
      <c r="B97">
        <f t="shared" si="18"/>
        <v>3</v>
      </c>
      <c r="C97" s="35">
        <v>169016</v>
      </c>
      <c r="D97" s="35">
        <v>8774</v>
      </c>
      <c r="E97" s="35">
        <v>40650</v>
      </c>
      <c r="F97" s="35">
        <v>128</v>
      </c>
      <c r="G97" s="35">
        <v>119450</v>
      </c>
      <c r="H97" s="35">
        <v>0</v>
      </c>
      <c r="I97" s="24"/>
    </row>
    <row r="98" spans="1:9">
      <c r="A98" s="19"/>
      <c r="B98">
        <f t="shared" si="18"/>
        <v>4</v>
      </c>
      <c r="C98" s="35">
        <v>154189</v>
      </c>
      <c r="D98" s="35">
        <v>9367</v>
      </c>
      <c r="E98" s="35">
        <v>35663</v>
      </c>
      <c r="F98" s="35">
        <v>125</v>
      </c>
      <c r="G98" s="35">
        <v>109016</v>
      </c>
      <c r="H98" s="35">
        <v>0</v>
      </c>
      <c r="I98" s="24"/>
    </row>
    <row r="99" spans="1:9">
      <c r="A99" s="19"/>
      <c r="B99">
        <f t="shared" si="18"/>
        <v>5</v>
      </c>
      <c r="C99" s="35">
        <v>194141</v>
      </c>
      <c r="D99" s="35">
        <v>8992</v>
      </c>
      <c r="E99" s="35">
        <v>56321</v>
      </c>
      <c r="F99" s="35">
        <v>123</v>
      </c>
      <c r="G99" s="35">
        <v>128690</v>
      </c>
      <c r="H99" s="35">
        <v>0</v>
      </c>
      <c r="I99" s="24"/>
    </row>
    <row r="100" spans="1:9">
      <c r="A100" s="19"/>
      <c r="B100">
        <f t="shared" si="18"/>
        <v>6</v>
      </c>
      <c r="C100" s="35">
        <v>166834</v>
      </c>
      <c r="D100" s="35">
        <v>8151</v>
      </c>
      <c r="E100" s="35">
        <v>37693</v>
      </c>
      <c r="F100" s="35">
        <v>134</v>
      </c>
      <c r="G100" s="35">
        <v>120840</v>
      </c>
      <c r="H100" s="35">
        <v>0</v>
      </c>
      <c r="I100" s="24"/>
    </row>
    <row r="101" spans="1:9">
      <c r="A101" s="19"/>
      <c r="B101">
        <f t="shared" si="18"/>
        <v>7</v>
      </c>
      <c r="C101" s="35">
        <v>197412</v>
      </c>
      <c r="D101" s="35">
        <v>6746</v>
      </c>
      <c r="E101" s="35">
        <v>40146</v>
      </c>
      <c r="F101" s="35">
        <v>117</v>
      </c>
      <c r="G101" s="35">
        <v>150380</v>
      </c>
      <c r="H101" s="35">
        <v>0</v>
      </c>
      <c r="I101" s="24"/>
    </row>
    <row r="102" spans="1:9">
      <c r="A102" s="19"/>
      <c r="B102">
        <f t="shared" si="18"/>
        <v>8</v>
      </c>
      <c r="C102" s="35">
        <v>167604</v>
      </c>
      <c r="D102" s="35">
        <v>9130</v>
      </c>
      <c r="E102" s="35">
        <v>43619</v>
      </c>
      <c r="F102" s="35">
        <v>118</v>
      </c>
      <c r="G102" s="35">
        <v>114721</v>
      </c>
      <c r="H102" s="35">
        <v>0</v>
      </c>
      <c r="I102" s="24"/>
    </row>
    <row r="103" spans="1:9">
      <c r="A103" s="19"/>
      <c r="B103">
        <f t="shared" si="18"/>
        <v>9</v>
      </c>
      <c r="C103" s="35">
        <v>161377</v>
      </c>
      <c r="D103" s="35">
        <v>8329</v>
      </c>
      <c r="E103" s="35">
        <v>36506</v>
      </c>
      <c r="F103" s="35">
        <v>124</v>
      </c>
      <c r="G103" s="35">
        <v>116402</v>
      </c>
      <c r="H103" s="35">
        <v>0</v>
      </c>
      <c r="I103" s="24"/>
    </row>
    <row r="104" spans="1:9">
      <c r="A104" s="19"/>
      <c r="B104">
        <f t="shared" si="18"/>
        <v>10</v>
      </c>
      <c r="C104" s="35">
        <v>201119</v>
      </c>
      <c r="D104" s="35">
        <v>8445</v>
      </c>
      <c r="E104" s="35">
        <v>49904</v>
      </c>
      <c r="F104" s="35">
        <v>129</v>
      </c>
      <c r="G104" s="35">
        <v>142626</v>
      </c>
      <c r="H104" s="35">
        <v>0</v>
      </c>
      <c r="I104" s="24"/>
    </row>
    <row r="105" spans="1:9">
      <c r="A105" s="19"/>
      <c r="B105" s="10" t="s">
        <v>9</v>
      </c>
      <c r="C105" s="33">
        <f t="shared" ref="C105:H105" si="19">AVERAGE(C95:C104)</f>
        <v>175730.2</v>
      </c>
      <c r="D105" s="33">
        <f t="shared" si="19"/>
        <v>8386</v>
      </c>
      <c r="E105" s="33">
        <f t="shared" si="19"/>
        <v>42280.7</v>
      </c>
      <c r="F105" s="33">
        <f t="shared" si="19"/>
        <v>123.7</v>
      </c>
      <c r="G105" s="33">
        <f t="shared" si="19"/>
        <v>124923.1</v>
      </c>
      <c r="H105" s="33">
        <f t="shared" si="19"/>
        <v>0</v>
      </c>
      <c r="I105" s="68" t="s">
        <v>10</v>
      </c>
    </row>
    <row r="106" spans="1:9">
      <c r="A106" s="19"/>
      <c r="B106" s="12" t="s">
        <v>11</v>
      </c>
      <c r="C106" s="11">
        <f t="shared" ref="C106:H106" si="20">_xlfn.STDEV.P(C95:C104)</f>
        <v>18127.543136343658</v>
      </c>
      <c r="D106" s="11">
        <f t="shared" si="20"/>
        <v>780.90024971183095</v>
      </c>
      <c r="E106" s="11">
        <f t="shared" si="20"/>
        <v>6097.5798485956702</v>
      </c>
      <c r="F106" s="11">
        <f t="shared" si="20"/>
        <v>5.933801479658718</v>
      </c>
      <c r="G106" s="11">
        <f t="shared" si="20"/>
        <v>16266.15852283507</v>
      </c>
      <c r="H106" s="11">
        <f t="shared" si="20"/>
        <v>0</v>
      </c>
      <c r="I106" s="68"/>
    </row>
    <row r="107" spans="1:9">
      <c r="A107" s="19"/>
      <c r="B107" s="10" t="s">
        <v>12</v>
      </c>
      <c r="C107" s="13"/>
      <c r="D107" s="14">
        <f>D105/$C105</f>
        <v>4.7720881214498134E-2</v>
      </c>
      <c r="E107" s="14">
        <f>E105/$C105</f>
        <v>0.2406000789847163</v>
      </c>
      <c r="F107" s="14">
        <f>F105/$C105</f>
        <v>7.0391998643374893E-4</v>
      </c>
      <c r="G107" s="14">
        <f>G105/$C105</f>
        <v>0.71088008777091249</v>
      </c>
      <c r="H107" s="14">
        <f>H105/$C105</f>
        <v>0</v>
      </c>
      <c r="I107" s="68"/>
    </row>
    <row r="108" spans="1:9">
      <c r="A108" s="19"/>
      <c r="B108" s="18" t="s">
        <v>12</v>
      </c>
      <c r="C108" s="36">
        <f>$C105-$D$120-$H$120</f>
        <v>83333</v>
      </c>
      <c r="D108" s="15"/>
      <c r="E108" s="16">
        <f>E105/$C108</f>
        <v>0.50737042948171784</v>
      </c>
      <c r="F108" s="16">
        <f>F105/$C108</f>
        <v>1.4844059376237506E-3</v>
      </c>
      <c r="G108" s="16">
        <f>G105/$C108</f>
        <v>1.4990831963327853</v>
      </c>
      <c r="H108" s="15"/>
      <c r="I108" s="17" t="s">
        <v>13</v>
      </c>
    </row>
    <row r="109" spans="1:9">
      <c r="A109" s="22" t="s">
        <v>27</v>
      </c>
      <c r="B109" s="3" t="s">
        <v>2</v>
      </c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/>
    </row>
    <row r="110" spans="1:9">
      <c r="A110" s="23"/>
      <c r="B110">
        <v>1</v>
      </c>
      <c r="C110" s="34">
        <f>SEQ!C21</f>
        <v>357585</v>
      </c>
      <c r="D110" s="34">
        <f>SEQ!D21</f>
        <v>11329</v>
      </c>
      <c r="E110" s="34">
        <f>SEQ!E21</f>
        <v>85684</v>
      </c>
      <c r="F110" s="34">
        <f>SEQ!F21</f>
        <v>84</v>
      </c>
      <c r="G110" s="34">
        <f>SEQ!G21</f>
        <v>170651</v>
      </c>
      <c r="H110" s="34">
        <f>SEQ!H21</f>
        <v>84274</v>
      </c>
      <c r="I110" s="24"/>
    </row>
    <row r="111" spans="1:9">
      <c r="A111" s="23"/>
      <c r="B111">
        <f t="shared" ref="B111:B119" si="21">B110+1</f>
        <v>2</v>
      </c>
      <c r="C111" s="34">
        <f>SEQ!C22</f>
        <v>360125</v>
      </c>
      <c r="D111" s="34">
        <f>SEQ!D22</f>
        <v>4805</v>
      </c>
      <c r="E111" s="34">
        <f>SEQ!E22</f>
        <v>90145</v>
      </c>
      <c r="F111" s="34">
        <f>SEQ!F22</f>
        <v>72</v>
      </c>
      <c r="G111" s="34">
        <f>SEQ!G22</f>
        <v>175487</v>
      </c>
      <c r="H111" s="34">
        <f>SEQ!H22</f>
        <v>81606</v>
      </c>
      <c r="I111" s="24"/>
    </row>
    <row r="112" spans="1:9">
      <c r="A112" s="23"/>
      <c r="B112">
        <f t="shared" si="21"/>
        <v>3</v>
      </c>
      <c r="C112" s="34">
        <f>SEQ!C23</f>
        <v>369404</v>
      </c>
      <c r="D112" s="34">
        <f>SEQ!D23</f>
        <v>10862</v>
      </c>
      <c r="E112" s="34">
        <f>SEQ!E23</f>
        <v>98940</v>
      </c>
      <c r="F112" s="34">
        <f>SEQ!F23</f>
        <v>76</v>
      </c>
      <c r="G112" s="34">
        <f>SEQ!G23</f>
        <v>170372</v>
      </c>
      <c r="H112" s="34">
        <f>SEQ!H23</f>
        <v>81782</v>
      </c>
      <c r="I112" s="24"/>
    </row>
    <row r="113" spans="1:9">
      <c r="A113" s="23"/>
      <c r="B113">
        <f t="shared" si="21"/>
        <v>4</v>
      </c>
      <c r="C113" s="34">
        <f>SEQ!C24</f>
        <v>365736</v>
      </c>
      <c r="D113" s="34">
        <f>SEQ!D24</f>
        <v>11465</v>
      </c>
      <c r="E113" s="34">
        <f>SEQ!E24</f>
        <v>96775</v>
      </c>
      <c r="F113" s="34">
        <f>SEQ!F24</f>
        <v>75</v>
      </c>
      <c r="G113" s="34">
        <f>SEQ!G24</f>
        <v>170238</v>
      </c>
      <c r="H113" s="34">
        <f>SEQ!H24</f>
        <v>80926</v>
      </c>
      <c r="I113" s="24"/>
    </row>
    <row r="114" spans="1:9">
      <c r="A114" s="23"/>
      <c r="B114">
        <f t="shared" si="21"/>
        <v>5</v>
      </c>
      <c r="C114" s="34">
        <f>SEQ!C25</f>
        <v>365647</v>
      </c>
      <c r="D114" s="34">
        <f>SEQ!D25</f>
        <v>13846</v>
      </c>
      <c r="E114" s="34">
        <f>SEQ!E25</f>
        <v>90133</v>
      </c>
      <c r="F114" s="34">
        <f>SEQ!F25</f>
        <v>76</v>
      </c>
      <c r="G114" s="34">
        <f>SEQ!G25</f>
        <v>174716</v>
      </c>
      <c r="H114" s="34">
        <f>SEQ!H25</f>
        <v>81111</v>
      </c>
      <c r="I114" s="24"/>
    </row>
    <row r="115" spans="1:9">
      <c r="A115" s="23"/>
      <c r="B115">
        <f t="shared" si="21"/>
        <v>6</v>
      </c>
      <c r="C115" s="34">
        <f>SEQ!C26</f>
        <v>363438</v>
      </c>
      <c r="D115" s="34">
        <f>SEQ!D26</f>
        <v>10538</v>
      </c>
      <c r="E115" s="34">
        <f>SEQ!E26</f>
        <v>92440</v>
      </c>
      <c r="F115" s="34">
        <f>SEQ!F26</f>
        <v>77</v>
      </c>
      <c r="G115" s="34">
        <f>SEQ!G26</f>
        <v>172825</v>
      </c>
      <c r="H115" s="34">
        <f>SEQ!H26</f>
        <v>81797</v>
      </c>
      <c r="I115" s="24"/>
    </row>
    <row r="116" spans="1:9">
      <c r="A116" s="23"/>
      <c r="B116">
        <f t="shared" si="21"/>
        <v>7</v>
      </c>
      <c r="C116" s="34">
        <f>SEQ!C27</f>
        <v>364831</v>
      </c>
      <c r="D116" s="34">
        <f>SEQ!D27</f>
        <v>10372</v>
      </c>
      <c r="E116" s="34">
        <f>SEQ!E27</f>
        <v>95492</v>
      </c>
      <c r="F116" s="34">
        <f>SEQ!F27</f>
        <v>75</v>
      </c>
      <c r="G116" s="34">
        <f>SEQ!G27</f>
        <v>171388</v>
      </c>
      <c r="H116" s="34">
        <f>SEQ!H27</f>
        <v>80688</v>
      </c>
      <c r="I116" s="24"/>
    </row>
    <row r="117" spans="1:9">
      <c r="A117" s="23"/>
      <c r="B117">
        <f t="shared" si="21"/>
        <v>8</v>
      </c>
      <c r="C117" s="34">
        <f>SEQ!C28</f>
        <v>376563</v>
      </c>
      <c r="D117" s="34">
        <f>SEQ!D28</f>
        <v>10878</v>
      </c>
      <c r="E117" s="34">
        <f>SEQ!E28</f>
        <v>99307</v>
      </c>
      <c r="F117" s="34">
        <f>SEQ!F28</f>
        <v>76</v>
      </c>
      <c r="G117" s="34">
        <f>SEQ!G28</f>
        <v>175300</v>
      </c>
      <c r="H117" s="34">
        <f>SEQ!H28</f>
        <v>83165</v>
      </c>
      <c r="I117" s="24"/>
    </row>
    <row r="118" spans="1:9">
      <c r="A118" s="23"/>
      <c r="B118">
        <f t="shared" si="21"/>
        <v>9</v>
      </c>
      <c r="C118" s="34">
        <f>SEQ!C29</f>
        <v>378025</v>
      </c>
      <c r="D118" s="34">
        <f>SEQ!D29</f>
        <v>10725</v>
      </c>
      <c r="E118" s="34">
        <f>SEQ!E29</f>
        <v>94973</v>
      </c>
      <c r="F118" s="34">
        <f>SEQ!F29</f>
        <v>77</v>
      </c>
      <c r="G118" s="34">
        <f>SEQ!G29</f>
        <v>182523</v>
      </c>
      <c r="H118" s="34">
        <f>SEQ!H29</f>
        <v>81862</v>
      </c>
      <c r="I118" s="24"/>
    </row>
    <row r="119" spans="1:9">
      <c r="A119" s="23"/>
      <c r="B119">
        <f t="shared" si="21"/>
        <v>10</v>
      </c>
      <c r="C119" s="34">
        <f>SEQ!C30</f>
        <v>374701</v>
      </c>
      <c r="D119" s="34">
        <f>SEQ!D30</f>
        <v>10432</v>
      </c>
      <c r="E119" s="34">
        <f>SEQ!E30</f>
        <v>95113</v>
      </c>
      <c r="F119" s="34">
        <f>SEQ!F30</f>
        <v>79</v>
      </c>
      <c r="G119" s="34">
        <f>SEQ!G30</f>
        <v>179923</v>
      </c>
      <c r="H119" s="34">
        <f>SEQ!H30</f>
        <v>81509</v>
      </c>
      <c r="I119" s="24"/>
    </row>
    <row r="120" spans="1:9">
      <c r="A120" s="23"/>
      <c r="B120" s="10" t="s">
        <v>9</v>
      </c>
      <c r="C120" s="33">
        <f t="shared" ref="C120:H120" si="22">AVERAGE(C110:C119)</f>
        <v>367605.5</v>
      </c>
      <c r="D120" s="33">
        <f t="shared" si="22"/>
        <v>10525.2</v>
      </c>
      <c r="E120" s="33">
        <f t="shared" si="22"/>
        <v>93900.2</v>
      </c>
      <c r="F120" s="33">
        <f t="shared" si="22"/>
        <v>76.7</v>
      </c>
      <c r="G120" s="33">
        <f t="shared" si="22"/>
        <v>174342.3</v>
      </c>
      <c r="H120" s="33">
        <f t="shared" si="22"/>
        <v>81872</v>
      </c>
      <c r="I120" s="68" t="s">
        <v>10</v>
      </c>
    </row>
    <row r="121" spans="1:9">
      <c r="A121" s="23"/>
      <c r="B121" s="12" t="s">
        <v>11</v>
      </c>
      <c r="C121" s="11">
        <f t="shared" ref="C121:H121" si="23">_xlfn.STDEV.P(C110:C119)</f>
        <v>6566.1896751464619</v>
      </c>
      <c r="D121" s="11">
        <f t="shared" si="23"/>
        <v>2135.1314151592637</v>
      </c>
      <c r="E121" s="11">
        <f t="shared" si="23"/>
        <v>4074.1208327687091</v>
      </c>
      <c r="F121" s="11">
        <f t="shared" si="23"/>
        <v>2.9681644159311666</v>
      </c>
      <c r="G121" s="11">
        <f t="shared" si="23"/>
        <v>3971.1407441691108</v>
      </c>
      <c r="H121" s="11">
        <f t="shared" si="23"/>
        <v>1026.3379560359249</v>
      </c>
      <c r="I121" s="68"/>
    </row>
    <row r="122" spans="1:9">
      <c r="A122" s="23"/>
      <c r="B122" s="10" t="s">
        <v>12</v>
      </c>
      <c r="C122" s="13"/>
      <c r="D122" s="14">
        <f>D120/$C120</f>
        <v>2.8631780536471845E-2</v>
      </c>
      <c r="E122" s="14">
        <f>E120/$C120</f>
        <v>0.25543741864580372</v>
      </c>
      <c r="F122" s="14">
        <f>F120/$C120</f>
        <v>2.0864758552306754E-4</v>
      </c>
      <c r="G122" s="14">
        <f>G120/$C120</f>
        <v>0.47426466687794383</v>
      </c>
      <c r="H122" s="14">
        <f>H120/$C120</f>
        <v>0.22271701593148088</v>
      </c>
      <c r="I122" s="68"/>
    </row>
    <row r="123" spans="1:9">
      <c r="A123" s="23"/>
      <c r="B123" s="18" t="s">
        <v>12</v>
      </c>
      <c r="C123" s="36">
        <f>$C120-$D120-$H120</f>
        <v>275208.3</v>
      </c>
      <c r="D123" s="15"/>
      <c r="E123" s="16">
        <f>E120/$C123</f>
        <v>0.34119683163625514</v>
      </c>
      <c r="F123" s="16">
        <f>F120/$C123</f>
        <v>2.786979898498701E-4</v>
      </c>
      <c r="G123" s="16">
        <f>G120/$C123</f>
        <v>0.6334921584850457</v>
      </c>
      <c r="H123" s="15"/>
      <c r="I123" s="17" t="s">
        <v>13</v>
      </c>
    </row>
    <row r="125" spans="1:9" ht="15" thickBot="1"/>
    <row r="126" spans="1:9">
      <c r="A126" s="81" t="s">
        <v>28</v>
      </c>
      <c r="B126" s="82"/>
      <c r="C126" s="82"/>
      <c r="D126" s="83"/>
    </row>
    <row r="127" spans="1:9">
      <c r="A127" s="51"/>
      <c r="B127" s="50" t="s">
        <v>29</v>
      </c>
      <c r="C127" s="50" t="s">
        <v>30</v>
      </c>
      <c r="D127" s="52" t="s">
        <v>31</v>
      </c>
    </row>
    <row r="128" spans="1:9">
      <c r="A128" s="53" t="s">
        <v>32</v>
      </c>
      <c r="B128" s="37">
        <f>C$120-C128</f>
        <v>99363</v>
      </c>
      <c r="C128" s="37">
        <f>E$120+G$120</f>
        <v>268242.5</v>
      </c>
      <c r="D128" s="79">
        <f>(1/B129)</f>
        <v>3.6996215895252758</v>
      </c>
    </row>
    <row r="129" spans="1:4" ht="15" thickBot="1">
      <c r="A129" s="54" t="s">
        <v>33</v>
      </c>
      <c r="B129" s="55">
        <f>B128/($B128+$C128)</f>
        <v>0.2702979144762524</v>
      </c>
      <c r="C129" s="55">
        <f>C128/($B128+$C128)</f>
        <v>0.7297020855237476</v>
      </c>
      <c r="D129" s="80"/>
    </row>
    <row r="130" spans="1:4" ht="15" thickBot="1"/>
    <row r="131" spans="1:4">
      <c r="A131" s="81" t="s">
        <v>34</v>
      </c>
      <c r="B131" s="82"/>
      <c r="C131" s="82"/>
      <c r="D131" s="83"/>
    </row>
    <row r="132" spans="1:4">
      <c r="A132" s="51"/>
      <c r="B132" s="50" t="s">
        <v>29</v>
      </c>
      <c r="C132" s="50" t="s">
        <v>30</v>
      </c>
      <c r="D132" s="52" t="s">
        <v>31</v>
      </c>
    </row>
    <row r="133" spans="1:4">
      <c r="A133" s="53" t="s">
        <v>32</v>
      </c>
      <c r="B133" s="37">
        <f>C$123-C133</f>
        <v>6965.7999999999884</v>
      </c>
      <c r="C133" s="37">
        <f>E$120+G$120</f>
        <v>268242.5</v>
      </c>
      <c r="D133" s="79">
        <f>(1/B134)</f>
        <v>39.508498664905744</v>
      </c>
    </row>
    <row r="134" spans="1:4" ht="15" thickBot="1">
      <c r="A134" s="54" t="s">
        <v>33</v>
      </c>
      <c r="B134" s="55">
        <f>B133/($B133+$C133)</f>
        <v>2.5311009878699112E-2</v>
      </c>
      <c r="C134" s="55">
        <f>C133/($B133+$C133)</f>
        <v>0.97468899012130084</v>
      </c>
      <c r="D134" s="80"/>
    </row>
  </sheetData>
  <mergeCells count="13">
    <mergeCell ref="A131:D131"/>
    <mergeCell ref="D133:D134"/>
    <mergeCell ref="I90:I92"/>
    <mergeCell ref="I105:I107"/>
    <mergeCell ref="I120:I122"/>
    <mergeCell ref="I75:I77"/>
    <mergeCell ref="A126:D126"/>
    <mergeCell ref="D128:D129"/>
    <mergeCell ref="A3:I3"/>
    <mergeCell ref="I15:I17"/>
    <mergeCell ref="I30:I32"/>
    <mergeCell ref="I45:I47"/>
    <mergeCell ref="I60:I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638E-C930-4CBF-803E-E90CEAC35678}">
  <dimension ref="A1:AE42"/>
  <sheetViews>
    <sheetView zoomScale="85" zoomScaleNormal="85" workbookViewId="0">
      <selection activeCell="I38" sqref="I38"/>
    </sheetView>
  </sheetViews>
  <sheetFormatPr defaultRowHeight="14.45"/>
  <cols>
    <col min="1" max="1" width="13.28515625" customWidth="1"/>
    <col min="2" max="2" width="13.7109375" customWidth="1"/>
    <col min="3" max="3" width="14" customWidth="1"/>
    <col min="4" max="4" width="16.5703125" customWidth="1"/>
    <col min="5" max="5" width="10.85546875" customWidth="1"/>
    <col min="6" max="6" width="13.7109375" customWidth="1"/>
    <col min="7" max="7" width="13.5703125" customWidth="1"/>
    <col min="8" max="8" width="15.85546875" customWidth="1"/>
    <col min="9" max="9" width="15.7109375" customWidth="1"/>
    <col min="10" max="10" width="14.85546875" customWidth="1"/>
  </cols>
  <sheetData>
    <row r="1" spans="1:10" ht="15" thickBot="1"/>
    <row r="2" spans="1:10" ht="18.600000000000001" thickBot="1">
      <c r="A2" s="91" t="s">
        <v>28</v>
      </c>
      <c r="B2" s="92"/>
      <c r="C2" s="92"/>
      <c r="D2" s="92"/>
      <c r="E2" s="92"/>
      <c r="F2" s="92"/>
      <c r="G2" s="92"/>
      <c r="H2" s="92"/>
      <c r="I2" s="92"/>
      <c r="J2" s="93"/>
    </row>
    <row r="3" spans="1:10" ht="15" thickBot="1">
      <c r="A3" s="47"/>
      <c r="B3" s="87" t="s">
        <v>40</v>
      </c>
      <c r="C3" s="87"/>
      <c r="D3" s="87"/>
      <c r="E3" s="87" t="s">
        <v>41</v>
      </c>
      <c r="F3" s="87"/>
      <c r="G3" s="87"/>
      <c r="H3" s="87" t="s">
        <v>42</v>
      </c>
      <c r="I3" s="87"/>
      <c r="J3" s="94"/>
    </row>
    <row r="4" spans="1:10" ht="15" thickBot="1">
      <c r="A4" s="46" t="s">
        <v>43</v>
      </c>
      <c r="B4" s="88" t="s">
        <v>44</v>
      </c>
      <c r="C4" s="88"/>
      <c r="D4" s="88"/>
      <c r="E4" s="88" t="s">
        <v>44</v>
      </c>
      <c r="F4" s="88"/>
      <c r="G4" s="88"/>
      <c r="H4" s="88" t="s">
        <v>44</v>
      </c>
      <c r="I4" s="88"/>
      <c r="J4" s="95"/>
    </row>
    <row r="5" spans="1:10">
      <c r="A5" s="48"/>
      <c r="B5" s="31" t="s">
        <v>45</v>
      </c>
      <c r="C5" s="31" t="s">
        <v>46</v>
      </c>
      <c r="D5" s="49" t="s">
        <v>47</v>
      </c>
      <c r="E5" s="31" t="s">
        <v>45</v>
      </c>
      <c r="F5" s="31" t="s">
        <v>46</v>
      </c>
      <c r="G5" s="31" t="s">
        <v>47</v>
      </c>
      <c r="H5" s="40" t="s">
        <v>45</v>
      </c>
      <c r="I5" s="31" t="s">
        <v>46</v>
      </c>
      <c r="J5" s="49" t="s">
        <v>47</v>
      </c>
    </row>
    <row r="6" spans="1:10">
      <c r="A6" s="44">
        <f>1</f>
        <v>1</v>
      </c>
      <c r="B6" s="37">
        <f>TH!C15</f>
        <v>4802960.9000000004</v>
      </c>
      <c r="C6" s="37">
        <f>FF!$C15</f>
        <v>3945936.4</v>
      </c>
      <c r="D6" s="85">
        <f>SEQ!C49</f>
        <v>3908834.3</v>
      </c>
      <c r="E6" s="37">
        <f>'TH3'!C15</f>
        <v>428835.6</v>
      </c>
      <c r="F6" s="37">
        <f>'FF3'!$C15</f>
        <v>381732.7</v>
      </c>
      <c r="G6" s="89">
        <f>SEQ!C31</f>
        <v>367605.5</v>
      </c>
      <c r="H6" s="41">
        <f>'TH2'!C15</f>
        <v>13746620.699999999</v>
      </c>
      <c r="I6" s="37">
        <f>'FF2'!$C15</f>
        <v>12303577.800000001</v>
      </c>
      <c r="J6" s="85">
        <f>SEQ!C67</f>
        <v>11260737.9</v>
      </c>
    </row>
    <row r="7" spans="1:10">
      <c r="A7" s="44">
        <f t="shared" ref="A7:A12" si="0">A6*2</f>
        <v>2</v>
      </c>
      <c r="B7" s="37">
        <f>TH!C30</f>
        <v>3192331.2</v>
      </c>
      <c r="C7" s="37">
        <f>FF!C30</f>
        <v>2559841.2999999998</v>
      </c>
      <c r="D7" s="85"/>
      <c r="E7" s="37">
        <f>'TH3'!C30</f>
        <v>268512.59999999998</v>
      </c>
      <c r="F7" s="37">
        <f>'FF3'!C$30</f>
        <v>240543</v>
      </c>
      <c r="G7" s="89"/>
      <c r="H7" s="41">
        <f>'TH2'!C30</f>
        <v>9192233.5999999996</v>
      </c>
      <c r="I7" s="37">
        <f>'FF2'!C$30</f>
        <v>7566141.0999999996</v>
      </c>
      <c r="J7" s="85"/>
    </row>
    <row r="8" spans="1:10">
      <c r="A8" s="44">
        <f t="shared" si="0"/>
        <v>4</v>
      </c>
      <c r="B8" s="37">
        <f>TH!C45</f>
        <v>2278095.7000000002</v>
      </c>
      <c r="C8" s="37">
        <f>FF!C45</f>
        <v>1842806.8</v>
      </c>
      <c r="D8" s="85"/>
      <c r="E8" s="37">
        <f>'TH3'!C45</f>
        <v>179147.9</v>
      </c>
      <c r="F8" s="37">
        <f>'FF3'!C$45</f>
        <v>206377.2</v>
      </c>
      <c r="G8" s="89"/>
      <c r="H8" s="41">
        <f>'TH2'!C45</f>
        <v>7389451.7999999998</v>
      </c>
      <c r="I8" s="37">
        <f>'FF2'!C$45</f>
        <v>5308413.2</v>
      </c>
      <c r="J8" s="85"/>
    </row>
    <row r="9" spans="1:10">
      <c r="A9" s="44">
        <f t="shared" si="0"/>
        <v>8</v>
      </c>
      <c r="B9" s="37">
        <f>TH!C60</f>
        <v>1826990.4</v>
      </c>
      <c r="C9" s="37">
        <f>FF!C60</f>
        <v>1610333</v>
      </c>
      <c r="D9" s="85"/>
      <c r="E9" s="37">
        <f>'TH3'!C60</f>
        <v>143458.4</v>
      </c>
      <c r="F9" s="37">
        <f>'FF3'!C60</f>
        <v>147700.1</v>
      </c>
      <c r="G9" s="89"/>
      <c r="H9" s="41">
        <f>'TH2'!C60</f>
        <v>5501469.4000000004</v>
      </c>
      <c r="I9" s="37">
        <f>'FF2'!C60</f>
        <v>4181386.9</v>
      </c>
      <c r="J9" s="85"/>
    </row>
    <row r="10" spans="1:10">
      <c r="A10" s="44">
        <f t="shared" si="0"/>
        <v>16</v>
      </c>
      <c r="B10" s="37">
        <f>TH!C75</f>
        <v>1595046.6</v>
      </c>
      <c r="C10" s="37">
        <f>FF!C75</f>
        <v>1393779.4</v>
      </c>
      <c r="D10" s="85"/>
      <c r="E10" s="37">
        <f>'TH3'!C75</f>
        <v>120633.8</v>
      </c>
      <c r="F10" s="37">
        <f>'FF3'!C75</f>
        <v>138369</v>
      </c>
      <c r="G10" s="89"/>
      <c r="H10" s="41">
        <f>'TH2'!C75</f>
        <v>5442668.2999999998</v>
      </c>
      <c r="I10" s="37">
        <f>'FF2'!C75</f>
        <v>4033211.6</v>
      </c>
      <c r="J10" s="85"/>
    </row>
    <row r="11" spans="1:10">
      <c r="A11" s="44">
        <f t="shared" si="0"/>
        <v>32</v>
      </c>
      <c r="B11" s="37">
        <f>TH!C90</f>
        <v>1383343.6</v>
      </c>
      <c r="C11" s="37">
        <f>FF!C90</f>
        <v>1411509.3</v>
      </c>
      <c r="D11" s="85"/>
      <c r="E11" s="37">
        <f>'TH3'!C90</f>
        <v>115094</v>
      </c>
      <c r="F11" s="37">
        <f>'FF3'!C90</f>
        <v>151125.29999999999</v>
      </c>
      <c r="G11" s="89"/>
      <c r="H11" s="41">
        <f>'TH2'!C90</f>
        <v>5236867.0999999996</v>
      </c>
      <c r="I11" s="37">
        <f>'FF2'!C90</f>
        <v>4390928</v>
      </c>
      <c r="J11" s="85"/>
    </row>
    <row r="12" spans="1:10" ht="15" thickBot="1">
      <c r="A12" s="45">
        <f t="shared" si="0"/>
        <v>64</v>
      </c>
      <c r="B12" s="43">
        <f>TH!C105</f>
        <v>1298996.7</v>
      </c>
      <c r="C12" s="43">
        <f>FF!C105</f>
        <v>1621210.5</v>
      </c>
      <c r="D12" s="86"/>
      <c r="E12" s="43">
        <f>'TH3'!C105</f>
        <v>120660.7</v>
      </c>
      <c r="F12" s="43">
        <f>'FF3'!C105</f>
        <v>175730.2</v>
      </c>
      <c r="G12" s="90"/>
      <c r="H12" s="42">
        <f>'TH2'!C105</f>
        <v>4350756</v>
      </c>
      <c r="I12" s="43">
        <f>'FF2'!C105</f>
        <v>4637839.5</v>
      </c>
      <c r="J12" s="86"/>
    </row>
    <row r="14" spans="1:10">
      <c r="A14" s="84" t="s">
        <v>48</v>
      </c>
      <c r="B14" s="84"/>
      <c r="C14" s="84"/>
      <c r="D14" s="84"/>
      <c r="E14" s="84"/>
      <c r="F14" s="84"/>
      <c r="G14" s="84"/>
      <c r="H14" s="84"/>
      <c r="I14" s="84"/>
    </row>
    <row r="15" spans="1:10">
      <c r="A15" s="29" t="s">
        <v>43</v>
      </c>
      <c r="B15" s="29" t="s">
        <v>49</v>
      </c>
      <c r="C15" s="29" t="s">
        <v>50</v>
      </c>
      <c r="D15" s="29" t="s">
        <v>51</v>
      </c>
      <c r="E15" s="29" t="s">
        <v>52</v>
      </c>
      <c r="F15" s="29" t="s">
        <v>53</v>
      </c>
      <c r="G15" s="29" t="s">
        <v>54</v>
      </c>
      <c r="H15" s="29" t="s">
        <v>55</v>
      </c>
      <c r="I15" s="29" t="s">
        <v>56</v>
      </c>
    </row>
    <row r="16" spans="1:10">
      <c r="A16" s="30">
        <f>1</f>
        <v>1</v>
      </c>
      <c r="B16" s="27">
        <f>A16</f>
        <v>1</v>
      </c>
      <c r="C16" s="32">
        <f>$G$6/E6</f>
        <v>0.85721777762853646</v>
      </c>
      <c r="D16" s="32">
        <f>$G$6/F6</f>
        <v>0.9629919050686514</v>
      </c>
      <c r="E16" s="32">
        <f>$D$6/B6</f>
        <v>0.81383845952191691</v>
      </c>
      <c r="F16" s="32">
        <f>$D$6/C6</f>
        <v>0.99059739026711124</v>
      </c>
      <c r="G16" s="32">
        <f>$J$6/H6</f>
        <v>0.81916408008551522</v>
      </c>
      <c r="H16" s="32">
        <f>$J$6/I6</f>
        <v>0.91524092284766145</v>
      </c>
      <c r="I16" s="9">
        <f>TH!$D$127</f>
        <v>3.6700057404365025</v>
      </c>
    </row>
    <row r="17" spans="1:31">
      <c r="A17" s="30">
        <f t="shared" ref="A17:A22" si="1">A16*2</f>
        <v>2</v>
      </c>
      <c r="B17" s="27">
        <f t="shared" ref="B17:B22" si="2">A17</f>
        <v>2</v>
      </c>
      <c r="C17" s="32">
        <f>$G$6/E7</f>
        <v>1.3690437618197433</v>
      </c>
      <c r="D17" s="32">
        <f>$G$6/F7</f>
        <v>1.5282319585271655</v>
      </c>
      <c r="E17" s="32">
        <f>$D$6/B7</f>
        <v>1.2244451014355902</v>
      </c>
      <c r="F17" s="32">
        <f>$D$6/C7</f>
        <v>1.5269830594576312</v>
      </c>
      <c r="G17" s="32">
        <f>J$6/H7</f>
        <v>1.2250273861621621</v>
      </c>
      <c r="H17" s="32">
        <f>$J$6/I7</f>
        <v>1.4883066217202849</v>
      </c>
      <c r="I17" s="9">
        <f>TH!$D$127</f>
        <v>3.6700057404365025</v>
      </c>
    </row>
    <row r="18" spans="1:31">
      <c r="A18" s="30">
        <f t="shared" si="1"/>
        <v>4</v>
      </c>
      <c r="B18" s="27">
        <f t="shared" si="2"/>
        <v>4</v>
      </c>
      <c r="C18" s="32">
        <f>$G$6/E8</f>
        <v>2.0519665594740437</v>
      </c>
      <c r="D18" s="32">
        <f>$G$6/F8</f>
        <v>1.7812311631323614</v>
      </c>
      <c r="E18" s="32">
        <f>$D$6/B8</f>
        <v>1.7158341065302918</v>
      </c>
      <c r="F18" s="32">
        <f>$D$6/C8</f>
        <v>2.1211308206590078</v>
      </c>
      <c r="G18" s="32">
        <f>J$6/H8</f>
        <v>1.5238935451206272</v>
      </c>
      <c r="H18" s="32">
        <f>$J$6/I8</f>
        <v>2.121300184394086</v>
      </c>
      <c r="I18" s="9">
        <f>TH!$D$127</f>
        <v>3.6700057404365025</v>
      </c>
    </row>
    <row r="19" spans="1:31">
      <c r="A19" s="30">
        <f t="shared" si="1"/>
        <v>8</v>
      </c>
      <c r="B19" s="27">
        <f t="shared" si="2"/>
        <v>8</v>
      </c>
      <c r="C19" s="32">
        <f>$G$6/E9</f>
        <v>2.5624536450985094</v>
      </c>
      <c r="D19" s="32">
        <f>$G$6/F9</f>
        <v>2.4888642594013137</v>
      </c>
      <c r="E19" s="32">
        <f>$D$6/B9</f>
        <v>2.1394936174815151</v>
      </c>
      <c r="F19" s="32">
        <f>$D$6/C9</f>
        <v>2.4273453378897405</v>
      </c>
      <c r="G19" s="32">
        <f>J$6/H9</f>
        <v>2.0468600443365186</v>
      </c>
      <c r="H19" s="32">
        <f>$J$6/I9</f>
        <v>2.6930628926014957</v>
      </c>
      <c r="I19" s="9">
        <f>TH!$D$127</f>
        <v>3.6700057404365025</v>
      </c>
      <c r="AE19" t="s">
        <v>57</v>
      </c>
    </row>
    <row r="20" spans="1:31">
      <c r="A20" s="30">
        <f t="shared" si="1"/>
        <v>16</v>
      </c>
      <c r="B20" s="27">
        <f t="shared" si="2"/>
        <v>16</v>
      </c>
      <c r="C20" s="32">
        <f>$G$6/E10</f>
        <v>3.0472844260895369</v>
      </c>
      <c r="D20" s="32">
        <f>$G$6/F10</f>
        <v>2.6567041750681151</v>
      </c>
      <c r="E20" s="32">
        <f>$D$6/B10</f>
        <v>2.4506082142051522</v>
      </c>
      <c r="F20" s="32">
        <f>$D$6/C10</f>
        <v>2.8044856309398747</v>
      </c>
      <c r="G20" s="32">
        <f>J$6/H10</f>
        <v>2.0689737605358021</v>
      </c>
      <c r="H20" s="32">
        <f>$J$6/I10</f>
        <v>2.7920027553228302</v>
      </c>
      <c r="I20" s="9">
        <f>TH!$D$127</f>
        <v>3.6700057404365025</v>
      </c>
    </row>
    <row r="21" spans="1:31">
      <c r="A21" s="30">
        <f t="shared" si="1"/>
        <v>32</v>
      </c>
      <c r="B21" s="27">
        <f t="shared" si="2"/>
        <v>32</v>
      </c>
      <c r="C21" s="32">
        <f>$G$6/E11</f>
        <v>3.1939588510261179</v>
      </c>
      <c r="D21" s="32">
        <f>$G$6/F11</f>
        <v>2.4324550555069204</v>
      </c>
      <c r="E21" s="32">
        <f>$D$6/B11</f>
        <v>2.8256423783649987</v>
      </c>
      <c r="F21" s="32">
        <f>$D$6/C11</f>
        <v>2.7692586226672398</v>
      </c>
      <c r="G21" s="32">
        <f>J$6/H11</f>
        <v>2.1502813962951248</v>
      </c>
      <c r="H21" s="32">
        <f>$J$6/I11</f>
        <v>2.5645462417056257</v>
      </c>
      <c r="I21" s="9">
        <f>TH!$D$127</f>
        <v>3.6700057404365025</v>
      </c>
    </row>
    <row r="22" spans="1:31">
      <c r="A22" s="7">
        <f t="shared" si="1"/>
        <v>64</v>
      </c>
      <c r="B22" s="27">
        <f t="shared" si="2"/>
        <v>64</v>
      </c>
      <c r="C22" s="32">
        <f>$G$6/E12</f>
        <v>3.0466050669356304</v>
      </c>
      <c r="D22" s="32">
        <f>$G$6/F12</f>
        <v>2.0918743619480318</v>
      </c>
      <c r="E22" s="32">
        <f>$D$6/B12</f>
        <v>3.0091179600379276</v>
      </c>
      <c r="F22" s="32">
        <f>$D$6/C12</f>
        <v>2.4110590820871192</v>
      </c>
      <c r="G22" s="32">
        <f>J$6/H12</f>
        <v>2.5882255635572302</v>
      </c>
      <c r="H22" s="32">
        <f>$J$6/I12</f>
        <v>2.4280137119880929</v>
      </c>
      <c r="I22" s="9">
        <f>TH!$D$127</f>
        <v>3.6700057404365025</v>
      </c>
    </row>
    <row r="24" spans="1:31">
      <c r="A24" s="84" t="s">
        <v>58</v>
      </c>
      <c r="B24" s="84"/>
      <c r="C24" s="84"/>
      <c r="D24" s="84"/>
      <c r="E24" s="84"/>
      <c r="F24" s="84"/>
      <c r="G24" s="84"/>
      <c r="H24" s="84"/>
    </row>
    <row r="25" spans="1:31">
      <c r="A25" s="29" t="s">
        <v>43</v>
      </c>
      <c r="B25" s="29" t="s">
        <v>49</v>
      </c>
      <c r="C25" s="29" t="s">
        <v>50</v>
      </c>
      <c r="D25" s="29" t="s">
        <v>51</v>
      </c>
      <c r="E25" s="29" t="s">
        <v>52</v>
      </c>
      <c r="F25" s="29" t="s">
        <v>53</v>
      </c>
      <c r="G25" s="29" t="s">
        <v>54</v>
      </c>
      <c r="H25" s="29" t="s">
        <v>55</v>
      </c>
    </row>
    <row r="26" spans="1:31">
      <c r="A26" s="30">
        <f>1</f>
        <v>1</v>
      </c>
      <c r="B26" s="27">
        <f>A26</f>
        <v>1</v>
      </c>
      <c r="C26" s="32">
        <f>E$6/E6</f>
        <v>1</v>
      </c>
      <c r="D26" s="32">
        <f>F$6/F6</f>
        <v>1</v>
      </c>
      <c r="E26" s="32">
        <f>B$6/B6</f>
        <v>1</v>
      </c>
      <c r="F26" s="32">
        <f>C$6/C6</f>
        <v>1</v>
      </c>
      <c r="G26" s="32">
        <f>H$6/H6</f>
        <v>1</v>
      </c>
      <c r="H26" s="32">
        <f>I$6/I6</f>
        <v>1</v>
      </c>
    </row>
    <row r="27" spans="1:31">
      <c r="A27" s="30">
        <f t="shared" ref="A27:A32" si="3">A26*2</f>
        <v>2</v>
      </c>
      <c r="B27" s="27">
        <f t="shared" ref="B27:B32" si="4">A27</f>
        <v>2</v>
      </c>
      <c r="C27" s="32">
        <f>E$6/E7</f>
        <v>1.5970781259426932</v>
      </c>
      <c r="D27" s="32">
        <f>F$6/F7</f>
        <v>1.5869624142045289</v>
      </c>
      <c r="E27" s="32">
        <f>B$6/B7</f>
        <v>1.5045308895267508</v>
      </c>
      <c r="F27" s="32">
        <f>C$6/C7</f>
        <v>1.5414769657790897</v>
      </c>
      <c r="G27" s="32">
        <f>H$6/H7</f>
        <v>1.4954603307731431</v>
      </c>
      <c r="H27" s="32">
        <f>I$6/I7</f>
        <v>1.6261364462262013</v>
      </c>
    </row>
    <row r="28" spans="1:31" ht="13.15" customHeight="1">
      <c r="A28" s="30">
        <f t="shared" si="3"/>
        <v>4</v>
      </c>
      <c r="B28" s="27">
        <f t="shared" si="4"/>
        <v>4</v>
      </c>
      <c r="C28" s="32">
        <f>E$6/E8</f>
        <v>2.3937517548349714</v>
      </c>
      <c r="D28" s="32">
        <f>F$6/F8</f>
        <v>1.8496844612680083</v>
      </c>
      <c r="E28" s="32">
        <f>B$6/B8</f>
        <v>2.1083227100599857</v>
      </c>
      <c r="F28" s="32">
        <f>C$6/C8</f>
        <v>2.1412642931423953</v>
      </c>
      <c r="G28" s="32">
        <f>H$6/H8</f>
        <v>1.8603031824363478</v>
      </c>
      <c r="H28" s="32">
        <f>I$6/I8</f>
        <v>2.3177505850524223</v>
      </c>
    </row>
    <row r="29" spans="1:31" ht="14.45" customHeight="1">
      <c r="A29" s="30">
        <f t="shared" si="3"/>
        <v>8</v>
      </c>
      <c r="B29" s="27">
        <f t="shared" si="4"/>
        <v>8</v>
      </c>
      <c r="C29" s="32">
        <f>E$6/E9</f>
        <v>2.9892679689721899</v>
      </c>
      <c r="D29" s="32">
        <f>F$6/F9</f>
        <v>2.5845121296464932</v>
      </c>
      <c r="E29" s="32">
        <f>B$6/B9</f>
        <v>2.628892248147555</v>
      </c>
      <c r="F29" s="32">
        <f>C$6/C9</f>
        <v>2.450385355078732</v>
      </c>
      <c r="G29" s="32">
        <f>H$6/H9</f>
        <v>2.4987180152269861</v>
      </c>
      <c r="H29" s="32">
        <f>I$6/I9</f>
        <v>2.9424633726192622</v>
      </c>
    </row>
    <row r="30" spans="1:31">
      <c r="A30" s="30">
        <f t="shared" si="3"/>
        <v>16</v>
      </c>
      <c r="B30" s="27">
        <f t="shared" si="4"/>
        <v>16</v>
      </c>
      <c r="C30" s="32">
        <f>E$6/E10</f>
        <v>3.5548544437794378</v>
      </c>
      <c r="D30" s="32">
        <f>F$6/F10</f>
        <v>2.7588021883514373</v>
      </c>
      <c r="E30" s="32">
        <f>B$6/B10</f>
        <v>3.0111727770210601</v>
      </c>
      <c r="F30" s="32">
        <f>C$6/C10</f>
        <v>2.8311054102248892</v>
      </c>
      <c r="G30" s="32">
        <f>H$6/H10</f>
        <v>2.5257134813819171</v>
      </c>
      <c r="H30" s="32">
        <f>I$6/I10</f>
        <v>3.0505659063362804</v>
      </c>
    </row>
    <row r="31" spans="1:31">
      <c r="A31" s="30">
        <f t="shared" si="3"/>
        <v>32</v>
      </c>
      <c r="B31" s="27">
        <f t="shared" si="4"/>
        <v>32</v>
      </c>
      <c r="C31" s="32">
        <f>E$6/E11</f>
        <v>3.7259596503727388</v>
      </c>
      <c r="D31" s="32">
        <f>F$6/F11</f>
        <v>2.5259351015349516</v>
      </c>
      <c r="E31" s="32">
        <f>B$6/B11</f>
        <v>3.471994159657803</v>
      </c>
      <c r="F31" s="32">
        <f>C$6/C11</f>
        <v>2.7955440321930571</v>
      </c>
      <c r="G31" s="32">
        <f>H$6/H11</f>
        <v>2.6249703186090021</v>
      </c>
      <c r="H31" s="32">
        <f>I$6/I11</f>
        <v>2.8020449891230284</v>
      </c>
    </row>
    <row r="32" spans="1:31">
      <c r="A32" s="7">
        <f t="shared" si="3"/>
        <v>64</v>
      </c>
      <c r="B32" s="27">
        <f t="shared" si="4"/>
        <v>64</v>
      </c>
      <c r="C32" s="32">
        <f>E$6/E12</f>
        <v>3.5540619273715466</v>
      </c>
      <c r="D32" s="32">
        <f>F$6/F12</f>
        <v>2.1722657801561711</v>
      </c>
      <c r="E32" s="32">
        <f>B$6/B12</f>
        <v>3.6974388772504199</v>
      </c>
      <c r="F32" s="32">
        <f>C$6/C12</f>
        <v>2.4339445124491852</v>
      </c>
      <c r="G32" s="32">
        <f>H$6/H12</f>
        <v>3.1595935740822974</v>
      </c>
      <c r="H32" s="32">
        <f>I$6/I12</f>
        <v>2.6528683883950706</v>
      </c>
    </row>
    <row r="34" spans="1:10">
      <c r="A34" s="84" t="s">
        <v>59</v>
      </c>
      <c r="B34" s="84"/>
      <c r="C34" s="84"/>
      <c r="D34" s="84"/>
      <c r="E34" s="84"/>
      <c r="F34" s="84"/>
      <c r="G34" s="84"/>
      <c r="H34" s="84"/>
    </row>
    <row r="35" spans="1:10">
      <c r="A35" s="29" t="s">
        <v>43</v>
      </c>
      <c r="B35" s="29" t="s">
        <v>49</v>
      </c>
      <c r="C35" s="29" t="s">
        <v>50</v>
      </c>
      <c r="D35" s="29" t="s">
        <v>51</v>
      </c>
      <c r="E35" s="29" t="s">
        <v>52</v>
      </c>
      <c r="F35" s="29" t="s">
        <v>53</v>
      </c>
      <c r="G35" s="29" t="s">
        <v>54</v>
      </c>
      <c r="H35" s="29" t="s">
        <v>55</v>
      </c>
    </row>
    <row r="36" spans="1:10">
      <c r="A36" s="30">
        <f>1</f>
        <v>1</v>
      </c>
      <c r="B36" s="27">
        <v>1</v>
      </c>
      <c r="C36" s="32">
        <f t="shared" ref="C36:H42" si="5">C16/$A36</f>
        <v>0.85721777762853646</v>
      </c>
      <c r="D36" s="32">
        <f t="shared" si="5"/>
        <v>0.9629919050686514</v>
      </c>
      <c r="E36" s="32">
        <f t="shared" si="5"/>
        <v>0.81383845952191691</v>
      </c>
      <c r="F36" s="32">
        <f t="shared" si="5"/>
        <v>0.99059739026711124</v>
      </c>
      <c r="G36" s="32">
        <f t="shared" si="5"/>
        <v>0.81916408008551522</v>
      </c>
      <c r="H36" s="32">
        <f t="shared" si="5"/>
        <v>0.91524092284766145</v>
      </c>
    </row>
    <row r="37" spans="1:10">
      <c r="A37" s="30">
        <f t="shared" ref="A37:A42" si="6">A36*2</f>
        <v>2</v>
      </c>
      <c r="B37" s="27">
        <v>1</v>
      </c>
      <c r="C37" s="32">
        <f t="shared" si="5"/>
        <v>0.68452188090987165</v>
      </c>
      <c r="D37" s="32">
        <f t="shared" si="5"/>
        <v>0.76411597926358277</v>
      </c>
      <c r="E37" s="32">
        <f t="shared" si="5"/>
        <v>0.61222255071779508</v>
      </c>
      <c r="F37" s="32">
        <f t="shared" si="5"/>
        <v>0.76349152972881562</v>
      </c>
      <c r="G37" s="32">
        <f t="shared" si="5"/>
        <v>0.61251369308108106</v>
      </c>
      <c r="H37" s="32">
        <f t="shared" si="5"/>
        <v>0.74415331086014247</v>
      </c>
    </row>
    <row r="38" spans="1:10">
      <c r="A38" s="30">
        <f t="shared" si="6"/>
        <v>4</v>
      </c>
      <c r="B38" s="27">
        <v>1</v>
      </c>
      <c r="C38" s="32">
        <f t="shared" si="5"/>
        <v>0.51299163986851093</v>
      </c>
      <c r="D38" s="32">
        <f t="shared" si="5"/>
        <v>0.44530779078309035</v>
      </c>
      <c r="E38" s="32">
        <f t="shared" si="5"/>
        <v>0.42895852663257295</v>
      </c>
      <c r="F38" s="32">
        <f t="shared" si="5"/>
        <v>0.53028270516475196</v>
      </c>
      <c r="G38" s="32">
        <f t="shared" si="5"/>
        <v>0.38097338628015681</v>
      </c>
      <c r="H38" s="32">
        <f t="shared" si="5"/>
        <v>0.53032504609852149</v>
      </c>
    </row>
    <row r="39" spans="1:10">
      <c r="A39" s="30">
        <f t="shared" si="6"/>
        <v>8</v>
      </c>
      <c r="B39" s="27">
        <v>1</v>
      </c>
      <c r="C39" s="32">
        <f t="shared" si="5"/>
        <v>0.32030670563731367</v>
      </c>
      <c r="D39" s="32">
        <f t="shared" si="5"/>
        <v>0.31110803242516422</v>
      </c>
      <c r="E39" s="32">
        <f t="shared" si="5"/>
        <v>0.26743670218518939</v>
      </c>
      <c r="F39" s="32">
        <f t="shared" si="5"/>
        <v>0.30341816723621756</v>
      </c>
      <c r="G39" s="32">
        <f t="shared" si="5"/>
        <v>0.25585750554206482</v>
      </c>
      <c r="H39" s="32">
        <f t="shared" si="5"/>
        <v>0.33663286157518696</v>
      </c>
      <c r="J39" s="2"/>
    </row>
    <row r="40" spans="1:10">
      <c r="A40" s="30">
        <f t="shared" si="6"/>
        <v>16</v>
      </c>
      <c r="B40" s="27">
        <v>1</v>
      </c>
      <c r="C40" s="32">
        <f t="shared" si="5"/>
        <v>0.19045527663059605</v>
      </c>
      <c r="D40" s="32">
        <f t="shared" si="5"/>
        <v>0.16604401094175719</v>
      </c>
      <c r="E40" s="32">
        <f t="shared" si="5"/>
        <v>0.15316301338782201</v>
      </c>
      <c r="F40" s="32">
        <f t="shared" si="5"/>
        <v>0.17528035193374217</v>
      </c>
      <c r="G40" s="32">
        <f t="shared" si="5"/>
        <v>0.12931086003348763</v>
      </c>
      <c r="H40" s="32">
        <f t="shared" si="5"/>
        <v>0.17450017220767688</v>
      </c>
    </row>
    <row r="41" spans="1:10">
      <c r="A41" s="30">
        <f t="shared" si="6"/>
        <v>32</v>
      </c>
      <c r="B41" s="27">
        <v>1</v>
      </c>
      <c r="C41" s="32">
        <f t="shared" si="5"/>
        <v>9.9811214094566184E-2</v>
      </c>
      <c r="D41" s="32">
        <f t="shared" si="5"/>
        <v>7.6014220484591263E-2</v>
      </c>
      <c r="E41" s="32">
        <f t="shared" si="5"/>
        <v>8.8301324323906208E-2</v>
      </c>
      <c r="F41" s="32">
        <f t="shared" si="5"/>
        <v>8.6539331958351243E-2</v>
      </c>
      <c r="G41" s="32">
        <f t="shared" si="5"/>
        <v>6.7196293634222651E-2</v>
      </c>
      <c r="H41" s="32">
        <f t="shared" si="5"/>
        <v>8.0142070053300804E-2</v>
      </c>
    </row>
    <row r="42" spans="1:10">
      <c r="A42" s="7">
        <f t="shared" si="6"/>
        <v>64</v>
      </c>
      <c r="B42" s="27">
        <v>1</v>
      </c>
      <c r="C42" s="32">
        <f t="shared" si="5"/>
        <v>4.7603204170869225E-2</v>
      </c>
      <c r="D42" s="32">
        <f t="shared" si="5"/>
        <v>3.2685536905437997E-2</v>
      </c>
      <c r="E42" s="32">
        <f t="shared" si="5"/>
        <v>4.7017468125592619E-2</v>
      </c>
      <c r="F42" s="32">
        <f t="shared" si="5"/>
        <v>3.7672798157611237E-2</v>
      </c>
      <c r="G42" s="32">
        <f t="shared" si="5"/>
        <v>4.0441024430581722E-2</v>
      </c>
      <c r="H42" s="32">
        <f t="shared" si="5"/>
        <v>3.7937714249813952E-2</v>
      </c>
    </row>
  </sheetData>
  <mergeCells count="13">
    <mergeCell ref="A2:J2"/>
    <mergeCell ref="H3:J3"/>
    <mergeCell ref="H4:J4"/>
    <mergeCell ref="A14:I14"/>
    <mergeCell ref="A34:H34"/>
    <mergeCell ref="J6:J12"/>
    <mergeCell ref="B3:D3"/>
    <mergeCell ref="B4:D4"/>
    <mergeCell ref="E3:G3"/>
    <mergeCell ref="E4:G4"/>
    <mergeCell ref="G6:G12"/>
    <mergeCell ref="D6:D12"/>
    <mergeCell ref="A24:H2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3D46-593C-4F97-88C6-0AE52B942859}">
  <dimension ref="A1:AD43"/>
  <sheetViews>
    <sheetView tabSelected="1" topLeftCell="D1" zoomScale="85" zoomScaleNormal="85" workbookViewId="0">
      <selection activeCell="J17" sqref="J17"/>
    </sheetView>
  </sheetViews>
  <sheetFormatPr defaultRowHeight="14.45"/>
  <cols>
    <col min="1" max="1" width="13.28515625" customWidth="1"/>
    <col min="2" max="2" width="13.7109375" customWidth="1"/>
    <col min="3" max="3" width="14" customWidth="1"/>
    <col min="4" max="4" width="16.5703125" customWidth="1"/>
    <col min="5" max="5" width="13.28515625" customWidth="1"/>
    <col min="6" max="6" width="13.7109375" customWidth="1"/>
    <col min="7" max="7" width="13.5703125" customWidth="1"/>
    <col min="8" max="8" width="15.85546875" customWidth="1"/>
    <col min="9" max="9" width="15.7109375" customWidth="1"/>
    <col min="10" max="10" width="14.85546875" customWidth="1"/>
  </cols>
  <sheetData>
    <row r="1" spans="1:30" ht="15" thickBot="1"/>
    <row r="2" spans="1:30" ht="18.600000000000001" thickBot="1">
      <c r="A2" s="91" t="s">
        <v>34</v>
      </c>
      <c r="B2" s="92"/>
      <c r="C2" s="92"/>
      <c r="D2" s="92"/>
      <c r="E2" s="92"/>
      <c r="F2" s="92"/>
      <c r="G2" s="92"/>
      <c r="H2" s="92"/>
      <c r="I2" s="92"/>
      <c r="J2" s="93"/>
    </row>
    <row r="3" spans="1:30" ht="15" thickBot="1">
      <c r="A3" s="47"/>
      <c r="B3" s="87" t="s">
        <v>40</v>
      </c>
      <c r="C3" s="87"/>
      <c r="D3" s="87"/>
      <c r="E3" s="87" t="s">
        <v>41</v>
      </c>
      <c r="F3" s="87"/>
      <c r="G3" s="87"/>
      <c r="H3" s="87" t="s">
        <v>42</v>
      </c>
      <c r="I3" s="87"/>
      <c r="J3" s="94"/>
    </row>
    <row r="4" spans="1:30" ht="15" thickBot="1">
      <c r="A4" s="46" t="s">
        <v>43</v>
      </c>
      <c r="B4" s="88" t="s">
        <v>44</v>
      </c>
      <c r="C4" s="88"/>
      <c r="D4" s="88"/>
      <c r="E4" s="88" t="s">
        <v>44</v>
      </c>
      <c r="F4" s="88"/>
      <c r="G4" s="88"/>
      <c r="H4" s="88" t="s">
        <v>44</v>
      </c>
      <c r="I4" s="88"/>
      <c r="J4" s="95"/>
    </row>
    <row r="5" spans="1:30">
      <c r="A5" s="48"/>
      <c r="B5" s="31" t="s">
        <v>45</v>
      </c>
      <c r="C5" s="31" t="s">
        <v>46</v>
      </c>
      <c r="D5" s="49" t="s">
        <v>47</v>
      </c>
      <c r="E5" s="31" t="s">
        <v>45</v>
      </c>
      <c r="F5" s="31" t="s">
        <v>46</v>
      </c>
      <c r="G5" s="31" t="s">
        <v>47</v>
      </c>
      <c r="H5" s="40" t="s">
        <v>45</v>
      </c>
      <c r="I5" s="31" t="s">
        <v>46</v>
      </c>
      <c r="J5" s="49" t="s">
        <v>47</v>
      </c>
    </row>
    <row r="6" spans="1:30">
      <c r="A6" s="44">
        <f>1</f>
        <v>1</v>
      </c>
      <c r="B6" s="37">
        <f>TH!C18</f>
        <v>3782726.7000000007</v>
      </c>
      <c r="C6" s="37">
        <f>FF!$C18</f>
        <v>2925702.2</v>
      </c>
      <c r="D6" s="85">
        <f>SEQ!C52</f>
        <v>2888600.1</v>
      </c>
      <c r="E6" s="37">
        <f>'TH3'!C18</f>
        <v>336438.39999999997</v>
      </c>
      <c r="F6" s="37">
        <f>'FF3'!$C18</f>
        <v>375426.7</v>
      </c>
      <c r="G6" s="89">
        <f>SEQ!C34</f>
        <v>275208.3</v>
      </c>
      <c r="H6" s="41">
        <f>'TH2'!C18</f>
        <v>10813082.899999999</v>
      </c>
      <c r="I6" s="37">
        <f>'FF2'!$C18</f>
        <v>9370040</v>
      </c>
      <c r="J6" s="85">
        <f>SEQ!C70</f>
        <v>8327200.0999999996</v>
      </c>
    </row>
    <row r="7" spans="1:30">
      <c r="A7" s="44">
        <f t="shared" ref="A7:A12" si="0">A6*2</f>
        <v>2</v>
      </c>
      <c r="B7" s="37">
        <f>TH!C33</f>
        <v>2172097.0000000005</v>
      </c>
      <c r="C7" s="37">
        <f>FF!C33</f>
        <v>1539607.1</v>
      </c>
      <c r="D7" s="85"/>
      <c r="E7" s="37">
        <f>'TH3'!C33</f>
        <v>176115.39999999997</v>
      </c>
      <c r="F7" s="37">
        <f>'FF3'!C$33</f>
        <v>234909.2</v>
      </c>
      <c r="G7" s="89"/>
      <c r="H7" s="41">
        <f>'TH2'!C33</f>
        <v>6258695.7999999989</v>
      </c>
      <c r="I7" s="37">
        <f>'FF2'!C$33</f>
        <v>4632603.3</v>
      </c>
      <c r="J7" s="85"/>
    </row>
    <row r="8" spans="1:30">
      <c r="A8" s="44">
        <f t="shared" si="0"/>
        <v>4</v>
      </c>
      <c r="B8" s="37">
        <f>TH!C48</f>
        <v>1257861.5000000005</v>
      </c>
      <c r="C8" s="37">
        <f>FF!C48</f>
        <v>822572.6</v>
      </c>
      <c r="D8" s="85"/>
      <c r="E8" s="37">
        <f>'TH3'!C48</f>
        <v>86750.699999999983</v>
      </c>
      <c r="F8" s="37">
        <f>'FF3'!C$48</f>
        <v>113980</v>
      </c>
      <c r="G8" s="89"/>
      <c r="H8" s="41">
        <f>'TH2'!C48</f>
        <v>4455914</v>
      </c>
      <c r="I8" s="37">
        <f>'FF2'!C$48</f>
        <v>2374875.4000000004</v>
      </c>
      <c r="J8" s="85"/>
    </row>
    <row r="9" spans="1:30">
      <c r="A9" s="44">
        <f t="shared" si="0"/>
        <v>8</v>
      </c>
      <c r="B9" s="37">
        <f>TH!C63</f>
        <v>806756.19999999984</v>
      </c>
      <c r="C9" s="37">
        <f>FF!C63</f>
        <v>590098.79999999993</v>
      </c>
      <c r="D9" s="85"/>
      <c r="E9" s="37">
        <f>'TH3'!C63</f>
        <v>51061.199999999983</v>
      </c>
      <c r="F9" s="37">
        <f>'FF3'!C63</f>
        <v>55302.899999999994</v>
      </c>
      <c r="G9" s="89"/>
      <c r="H9" s="41">
        <f>'TH2'!C63</f>
        <v>2567931.6000000006</v>
      </c>
      <c r="I9" s="37">
        <f>'FF2'!C63</f>
        <v>1247849.1000000001</v>
      </c>
      <c r="J9" s="85"/>
    </row>
    <row r="10" spans="1:30">
      <c r="A10" s="44">
        <f t="shared" si="0"/>
        <v>16</v>
      </c>
      <c r="B10" s="37">
        <f>TH!C78</f>
        <v>574812.4</v>
      </c>
      <c r="C10" s="37">
        <f>FF!C78</f>
        <v>373545.19999999984</v>
      </c>
      <c r="D10" s="85"/>
      <c r="E10" s="37">
        <f>'TH3'!C78</f>
        <v>28236.600000000006</v>
      </c>
      <c r="F10" s="37">
        <f>'FF3'!C78</f>
        <v>45971.8</v>
      </c>
      <c r="G10" s="89"/>
      <c r="H10" s="41">
        <f>'TH2'!C78</f>
        <v>2509130.5</v>
      </c>
      <c r="I10" s="37">
        <f>'FF2'!C78</f>
        <v>1099673.8000000003</v>
      </c>
      <c r="J10" s="85"/>
    </row>
    <row r="11" spans="1:30">
      <c r="A11" s="44">
        <f t="shared" si="0"/>
        <v>32</v>
      </c>
      <c r="B11" s="37">
        <f>TH!C93</f>
        <v>363109.4</v>
      </c>
      <c r="C11" s="37">
        <f>FF!C93</f>
        <v>391275.1</v>
      </c>
      <c r="D11" s="85"/>
      <c r="E11" s="37">
        <f>'TH3'!C93</f>
        <v>22696.800000000003</v>
      </c>
      <c r="F11" s="37">
        <f>'FF3'!C93</f>
        <v>58728.099999999977</v>
      </c>
      <c r="G11" s="89"/>
      <c r="H11" s="41">
        <f>'TH2'!C93</f>
        <v>2303329.2999999998</v>
      </c>
      <c r="I11" s="37">
        <f>'FF2'!C93</f>
        <v>1457390.2000000002</v>
      </c>
      <c r="J11" s="85"/>
    </row>
    <row r="12" spans="1:30" ht="15" thickBot="1">
      <c r="A12" s="45">
        <f t="shared" si="0"/>
        <v>64</v>
      </c>
      <c r="B12" s="43">
        <f>TH!C108</f>
        <v>278762.49999999988</v>
      </c>
      <c r="C12" s="43">
        <f>FF!C108</f>
        <v>600976.29999999993</v>
      </c>
      <c r="D12" s="86"/>
      <c r="E12" s="43">
        <f>'TH3'!C108</f>
        <v>28263.5</v>
      </c>
      <c r="F12" s="43">
        <f>'FF3'!C108</f>
        <v>83333</v>
      </c>
      <c r="G12" s="90"/>
      <c r="H12" s="42">
        <f>'TH2'!C108</f>
        <v>1417218.2000000002</v>
      </c>
      <c r="I12" s="43">
        <f>'FF2'!C108</f>
        <v>1704301.7000000002</v>
      </c>
      <c r="J12" s="86"/>
    </row>
    <row r="14" spans="1:30">
      <c r="A14" s="84" t="s">
        <v>48</v>
      </c>
      <c r="B14" s="84"/>
      <c r="C14" s="84"/>
      <c r="D14" s="84"/>
      <c r="E14" s="84"/>
      <c r="F14" s="84"/>
      <c r="G14" s="84"/>
      <c r="H14" s="84"/>
    </row>
    <row r="15" spans="1:30">
      <c r="A15" s="29" t="s">
        <v>43</v>
      </c>
      <c r="B15" s="29" t="s">
        <v>49</v>
      </c>
      <c r="C15" s="29" t="s">
        <v>50</v>
      </c>
      <c r="D15" s="29" t="s">
        <v>51</v>
      </c>
      <c r="E15" s="29" t="s">
        <v>52</v>
      </c>
      <c r="F15" s="29" t="s">
        <v>53</v>
      </c>
      <c r="G15" s="29" t="s">
        <v>54</v>
      </c>
      <c r="H15" s="29" t="s">
        <v>55</v>
      </c>
    </row>
    <row r="16" spans="1:30">
      <c r="A16" s="30">
        <f>1</f>
        <v>1</v>
      </c>
      <c r="B16" s="27">
        <f t="shared" ref="B16:B22" si="1">A16</f>
        <v>1</v>
      </c>
      <c r="C16" s="32">
        <f t="shared" ref="C16:D22" si="2">$G$6/E6</f>
        <v>0.81800501964103989</v>
      </c>
      <c r="D16" s="32">
        <f t="shared" si="2"/>
        <v>0.7330546815130623</v>
      </c>
      <c r="E16" s="32">
        <f t="shared" ref="E16:F22" si="3">$D$6/B6</f>
        <v>0.76362907740598851</v>
      </c>
      <c r="F16" s="32">
        <f t="shared" si="3"/>
        <v>0.98731856577884103</v>
      </c>
      <c r="G16" s="32">
        <f>$J$6/H6</f>
        <v>0.77010415780683605</v>
      </c>
      <c r="H16" s="32">
        <f>$J$6/I6</f>
        <v>0.8887048614520322</v>
      </c>
      <c r="AD16">
        <v>8</v>
      </c>
    </row>
    <row r="17" spans="1:8">
      <c r="A17" s="30">
        <f t="shared" ref="A17:A22" si="4">A16*2</f>
        <v>2</v>
      </c>
      <c r="B17" s="27">
        <f t="shared" si="1"/>
        <v>2</v>
      </c>
      <c r="C17" s="32">
        <f t="shared" si="2"/>
        <v>1.5626589156882364</v>
      </c>
      <c r="D17" s="32">
        <f t="shared" si="2"/>
        <v>1.1715518166168033</v>
      </c>
      <c r="E17" s="32">
        <f t="shared" si="3"/>
        <v>1.3298669902863451</v>
      </c>
      <c r="F17" s="32">
        <f t="shared" si="3"/>
        <v>1.8761930235317827</v>
      </c>
      <c r="G17" s="32">
        <f t="shared" ref="G17:G22" si="5">J$6/H7</f>
        <v>1.3305008529093236</v>
      </c>
      <c r="H17" s="32">
        <f t="shared" ref="H17:H22" si="6">$J$6/I7</f>
        <v>1.7975206510775485</v>
      </c>
    </row>
    <row r="18" spans="1:8">
      <c r="A18" s="30">
        <f t="shared" si="4"/>
        <v>4</v>
      </c>
      <c r="B18" s="27">
        <f t="shared" si="1"/>
        <v>4</v>
      </c>
      <c r="C18" s="32">
        <f t="shared" si="2"/>
        <v>3.1724043725295594</v>
      </c>
      <c r="D18" s="32">
        <f t="shared" si="2"/>
        <v>2.4145314967538165</v>
      </c>
      <c r="E18" s="32">
        <f t="shared" si="3"/>
        <v>2.2964373263670117</v>
      </c>
      <c r="F18" s="32">
        <f t="shared" si="3"/>
        <v>3.5116658395866822</v>
      </c>
      <c r="G18" s="32">
        <f t="shared" si="5"/>
        <v>1.8687973107200901</v>
      </c>
      <c r="H18" s="32">
        <f t="shared" si="6"/>
        <v>3.5063734712145314</v>
      </c>
    </row>
    <row r="19" spans="1:8">
      <c r="A19" s="30">
        <f t="shared" si="4"/>
        <v>8</v>
      </c>
      <c r="B19" s="27">
        <f t="shared" si="1"/>
        <v>8</v>
      </c>
      <c r="C19" s="32">
        <f t="shared" si="2"/>
        <v>5.3897734483325905</v>
      </c>
      <c r="D19" s="32">
        <f t="shared" si="2"/>
        <v>4.9763809854456102</v>
      </c>
      <c r="E19" s="32">
        <f t="shared" si="3"/>
        <v>3.5805118076563907</v>
      </c>
      <c r="F19" s="32">
        <f t="shared" si="3"/>
        <v>4.8951126489326882</v>
      </c>
      <c r="G19" s="32">
        <f t="shared" si="5"/>
        <v>3.2427655393936496</v>
      </c>
      <c r="H19" s="32">
        <f t="shared" si="6"/>
        <v>6.673242862458288</v>
      </c>
    </row>
    <row r="20" spans="1:8">
      <c r="A20" s="30">
        <f t="shared" si="4"/>
        <v>16</v>
      </c>
      <c r="B20" s="27">
        <f t="shared" si="1"/>
        <v>16</v>
      </c>
      <c r="C20" s="32">
        <f t="shared" si="2"/>
        <v>9.7465098489194855</v>
      </c>
      <c r="D20" s="32">
        <f t="shared" si="2"/>
        <v>5.9864590901378669</v>
      </c>
      <c r="E20" s="32">
        <f t="shared" si="3"/>
        <v>5.0252919039324828</v>
      </c>
      <c r="F20" s="32">
        <f t="shared" si="3"/>
        <v>7.7329332568053379</v>
      </c>
      <c r="G20" s="32">
        <f t="shared" si="5"/>
        <v>3.3187592674035886</v>
      </c>
      <c r="H20" s="32">
        <f t="shared" si="6"/>
        <v>7.5724274780393941</v>
      </c>
    </row>
    <row r="21" spans="1:8">
      <c r="A21" s="30">
        <f t="shared" si="4"/>
        <v>32</v>
      </c>
      <c r="B21" s="27">
        <f t="shared" si="1"/>
        <v>32</v>
      </c>
      <c r="C21" s="32">
        <f t="shared" si="2"/>
        <v>12.125422967114305</v>
      </c>
      <c r="D21" s="32">
        <f t="shared" si="2"/>
        <v>4.6861434304872809</v>
      </c>
      <c r="E21" s="32">
        <f t="shared" si="3"/>
        <v>7.9551785219550908</v>
      </c>
      <c r="F21" s="32">
        <f t="shared" si="3"/>
        <v>7.3825298364245517</v>
      </c>
      <c r="G21" s="32">
        <f t="shared" si="5"/>
        <v>3.6152885738048832</v>
      </c>
      <c r="H21" s="32">
        <f t="shared" si="6"/>
        <v>5.7137752813213636</v>
      </c>
    </row>
    <row r="22" spans="1:8">
      <c r="A22" s="7">
        <f t="shared" si="4"/>
        <v>64</v>
      </c>
      <c r="B22" s="27">
        <f t="shared" si="1"/>
        <v>64</v>
      </c>
      <c r="C22" s="32">
        <f t="shared" si="2"/>
        <v>9.7372335344171805</v>
      </c>
      <c r="D22" s="32">
        <f t="shared" si="2"/>
        <v>3.30251281005124</v>
      </c>
      <c r="E22" s="32">
        <f t="shared" si="3"/>
        <v>10.362226267880368</v>
      </c>
      <c r="F22" s="32">
        <f t="shared" si="3"/>
        <v>4.806512503072085</v>
      </c>
      <c r="G22" s="32">
        <f t="shared" si="5"/>
        <v>5.8757360722576086</v>
      </c>
      <c r="H22" s="32">
        <f t="shared" si="6"/>
        <v>4.8859894348518216</v>
      </c>
    </row>
    <row r="24" spans="1:8">
      <c r="A24" s="84" t="s">
        <v>58</v>
      </c>
      <c r="B24" s="84"/>
      <c r="C24" s="84"/>
      <c r="D24" s="84"/>
      <c r="E24" s="84"/>
      <c r="F24" s="84"/>
      <c r="G24" s="84"/>
      <c r="H24" s="84"/>
    </row>
    <row r="25" spans="1:8">
      <c r="A25" s="29" t="s">
        <v>43</v>
      </c>
      <c r="B25" s="29" t="s">
        <v>49</v>
      </c>
      <c r="C25" s="29" t="s">
        <v>50</v>
      </c>
      <c r="D25" s="29" t="s">
        <v>51</v>
      </c>
      <c r="E25" s="29" t="s">
        <v>52</v>
      </c>
      <c r="F25" s="29" t="s">
        <v>53</v>
      </c>
      <c r="G25" s="29" t="s">
        <v>54</v>
      </c>
      <c r="H25" s="29" t="s">
        <v>55</v>
      </c>
    </row>
    <row r="26" spans="1:8">
      <c r="A26" s="30">
        <f>1</f>
        <v>1</v>
      </c>
      <c r="B26" s="27">
        <f>A26</f>
        <v>1</v>
      </c>
      <c r="C26" s="32">
        <f t="shared" ref="C26:D32" si="7">E$6/E6</f>
        <v>1</v>
      </c>
      <c r="D26" s="32">
        <f t="shared" si="7"/>
        <v>1</v>
      </c>
      <c r="E26" s="32">
        <f t="shared" ref="E26:F32" si="8">B$6/B6</f>
        <v>1</v>
      </c>
      <c r="F26" s="32">
        <f t="shared" si="8"/>
        <v>1</v>
      </c>
      <c r="G26" s="32">
        <f t="shared" ref="G26:H32" si="9">H$6/H6</f>
        <v>1</v>
      </c>
      <c r="H26" s="32">
        <f t="shared" si="9"/>
        <v>1</v>
      </c>
    </row>
    <row r="27" spans="1:8" ht="18" customHeight="1">
      <c r="A27" s="30">
        <f t="shared" ref="A27:A32" si="10">A26*2</f>
        <v>2</v>
      </c>
      <c r="B27" s="27">
        <f t="shared" ref="B27:B32" si="11">A27</f>
        <v>2</v>
      </c>
      <c r="C27" s="32">
        <f t="shared" si="7"/>
        <v>1.9103292500258355</v>
      </c>
      <c r="D27" s="32">
        <f t="shared" si="7"/>
        <v>1.5981779342826929</v>
      </c>
      <c r="E27" s="32">
        <f t="shared" si="8"/>
        <v>1.7415091038751951</v>
      </c>
      <c r="F27" s="32">
        <f t="shared" si="8"/>
        <v>1.9002914444860639</v>
      </c>
      <c r="G27" s="32">
        <f t="shared" si="9"/>
        <v>1.7276894812494323</v>
      </c>
      <c r="H27" s="32">
        <f t="shared" si="9"/>
        <v>2.0226294791958552</v>
      </c>
    </row>
    <row r="28" spans="1:8" ht="14.45" customHeight="1">
      <c r="A28" s="30">
        <f t="shared" si="10"/>
        <v>4</v>
      </c>
      <c r="B28" s="27">
        <f t="shared" si="11"/>
        <v>4</v>
      </c>
      <c r="C28" s="32">
        <f t="shared" si="7"/>
        <v>3.8782211555641628</v>
      </c>
      <c r="D28" s="32">
        <f t="shared" si="7"/>
        <v>3.2937945253553256</v>
      </c>
      <c r="E28" s="32">
        <f t="shared" si="8"/>
        <v>3.0072680497813149</v>
      </c>
      <c r="F28" s="32">
        <f t="shared" si="8"/>
        <v>3.5567707944563196</v>
      </c>
      <c r="G28" s="32">
        <f t="shared" si="9"/>
        <v>2.4266812375642792</v>
      </c>
      <c r="H28" s="32">
        <f t="shared" si="9"/>
        <v>3.9454869927070693</v>
      </c>
    </row>
    <row r="29" spans="1:8">
      <c r="A29" s="30">
        <f t="shared" si="10"/>
        <v>8</v>
      </c>
      <c r="B29" s="27">
        <f t="shared" si="11"/>
        <v>8</v>
      </c>
      <c r="C29" s="32">
        <f t="shared" si="7"/>
        <v>6.5889246629534766</v>
      </c>
      <c r="D29" s="32">
        <f t="shared" si="7"/>
        <v>6.788553583989267</v>
      </c>
      <c r="E29" s="32">
        <f t="shared" si="8"/>
        <v>4.688810200652938</v>
      </c>
      <c r="F29" s="32">
        <f t="shared" si="8"/>
        <v>4.9579870353913629</v>
      </c>
      <c r="G29" s="32">
        <f t="shared" si="9"/>
        <v>4.2108142210641422</v>
      </c>
      <c r="H29" s="32">
        <f t="shared" si="9"/>
        <v>7.5089528052710852</v>
      </c>
    </row>
    <row r="30" spans="1:8">
      <c r="A30" s="30">
        <f t="shared" si="10"/>
        <v>16</v>
      </c>
      <c r="B30" s="27">
        <f t="shared" si="11"/>
        <v>16</v>
      </c>
      <c r="C30" s="32">
        <f t="shared" si="7"/>
        <v>11.914975599045206</v>
      </c>
      <c r="D30" s="32">
        <f t="shared" si="7"/>
        <v>8.1664563928321279</v>
      </c>
      <c r="E30" s="32">
        <f t="shared" si="8"/>
        <v>6.5808021886792982</v>
      </c>
      <c r="F30" s="32">
        <f t="shared" si="8"/>
        <v>7.8322575152886493</v>
      </c>
      <c r="G30" s="32">
        <f t="shared" si="9"/>
        <v>4.3094940259185401</v>
      </c>
      <c r="H30" s="32">
        <f t="shared" si="9"/>
        <v>8.5207449700083764</v>
      </c>
    </row>
    <row r="31" spans="1:8">
      <c r="A31" s="30">
        <f t="shared" si="10"/>
        <v>32</v>
      </c>
      <c r="B31" s="27">
        <f t="shared" si="11"/>
        <v>32</v>
      </c>
      <c r="C31" s="32">
        <f t="shared" si="7"/>
        <v>14.823164498960203</v>
      </c>
      <c r="D31" s="32">
        <f t="shared" si="7"/>
        <v>6.392624654977773</v>
      </c>
      <c r="E31" s="32">
        <f t="shared" si="8"/>
        <v>10.417595082914406</v>
      </c>
      <c r="F31" s="32">
        <f t="shared" si="8"/>
        <v>7.47735340173704</v>
      </c>
      <c r="G31" s="32">
        <f t="shared" si="9"/>
        <v>4.6945449354549522</v>
      </c>
      <c r="H31" s="32">
        <f t="shared" si="9"/>
        <v>6.429328260887166</v>
      </c>
    </row>
    <row r="32" spans="1:8">
      <c r="A32" s="7">
        <f t="shared" si="10"/>
        <v>64</v>
      </c>
      <c r="B32" s="27">
        <f t="shared" si="11"/>
        <v>64</v>
      </c>
      <c r="C32" s="32">
        <f t="shared" si="7"/>
        <v>11.903635430856049</v>
      </c>
      <c r="D32" s="32">
        <f t="shared" si="7"/>
        <v>4.5051384205536822</v>
      </c>
      <c r="E32" s="32">
        <f t="shared" si="8"/>
        <v>13.569711492758181</v>
      </c>
      <c r="F32" s="32">
        <f t="shared" si="8"/>
        <v>4.8682488810290865</v>
      </c>
      <c r="G32" s="32">
        <f t="shared" si="9"/>
        <v>7.6297939865576074</v>
      </c>
      <c r="H32" s="32">
        <f t="shared" si="9"/>
        <v>5.4978763443115728</v>
      </c>
    </row>
    <row r="34" spans="1:11">
      <c r="A34" s="84" t="s">
        <v>59</v>
      </c>
      <c r="B34" s="84"/>
      <c r="C34" s="84"/>
      <c r="D34" s="84"/>
      <c r="E34" s="84"/>
      <c r="F34" s="84"/>
      <c r="G34" s="84"/>
      <c r="H34" s="84"/>
    </row>
    <row r="35" spans="1:11">
      <c r="A35" s="29" t="s">
        <v>43</v>
      </c>
      <c r="B35" s="29" t="s">
        <v>49</v>
      </c>
      <c r="C35" s="29" t="s">
        <v>50</v>
      </c>
      <c r="D35" s="29" t="s">
        <v>51</v>
      </c>
      <c r="E35" s="29" t="s">
        <v>52</v>
      </c>
      <c r="F35" s="29" t="s">
        <v>53</v>
      </c>
      <c r="G35" s="29" t="s">
        <v>54</v>
      </c>
      <c r="H35" s="29" t="s">
        <v>55</v>
      </c>
    </row>
    <row r="36" spans="1:11">
      <c r="A36" s="30">
        <f>1</f>
        <v>1</v>
      </c>
      <c r="B36" s="27">
        <v>1</v>
      </c>
      <c r="C36" s="32">
        <f t="shared" ref="C36:H36" si="12">C16/$A36</f>
        <v>0.81800501964103989</v>
      </c>
      <c r="D36" s="32">
        <f t="shared" si="12"/>
        <v>0.7330546815130623</v>
      </c>
      <c r="E36" s="32">
        <f t="shared" si="12"/>
        <v>0.76362907740598851</v>
      </c>
      <c r="F36" s="32">
        <f t="shared" si="12"/>
        <v>0.98731856577884103</v>
      </c>
      <c r="G36" s="32">
        <f t="shared" si="12"/>
        <v>0.77010415780683605</v>
      </c>
      <c r="H36" s="32">
        <f t="shared" si="12"/>
        <v>0.8887048614520322</v>
      </c>
    </row>
    <row r="37" spans="1:11">
      <c r="A37" s="30">
        <f t="shared" ref="A37:A42" si="13">A36*2</f>
        <v>2</v>
      </c>
      <c r="B37" s="27">
        <v>1</v>
      </c>
      <c r="C37" s="32">
        <f t="shared" ref="C37:H42" si="14">C17/$A37</f>
        <v>0.78132945784411822</v>
      </c>
      <c r="D37" s="32">
        <f t="shared" si="14"/>
        <v>0.58577590830840165</v>
      </c>
      <c r="E37" s="32">
        <f t="shared" si="14"/>
        <v>0.66493349514317257</v>
      </c>
      <c r="F37" s="32">
        <f t="shared" si="14"/>
        <v>0.93809651176589137</v>
      </c>
      <c r="G37" s="32">
        <f t="shared" si="14"/>
        <v>0.66525042645466181</v>
      </c>
      <c r="H37" s="32">
        <f t="shared" si="14"/>
        <v>0.89876032553877427</v>
      </c>
    </row>
    <row r="38" spans="1:11">
      <c r="A38" s="30">
        <f t="shared" si="13"/>
        <v>4</v>
      </c>
      <c r="B38" s="27">
        <v>1</v>
      </c>
      <c r="C38" s="32">
        <f t="shared" si="14"/>
        <v>0.79310109313238986</v>
      </c>
      <c r="D38" s="32">
        <f t="shared" si="14"/>
        <v>0.60363287418845413</v>
      </c>
      <c r="E38" s="32">
        <f t="shared" si="14"/>
        <v>0.57410933159175292</v>
      </c>
      <c r="F38" s="32">
        <f t="shared" si="14"/>
        <v>0.87791645989667055</v>
      </c>
      <c r="G38" s="32">
        <f t="shared" si="14"/>
        <v>0.46719932768002254</v>
      </c>
      <c r="H38" s="32">
        <f t="shared" si="14"/>
        <v>0.87659336780363284</v>
      </c>
      <c r="J38" s="2"/>
    </row>
    <row r="39" spans="1:11">
      <c r="A39" s="30">
        <f t="shared" si="13"/>
        <v>8</v>
      </c>
      <c r="B39" s="27">
        <v>1</v>
      </c>
      <c r="C39" s="32">
        <f t="shared" si="14"/>
        <v>0.67372168104157382</v>
      </c>
      <c r="D39" s="32">
        <f t="shared" si="14"/>
        <v>0.62204762318070128</v>
      </c>
      <c r="E39" s="32">
        <f t="shared" si="14"/>
        <v>0.44756397595704883</v>
      </c>
      <c r="F39" s="32">
        <f t="shared" si="14"/>
        <v>0.61188908111658602</v>
      </c>
      <c r="G39" s="32">
        <f t="shared" si="14"/>
        <v>0.40534569242420621</v>
      </c>
      <c r="H39" s="32">
        <f t="shared" si="14"/>
        <v>0.834155357807286</v>
      </c>
    </row>
    <row r="40" spans="1:11">
      <c r="A40" s="30">
        <f t="shared" si="13"/>
        <v>16</v>
      </c>
      <c r="B40" s="27">
        <v>1</v>
      </c>
      <c r="C40" s="32">
        <f t="shared" si="14"/>
        <v>0.60915686555746784</v>
      </c>
      <c r="D40" s="32">
        <f t="shared" si="14"/>
        <v>0.37415369313361668</v>
      </c>
      <c r="E40" s="32">
        <f t="shared" si="14"/>
        <v>0.31408074399578018</v>
      </c>
      <c r="F40" s="32">
        <f t="shared" si="14"/>
        <v>0.48330832855033362</v>
      </c>
      <c r="G40" s="32">
        <f t="shared" si="14"/>
        <v>0.20742245421272429</v>
      </c>
      <c r="H40" s="32">
        <f t="shared" si="14"/>
        <v>0.47327671737746213</v>
      </c>
    </row>
    <row r="41" spans="1:11">
      <c r="A41" s="30">
        <f t="shared" si="13"/>
        <v>32</v>
      </c>
      <c r="B41" s="27">
        <v>1</v>
      </c>
      <c r="C41" s="32">
        <f t="shared" si="14"/>
        <v>0.37891946772232205</v>
      </c>
      <c r="D41" s="32">
        <f t="shared" si="14"/>
        <v>0.14644198220272753</v>
      </c>
      <c r="E41" s="32">
        <f t="shared" si="14"/>
        <v>0.24859932881109659</v>
      </c>
      <c r="F41" s="32">
        <f t="shared" si="14"/>
        <v>0.23070405738826724</v>
      </c>
      <c r="G41" s="32">
        <f t="shared" si="14"/>
        <v>0.1129777679314026</v>
      </c>
      <c r="H41" s="32">
        <f t="shared" si="14"/>
        <v>0.17855547754129261</v>
      </c>
    </row>
    <row r="42" spans="1:11">
      <c r="A42" s="7">
        <f t="shared" si="13"/>
        <v>64</v>
      </c>
      <c r="B42" s="27">
        <v>1</v>
      </c>
      <c r="C42" s="32">
        <f t="shared" si="14"/>
        <v>0.15214427397526845</v>
      </c>
      <c r="D42" s="32">
        <f t="shared" si="14"/>
        <v>5.1601762657050625E-2</v>
      </c>
      <c r="E42" s="32">
        <f t="shared" si="14"/>
        <v>0.16190978543563075</v>
      </c>
      <c r="F42" s="32">
        <f t="shared" si="14"/>
        <v>7.5101757860501328E-2</v>
      </c>
      <c r="G42" s="32">
        <f t="shared" si="14"/>
        <v>9.1808376129025135E-2</v>
      </c>
      <c r="H42" s="32">
        <f t="shared" si="14"/>
        <v>7.6343584919559712E-2</v>
      </c>
    </row>
    <row r="43" spans="1:11">
      <c r="K43" t="s">
        <v>60</v>
      </c>
    </row>
  </sheetData>
  <mergeCells count="13">
    <mergeCell ref="A34:H34"/>
    <mergeCell ref="A14:H14"/>
    <mergeCell ref="A24:H24"/>
    <mergeCell ref="A2:J2"/>
    <mergeCell ref="B3:D3"/>
    <mergeCell ref="E3:G3"/>
    <mergeCell ref="H3:J3"/>
    <mergeCell ref="B4:D4"/>
    <mergeCell ref="E4:G4"/>
    <mergeCell ref="H4:J4"/>
    <mergeCell ref="D6:D12"/>
    <mergeCell ref="G6:G12"/>
    <mergeCell ref="J6:J12"/>
  </mergeCells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FFAEEF198A434B9EFCBC9DEB1DB575" ma:contentTypeVersion="13" ma:contentTypeDescription="Create a new document." ma:contentTypeScope="" ma:versionID="2ea2e117724857735226404ebf1eb69a">
  <xsd:schema xmlns:xsd="http://www.w3.org/2001/XMLSchema" xmlns:xs="http://www.w3.org/2001/XMLSchema" xmlns:p="http://schemas.microsoft.com/office/2006/metadata/properties" xmlns:ns3="a266eed4-5049-4cc9-8204-1abf4ca47f08" xmlns:ns4="dcac1e74-948b-437b-9c5a-89c5651c8625" targetNamespace="http://schemas.microsoft.com/office/2006/metadata/properties" ma:root="true" ma:fieldsID="7e77847cef28aa86e7bcf334338a2468" ns3:_="" ns4:_="">
    <xsd:import namespace="a266eed4-5049-4cc9-8204-1abf4ca47f08"/>
    <xsd:import namespace="dcac1e74-948b-437b-9c5a-89c5651c86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6eed4-5049-4cc9-8204-1abf4ca47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c1e74-948b-437b-9c5a-89c5651c8625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66eed4-5049-4cc9-8204-1abf4ca47f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295D0A-2B13-49B1-9172-FDACC8DEC32F}"/>
</file>

<file path=customXml/itemProps2.xml><?xml version="1.0" encoding="utf-8"?>
<ds:datastoreItem xmlns:ds="http://schemas.openxmlformats.org/officeDocument/2006/customXml" ds:itemID="{0CC487A3-F5CB-41E3-A9EF-886FF47CF9BA}"/>
</file>

<file path=customXml/itemProps3.xml><?xml version="1.0" encoding="utf-8"?>
<ds:datastoreItem xmlns:ds="http://schemas.openxmlformats.org/officeDocument/2006/customXml" ds:itemID="{2F8DF730-993B-450E-ACAB-4750AB62B3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Pezzuti</dc:creator>
  <cp:keywords/>
  <dc:description/>
  <cp:lastModifiedBy/>
  <cp:revision/>
  <dcterms:created xsi:type="dcterms:W3CDTF">2023-06-23T15:50:12Z</dcterms:created>
  <dcterms:modified xsi:type="dcterms:W3CDTF">2023-07-11T20:08:38Z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0x01010089FFAEEF198A434B9EFCBC9DEB1DB575</vt:lpwstr>
  </property>
</Properties>
</file>