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pga\sensors\fpga_sensor\research\"/>
    </mc:Choice>
  </mc:AlternateContent>
  <xr:revisionPtr revIDLastSave="0" documentId="13_ncr:1_{34C0576E-25E8-4A3E-92E1-3B9F440F81BA}" xr6:coauthVersionLast="47" xr6:coauthVersionMax="47" xr10:uidLastSave="{00000000-0000-0000-0000-000000000000}"/>
  <bookViews>
    <workbookView xWindow="-96" yWindow="-96" windowWidth="23232" windowHeight="12552" tabRatio="736" firstSheet="1" activeTab="6" xr2:uid="{F6BAE3AC-CE41-4E28-B2F1-A6E1C93101BD}"/>
  </bookViews>
  <sheets>
    <sheet name="phase_det" sheetId="1" r:id="rId1"/>
    <sheet name="phase_det_2" sheetId="2" r:id="rId2"/>
    <sheet name="phase_det_3" sheetId="3" r:id="rId3"/>
    <sheet name="phase_det_4" sheetId="4" r:id="rId4"/>
    <sheet name="phase_det_iter" sheetId="5" r:id="rId5"/>
    <sheet name="avg" sheetId="6" r:id="rId6"/>
    <sheet name="avg (2)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7" l="1"/>
  <c r="E15" i="7" s="1"/>
  <c r="D16" i="7"/>
  <c r="E16" i="7" s="1"/>
  <c r="D17" i="7"/>
  <c r="F17" i="7" s="1"/>
  <c r="D18" i="7"/>
  <c r="E18" i="7" s="1"/>
  <c r="D19" i="7"/>
  <c r="F19" i="7" s="1"/>
  <c r="D20" i="7"/>
  <c r="E20" i="7" s="1"/>
  <c r="D21" i="7"/>
  <c r="F21" i="7" s="1"/>
  <c r="D22" i="7"/>
  <c r="E22" i="7" s="1"/>
  <c r="D23" i="7"/>
  <c r="E23" i="7" s="1"/>
  <c r="D24" i="7"/>
  <c r="E24" i="7" s="1"/>
  <c r="D25" i="7"/>
  <c r="F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F33" i="7" s="1"/>
  <c r="D34" i="7"/>
  <c r="E34" i="7" s="1"/>
  <c r="D35" i="7"/>
  <c r="F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F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F49" i="7" s="1"/>
  <c r="D50" i="7"/>
  <c r="E50" i="7" s="1"/>
  <c r="D51" i="7"/>
  <c r="F51" i="7" s="1"/>
  <c r="D52" i="7"/>
  <c r="E52" i="7" s="1"/>
  <c r="D53" i="7"/>
  <c r="F53" i="7" s="1"/>
  <c r="D54" i="7"/>
  <c r="E54" i="7" s="1"/>
  <c r="D55" i="7"/>
  <c r="E55" i="7" s="1"/>
  <c r="D56" i="7"/>
  <c r="F56" i="7" s="1"/>
  <c r="D57" i="7"/>
  <c r="F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14" i="7"/>
  <c r="F14" i="7" s="1"/>
  <c r="D13" i="7"/>
  <c r="F13" i="7" s="1"/>
  <c r="D12" i="7"/>
  <c r="E12" i="7" s="1"/>
  <c r="D11" i="7"/>
  <c r="F11" i="7" s="1"/>
  <c r="D10" i="7"/>
  <c r="E10" i="7" s="1"/>
  <c r="D9" i="7"/>
  <c r="E9" i="7" s="1"/>
  <c r="D8" i="7"/>
  <c r="F8" i="7" s="1"/>
  <c r="D7" i="7"/>
  <c r="F7" i="7" s="1"/>
  <c r="D3" i="7"/>
  <c r="E3" i="7" s="1"/>
  <c r="F24" i="6"/>
  <c r="D15" i="6"/>
  <c r="D16" i="6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F20" i="6" s="1"/>
  <c r="D8" i="6"/>
  <c r="F8" i="6" s="1"/>
  <c r="D7" i="6"/>
  <c r="F7" i="6" s="1"/>
  <c r="D3" i="6"/>
  <c r="E3" i="6" s="1"/>
  <c r="N211" i="5"/>
  <c r="E210" i="5"/>
  <c r="D210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O210" i="5" s="1"/>
  <c r="N171" i="5"/>
  <c r="N210" i="5" s="1"/>
  <c r="C200" i="5"/>
  <c r="C192" i="5"/>
  <c r="C184" i="5"/>
  <c r="C176" i="5"/>
  <c r="C159" i="5"/>
  <c r="C204" i="5" s="1"/>
  <c r="C158" i="5"/>
  <c r="C203" i="5" s="1"/>
  <c r="C157" i="5"/>
  <c r="C202" i="5" s="1"/>
  <c r="C156" i="5"/>
  <c r="C201" i="5" s="1"/>
  <c r="B156" i="5"/>
  <c r="B201" i="5" s="1"/>
  <c r="C155" i="5"/>
  <c r="C154" i="5"/>
  <c r="C199" i="5" s="1"/>
  <c r="B154" i="5"/>
  <c r="B199" i="5" s="1"/>
  <c r="C153" i="5"/>
  <c r="C198" i="5" s="1"/>
  <c r="C152" i="5"/>
  <c r="C197" i="5" s="1"/>
  <c r="C151" i="5"/>
  <c r="C196" i="5" s="1"/>
  <c r="C150" i="5"/>
  <c r="C195" i="5" s="1"/>
  <c r="C149" i="5"/>
  <c r="C194" i="5" s="1"/>
  <c r="C148" i="5"/>
  <c r="C193" i="5" s="1"/>
  <c r="B148" i="5"/>
  <c r="B193" i="5" s="1"/>
  <c r="C147" i="5"/>
  <c r="C146" i="5"/>
  <c r="C191" i="5" s="1"/>
  <c r="C145" i="5"/>
  <c r="C190" i="5" s="1"/>
  <c r="C144" i="5"/>
  <c r="C189" i="5" s="1"/>
  <c r="C143" i="5"/>
  <c r="C188" i="5" s="1"/>
  <c r="C142" i="5"/>
  <c r="C187" i="5" s="1"/>
  <c r="C141" i="5"/>
  <c r="C186" i="5" s="1"/>
  <c r="C140" i="5"/>
  <c r="C185" i="5" s="1"/>
  <c r="B140" i="5"/>
  <c r="B185" i="5" s="1"/>
  <c r="C139" i="5"/>
  <c r="C138" i="5"/>
  <c r="C183" i="5" s="1"/>
  <c r="B138" i="5"/>
  <c r="B183" i="5" s="1"/>
  <c r="C137" i="5"/>
  <c r="C182" i="5" s="1"/>
  <c r="C136" i="5"/>
  <c r="C181" i="5" s="1"/>
  <c r="C135" i="5"/>
  <c r="C180" i="5" s="1"/>
  <c r="C134" i="5"/>
  <c r="C179" i="5" s="1"/>
  <c r="C133" i="5"/>
  <c r="C178" i="5" s="1"/>
  <c r="C132" i="5"/>
  <c r="C177" i="5" s="1"/>
  <c r="B132" i="5"/>
  <c r="B177" i="5" s="1"/>
  <c r="C131" i="5"/>
  <c r="C130" i="5"/>
  <c r="C175" i="5" s="1"/>
  <c r="C129" i="5"/>
  <c r="C174" i="5" s="1"/>
  <c r="C128" i="5"/>
  <c r="C173" i="5" s="1"/>
  <c r="C127" i="5"/>
  <c r="C172" i="5" s="1"/>
  <c r="C126" i="5"/>
  <c r="C171" i="5" s="1"/>
  <c r="C125" i="5"/>
  <c r="C170" i="5" s="1"/>
  <c r="C124" i="5"/>
  <c r="C169" i="5" s="1"/>
  <c r="B124" i="5"/>
  <c r="B169" i="5" s="1"/>
  <c r="C123" i="5"/>
  <c r="B115" i="5"/>
  <c r="B159" i="5" s="1"/>
  <c r="B204" i="5" s="1"/>
  <c r="B114" i="5"/>
  <c r="B158" i="5" s="1"/>
  <c r="B203" i="5" s="1"/>
  <c r="B113" i="5"/>
  <c r="B157" i="5" s="1"/>
  <c r="B202" i="5" s="1"/>
  <c r="B112" i="5"/>
  <c r="B111" i="5"/>
  <c r="B155" i="5" s="1"/>
  <c r="B200" i="5" s="1"/>
  <c r="B110" i="5"/>
  <c r="B109" i="5"/>
  <c r="B153" i="5" s="1"/>
  <c r="B198" i="5" s="1"/>
  <c r="B108" i="5"/>
  <c r="B152" i="5" s="1"/>
  <c r="B197" i="5" s="1"/>
  <c r="B107" i="5"/>
  <c r="B151" i="5" s="1"/>
  <c r="B196" i="5" s="1"/>
  <c r="B106" i="5"/>
  <c r="B150" i="5" s="1"/>
  <c r="B195" i="5" s="1"/>
  <c r="B105" i="5"/>
  <c r="B149" i="5" s="1"/>
  <c r="B194" i="5" s="1"/>
  <c r="B104" i="5"/>
  <c r="B103" i="5"/>
  <c r="B147" i="5" s="1"/>
  <c r="B192" i="5" s="1"/>
  <c r="B102" i="5"/>
  <c r="B146" i="5" s="1"/>
  <c r="B191" i="5" s="1"/>
  <c r="B101" i="5"/>
  <c r="B145" i="5" s="1"/>
  <c r="B190" i="5" s="1"/>
  <c r="B100" i="5"/>
  <c r="B144" i="5" s="1"/>
  <c r="B189" i="5" s="1"/>
  <c r="B99" i="5"/>
  <c r="B143" i="5" s="1"/>
  <c r="B188" i="5" s="1"/>
  <c r="B98" i="5"/>
  <c r="B142" i="5" s="1"/>
  <c r="B187" i="5" s="1"/>
  <c r="B97" i="5"/>
  <c r="B141" i="5" s="1"/>
  <c r="B186" i="5" s="1"/>
  <c r="B96" i="5"/>
  <c r="B95" i="5"/>
  <c r="B139" i="5" s="1"/>
  <c r="B184" i="5" s="1"/>
  <c r="B94" i="5"/>
  <c r="B93" i="5"/>
  <c r="B137" i="5" s="1"/>
  <c r="B182" i="5" s="1"/>
  <c r="B92" i="5"/>
  <c r="B136" i="5" s="1"/>
  <c r="B181" i="5" s="1"/>
  <c r="B91" i="5"/>
  <c r="B135" i="5" s="1"/>
  <c r="B180" i="5" s="1"/>
  <c r="B90" i="5"/>
  <c r="B134" i="5" s="1"/>
  <c r="B179" i="5" s="1"/>
  <c r="B89" i="5"/>
  <c r="B133" i="5" s="1"/>
  <c r="B178" i="5" s="1"/>
  <c r="B88" i="5"/>
  <c r="B87" i="5"/>
  <c r="B131" i="5" s="1"/>
  <c r="B176" i="5" s="1"/>
  <c r="B86" i="5"/>
  <c r="B130" i="5" s="1"/>
  <c r="B175" i="5" s="1"/>
  <c r="B85" i="5"/>
  <c r="B129" i="5" s="1"/>
  <c r="B174" i="5" s="1"/>
  <c r="B84" i="5"/>
  <c r="B128" i="5" s="1"/>
  <c r="B173" i="5" s="1"/>
  <c r="B83" i="5"/>
  <c r="B127" i="5" s="1"/>
  <c r="B172" i="5" s="1"/>
  <c r="B82" i="5"/>
  <c r="B126" i="5" s="1"/>
  <c r="B171" i="5" s="1"/>
  <c r="B81" i="5"/>
  <c r="B125" i="5" s="1"/>
  <c r="B170" i="5" s="1"/>
  <c r="B80" i="5"/>
  <c r="B79" i="5"/>
  <c r="B123" i="5" s="1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E33" i="5" s="1"/>
  <c r="C32" i="5"/>
  <c r="C31" i="5"/>
  <c r="E31" i="5" s="1"/>
  <c r="C30" i="5"/>
  <c r="C29" i="5"/>
  <c r="C28" i="5"/>
  <c r="C27" i="5"/>
  <c r="C26" i="5"/>
  <c r="C25" i="5"/>
  <c r="E25" i="5" s="1"/>
  <c r="C24" i="5"/>
  <c r="E24" i="5" s="1"/>
  <c r="C23" i="5"/>
  <c r="C22" i="5"/>
  <c r="C21" i="5"/>
  <c r="C20" i="5"/>
  <c r="C19" i="5"/>
  <c r="C18" i="5"/>
  <c r="C17" i="5"/>
  <c r="C16" i="5"/>
  <c r="C15" i="5"/>
  <c r="E15" i="5" s="1"/>
  <c r="C14" i="5"/>
  <c r="C13" i="5"/>
  <c r="C12" i="5"/>
  <c r="C11" i="5"/>
  <c r="C10" i="5"/>
  <c r="C9" i="5"/>
  <c r="E9" i="5" s="1"/>
  <c r="C8" i="5"/>
  <c r="E8" i="5" s="1"/>
  <c r="C7" i="5"/>
  <c r="C6" i="5"/>
  <c r="C5" i="5"/>
  <c r="C3" i="5"/>
  <c r="D3" i="5" s="1"/>
  <c r="E116" i="5" s="1"/>
  <c r="F2" i="5"/>
  <c r="E11" i="5" s="1"/>
  <c r="D3" i="4"/>
  <c r="H3" i="4"/>
  <c r="R122" i="4"/>
  <c r="S122" i="4" s="1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115" i="4" s="1"/>
  <c r="C40" i="4"/>
  <c r="C114" i="4" s="1"/>
  <c r="C39" i="4"/>
  <c r="C113" i="4" s="1"/>
  <c r="C38" i="4"/>
  <c r="C112" i="4" s="1"/>
  <c r="C37" i="4"/>
  <c r="C111" i="4" s="1"/>
  <c r="C36" i="4"/>
  <c r="C110" i="4" s="1"/>
  <c r="C35" i="4"/>
  <c r="C109" i="4" s="1"/>
  <c r="C34" i="4"/>
  <c r="C108" i="4" s="1"/>
  <c r="C33" i="4"/>
  <c r="C107" i="4" s="1"/>
  <c r="C32" i="4"/>
  <c r="C106" i="4" s="1"/>
  <c r="C31" i="4"/>
  <c r="C105" i="4" s="1"/>
  <c r="C30" i="4"/>
  <c r="C104" i="4" s="1"/>
  <c r="C29" i="4"/>
  <c r="C103" i="4" s="1"/>
  <c r="C28" i="4"/>
  <c r="C102" i="4" s="1"/>
  <c r="C27" i="4"/>
  <c r="C101" i="4" s="1"/>
  <c r="C26" i="4"/>
  <c r="C100" i="4" s="1"/>
  <c r="C25" i="4"/>
  <c r="C99" i="4" s="1"/>
  <c r="C24" i="4"/>
  <c r="C98" i="4" s="1"/>
  <c r="C23" i="4"/>
  <c r="C97" i="4" s="1"/>
  <c r="C22" i="4"/>
  <c r="C96" i="4" s="1"/>
  <c r="C21" i="4"/>
  <c r="C95" i="4" s="1"/>
  <c r="C20" i="4"/>
  <c r="C94" i="4" s="1"/>
  <c r="C19" i="4"/>
  <c r="C93" i="4" s="1"/>
  <c r="C18" i="4"/>
  <c r="C92" i="4" s="1"/>
  <c r="C17" i="4"/>
  <c r="C91" i="4" s="1"/>
  <c r="C16" i="4"/>
  <c r="C90" i="4" s="1"/>
  <c r="C15" i="4"/>
  <c r="C89" i="4" s="1"/>
  <c r="C14" i="4"/>
  <c r="C88" i="4" s="1"/>
  <c r="C13" i="4"/>
  <c r="C87" i="4" s="1"/>
  <c r="C12" i="4"/>
  <c r="C86" i="4" s="1"/>
  <c r="C11" i="4"/>
  <c r="C85" i="4" s="1"/>
  <c r="C10" i="4"/>
  <c r="C84" i="4" s="1"/>
  <c r="C9" i="4"/>
  <c r="C83" i="4" s="1"/>
  <c r="C8" i="4"/>
  <c r="C82" i="4" s="1"/>
  <c r="C7" i="4"/>
  <c r="C81" i="4" s="1"/>
  <c r="C6" i="4"/>
  <c r="C80" i="4" s="1"/>
  <c r="C5" i="4"/>
  <c r="C79" i="4" s="1"/>
  <c r="J3" i="4"/>
  <c r="F2" i="4"/>
  <c r="C3" i="3"/>
  <c r="S122" i="3"/>
  <c r="J3" i="3"/>
  <c r="H3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J39" i="3" s="1"/>
  <c r="C38" i="3"/>
  <c r="C37" i="3"/>
  <c r="C36" i="3"/>
  <c r="C35" i="3"/>
  <c r="E35" i="3" s="1"/>
  <c r="C34" i="3"/>
  <c r="C33" i="3"/>
  <c r="C32" i="3"/>
  <c r="C31" i="3"/>
  <c r="J31" i="3" s="1"/>
  <c r="C30" i="3"/>
  <c r="D30" i="3" s="1"/>
  <c r="C29" i="3"/>
  <c r="J29" i="3" s="1"/>
  <c r="C28" i="3"/>
  <c r="E28" i="3" s="1"/>
  <c r="C27" i="3"/>
  <c r="E27" i="3" s="1"/>
  <c r="C26" i="3"/>
  <c r="C25" i="3"/>
  <c r="C24" i="3"/>
  <c r="C23" i="3"/>
  <c r="J23" i="3" s="1"/>
  <c r="C22" i="3"/>
  <c r="C21" i="3"/>
  <c r="C20" i="3"/>
  <c r="C19" i="3"/>
  <c r="E19" i="3" s="1"/>
  <c r="C18" i="3"/>
  <c r="C17" i="3"/>
  <c r="C16" i="3"/>
  <c r="C15" i="3"/>
  <c r="J15" i="3" s="1"/>
  <c r="C14" i="3"/>
  <c r="D14" i="3" s="1"/>
  <c r="C13" i="3"/>
  <c r="J13" i="3" s="1"/>
  <c r="C12" i="3"/>
  <c r="E12" i="3" s="1"/>
  <c r="C11" i="3"/>
  <c r="C10" i="3"/>
  <c r="C9" i="3"/>
  <c r="C8" i="3"/>
  <c r="C7" i="3"/>
  <c r="J7" i="3" s="1"/>
  <c r="C6" i="3"/>
  <c r="C5" i="3"/>
  <c r="J5" i="3" s="1"/>
  <c r="D3" i="3"/>
  <c r="F2" i="3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77" i="2"/>
  <c r="C78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" i="2"/>
  <c r="D3" i="2" s="1"/>
  <c r="D78" i="2" s="1"/>
  <c r="F2" i="2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E25" i="1" s="1"/>
  <c r="C24" i="1"/>
  <c r="C23" i="1"/>
  <c r="E23" i="1" s="1"/>
  <c r="C22" i="1"/>
  <c r="C21" i="1"/>
  <c r="E21" i="1" s="1"/>
  <c r="C20" i="1"/>
  <c r="D20" i="1" s="1"/>
  <c r="C19" i="1"/>
  <c r="C18" i="1"/>
  <c r="C17" i="1"/>
  <c r="C16" i="1"/>
  <c r="C15" i="1"/>
  <c r="C14" i="1"/>
  <c r="C13" i="1"/>
  <c r="C12" i="1"/>
  <c r="C11" i="1"/>
  <c r="C10" i="1"/>
  <c r="C9" i="1"/>
  <c r="E9" i="1" s="1"/>
  <c r="C8" i="1"/>
  <c r="C7" i="1"/>
  <c r="E7" i="1" s="1"/>
  <c r="C6" i="1"/>
  <c r="C5" i="1"/>
  <c r="E5" i="1" s="1"/>
  <c r="C3" i="1"/>
  <c r="D3" i="1" s="1"/>
  <c r="F2" i="1"/>
  <c r="G10" i="7" l="1"/>
  <c r="G16" i="7"/>
  <c r="H57" i="7"/>
  <c r="G40" i="7"/>
  <c r="F34" i="7"/>
  <c r="H35" i="7" s="1"/>
  <c r="G48" i="7"/>
  <c r="F32" i="7"/>
  <c r="H33" i="7" s="1"/>
  <c r="G27" i="7"/>
  <c r="G24" i="7"/>
  <c r="F64" i="7"/>
  <c r="E19" i="7"/>
  <c r="G20" i="7" s="1"/>
  <c r="E17" i="7"/>
  <c r="G18" i="7" s="1"/>
  <c r="G43" i="7"/>
  <c r="E13" i="7"/>
  <c r="G13" i="7" s="1"/>
  <c r="F23" i="7"/>
  <c r="G45" i="7"/>
  <c r="G32" i="7"/>
  <c r="F42" i="7"/>
  <c r="H42" i="7" s="1"/>
  <c r="F29" i="7"/>
  <c r="F24" i="7"/>
  <c r="H25" i="7" s="1"/>
  <c r="G63" i="7"/>
  <c r="G61" i="7"/>
  <c r="E56" i="7"/>
  <c r="G56" i="7" s="1"/>
  <c r="G31" i="7"/>
  <c r="F39" i="7"/>
  <c r="F16" i="7"/>
  <c r="H17" i="7" s="1"/>
  <c r="H14" i="7"/>
  <c r="F26" i="7"/>
  <c r="H26" i="7" s="1"/>
  <c r="G64" i="7"/>
  <c r="F48" i="7"/>
  <c r="H49" i="7" s="1"/>
  <c r="G39" i="7"/>
  <c r="G29" i="7"/>
  <c r="G28" i="7"/>
  <c r="F18" i="7"/>
  <c r="H19" i="7" s="1"/>
  <c r="E14" i="7"/>
  <c r="G15" i="7" s="1"/>
  <c r="F55" i="7"/>
  <c r="H56" i="7" s="1"/>
  <c r="G46" i="7"/>
  <c r="E35" i="7"/>
  <c r="G35" i="7" s="1"/>
  <c r="G55" i="7"/>
  <c r="F45" i="7"/>
  <c r="E53" i="7"/>
  <c r="G54" i="7" s="1"/>
  <c r="G44" i="7"/>
  <c r="E33" i="7"/>
  <c r="G33" i="7" s="1"/>
  <c r="F61" i="7"/>
  <c r="E51" i="7"/>
  <c r="G51" i="7" s="1"/>
  <c r="G23" i="7"/>
  <c r="I24" i="7" s="1"/>
  <c r="G60" i="7"/>
  <c r="F50" i="7"/>
  <c r="H51" i="7" s="1"/>
  <c r="F40" i="7"/>
  <c r="H41" i="7" s="1"/>
  <c r="E21" i="7"/>
  <c r="G22" i="7" s="1"/>
  <c r="G59" i="7"/>
  <c r="F58" i="7"/>
  <c r="H58" i="7" s="1"/>
  <c r="E49" i="7"/>
  <c r="G49" i="7" s="1"/>
  <c r="G38" i="7"/>
  <c r="G37" i="7"/>
  <c r="H8" i="7"/>
  <c r="F10" i="7"/>
  <c r="E57" i="7"/>
  <c r="E41" i="7"/>
  <c r="E25" i="7"/>
  <c r="G30" i="7"/>
  <c r="E7" i="7"/>
  <c r="G62" i="7"/>
  <c r="G47" i="7"/>
  <c r="F62" i="7"/>
  <c r="F46" i="7"/>
  <c r="F37" i="7"/>
  <c r="F30" i="7"/>
  <c r="F12" i="7"/>
  <c r="F60" i="7"/>
  <c r="F44" i="7"/>
  <c r="F28" i="7"/>
  <c r="F54" i="7"/>
  <c r="H54" i="7" s="1"/>
  <c r="F38" i="7"/>
  <c r="F22" i="7"/>
  <c r="H22" i="7" s="1"/>
  <c r="F59" i="7"/>
  <c r="F43" i="7"/>
  <c r="F27" i="7"/>
  <c r="F63" i="7"/>
  <c r="F47" i="7"/>
  <c r="F31" i="7"/>
  <c r="F15" i="7"/>
  <c r="F52" i="7"/>
  <c r="H52" i="7" s="1"/>
  <c r="F36" i="7"/>
  <c r="H36" i="7" s="1"/>
  <c r="F20" i="7"/>
  <c r="H20" i="7" s="1"/>
  <c r="F9" i="7"/>
  <c r="H9" i="7" s="1"/>
  <c r="E11" i="7"/>
  <c r="G11" i="7" s="1"/>
  <c r="E8" i="7"/>
  <c r="G9" i="7" s="1"/>
  <c r="F22" i="6"/>
  <c r="F23" i="6"/>
  <c r="F18" i="6"/>
  <c r="F19" i="6"/>
  <c r="E13" i="6"/>
  <c r="E9" i="6"/>
  <c r="E10" i="6"/>
  <c r="E11" i="6"/>
  <c r="E12" i="6"/>
  <c r="E14" i="6"/>
  <c r="E7" i="6"/>
  <c r="E8" i="6"/>
  <c r="E54" i="5"/>
  <c r="E39" i="5"/>
  <c r="D72" i="5"/>
  <c r="D42" i="5"/>
  <c r="E59" i="5"/>
  <c r="E75" i="5"/>
  <c r="E46" i="5"/>
  <c r="E49" i="5"/>
  <c r="E67" i="5"/>
  <c r="D51" i="5"/>
  <c r="E7" i="5"/>
  <c r="E37" i="5"/>
  <c r="E51" i="5"/>
  <c r="D65" i="5"/>
  <c r="D68" i="5"/>
  <c r="E27" i="5"/>
  <c r="E69" i="5"/>
  <c r="E12" i="5"/>
  <c r="D43" i="5"/>
  <c r="E56" i="5"/>
  <c r="D70" i="5"/>
  <c r="E13" i="5"/>
  <c r="E29" i="5"/>
  <c r="E44" i="5"/>
  <c r="E57" i="5"/>
  <c r="E70" i="5"/>
  <c r="E45" i="5"/>
  <c r="D71" i="5"/>
  <c r="E23" i="5"/>
  <c r="E16" i="5"/>
  <c r="E60" i="5"/>
  <c r="E17" i="5"/>
  <c r="E32" i="5"/>
  <c r="E48" i="5"/>
  <c r="E74" i="5"/>
  <c r="E5" i="5"/>
  <c r="E19" i="5"/>
  <c r="E76" i="5"/>
  <c r="E20" i="5"/>
  <c r="E35" i="5"/>
  <c r="E64" i="5"/>
  <c r="E77" i="5"/>
  <c r="E21" i="5"/>
  <c r="E65" i="5"/>
  <c r="D49" i="5"/>
  <c r="E61" i="5"/>
  <c r="E72" i="5"/>
  <c r="E36" i="5"/>
  <c r="E50" i="5"/>
  <c r="D62" i="5"/>
  <c r="E73" i="5"/>
  <c r="E40" i="5"/>
  <c r="E53" i="5"/>
  <c r="E66" i="5"/>
  <c r="E78" i="5"/>
  <c r="D52" i="5"/>
  <c r="E28" i="5"/>
  <c r="E41" i="5"/>
  <c r="D67" i="5"/>
  <c r="D47" i="5"/>
  <c r="E52" i="5"/>
  <c r="D63" i="5"/>
  <c r="E68" i="5"/>
  <c r="D9" i="5"/>
  <c r="D25" i="5"/>
  <c r="D37" i="5"/>
  <c r="D6" i="5"/>
  <c r="D10" i="5"/>
  <c r="D14" i="5"/>
  <c r="D18" i="5"/>
  <c r="D22" i="5"/>
  <c r="D26" i="5"/>
  <c r="D30" i="5"/>
  <c r="D34" i="5"/>
  <c r="D38" i="5"/>
  <c r="E47" i="5"/>
  <c r="D58" i="5"/>
  <c r="E63" i="5"/>
  <c r="D74" i="5"/>
  <c r="E6" i="5"/>
  <c r="E10" i="5"/>
  <c r="E14" i="5"/>
  <c r="E18" i="5"/>
  <c r="E22" i="5"/>
  <c r="E96" i="5" s="1"/>
  <c r="E186" i="5" s="1"/>
  <c r="E26" i="5"/>
  <c r="E30" i="5"/>
  <c r="E34" i="5"/>
  <c r="E38" i="5"/>
  <c r="E42" i="5"/>
  <c r="D53" i="5"/>
  <c r="E58" i="5"/>
  <c r="D69" i="5"/>
  <c r="D13" i="5"/>
  <c r="D46" i="5"/>
  <c r="F6" i="5"/>
  <c r="F10" i="5"/>
  <c r="F14" i="5"/>
  <c r="F18" i="5"/>
  <c r="F22" i="5"/>
  <c r="F26" i="5"/>
  <c r="F30" i="5"/>
  <c r="F34" i="5"/>
  <c r="F38" i="5"/>
  <c r="D48" i="5"/>
  <c r="D64" i="5"/>
  <c r="D17" i="5"/>
  <c r="D41" i="5"/>
  <c r="D59" i="5"/>
  <c r="D75" i="5"/>
  <c r="D5" i="5"/>
  <c r="D21" i="5"/>
  <c r="D29" i="5"/>
  <c r="D33" i="5"/>
  <c r="D7" i="5"/>
  <c r="D11" i="5"/>
  <c r="D15" i="5"/>
  <c r="D19" i="5"/>
  <c r="D23" i="5"/>
  <c r="D27" i="5"/>
  <c r="D31" i="5"/>
  <c r="D105" i="5" s="1"/>
  <c r="D195" i="5" s="1"/>
  <c r="D35" i="5"/>
  <c r="D39" i="5"/>
  <c r="E43" i="5"/>
  <c r="D54" i="5"/>
  <c r="F7" i="5"/>
  <c r="E81" i="5" s="1"/>
  <c r="E171" i="5" s="1"/>
  <c r="F11" i="5"/>
  <c r="E85" i="5" s="1"/>
  <c r="E175" i="5" s="1"/>
  <c r="F15" i="5"/>
  <c r="E89" i="5" s="1"/>
  <c r="E179" i="5" s="1"/>
  <c r="F19" i="5"/>
  <c r="F23" i="5"/>
  <c r="F27" i="5"/>
  <c r="F31" i="5"/>
  <c r="E105" i="5" s="1"/>
  <c r="E195" i="5" s="1"/>
  <c r="F35" i="5"/>
  <c r="E109" i="5" s="1"/>
  <c r="E199" i="5" s="1"/>
  <c r="F39" i="5"/>
  <c r="E113" i="5" s="1"/>
  <c r="E203" i="5" s="1"/>
  <c r="D44" i="5"/>
  <c r="D60" i="5"/>
  <c r="D76" i="5"/>
  <c r="D55" i="5"/>
  <c r="D8" i="5"/>
  <c r="D12" i="5"/>
  <c r="D16" i="5"/>
  <c r="D20" i="5"/>
  <c r="D24" i="5"/>
  <c r="D28" i="5"/>
  <c r="D32" i="5"/>
  <c r="D36" i="5"/>
  <c r="D40" i="5"/>
  <c r="D50" i="5"/>
  <c r="E55" i="5"/>
  <c r="D66" i="5"/>
  <c r="E71" i="5"/>
  <c r="D45" i="5"/>
  <c r="D61" i="5"/>
  <c r="D77" i="5"/>
  <c r="F8" i="5"/>
  <c r="E82" i="5" s="1"/>
  <c r="E172" i="5" s="1"/>
  <c r="G172" i="5" s="1"/>
  <c r="F12" i="5"/>
  <c r="F16" i="5"/>
  <c r="F20" i="5"/>
  <c r="E94" i="5" s="1"/>
  <c r="E184" i="5" s="1"/>
  <c r="F24" i="5"/>
  <c r="E98" i="5" s="1"/>
  <c r="E188" i="5" s="1"/>
  <c r="F28" i="5"/>
  <c r="E102" i="5" s="1"/>
  <c r="E192" i="5" s="1"/>
  <c r="F32" i="5"/>
  <c r="E106" i="5" s="1"/>
  <c r="E196" i="5" s="1"/>
  <c r="G196" i="5" s="1"/>
  <c r="F36" i="5"/>
  <c r="E110" i="5" s="1"/>
  <c r="E200" i="5" s="1"/>
  <c r="F40" i="5"/>
  <c r="D56" i="5"/>
  <c r="D78" i="5"/>
  <c r="D57" i="5"/>
  <c r="E62" i="5"/>
  <c r="D73" i="5"/>
  <c r="D116" i="5"/>
  <c r="F5" i="5"/>
  <c r="F9" i="5"/>
  <c r="E83" i="5" s="1"/>
  <c r="E173" i="5" s="1"/>
  <c r="G173" i="5" s="1"/>
  <c r="I173" i="5" s="1"/>
  <c r="F13" i="5"/>
  <c r="F17" i="5"/>
  <c r="F21" i="5"/>
  <c r="E95" i="5" s="1"/>
  <c r="E185" i="5" s="1"/>
  <c r="G185" i="5" s="1"/>
  <c r="F25" i="5"/>
  <c r="E99" i="5" s="1"/>
  <c r="E189" i="5" s="1"/>
  <c r="F29" i="5"/>
  <c r="E103" i="5" s="1"/>
  <c r="E193" i="5" s="1"/>
  <c r="G193" i="5" s="1"/>
  <c r="F33" i="5"/>
  <c r="E107" i="5" s="1"/>
  <c r="E197" i="5" s="1"/>
  <c r="G197" i="5" s="1"/>
  <c r="I197" i="5" s="1"/>
  <c r="F37" i="5"/>
  <c r="F41" i="5"/>
  <c r="T122" i="4"/>
  <c r="L8" i="4"/>
  <c r="L24" i="4"/>
  <c r="K14" i="4"/>
  <c r="K30" i="4"/>
  <c r="L22" i="4"/>
  <c r="F7" i="4"/>
  <c r="E73" i="4"/>
  <c r="E5" i="4"/>
  <c r="K22" i="4"/>
  <c r="E72" i="4"/>
  <c r="G33" i="4"/>
  <c r="I19" i="4"/>
  <c r="E38" i="4"/>
  <c r="E23" i="4"/>
  <c r="L14" i="4"/>
  <c r="L16" i="4"/>
  <c r="F31" i="4"/>
  <c r="L32" i="4"/>
  <c r="L6" i="4"/>
  <c r="F39" i="4"/>
  <c r="E42" i="4"/>
  <c r="D12" i="4"/>
  <c r="E59" i="4"/>
  <c r="D28" i="4"/>
  <c r="E44" i="4"/>
  <c r="D45" i="4"/>
  <c r="E6" i="4"/>
  <c r="D20" i="4"/>
  <c r="K6" i="4"/>
  <c r="D51" i="4"/>
  <c r="E22" i="4"/>
  <c r="E14" i="4"/>
  <c r="K31" i="4"/>
  <c r="E43" i="4"/>
  <c r="E58" i="4"/>
  <c r="E15" i="4"/>
  <c r="K15" i="4"/>
  <c r="E61" i="4"/>
  <c r="K23" i="4"/>
  <c r="K7" i="4"/>
  <c r="G24" i="4"/>
  <c r="H34" i="4"/>
  <c r="D61" i="4"/>
  <c r="E74" i="4"/>
  <c r="G16" i="4"/>
  <c r="E25" i="4"/>
  <c r="E47" i="4"/>
  <c r="E60" i="4"/>
  <c r="G8" i="4"/>
  <c r="E17" i="4"/>
  <c r="G25" i="4"/>
  <c r="D36" i="4"/>
  <c r="E63" i="4"/>
  <c r="E33" i="4"/>
  <c r="E9" i="4"/>
  <c r="G17" i="4"/>
  <c r="I36" i="4"/>
  <c r="E49" i="4"/>
  <c r="E45" i="4"/>
  <c r="G9" i="4"/>
  <c r="J37" i="4"/>
  <c r="G12" i="4"/>
  <c r="I20" i="4"/>
  <c r="J29" i="4"/>
  <c r="D68" i="4"/>
  <c r="I12" i="4"/>
  <c r="J21" i="4"/>
  <c r="D54" i="4"/>
  <c r="D69" i="4"/>
  <c r="I28" i="4"/>
  <c r="J13" i="4"/>
  <c r="E21" i="4"/>
  <c r="E30" i="4"/>
  <c r="E41" i="4"/>
  <c r="D55" i="4"/>
  <c r="E13" i="4"/>
  <c r="G41" i="4"/>
  <c r="E71" i="4"/>
  <c r="E56" i="4"/>
  <c r="D56" i="4"/>
  <c r="I35" i="4"/>
  <c r="L35" i="4"/>
  <c r="K35" i="4"/>
  <c r="J35" i="4"/>
  <c r="H35" i="4"/>
  <c r="G35" i="4"/>
  <c r="F35" i="4"/>
  <c r="E35" i="4"/>
  <c r="D35" i="4"/>
  <c r="H10" i="4"/>
  <c r="G10" i="4"/>
  <c r="F10" i="4"/>
  <c r="E10" i="4"/>
  <c r="D10" i="4"/>
  <c r="L10" i="4"/>
  <c r="K10" i="4"/>
  <c r="J10" i="4"/>
  <c r="I10" i="4"/>
  <c r="H18" i="4"/>
  <c r="G18" i="4"/>
  <c r="F18" i="4"/>
  <c r="E18" i="4"/>
  <c r="D18" i="4"/>
  <c r="L18" i="4"/>
  <c r="K18" i="4"/>
  <c r="J18" i="4"/>
  <c r="I18" i="4"/>
  <c r="H26" i="4"/>
  <c r="G26" i="4"/>
  <c r="F26" i="4"/>
  <c r="E26" i="4"/>
  <c r="D26" i="4"/>
  <c r="L26" i="4"/>
  <c r="K26" i="4"/>
  <c r="J26" i="4"/>
  <c r="I26" i="4"/>
  <c r="L11" i="4"/>
  <c r="K11" i="4"/>
  <c r="J11" i="4"/>
  <c r="H11" i="4"/>
  <c r="G11" i="4"/>
  <c r="F11" i="4"/>
  <c r="E11" i="4"/>
  <c r="D11" i="4"/>
  <c r="L27" i="4"/>
  <c r="K27" i="4"/>
  <c r="I27" i="4"/>
  <c r="J27" i="4"/>
  <c r="H27" i="4"/>
  <c r="G27" i="4"/>
  <c r="F27" i="4"/>
  <c r="E27" i="4"/>
  <c r="D27" i="4"/>
  <c r="F23" i="4"/>
  <c r="F15" i="4"/>
  <c r="L41" i="4"/>
  <c r="F40" i="4"/>
  <c r="L33" i="4"/>
  <c r="F32" i="4"/>
  <c r="L25" i="4"/>
  <c r="F24" i="4"/>
  <c r="L17" i="4"/>
  <c r="F16" i="4"/>
  <c r="L9" i="4"/>
  <c r="F8" i="4"/>
  <c r="K41" i="4"/>
  <c r="K33" i="4"/>
  <c r="K25" i="4"/>
  <c r="K17" i="4"/>
  <c r="K9" i="4"/>
  <c r="L36" i="4"/>
  <c r="L28" i="4"/>
  <c r="L20" i="4"/>
  <c r="L12" i="4"/>
  <c r="K36" i="4"/>
  <c r="K28" i="4"/>
  <c r="K20" i="4"/>
  <c r="K12" i="4"/>
  <c r="L39" i="4"/>
  <c r="F38" i="4"/>
  <c r="L31" i="4"/>
  <c r="F30" i="4"/>
  <c r="L23" i="4"/>
  <c r="F22" i="4"/>
  <c r="L15" i="4"/>
  <c r="F14" i="4"/>
  <c r="L7" i="4"/>
  <c r="F6" i="4"/>
  <c r="F41" i="4"/>
  <c r="F33" i="4"/>
  <c r="F25" i="4"/>
  <c r="F17" i="4"/>
  <c r="F9" i="4"/>
  <c r="E116" i="4"/>
  <c r="K38" i="4"/>
  <c r="D116" i="4"/>
  <c r="I11" i="4"/>
  <c r="L38" i="4"/>
  <c r="D64" i="4"/>
  <c r="D76" i="4"/>
  <c r="L19" i="4"/>
  <c r="K19" i="4"/>
  <c r="J19" i="4"/>
  <c r="H19" i="4"/>
  <c r="G19" i="4"/>
  <c r="F19" i="4"/>
  <c r="E19" i="4"/>
  <c r="D19" i="4"/>
  <c r="E50" i="4"/>
  <c r="E65" i="4"/>
  <c r="D77" i="4"/>
  <c r="E78" i="4"/>
  <c r="D78" i="4"/>
  <c r="J5" i="4"/>
  <c r="I5" i="4"/>
  <c r="H5" i="4"/>
  <c r="G5" i="4"/>
  <c r="F5" i="4"/>
  <c r="D5" i="4"/>
  <c r="L5" i="4"/>
  <c r="K5" i="4"/>
  <c r="L30" i="4"/>
  <c r="K39" i="4"/>
  <c r="D52" i="4"/>
  <c r="E66" i="4"/>
  <c r="L40" i="4"/>
  <c r="D53" i="4"/>
  <c r="D67" i="4"/>
  <c r="G32" i="4"/>
  <c r="D47" i="4"/>
  <c r="G7" i="4"/>
  <c r="E12" i="4"/>
  <c r="K13" i="4"/>
  <c r="G15" i="4"/>
  <c r="E20" i="4"/>
  <c r="K21" i="4"/>
  <c r="G23" i="4"/>
  <c r="E28" i="4"/>
  <c r="K29" i="4"/>
  <c r="G31" i="4"/>
  <c r="I34" i="4"/>
  <c r="E36" i="4"/>
  <c r="K37" i="4"/>
  <c r="G39" i="4"/>
  <c r="D49" i="4"/>
  <c r="E54" i="4"/>
  <c r="D65" i="4"/>
  <c r="E76" i="4"/>
  <c r="E29" i="4"/>
  <c r="E37" i="4"/>
  <c r="E52" i="4"/>
  <c r="H7" i="4"/>
  <c r="D9" i="4"/>
  <c r="F12" i="4"/>
  <c r="L13" i="4"/>
  <c r="H15" i="4"/>
  <c r="D17" i="4"/>
  <c r="F20" i="4"/>
  <c r="L21" i="4"/>
  <c r="H23" i="4"/>
  <c r="D25" i="4"/>
  <c r="F28" i="4"/>
  <c r="L29" i="4"/>
  <c r="H31" i="4"/>
  <c r="D33" i="4"/>
  <c r="J34" i="4"/>
  <c r="F36" i="4"/>
  <c r="L37" i="4"/>
  <c r="H39" i="4"/>
  <c r="D41" i="4"/>
  <c r="D44" i="4"/>
  <c r="D60" i="4"/>
  <c r="E69" i="4"/>
  <c r="D74" i="4"/>
  <c r="D73" i="4"/>
  <c r="I7" i="4"/>
  <c r="I15" i="4"/>
  <c r="G20" i="4"/>
  <c r="I23" i="4"/>
  <c r="G28" i="4"/>
  <c r="I31" i="4"/>
  <c r="K34" i="4"/>
  <c r="G36" i="4"/>
  <c r="I39" i="4"/>
  <c r="D6" i="4"/>
  <c r="J7" i="4"/>
  <c r="H12" i="4"/>
  <c r="D14" i="4"/>
  <c r="J15" i="4"/>
  <c r="H20" i="4"/>
  <c r="D22" i="4"/>
  <c r="J23" i="4"/>
  <c r="H28" i="4"/>
  <c r="D30" i="4"/>
  <c r="J31" i="4"/>
  <c r="L34" i="4"/>
  <c r="H36" i="4"/>
  <c r="D38" i="4"/>
  <c r="J39" i="4"/>
  <c r="D50" i="4"/>
  <c r="E55" i="4"/>
  <c r="D66" i="4"/>
  <c r="D72" i="4"/>
  <c r="E77" i="4"/>
  <c r="H9" i="4"/>
  <c r="J12" i="4"/>
  <c r="H17" i="4"/>
  <c r="J20" i="4"/>
  <c r="H25" i="4"/>
  <c r="J28" i="4"/>
  <c r="H33" i="4"/>
  <c r="J36" i="4"/>
  <c r="H41" i="4"/>
  <c r="G6" i="4"/>
  <c r="I9" i="4"/>
  <c r="G14" i="4"/>
  <c r="I17" i="4"/>
  <c r="G22" i="4"/>
  <c r="I25" i="4"/>
  <c r="G30" i="4"/>
  <c r="I33" i="4"/>
  <c r="G38" i="4"/>
  <c r="I41" i="4"/>
  <c r="H6" i="4"/>
  <c r="D8" i="4"/>
  <c r="J9" i="4"/>
  <c r="H14" i="4"/>
  <c r="G88" i="4" s="1"/>
  <c r="D16" i="4"/>
  <c r="J17" i="4"/>
  <c r="H22" i="4"/>
  <c r="D24" i="4"/>
  <c r="J25" i="4"/>
  <c r="H30" i="4"/>
  <c r="D32" i="4"/>
  <c r="J33" i="4"/>
  <c r="H38" i="4"/>
  <c r="D40" i="4"/>
  <c r="J41" i="4"/>
  <c r="D46" i="4"/>
  <c r="E51" i="4"/>
  <c r="D62" i="4"/>
  <c r="E67" i="4"/>
  <c r="D70" i="4"/>
  <c r="I6" i="4"/>
  <c r="E8" i="4"/>
  <c r="I14" i="4"/>
  <c r="E16" i="4"/>
  <c r="I22" i="4"/>
  <c r="E24" i="4"/>
  <c r="I30" i="4"/>
  <c r="E32" i="4"/>
  <c r="I38" i="4"/>
  <c r="E40" i="4"/>
  <c r="E46" i="4"/>
  <c r="D57" i="4"/>
  <c r="E62" i="4"/>
  <c r="E70" i="4"/>
  <c r="D75" i="4"/>
  <c r="J6" i="4"/>
  <c r="I80" i="4" s="1"/>
  <c r="D13" i="4"/>
  <c r="J14" i="4"/>
  <c r="D21" i="4"/>
  <c r="J22" i="4"/>
  <c r="D29" i="4"/>
  <c r="J30" i="4"/>
  <c r="D37" i="4"/>
  <c r="J38" i="4"/>
  <c r="E57" i="4"/>
  <c r="E75" i="4"/>
  <c r="H8" i="4"/>
  <c r="F13" i="4"/>
  <c r="H16" i="4"/>
  <c r="F21" i="4"/>
  <c r="H24" i="4"/>
  <c r="F29" i="4"/>
  <c r="H32" i="4"/>
  <c r="D34" i="4"/>
  <c r="F37" i="4"/>
  <c r="H40" i="4"/>
  <c r="D42" i="4"/>
  <c r="D58" i="4"/>
  <c r="E68" i="4"/>
  <c r="I8" i="4"/>
  <c r="G13" i="4"/>
  <c r="I16" i="4"/>
  <c r="G21" i="4"/>
  <c r="I24" i="4"/>
  <c r="G29" i="4"/>
  <c r="I32" i="4"/>
  <c r="E34" i="4"/>
  <c r="G37" i="4"/>
  <c r="I40" i="4"/>
  <c r="D71" i="4"/>
  <c r="G40" i="4"/>
  <c r="D7" i="4"/>
  <c r="J8" i="4"/>
  <c r="H13" i="4"/>
  <c r="D15" i="4"/>
  <c r="J16" i="4"/>
  <c r="H21" i="4"/>
  <c r="D23" i="4"/>
  <c r="J24" i="4"/>
  <c r="H29" i="4"/>
  <c r="D31" i="4"/>
  <c r="J32" i="4"/>
  <c r="F34" i="4"/>
  <c r="H37" i="4"/>
  <c r="D39" i="4"/>
  <c r="J40" i="4"/>
  <c r="D48" i="4"/>
  <c r="E53" i="4"/>
  <c r="E7" i="4"/>
  <c r="K8" i="4"/>
  <c r="F82" i="4" s="1"/>
  <c r="I13" i="4"/>
  <c r="K16" i="4"/>
  <c r="I21" i="4"/>
  <c r="K24" i="4"/>
  <c r="I29" i="4"/>
  <c r="E31" i="4"/>
  <c r="K32" i="4"/>
  <c r="G34" i="4"/>
  <c r="I37" i="4"/>
  <c r="E39" i="4"/>
  <c r="K40" i="4"/>
  <c r="D43" i="4"/>
  <c r="E48" i="4"/>
  <c r="D59" i="4"/>
  <c r="E64" i="4"/>
  <c r="D63" i="4"/>
  <c r="G34" i="3"/>
  <c r="D20" i="3"/>
  <c r="D6" i="3"/>
  <c r="D22" i="3"/>
  <c r="D38" i="3"/>
  <c r="I10" i="3"/>
  <c r="I26" i="3"/>
  <c r="G10" i="3"/>
  <c r="E11" i="3"/>
  <c r="G26" i="3"/>
  <c r="H10" i="3"/>
  <c r="H26" i="3"/>
  <c r="D23" i="3"/>
  <c r="J10" i="3"/>
  <c r="J26" i="3"/>
  <c r="J16" i="3"/>
  <c r="J32" i="3"/>
  <c r="D28" i="3"/>
  <c r="I12" i="3"/>
  <c r="I28" i="3"/>
  <c r="J17" i="3"/>
  <c r="J33" i="3"/>
  <c r="E30" i="3"/>
  <c r="G14" i="3"/>
  <c r="G30" i="3"/>
  <c r="E18" i="3"/>
  <c r="E34" i="3"/>
  <c r="D31" i="3"/>
  <c r="H14" i="3"/>
  <c r="H30" i="3"/>
  <c r="D19" i="3"/>
  <c r="D35" i="3"/>
  <c r="D32" i="3"/>
  <c r="I14" i="3"/>
  <c r="I30" i="3"/>
  <c r="E20" i="3"/>
  <c r="E36" i="3"/>
  <c r="D7" i="3"/>
  <c r="D33" i="3"/>
  <c r="J14" i="3"/>
  <c r="J30" i="3"/>
  <c r="J21" i="3"/>
  <c r="J37" i="3"/>
  <c r="E33" i="3"/>
  <c r="I16" i="3"/>
  <c r="I32" i="3"/>
  <c r="D12" i="3"/>
  <c r="G18" i="3"/>
  <c r="E14" i="3"/>
  <c r="D36" i="3"/>
  <c r="H18" i="3"/>
  <c r="H34" i="3"/>
  <c r="J8" i="3"/>
  <c r="J24" i="3"/>
  <c r="J40" i="3"/>
  <c r="D15" i="3"/>
  <c r="D39" i="3"/>
  <c r="I18" i="3"/>
  <c r="I34" i="3"/>
  <c r="J9" i="3"/>
  <c r="J25" i="3"/>
  <c r="J41" i="3"/>
  <c r="D16" i="3"/>
  <c r="J18" i="3"/>
  <c r="J34" i="3"/>
  <c r="E10" i="3"/>
  <c r="E26" i="3"/>
  <c r="D17" i="3"/>
  <c r="G19" i="3"/>
  <c r="G35" i="3"/>
  <c r="D11" i="3"/>
  <c r="D27" i="3"/>
  <c r="E17" i="3"/>
  <c r="I20" i="3"/>
  <c r="I36" i="3"/>
  <c r="E6" i="3"/>
  <c r="E22" i="3"/>
  <c r="E38" i="3"/>
  <c r="G6" i="3"/>
  <c r="G22" i="3"/>
  <c r="G38" i="3"/>
  <c r="H6" i="3"/>
  <c r="H22" i="3"/>
  <c r="H38" i="3"/>
  <c r="E7" i="3"/>
  <c r="E15" i="3"/>
  <c r="E23" i="3"/>
  <c r="E31" i="3"/>
  <c r="E39" i="3"/>
  <c r="I6" i="3"/>
  <c r="I22" i="3"/>
  <c r="I38" i="3"/>
  <c r="J6" i="3"/>
  <c r="J22" i="3"/>
  <c r="J38" i="3"/>
  <c r="D40" i="3"/>
  <c r="E8" i="3"/>
  <c r="E16" i="3"/>
  <c r="E24" i="3"/>
  <c r="E32" i="3"/>
  <c r="E40" i="3"/>
  <c r="G7" i="3"/>
  <c r="G11" i="3"/>
  <c r="G15" i="3"/>
  <c r="G23" i="3"/>
  <c r="G27" i="3"/>
  <c r="G31" i="3"/>
  <c r="G39" i="3"/>
  <c r="D9" i="3"/>
  <c r="D25" i="3"/>
  <c r="D41" i="3"/>
  <c r="H7" i="3"/>
  <c r="H11" i="3"/>
  <c r="H15" i="3"/>
  <c r="H19" i="3"/>
  <c r="H23" i="3"/>
  <c r="H27" i="3"/>
  <c r="H31" i="3"/>
  <c r="H35" i="3"/>
  <c r="H39" i="3"/>
  <c r="D24" i="3"/>
  <c r="E9" i="3"/>
  <c r="E25" i="3"/>
  <c r="E41" i="3"/>
  <c r="I7" i="3"/>
  <c r="I11" i="3"/>
  <c r="I15" i="3"/>
  <c r="I19" i="3"/>
  <c r="I23" i="3"/>
  <c r="I27" i="3"/>
  <c r="I31" i="3"/>
  <c r="I35" i="3"/>
  <c r="I39" i="3"/>
  <c r="D8" i="3"/>
  <c r="D10" i="3"/>
  <c r="D18" i="3"/>
  <c r="D26" i="3"/>
  <c r="D34" i="3"/>
  <c r="J11" i="3"/>
  <c r="J19" i="3"/>
  <c r="J27" i="3"/>
  <c r="J35" i="3"/>
  <c r="G8" i="3"/>
  <c r="G12" i="3"/>
  <c r="G16" i="3"/>
  <c r="G20" i="3"/>
  <c r="G24" i="3"/>
  <c r="G28" i="3"/>
  <c r="G32" i="3"/>
  <c r="G36" i="3"/>
  <c r="G40" i="3"/>
  <c r="H8" i="3"/>
  <c r="H12" i="3"/>
  <c r="H16" i="3"/>
  <c r="H20" i="3"/>
  <c r="H24" i="3"/>
  <c r="H28" i="3"/>
  <c r="H32" i="3"/>
  <c r="H36" i="3"/>
  <c r="H40" i="3"/>
  <c r="I8" i="3"/>
  <c r="I24" i="3"/>
  <c r="I40" i="3"/>
  <c r="D5" i="3"/>
  <c r="E5" i="3"/>
  <c r="J12" i="3"/>
  <c r="J20" i="3"/>
  <c r="J28" i="3"/>
  <c r="J36" i="3"/>
  <c r="H5" i="3"/>
  <c r="G9" i="3"/>
  <c r="G13" i="3"/>
  <c r="G17" i="3"/>
  <c r="G21" i="3"/>
  <c r="G25" i="3"/>
  <c r="G29" i="3"/>
  <c r="G33" i="3"/>
  <c r="G37" i="3"/>
  <c r="G41" i="3"/>
  <c r="D13" i="3"/>
  <c r="D21" i="3"/>
  <c r="D29" i="3"/>
  <c r="D37" i="3"/>
  <c r="G5" i="3"/>
  <c r="H9" i="3"/>
  <c r="H13" i="3"/>
  <c r="H17" i="3"/>
  <c r="H21" i="3"/>
  <c r="H25" i="3"/>
  <c r="H29" i="3"/>
  <c r="H33" i="3"/>
  <c r="H37" i="3"/>
  <c r="H41" i="3"/>
  <c r="E13" i="3"/>
  <c r="E21" i="3"/>
  <c r="E29" i="3"/>
  <c r="E37" i="3"/>
  <c r="I5" i="3"/>
  <c r="I9" i="3"/>
  <c r="I13" i="3"/>
  <c r="I17" i="3"/>
  <c r="I21" i="3"/>
  <c r="I25" i="3"/>
  <c r="I29" i="3"/>
  <c r="I33" i="3"/>
  <c r="I37" i="3"/>
  <c r="I41" i="3"/>
  <c r="E77" i="3"/>
  <c r="K16" i="3"/>
  <c r="K23" i="3"/>
  <c r="G97" i="3" s="1"/>
  <c r="D116" i="3"/>
  <c r="E116" i="3"/>
  <c r="K15" i="3"/>
  <c r="G89" i="3" s="1"/>
  <c r="K24" i="3"/>
  <c r="F98" i="3" s="1"/>
  <c r="D54" i="3"/>
  <c r="K31" i="3"/>
  <c r="F105" i="3" s="1"/>
  <c r="D70" i="3"/>
  <c r="D57" i="3"/>
  <c r="E73" i="3"/>
  <c r="K32" i="3"/>
  <c r="K39" i="3"/>
  <c r="F113" i="3" s="1"/>
  <c r="K40" i="3"/>
  <c r="F15" i="3"/>
  <c r="D89" i="3" s="1"/>
  <c r="F29" i="3"/>
  <c r="F13" i="3"/>
  <c r="F31" i="3"/>
  <c r="K7" i="3"/>
  <c r="K8" i="3"/>
  <c r="E53" i="3"/>
  <c r="E69" i="3"/>
  <c r="F12" i="3"/>
  <c r="E86" i="3" s="1"/>
  <c r="F28" i="3"/>
  <c r="E102" i="3" s="1"/>
  <c r="L6" i="3"/>
  <c r="L14" i="3"/>
  <c r="L22" i="3"/>
  <c r="H96" i="3" s="1"/>
  <c r="L30" i="3"/>
  <c r="L38" i="3"/>
  <c r="H112" i="3" s="1"/>
  <c r="F14" i="3"/>
  <c r="E88" i="3" s="1"/>
  <c r="F30" i="3"/>
  <c r="E104" i="3" s="1"/>
  <c r="L7" i="3"/>
  <c r="I81" i="3" s="1"/>
  <c r="L15" i="3"/>
  <c r="I89" i="3" s="1"/>
  <c r="L23" i="3"/>
  <c r="I97" i="3" s="1"/>
  <c r="L31" i="3"/>
  <c r="H105" i="3" s="1"/>
  <c r="L39" i="3"/>
  <c r="I113" i="3" s="1"/>
  <c r="F16" i="3"/>
  <c r="E90" i="3" s="1"/>
  <c r="F32" i="3"/>
  <c r="E106" i="3" s="1"/>
  <c r="L8" i="3"/>
  <c r="H82" i="3" s="1"/>
  <c r="L16" i="3"/>
  <c r="L24" i="3"/>
  <c r="L32" i="3"/>
  <c r="L40" i="3"/>
  <c r="F17" i="3"/>
  <c r="F33" i="3"/>
  <c r="E107" i="3" s="1"/>
  <c r="K9" i="3"/>
  <c r="K17" i="3"/>
  <c r="K25" i="3"/>
  <c r="K33" i="3"/>
  <c r="K41" i="3"/>
  <c r="G115" i="3" s="1"/>
  <c r="E43" i="3"/>
  <c r="E59" i="3"/>
  <c r="E75" i="3"/>
  <c r="F18" i="3"/>
  <c r="F34" i="3"/>
  <c r="E108" i="3" s="1"/>
  <c r="L9" i="3"/>
  <c r="L17" i="3"/>
  <c r="L25" i="3"/>
  <c r="L33" i="3"/>
  <c r="L41" i="3"/>
  <c r="F19" i="3"/>
  <c r="E93" i="3" s="1"/>
  <c r="F35" i="3"/>
  <c r="D109" i="3" s="1"/>
  <c r="K10" i="3"/>
  <c r="F84" i="3" s="1"/>
  <c r="K18" i="3"/>
  <c r="F92" i="3" s="1"/>
  <c r="K26" i="3"/>
  <c r="F100" i="3" s="1"/>
  <c r="K34" i="3"/>
  <c r="F108" i="3" s="1"/>
  <c r="F20" i="3"/>
  <c r="E94" i="3" s="1"/>
  <c r="F36" i="3"/>
  <c r="E110" i="3" s="1"/>
  <c r="L10" i="3"/>
  <c r="L18" i="3"/>
  <c r="L26" i="3"/>
  <c r="L34" i="3"/>
  <c r="H108" i="3" s="1"/>
  <c r="K5" i="3"/>
  <c r="E46" i="3"/>
  <c r="E62" i="3"/>
  <c r="D78" i="3"/>
  <c r="F5" i="3"/>
  <c r="F21" i="3"/>
  <c r="F37" i="3"/>
  <c r="K11" i="3"/>
  <c r="K19" i="3"/>
  <c r="K27" i="3"/>
  <c r="K35" i="3"/>
  <c r="E47" i="3"/>
  <c r="E63" i="3"/>
  <c r="F6" i="3"/>
  <c r="F22" i="3"/>
  <c r="F38" i="3"/>
  <c r="L11" i="3"/>
  <c r="L19" i="3"/>
  <c r="L27" i="3"/>
  <c r="L35" i="3"/>
  <c r="E48" i="3"/>
  <c r="E64" i="3"/>
  <c r="F7" i="3"/>
  <c r="F23" i="3"/>
  <c r="E97" i="3" s="1"/>
  <c r="F39" i="3"/>
  <c r="K12" i="3"/>
  <c r="K20" i="3"/>
  <c r="K28" i="3"/>
  <c r="K36" i="3"/>
  <c r="F8" i="3"/>
  <c r="E82" i="3" s="1"/>
  <c r="F24" i="3"/>
  <c r="E98" i="3" s="1"/>
  <c r="F40" i="3"/>
  <c r="E114" i="3" s="1"/>
  <c r="L12" i="3"/>
  <c r="H86" i="3" s="1"/>
  <c r="L20" i="3"/>
  <c r="H94" i="3" s="1"/>
  <c r="L28" i="3"/>
  <c r="H102" i="3" s="1"/>
  <c r="L36" i="3"/>
  <c r="H110" i="3" s="1"/>
  <c r="F9" i="3"/>
  <c r="F25" i="3"/>
  <c r="F41" i="3"/>
  <c r="K13" i="3"/>
  <c r="K21" i="3"/>
  <c r="K29" i="3"/>
  <c r="K37" i="3"/>
  <c r="E71" i="3"/>
  <c r="F10" i="3"/>
  <c r="D84" i="3" s="1"/>
  <c r="F26" i="3"/>
  <c r="E100" i="3" s="1"/>
  <c r="L5" i="3"/>
  <c r="I79" i="3" s="1"/>
  <c r="J70" i="3" s="1"/>
  <c r="L13" i="3"/>
  <c r="I87" i="3" s="1"/>
  <c r="L21" i="3"/>
  <c r="L29" i="3"/>
  <c r="L37" i="3"/>
  <c r="I111" i="3" s="1"/>
  <c r="D52" i="3"/>
  <c r="D68" i="3"/>
  <c r="F11" i="3"/>
  <c r="E85" i="3" s="1"/>
  <c r="F27" i="3"/>
  <c r="E101" i="3" s="1"/>
  <c r="K6" i="3"/>
  <c r="K14" i="3"/>
  <c r="F88" i="3" s="1"/>
  <c r="K22" i="3"/>
  <c r="K30" i="3"/>
  <c r="K38" i="3"/>
  <c r="G112" i="3" s="1"/>
  <c r="F90" i="3"/>
  <c r="D51" i="3"/>
  <c r="D46" i="3"/>
  <c r="E57" i="3"/>
  <c r="D47" i="3"/>
  <c r="E52" i="3"/>
  <c r="D63" i="3"/>
  <c r="E68" i="3"/>
  <c r="D42" i="3"/>
  <c r="D58" i="3"/>
  <c r="D74" i="3"/>
  <c r="E67" i="3"/>
  <c r="D53" i="3"/>
  <c r="E58" i="3"/>
  <c r="D69" i="3"/>
  <c r="E74" i="3"/>
  <c r="D62" i="3"/>
  <c r="E42" i="3"/>
  <c r="D48" i="3"/>
  <c r="D64" i="3"/>
  <c r="E72" i="3"/>
  <c r="E78" i="3"/>
  <c r="D43" i="3"/>
  <c r="D59" i="3"/>
  <c r="D75" i="3"/>
  <c r="E56" i="3"/>
  <c r="D49" i="3"/>
  <c r="E54" i="3"/>
  <c r="D65" i="3"/>
  <c r="E70" i="3"/>
  <c r="D44" i="3"/>
  <c r="E49" i="3"/>
  <c r="D60" i="3"/>
  <c r="E65" i="3"/>
  <c r="D76" i="3"/>
  <c r="E51" i="3"/>
  <c r="E44" i="3"/>
  <c r="D55" i="3"/>
  <c r="E60" i="3"/>
  <c r="D71" i="3"/>
  <c r="E76" i="3"/>
  <c r="D67" i="3"/>
  <c r="D73" i="3"/>
  <c r="D50" i="3"/>
  <c r="E55" i="3"/>
  <c r="D66" i="3"/>
  <c r="D45" i="3"/>
  <c r="E50" i="3"/>
  <c r="D61" i="3"/>
  <c r="E66" i="3"/>
  <c r="D77" i="3"/>
  <c r="E45" i="3"/>
  <c r="D56" i="3"/>
  <c r="E61" i="3"/>
  <c r="D72" i="3"/>
  <c r="D73" i="2"/>
  <c r="D72" i="2"/>
  <c r="D67" i="2"/>
  <c r="D68" i="2"/>
  <c r="D76" i="2"/>
  <c r="D70" i="2"/>
  <c r="D75" i="2"/>
  <c r="D74" i="2"/>
  <c r="E78" i="2"/>
  <c r="E77" i="2"/>
  <c r="E67" i="2"/>
  <c r="E73" i="2"/>
  <c r="D66" i="2"/>
  <c r="E74" i="2"/>
  <c r="D65" i="2"/>
  <c r="E64" i="2"/>
  <c r="D64" i="2"/>
  <c r="E72" i="2"/>
  <c r="E63" i="2"/>
  <c r="E71" i="2"/>
  <c r="E62" i="2"/>
  <c r="E70" i="2"/>
  <c r="D62" i="2"/>
  <c r="E76" i="2"/>
  <c r="D61" i="2"/>
  <c r="E75" i="2"/>
  <c r="E68" i="2"/>
  <c r="D69" i="2"/>
  <c r="D36" i="2"/>
  <c r="D77" i="2"/>
  <c r="E65" i="2"/>
  <c r="E69" i="2"/>
  <c r="E61" i="2"/>
  <c r="D71" i="2"/>
  <c r="D63" i="2"/>
  <c r="E66" i="2"/>
  <c r="F35" i="2"/>
  <c r="F36" i="2"/>
  <c r="E34" i="2"/>
  <c r="E38" i="2"/>
  <c r="F38" i="2"/>
  <c r="F34" i="2"/>
  <c r="F32" i="2"/>
  <c r="D31" i="2"/>
  <c r="F30" i="2"/>
  <c r="D30" i="2"/>
  <c r="F40" i="2"/>
  <c r="E39" i="2"/>
  <c r="D27" i="2"/>
  <c r="E26" i="2"/>
  <c r="D37" i="2"/>
  <c r="E25" i="2"/>
  <c r="E35" i="2"/>
  <c r="E29" i="2"/>
  <c r="E41" i="2"/>
  <c r="D35" i="2"/>
  <c r="D29" i="2"/>
  <c r="D41" i="2"/>
  <c r="D28" i="2"/>
  <c r="F27" i="2"/>
  <c r="E22" i="2"/>
  <c r="F39" i="2"/>
  <c r="E27" i="2"/>
  <c r="D23" i="2"/>
  <c r="D34" i="2"/>
  <c r="E24" i="2"/>
  <c r="D39" i="2"/>
  <c r="E33" i="2"/>
  <c r="D33" i="2"/>
  <c r="F26" i="2"/>
  <c r="D10" i="2"/>
  <c r="F31" i="2"/>
  <c r="D26" i="2"/>
  <c r="D38" i="2"/>
  <c r="E31" i="2"/>
  <c r="E30" i="2"/>
  <c r="E37" i="2"/>
  <c r="D25" i="2"/>
  <c r="F28" i="2"/>
  <c r="E40" i="2"/>
  <c r="E36" i="2"/>
  <c r="E32" i="2"/>
  <c r="E28" i="2"/>
  <c r="D40" i="2"/>
  <c r="D32" i="2"/>
  <c r="F41" i="2"/>
  <c r="F37" i="2"/>
  <c r="F33" i="2"/>
  <c r="F29" i="2"/>
  <c r="F25" i="2"/>
  <c r="E14" i="2"/>
  <c r="E15" i="2"/>
  <c r="D19" i="2"/>
  <c r="E10" i="2"/>
  <c r="D6" i="2"/>
  <c r="E51" i="2"/>
  <c r="E13" i="2"/>
  <c r="D22" i="2"/>
  <c r="D52" i="2"/>
  <c r="E5" i="2"/>
  <c r="D14" i="2"/>
  <c r="E23" i="2"/>
  <c r="E6" i="2"/>
  <c r="D15" i="2"/>
  <c r="E7" i="2"/>
  <c r="E16" i="2"/>
  <c r="D7" i="2"/>
  <c r="E17" i="2"/>
  <c r="E8" i="2"/>
  <c r="E9" i="2"/>
  <c r="D18" i="2"/>
  <c r="E18" i="2"/>
  <c r="E19" i="2"/>
  <c r="E11" i="2"/>
  <c r="E20" i="2"/>
  <c r="D11" i="2"/>
  <c r="E21" i="2"/>
  <c r="E12" i="2"/>
  <c r="E116" i="2"/>
  <c r="F21" i="2"/>
  <c r="F17" i="2"/>
  <c r="F13" i="2"/>
  <c r="F9" i="2"/>
  <c r="F5" i="2"/>
  <c r="F14" i="2"/>
  <c r="E42" i="2"/>
  <c r="D116" i="2"/>
  <c r="D42" i="2"/>
  <c r="E56" i="2"/>
  <c r="F10" i="2"/>
  <c r="F24" i="2"/>
  <c r="F20" i="2"/>
  <c r="F16" i="2"/>
  <c r="F12" i="2"/>
  <c r="F8" i="2"/>
  <c r="E44" i="2"/>
  <c r="E47" i="2"/>
  <c r="E58" i="2"/>
  <c r="F23" i="2"/>
  <c r="F19" i="2"/>
  <c r="F15" i="2"/>
  <c r="F11" i="2"/>
  <c r="F7" i="2"/>
  <c r="D54" i="2"/>
  <c r="D58" i="2"/>
  <c r="F22" i="2"/>
  <c r="F6" i="2"/>
  <c r="D51" i="2"/>
  <c r="F18" i="2"/>
  <c r="E59" i="2"/>
  <c r="D44" i="2"/>
  <c r="E60" i="2"/>
  <c r="E45" i="2"/>
  <c r="D56" i="2"/>
  <c r="E54" i="2"/>
  <c r="E57" i="2"/>
  <c r="E43" i="2"/>
  <c r="E46" i="2"/>
  <c r="E48" i="2"/>
  <c r="D55" i="2"/>
  <c r="E49" i="2"/>
  <c r="E50" i="2"/>
  <c r="D53" i="2"/>
  <c r="D47" i="2"/>
  <c r="E52" i="2"/>
  <c r="D48" i="2"/>
  <c r="E53" i="2"/>
  <c r="D43" i="2"/>
  <c r="D59" i="2"/>
  <c r="D49" i="2"/>
  <c r="D60" i="2"/>
  <c r="D8" i="2"/>
  <c r="D12" i="2"/>
  <c r="D16" i="2"/>
  <c r="D20" i="2"/>
  <c r="D24" i="2"/>
  <c r="D50" i="2"/>
  <c r="E55" i="2"/>
  <c r="D45" i="2"/>
  <c r="D5" i="2"/>
  <c r="D9" i="2"/>
  <c r="D13" i="2"/>
  <c r="D17" i="2"/>
  <c r="D21" i="2"/>
  <c r="D46" i="2"/>
  <c r="D57" i="2"/>
  <c r="E8" i="1"/>
  <c r="E24" i="1"/>
  <c r="E11" i="1"/>
  <c r="E12" i="1"/>
  <c r="E13" i="1"/>
  <c r="E15" i="1"/>
  <c r="E16" i="1"/>
  <c r="E17" i="1"/>
  <c r="E19" i="1"/>
  <c r="E36" i="1"/>
  <c r="E45" i="1"/>
  <c r="D31" i="1"/>
  <c r="E68" i="1"/>
  <c r="D68" i="1"/>
  <c r="F22" i="1"/>
  <c r="F18" i="1"/>
  <c r="F14" i="1"/>
  <c r="F10" i="1"/>
  <c r="F6" i="1"/>
  <c r="F24" i="1"/>
  <c r="F20" i="1"/>
  <c r="D62" i="1" s="1"/>
  <c r="F16" i="1"/>
  <c r="F12" i="1"/>
  <c r="E54" i="1" s="1"/>
  <c r="F8" i="1"/>
  <c r="E50" i="1" s="1"/>
  <c r="F23" i="1"/>
  <c r="E65" i="1" s="1"/>
  <c r="F15" i="1"/>
  <c r="E57" i="1" s="1"/>
  <c r="F7" i="1"/>
  <c r="E49" i="1" s="1"/>
  <c r="E27" i="1"/>
  <c r="D43" i="1"/>
  <c r="E32" i="1"/>
  <c r="F25" i="1"/>
  <c r="E67" i="1" s="1"/>
  <c r="F21" i="1"/>
  <c r="E63" i="1" s="1"/>
  <c r="F17" i="1"/>
  <c r="F13" i="1"/>
  <c r="F9" i="1"/>
  <c r="E51" i="1" s="1"/>
  <c r="F5" i="1"/>
  <c r="E47" i="1" s="1"/>
  <c r="F19" i="1"/>
  <c r="F11" i="1"/>
  <c r="E53" i="1" s="1"/>
  <c r="E43" i="1"/>
  <c r="D27" i="1"/>
  <c r="E37" i="1"/>
  <c r="D44" i="1"/>
  <c r="E46" i="1"/>
  <c r="E33" i="1"/>
  <c r="D38" i="1"/>
  <c r="D40" i="1"/>
  <c r="E41" i="1"/>
  <c r="E28" i="1"/>
  <c r="E29" i="1"/>
  <c r="E30" i="1"/>
  <c r="D32" i="1"/>
  <c r="D34" i="1"/>
  <c r="E39" i="1"/>
  <c r="E42" i="1"/>
  <c r="E35" i="1"/>
  <c r="D7" i="1"/>
  <c r="D15" i="1"/>
  <c r="D23" i="1"/>
  <c r="E38" i="1"/>
  <c r="D28" i="1"/>
  <c r="D39" i="1"/>
  <c r="E44" i="1"/>
  <c r="D8" i="1"/>
  <c r="D16" i="1"/>
  <c r="D24" i="1"/>
  <c r="E20" i="1"/>
  <c r="D29" i="1"/>
  <c r="E34" i="1"/>
  <c r="D45" i="1"/>
  <c r="D35" i="1"/>
  <c r="E40" i="1"/>
  <c r="D5" i="1"/>
  <c r="D47" i="1" s="1"/>
  <c r="D9" i="1"/>
  <c r="D13" i="1"/>
  <c r="D17" i="1"/>
  <c r="D21" i="1"/>
  <c r="D25" i="1"/>
  <c r="D30" i="1"/>
  <c r="D46" i="1"/>
  <c r="D41" i="1"/>
  <c r="D36" i="1"/>
  <c r="D11" i="1"/>
  <c r="D19" i="1"/>
  <c r="D33" i="1"/>
  <c r="D12" i="1"/>
  <c r="D6" i="1"/>
  <c r="D10" i="1"/>
  <c r="D14" i="1"/>
  <c r="D56" i="1" s="1"/>
  <c r="D18" i="1"/>
  <c r="D22" i="1"/>
  <c r="D26" i="1"/>
  <c r="E31" i="1"/>
  <c r="D42" i="1"/>
  <c r="E6" i="1"/>
  <c r="E10" i="1"/>
  <c r="E14" i="1"/>
  <c r="E18" i="1"/>
  <c r="E22" i="1"/>
  <c r="E26" i="1"/>
  <c r="D37" i="1"/>
  <c r="I40" i="7" l="1"/>
  <c r="H34" i="7"/>
  <c r="J35" i="7" s="1"/>
  <c r="I61" i="7"/>
  <c r="I44" i="7"/>
  <c r="J58" i="7"/>
  <c r="I16" i="7"/>
  <c r="G17" i="7"/>
  <c r="I17" i="7" s="1"/>
  <c r="I49" i="7"/>
  <c r="I62" i="7"/>
  <c r="I28" i="7"/>
  <c r="I64" i="7"/>
  <c r="J36" i="7"/>
  <c r="H40" i="7"/>
  <c r="J41" i="7" s="1"/>
  <c r="H30" i="7"/>
  <c r="G19" i="7"/>
  <c r="I20" i="7" s="1"/>
  <c r="I29" i="7"/>
  <c r="I33" i="7"/>
  <c r="J26" i="7"/>
  <c r="H18" i="7"/>
  <c r="J18" i="7" s="1"/>
  <c r="H43" i="7"/>
  <c r="J43" i="7" s="1"/>
  <c r="I32" i="7"/>
  <c r="G50" i="7"/>
  <c r="I50" i="7" s="1"/>
  <c r="I60" i="7"/>
  <c r="I46" i="7"/>
  <c r="H28" i="7"/>
  <c r="I47" i="7"/>
  <c r="G14" i="7"/>
  <c r="I14" i="7" s="1"/>
  <c r="H50" i="7"/>
  <c r="J51" i="7" s="1"/>
  <c r="I11" i="7"/>
  <c r="H21" i="7"/>
  <c r="J21" i="7" s="1"/>
  <c r="J42" i="7"/>
  <c r="H27" i="7"/>
  <c r="J27" i="7" s="1"/>
  <c r="H59" i="7"/>
  <c r="J59" i="7" s="1"/>
  <c r="H24" i="7"/>
  <c r="J25" i="7" s="1"/>
  <c r="H38" i="7"/>
  <c r="I55" i="7"/>
  <c r="H55" i="7"/>
  <c r="J55" i="7" s="1"/>
  <c r="I30" i="7"/>
  <c r="G53" i="7"/>
  <c r="I23" i="7"/>
  <c r="K24" i="7" s="1"/>
  <c r="M24" i="7" s="1"/>
  <c r="G36" i="7"/>
  <c r="I36" i="7" s="1"/>
  <c r="H44" i="7"/>
  <c r="G21" i="7"/>
  <c r="I21" i="7" s="1"/>
  <c r="J9" i="7"/>
  <c r="H60" i="7"/>
  <c r="J20" i="7"/>
  <c r="H53" i="7"/>
  <c r="J53" i="7" s="1"/>
  <c r="G52" i="7"/>
  <c r="I52" i="7" s="1"/>
  <c r="I56" i="7"/>
  <c r="J52" i="7"/>
  <c r="G34" i="7"/>
  <c r="I34" i="7" s="1"/>
  <c r="H37" i="7"/>
  <c r="J37" i="7" s="1"/>
  <c r="H46" i="7"/>
  <c r="I45" i="7"/>
  <c r="H62" i="7"/>
  <c r="I48" i="7"/>
  <c r="G8" i="7"/>
  <c r="H23" i="7"/>
  <c r="G26" i="7"/>
  <c r="G25" i="7"/>
  <c r="I25" i="7" s="1"/>
  <c r="K25" i="7" s="1"/>
  <c r="M25" i="7" s="1"/>
  <c r="O25" i="7" s="1"/>
  <c r="I38" i="7"/>
  <c r="G42" i="7"/>
  <c r="G41" i="7"/>
  <c r="I41" i="7" s="1"/>
  <c r="H16" i="7"/>
  <c r="H15" i="7"/>
  <c r="J15" i="7" s="1"/>
  <c r="H13" i="7"/>
  <c r="H12" i="7"/>
  <c r="G57" i="7"/>
  <c r="I57" i="7" s="1"/>
  <c r="G58" i="7"/>
  <c r="H32" i="7"/>
  <c r="J33" i="7" s="1"/>
  <c r="H31" i="7"/>
  <c r="H48" i="7"/>
  <c r="J49" i="7" s="1"/>
  <c r="H47" i="7"/>
  <c r="H61" i="7"/>
  <c r="H45" i="7"/>
  <c r="H39" i="7"/>
  <c r="H10" i="7"/>
  <c r="J10" i="7" s="1"/>
  <c r="I63" i="7"/>
  <c r="H29" i="7"/>
  <c r="H64" i="7"/>
  <c r="H63" i="7"/>
  <c r="I31" i="7"/>
  <c r="I39" i="7"/>
  <c r="E71" i="7"/>
  <c r="F71" i="7"/>
  <c r="J57" i="7"/>
  <c r="H11" i="7"/>
  <c r="G12" i="7"/>
  <c r="E24" i="6"/>
  <c r="E20" i="6"/>
  <c r="E23" i="6"/>
  <c r="E19" i="6"/>
  <c r="E22" i="6"/>
  <c r="E18" i="6"/>
  <c r="G189" i="5"/>
  <c r="G179" i="5"/>
  <c r="G203" i="5"/>
  <c r="G186" i="5"/>
  <c r="I186" i="5" s="1"/>
  <c r="G195" i="5"/>
  <c r="I195" i="5" s="1"/>
  <c r="K195" i="5" s="1"/>
  <c r="E111" i="5"/>
  <c r="E201" i="5" s="1"/>
  <c r="G201" i="5" s="1"/>
  <c r="G200" i="5"/>
  <c r="E97" i="5"/>
  <c r="E187" i="5" s="1"/>
  <c r="G187" i="5" s="1"/>
  <c r="I187" i="5" s="1"/>
  <c r="K187" i="5" s="1"/>
  <c r="E93" i="5"/>
  <c r="E183" i="5" s="1"/>
  <c r="G184" i="5" s="1"/>
  <c r="E90" i="5"/>
  <c r="E180" i="5" s="1"/>
  <c r="G180" i="5" s="1"/>
  <c r="E115" i="5"/>
  <c r="E159" i="5" s="1"/>
  <c r="E114" i="5"/>
  <c r="E101" i="5"/>
  <c r="E91" i="5"/>
  <c r="E181" i="5" s="1"/>
  <c r="G181" i="5" s="1"/>
  <c r="I181" i="5" s="1"/>
  <c r="E87" i="5"/>
  <c r="E177" i="5" s="1"/>
  <c r="E86" i="5"/>
  <c r="D112" i="5"/>
  <c r="D202" i="5" s="1"/>
  <c r="E112" i="5"/>
  <c r="E202" i="5" s="1"/>
  <c r="D89" i="5"/>
  <c r="D85" i="5"/>
  <c r="D175" i="5" s="1"/>
  <c r="D99" i="5"/>
  <c r="E80" i="5"/>
  <c r="E126" i="5"/>
  <c r="E127" i="5"/>
  <c r="E140" i="5"/>
  <c r="E149" i="5"/>
  <c r="E92" i="5"/>
  <c r="E182" i="5" s="1"/>
  <c r="E154" i="5"/>
  <c r="E141" i="5"/>
  <c r="E151" i="5"/>
  <c r="E150" i="5"/>
  <c r="E137" i="5"/>
  <c r="D103" i="5"/>
  <c r="D193" i="5" s="1"/>
  <c r="E147" i="5"/>
  <c r="E146" i="5"/>
  <c r="E133" i="5"/>
  <c r="E153" i="5"/>
  <c r="E143" i="5"/>
  <c r="E142" i="5"/>
  <c r="E129" i="5"/>
  <c r="E139" i="5"/>
  <c r="E138" i="5"/>
  <c r="D94" i="5"/>
  <c r="D184" i="5" s="1"/>
  <c r="E125" i="5"/>
  <c r="D87" i="5"/>
  <c r="D177" i="5" s="1"/>
  <c r="F177" i="5" s="1"/>
  <c r="E135" i="5"/>
  <c r="E134" i="5"/>
  <c r="D113" i="5"/>
  <c r="D203" i="5" s="1"/>
  <c r="G87" i="5"/>
  <c r="E79" i="5"/>
  <c r="E169" i="5" s="1"/>
  <c r="D79" i="5"/>
  <c r="D169" i="5" s="1"/>
  <c r="D104" i="5"/>
  <c r="D194" i="5" s="1"/>
  <c r="E157" i="5"/>
  <c r="D96" i="5"/>
  <c r="D186" i="5" s="1"/>
  <c r="D149" i="5"/>
  <c r="E104" i="5"/>
  <c r="E194" i="5" s="1"/>
  <c r="G194" i="5" s="1"/>
  <c r="I194" i="5" s="1"/>
  <c r="D98" i="5"/>
  <c r="D188" i="5" s="1"/>
  <c r="D86" i="5"/>
  <c r="D176" i="5" s="1"/>
  <c r="D115" i="5"/>
  <c r="D159" i="5" s="1"/>
  <c r="D82" i="5"/>
  <c r="D91" i="5"/>
  <c r="D181" i="5" s="1"/>
  <c r="F181" i="5" s="1"/>
  <c r="D109" i="5"/>
  <c r="D199" i="5" s="1"/>
  <c r="D108" i="5"/>
  <c r="D101" i="5"/>
  <c r="D191" i="5" s="1"/>
  <c r="E108" i="5"/>
  <c r="E198" i="5" s="1"/>
  <c r="D100" i="5"/>
  <c r="D190" i="5" s="1"/>
  <c r="D97" i="5"/>
  <c r="D93" i="5"/>
  <c r="E100" i="5"/>
  <c r="D92" i="5"/>
  <c r="D182" i="5" s="1"/>
  <c r="D88" i="5"/>
  <c r="D178" i="5" s="1"/>
  <c r="D84" i="5"/>
  <c r="D174" i="5" s="1"/>
  <c r="D90" i="5"/>
  <c r="D180" i="5" s="1"/>
  <c r="D114" i="5"/>
  <c r="D204" i="5" s="1"/>
  <c r="D81" i="5"/>
  <c r="D171" i="5" s="1"/>
  <c r="E88" i="5"/>
  <c r="E178" i="5" s="1"/>
  <c r="D80" i="5"/>
  <c r="D170" i="5" s="1"/>
  <c r="D110" i="5"/>
  <c r="D107" i="5"/>
  <c r="D197" i="5" s="1"/>
  <c r="E84" i="5"/>
  <c r="E174" i="5" s="1"/>
  <c r="D111" i="5"/>
  <c r="D201" i="5" s="1"/>
  <c r="D106" i="5"/>
  <c r="D102" i="5"/>
  <c r="D192" i="5" s="1"/>
  <c r="F192" i="5" s="1"/>
  <c r="D95" i="5"/>
  <c r="D185" i="5" s="1"/>
  <c r="F185" i="5" s="1"/>
  <c r="D83" i="5"/>
  <c r="D173" i="5" s="1"/>
  <c r="D105" i="4"/>
  <c r="E105" i="4"/>
  <c r="F105" i="4"/>
  <c r="J105" i="4" s="1"/>
  <c r="H82" i="4"/>
  <c r="F96" i="4"/>
  <c r="I82" i="4"/>
  <c r="G96" i="4"/>
  <c r="D94" i="4"/>
  <c r="E112" i="4"/>
  <c r="H98" i="4"/>
  <c r="E79" i="4"/>
  <c r="J69" i="4" s="1"/>
  <c r="E97" i="4"/>
  <c r="E81" i="4"/>
  <c r="D81" i="4"/>
  <c r="I98" i="4"/>
  <c r="I106" i="4"/>
  <c r="H106" i="4"/>
  <c r="H100" i="4"/>
  <c r="F104" i="4"/>
  <c r="I90" i="4"/>
  <c r="G104" i="4"/>
  <c r="F90" i="4"/>
  <c r="H96" i="4"/>
  <c r="I96" i="4"/>
  <c r="I103" i="4"/>
  <c r="E96" i="4"/>
  <c r="F107" i="4"/>
  <c r="F88" i="4"/>
  <c r="H88" i="4"/>
  <c r="I88" i="4"/>
  <c r="I83" i="4"/>
  <c r="E115" i="4"/>
  <c r="E113" i="4"/>
  <c r="H112" i="4"/>
  <c r="F89" i="4"/>
  <c r="G89" i="4"/>
  <c r="E80" i="4"/>
  <c r="M80" i="4" s="1"/>
  <c r="H102" i="4"/>
  <c r="F91" i="4"/>
  <c r="H93" i="4"/>
  <c r="F99" i="4"/>
  <c r="I95" i="4"/>
  <c r="I87" i="4"/>
  <c r="D86" i="4"/>
  <c r="H86" i="4"/>
  <c r="W86" i="4" s="1"/>
  <c r="X86" i="4" s="1"/>
  <c r="F97" i="4"/>
  <c r="D102" i="4"/>
  <c r="E95" i="4"/>
  <c r="F81" i="4"/>
  <c r="E83" i="4"/>
  <c r="E107" i="4"/>
  <c r="H90" i="4"/>
  <c r="G81" i="4"/>
  <c r="F80" i="4"/>
  <c r="D113" i="4"/>
  <c r="H80" i="4"/>
  <c r="G80" i="4"/>
  <c r="D104" i="4"/>
  <c r="I100" i="4"/>
  <c r="E91" i="4"/>
  <c r="H83" i="4"/>
  <c r="D110" i="4"/>
  <c r="D112" i="4"/>
  <c r="G108" i="4"/>
  <c r="E89" i="4"/>
  <c r="E88" i="4"/>
  <c r="G105" i="4"/>
  <c r="F86" i="4"/>
  <c r="H113" i="4"/>
  <c r="E90" i="4"/>
  <c r="I114" i="4"/>
  <c r="F109" i="4"/>
  <c r="D90" i="4"/>
  <c r="G99" i="4"/>
  <c r="G97" i="4"/>
  <c r="D96" i="4"/>
  <c r="H87" i="4"/>
  <c r="I111" i="4"/>
  <c r="D98" i="4"/>
  <c r="F110" i="4"/>
  <c r="H94" i="4"/>
  <c r="E82" i="4"/>
  <c r="G110" i="4"/>
  <c r="H105" i="4"/>
  <c r="H110" i="4"/>
  <c r="E99" i="4"/>
  <c r="F83" i="4"/>
  <c r="E98" i="4"/>
  <c r="G98" i="4"/>
  <c r="I102" i="4"/>
  <c r="I99" i="4"/>
  <c r="D82" i="4"/>
  <c r="J82" i="4" s="1"/>
  <c r="F103" i="4"/>
  <c r="G90" i="4"/>
  <c r="E104" i="4"/>
  <c r="F115" i="4"/>
  <c r="G82" i="4"/>
  <c r="D83" i="4"/>
  <c r="G103" i="4"/>
  <c r="E87" i="4"/>
  <c r="F98" i="4"/>
  <c r="D91" i="4"/>
  <c r="I85" i="4"/>
  <c r="D99" i="4"/>
  <c r="I97" i="4"/>
  <c r="I86" i="4"/>
  <c r="H107" i="4"/>
  <c r="E106" i="4"/>
  <c r="I107" i="4"/>
  <c r="D106" i="4"/>
  <c r="D93" i="4"/>
  <c r="D107" i="4"/>
  <c r="E93" i="4"/>
  <c r="G85" i="4"/>
  <c r="H115" i="4"/>
  <c r="H103" i="4"/>
  <c r="I115" i="4"/>
  <c r="G109" i="4"/>
  <c r="E101" i="4"/>
  <c r="I109" i="4"/>
  <c r="I112" i="4"/>
  <c r="H85" i="4"/>
  <c r="E94" i="4"/>
  <c r="D84" i="4"/>
  <c r="D95" i="4"/>
  <c r="F100" i="4"/>
  <c r="E84" i="4"/>
  <c r="D108" i="4"/>
  <c r="G115" i="4"/>
  <c r="E103" i="4"/>
  <c r="D103" i="4"/>
  <c r="D87" i="4"/>
  <c r="E86" i="4"/>
  <c r="D79" i="4"/>
  <c r="I69" i="4" s="1"/>
  <c r="I113" i="4"/>
  <c r="F94" i="4"/>
  <c r="J94" i="4" s="1"/>
  <c r="I92" i="4"/>
  <c r="G84" i="4"/>
  <c r="F108" i="4"/>
  <c r="G102" i="4"/>
  <c r="I93" i="4"/>
  <c r="F85" i="4"/>
  <c r="F112" i="4"/>
  <c r="G94" i="4"/>
  <c r="G112" i="4"/>
  <c r="H99" i="4"/>
  <c r="G86" i="4"/>
  <c r="F101" i="4"/>
  <c r="H84" i="4"/>
  <c r="H95" i="4"/>
  <c r="H91" i="4"/>
  <c r="G101" i="4"/>
  <c r="H109" i="4"/>
  <c r="I91" i="4"/>
  <c r="H114" i="4"/>
  <c r="G106" i="4"/>
  <c r="I110" i="4"/>
  <c r="F102" i="4"/>
  <c r="G100" i="4"/>
  <c r="G111" i="4"/>
  <c r="F111" i="4"/>
  <c r="G107" i="4"/>
  <c r="I105" i="4"/>
  <c r="H97" i="4"/>
  <c r="H92" i="4"/>
  <c r="F84" i="4"/>
  <c r="H84" i="3"/>
  <c r="F93" i="3"/>
  <c r="F85" i="3"/>
  <c r="F106" i="3"/>
  <c r="I114" i="3"/>
  <c r="H88" i="3"/>
  <c r="I91" i="3"/>
  <c r="H98" i="3"/>
  <c r="G114" i="4"/>
  <c r="D85" i="4"/>
  <c r="F114" i="4"/>
  <c r="I108" i="4"/>
  <c r="E111" i="4"/>
  <c r="E85" i="4"/>
  <c r="H111" i="4"/>
  <c r="E108" i="4"/>
  <c r="H89" i="4"/>
  <c r="F106" i="4"/>
  <c r="D92" i="4"/>
  <c r="D109" i="4"/>
  <c r="I94" i="4"/>
  <c r="H81" i="4"/>
  <c r="F113" i="4"/>
  <c r="D101" i="4"/>
  <c r="E92" i="4"/>
  <c r="E109" i="4"/>
  <c r="G91" i="4"/>
  <c r="F95" i="4"/>
  <c r="E110" i="4"/>
  <c r="F92" i="4"/>
  <c r="D97" i="4"/>
  <c r="E114" i="4"/>
  <c r="D114" i="4"/>
  <c r="G83" i="4"/>
  <c r="I89" i="4"/>
  <c r="H108" i="4"/>
  <c r="F79" i="4"/>
  <c r="I68" i="4" s="1"/>
  <c r="G92" i="4"/>
  <c r="G95" i="4"/>
  <c r="F87" i="4"/>
  <c r="D88" i="4"/>
  <c r="G79" i="4"/>
  <c r="J68" i="4" s="1"/>
  <c r="H79" i="4"/>
  <c r="I101" i="4"/>
  <c r="I84" i="4"/>
  <c r="D89" i="4"/>
  <c r="D111" i="4"/>
  <c r="H104" i="4"/>
  <c r="I81" i="4"/>
  <c r="D115" i="4"/>
  <c r="E102" i="4"/>
  <c r="I79" i="4"/>
  <c r="F93" i="4"/>
  <c r="H101" i="4"/>
  <c r="D100" i="4"/>
  <c r="G87" i="4"/>
  <c r="I104" i="4"/>
  <c r="D80" i="4"/>
  <c r="G113" i="4"/>
  <c r="G93" i="4"/>
  <c r="E100" i="4"/>
  <c r="F97" i="3"/>
  <c r="G99" i="3"/>
  <c r="I101" i="3"/>
  <c r="M101" i="3" s="1"/>
  <c r="H103" i="3"/>
  <c r="I93" i="3"/>
  <c r="M93" i="3" s="1"/>
  <c r="I99" i="3"/>
  <c r="H106" i="3"/>
  <c r="D108" i="3"/>
  <c r="L108" i="3" s="1"/>
  <c r="E112" i="3"/>
  <c r="K112" i="3" s="1"/>
  <c r="I83" i="3"/>
  <c r="H90" i="3"/>
  <c r="E96" i="3"/>
  <c r="K96" i="3" s="1"/>
  <c r="E89" i="3"/>
  <c r="K89" i="3" s="1"/>
  <c r="E80" i="3"/>
  <c r="D115" i="3"/>
  <c r="L115" i="3" s="1"/>
  <c r="I109" i="3"/>
  <c r="G102" i="3"/>
  <c r="K102" i="3" s="1"/>
  <c r="G104" i="3"/>
  <c r="K104" i="3" s="1"/>
  <c r="G103" i="3"/>
  <c r="G95" i="3"/>
  <c r="I100" i="3"/>
  <c r="M100" i="3" s="1"/>
  <c r="H92" i="3"/>
  <c r="E92" i="3"/>
  <c r="G110" i="3"/>
  <c r="F82" i="3"/>
  <c r="F109" i="3"/>
  <c r="J109" i="3" s="1"/>
  <c r="G96" i="3"/>
  <c r="E113" i="3"/>
  <c r="M113" i="3" s="1"/>
  <c r="G107" i="3"/>
  <c r="K107" i="3" s="1"/>
  <c r="E87" i="3"/>
  <c r="M87" i="3" s="1"/>
  <c r="F80" i="3"/>
  <c r="D103" i="3"/>
  <c r="H93" i="3"/>
  <c r="I95" i="3"/>
  <c r="D81" i="3"/>
  <c r="H115" i="3"/>
  <c r="E91" i="3"/>
  <c r="H104" i="3"/>
  <c r="I107" i="3"/>
  <c r="H114" i="3"/>
  <c r="I85" i="3"/>
  <c r="M85" i="3" s="1"/>
  <c r="G79" i="3"/>
  <c r="J68" i="3" s="1"/>
  <c r="H80" i="3"/>
  <c r="H83" i="3"/>
  <c r="I90" i="3"/>
  <c r="M90" i="3" s="1"/>
  <c r="D98" i="3"/>
  <c r="D86" i="3"/>
  <c r="L86" i="3" s="1"/>
  <c r="G111" i="3"/>
  <c r="G94" i="3"/>
  <c r="K94" i="3" s="1"/>
  <c r="G81" i="3"/>
  <c r="F86" i="3"/>
  <c r="F101" i="3"/>
  <c r="E105" i="3"/>
  <c r="G90" i="3"/>
  <c r="E111" i="3"/>
  <c r="G91" i="3"/>
  <c r="F102" i="3"/>
  <c r="E99" i="3"/>
  <c r="M99" i="3" s="1"/>
  <c r="D95" i="3"/>
  <c r="G83" i="3"/>
  <c r="G114" i="3"/>
  <c r="K114" i="3" s="1"/>
  <c r="E83" i="3"/>
  <c r="E79" i="3"/>
  <c r="J69" i="3" s="1"/>
  <c r="G87" i="3"/>
  <c r="F112" i="3"/>
  <c r="G106" i="3"/>
  <c r="K106" i="3" s="1"/>
  <c r="L84" i="3"/>
  <c r="H107" i="3"/>
  <c r="G105" i="3"/>
  <c r="I82" i="3"/>
  <c r="M82" i="3" s="1"/>
  <c r="H100" i="3"/>
  <c r="H79" i="3"/>
  <c r="I70" i="3" s="1"/>
  <c r="H111" i="3"/>
  <c r="H87" i="3"/>
  <c r="H101" i="3"/>
  <c r="F89" i="3"/>
  <c r="J89" i="3" s="1"/>
  <c r="D91" i="3"/>
  <c r="G82" i="3"/>
  <c r="K82" i="3" s="1"/>
  <c r="G113" i="3"/>
  <c r="E84" i="3"/>
  <c r="D90" i="3"/>
  <c r="I86" i="3"/>
  <c r="M86" i="3" s="1"/>
  <c r="I115" i="3"/>
  <c r="E81" i="3"/>
  <c r="F91" i="3"/>
  <c r="D111" i="3"/>
  <c r="F110" i="3"/>
  <c r="G98" i="3"/>
  <c r="K98" i="3" s="1"/>
  <c r="F83" i="3"/>
  <c r="D93" i="3"/>
  <c r="J93" i="3" s="1"/>
  <c r="H91" i="3"/>
  <c r="D82" i="3"/>
  <c r="L82" i="3" s="1"/>
  <c r="D99" i="3"/>
  <c r="G84" i="3"/>
  <c r="D105" i="3"/>
  <c r="F79" i="3"/>
  <c r="I68" i="3" s="1"/>
  <c r="H99" i="3"/>
  <c r="E95" i="3"/>
  <c r="K95" i="3" s="1"/>
  <c r="F103" i="3"/>
  <c r="M97" i="3"/>
  <c r="F111" i="3"/>
  <c r="F81" i="3"/>
  <c r="G108" i="3"/>
  <c r="K108" i="3" s="1"/>
  <c r="O108" i="3" s="1"/>
  <c r="F94" i="3"/>
  <c r="D94" i="3"/>
  <c r="G86" i="3"/>
  <c r="K86" i="3" s="1"/>
  <c r="F96" i="3"/>
  <c r="I98" i="3"/>
  <c r="G109" i="3"/>
  <c r="F104" i="3"/>
  <c r="F115" i="3"/>
  <c r="H97" i="3"/>
  <c r="H95" i="3"/>
  <c r="I80" i="3"/>
  <c r="G101" i="3"/>
  <c r="K101" i="3" s="1"/>
  <c r="D85" i="3"/>
  <c r="H109" i="3"/>
  <c r="L109" i="3" s="1"/>
  <c r="I106" i="3"/>
  <c r="M106" i="3" s="1"/>
  <c r="I96" i="3"/>
  <c r="M96" i="3" s="1"/>
  <c r="I88" i="3"/>
  <c r="M88" i="3" s="1"/>
  <c r="F114" i="3"/>
  <c r="H85" i="3"/>
  <c r="I112" i="3"/>
  <c r="G92" i="3"/>
  <c r="G93" i="3"/>
  <c r="K93" i="3" s="1"/>
  <c r="G85" i="3"/>
  <c r="K85" i="3" s="1"/>
  <c r="H89" i="3"/>
  <c r="L89" i="3" s="1"/>
  <c r="G88" i="3"/>
  <c r="K88" i="3" s="1"/>
  <c r="F99" i="3"/>
  <c r="F95" i="3"/>
  <c r="G80" i="3"/>
  <c r="I103" i="3"/>
  <c r="F87" i="3"/>
  <c r="G100" i="3"/>
  <c r="K100" i="3" s="1"/>
  <c r="I110" i="3"/>
  <c r="M110" i="3" s="1"/>
  <c r="I102" i="3"/>
  <c r="M102" i="3" s="1"/>
  <c r="F107" i="3"/>
  <c r="H113" i="3"/>
  <c r="I105" i="3"/>
  <c r="I104" i="3"/>
  <c r="M104" i="3" s="1"/>
  <c r="H81" i="3"/>
  <c r="I94" i="3"/>
  <c r="M94" i="3" s="1"/>
  <c r="I108" i="3"/>
  <c r="M108" i="3" s="1"/>
  <c r="I92" i="3"/>
  <c r="I84" i="3"/>
  <c r="J84" i="3"/>
  <c r="K97" i="3"/>
  <c r="K90" i="3"/>
  <c r="O90" i="3" s="1"/>
  <c r="K110" i="3"/>
  <c r="J105" i="3"/>
  <c r="M107" i="3"/>
  <c r="J108" i="3"/>
  <c r="M91" i="3"/>
  <c r="M114" i="3"/>
  <c r="R122" i="3"/>
  <c r="D107" i="3"/>
  <c r="D87" i="3"/>
  <c r="E109" i="3"/>
  <c r="D112" i="3"/>
  <c r="E103" i="3"/>
  <c r="D104" i="3"/>
  <c r="D83" i="3"/>
  <c r="D100" i="3"/>
  <c r="D113" i="3"/>
  <c r="D96" i="3"/>
  <c r="L96" i="3" s="1"/>
  <c r="D114" i="3"/>
  <c r="D101" i="3"/>
  <c r="D92" i="3"/>
  <c r="L92" i="3" s="1"/>
  <c r="E115" i="3"/>
  <c r="D110" i="3"/>
  <c r="L110" i="3" s="1"/>
  <c r="D97" i="3"/>
  <c r="J97" i="3" s="1"/>
  <c r="D88" i="3"/>
  <c r="J88" i="3" s="1"/>
  <c r="D106" i="3"/>
  <c r="L106" i="3" s="1"/>
  <c r="D79" i="3"/>
  <c r="D102" i="3"/>
  <c r="L102" i="3" s="1"/>
  <c r="D80" i="3"/>
  <c r="D114" i="2"/>
  <c r="E114" i="2"/>
  <c r="E113" i="2"/>
  <c r="D113" i="2"/>
  <c r="D104" i="2"/>
  <c r="E104" i="2"/>
  <c r="D101" i="2"/>
  <c r="E101" i="2"/>
  <c r="D106" i="2"/>
  <c r="E106" i="2"/>
  <c r="E108" i="2"/>
  <c r="D108" i="2"/>
  <c r="D102" i="2"/>
  <c r="E102" i="2"/>
  <c r="E112" i="2"/>
  <c r="D112" i="2"/>
  <c r="D107" i="2"/>
  <c r="E107" i="2"/>
  <c r="D105" i="2"/>
  <c r="E105" i="2"/>
  <c r="D103" i="2"/>
  <c r="E103" i="2"/>
  <c r="E111" i="2"/>
  <c r="D111" i="2"/>
  <c r="D100" i="2"/>
  <c r="E100" i="2"/>
  <c r="D110" i="2"/>
  <c r="E110" i="2"/>
  <c r="D99" i="2"/>
  <c r="E99" i="2"/>
  <c r="D109" i="2"/>
  <c r="E109" i="2"/>
  <c r="D115" i="2"/>
  <c r="E115" i="2"/>
  <c r="D98" i="2"/>
  <c r="E98" i="2"/>
  <c r="E96" i="2"/>
  <c r="D80" i="2"/>
  <c r="E89" i="2"/>
  <c r="E88" i="2"/>
  <c r="D84" i="2"/>
  <c r="E94" i="2"/>
  <c r="E84" i="2"/>
  <c r="E81" i="2"/>
  <c r="D89" i="2"/>
  <c r="E92" i="2"/>
  <c r="D88" i="2"/>
  <c r="E83" i="2"/>
  <c r="E86" i="2"/>
  <c r="D93" i="2"/>
  <c r="E97" i="2"/>
  <c r="E87" i="2"/>
  <c r="E91" i="2"/>
  <c r="E95" i="2"/>
  <c r="D95" i="2"/>
  <c r="E79" i="2"/>
  <c r="E82" i="2"/>
  <c r="E90" i="2"/>
  <c r="E93" i="2"/>
  <c r="D97" i="2"/>
  <c r="D79" i="2"/>
  <c r="D87" i="2"/>
  <c r="D86" i="2"/>
  <c r="D81" i="2"/>
  <c r="D82" i="2"/>
  <c r="D92" i="2"/>
  <c r="D85" i="2"/>
  <c r="D96" i="2"/>
  <c r="D94" i="2"/>
  <c r="E85" i="2"/>
  <c r="E80" i="2"/>
  <c r="D90" i="2"/>
  <c r="D91" i="2"/>
  <c r="D83" i="2"/>
  <c r="E55" i="1"/>
  <c r="D49" i="1"/>
  <c r="D52" i="1"/>
  <c r="E58" i="1"/>
  <c r="E61" i="1"/>
  <c r="E66" i="1"/>
  <c r="E64" i="1"/>
  <c r="E59" i="1"/>
  <c r="D54" i="1"/>
  <c r="D53" i="1"/>
  <c r="D51" i="1"/>
  <c r="D58" i="1"/>
  <c r="D50" i="1"/>
  <c r="D57" i="1"/>
  <c r="D48" i="1"/>
  <c r="D61" i="1"/>
  <c r="D60" i="1"/>
  <c r="E62" i="1"/>
  <c r="D66" i="1"/>
  <c r="E56" i="1"/>
  <c r="E52" i="1"/>
  <c r="D67" i="1"/>
  <c r="E60" i="1"/>
  <c r="D63" i="1"/>
  <c r="E48" i="1"/>
  <c r="D59" i="1"/>
  <c r="D64" i="1"/>
  <c r="D55" i="1"/>
  <c r="D65" i="1"/>
  <c r="J34" i="7" l="1"/>
  <c r="I18" i="7"/>
  <c r="K18" i="7" s="1"/>
  <c r="M18" i="7" s="1"/>
  <c r="K50" i="7"/>
  <c r="M50" i="7" s="1"/>
  <c r="K40" i="7"/>
  <c r="M40" i="7" s="1"/>
  <c r="K41" i="7"/>
  <c r="M41" i="7" s="1"/>
  <c r="L35" i="7"/>
  <c r="N35" i="7" s="1"/>
  <c r="J31" i="7"/>
  <c r="L59" i="7"/>
  <c r="N59" i="7" s="1"/>
  <c r="P59" i="7" s="1"/>
  <c r="K61" i="7"/>
  <c r="M61" i="7" s="1"/>
  <c r="L42" i="7"/>
  <c r="N42" i="7" s="1"/>
  <c r="K17" i="7"/>
  <c r="M17" i="7" s="1"/>
  <c r="K62" i="7"/>
  <c r="M62" i="7" s="1"/>
  <c r="O62" i="7" s="1"/>
  <c r="K45" i="7"/>
  <c r="M45" i="7" s="1"/>
  <c r="I19" i="7"/>
  <c r="K20" i="7" s="1"/>
  <c r="M20" i="7" s="1"/>
  <c r="J61" i="7"/>
  <c r="L37" i="7"/>
  <c r="N37" i="7" s="1"/>
  <c r="L27" i="7"/>
  <c r="N27" i="7" s="1"/>
  <c r="J19" i="7"/>
  <c r="L19" i="7" s="1"/>
  <c r="N19" i="7" s="1"/>
  <c r="I15" i="7"/>
  <c r="K15" i="7" s="1"/>
  <c r="M15" i="7" s="1"/>
  <c r="K29" i="7"/>
  <c r="M29" i="7" s="1"/>
  <c r="L26" i="7"/>
  <c r="N26" i="7" s="1"/>
  <c r="I51" i="7"/>
  <c r="K51" i="7" s="1"/>
  <c r="M51" i="7" s="1"/>
  <c r="O51" i="7" s="1"/>
  <c r="K33" i="7"/>
  <c r="M33" i="7" s="1"/>
  <c r="I53" i="7"/>
  <c r="K53" i="7" s="1"/>
  <c r="M53" i="7" s="1"/>
  <c r="K30" i="7"/>
  <c r="M30" i="7" s="1"/>
  <c r="L10" i="7"/>
  <c r="K34" i="7"/>
  <c r="M34" i="7" s="1"/>
  <c r="K47" i="7"/>
  <c r="M47" i="7" s="1"/>
  <c r="L36" i="7"/>
  <c r="N36" i="7" s="1"/>
  <c r="P36" i="7" s="1"/>
  <c r="J38" i="7"/>
  <c r="L38" i="7" s="1"/>
  <c r="N38" i="7" s="1"/>
  <c r="L43" i="7"/>
  <c r="N43" i="7" s="1"/>
  <c r="K48" i="7"/>
  <c r="M48" i="7" s="1"/>
  <c r="L21" i="7"/>
  <c r="N21" i="7" s="1"/>
  <c r="J44" i="7"/>
  <c r="L44" i="7" s="1"/>
  <c r="N44" i="7" s="1"/>
  <c r="J29" i="7"/>
  <c r="J39" i="7"/>
  <c r="J45" i="7"/>
  <c r="J47" i="7"/>
  <c r="L52" i="7"/>
  <c r="N52" i="7" s="1"/>
  <c r="J50" i="7"/>
  <c r="L51" i="7" s="1"/>
  <c r="N51" i="7" s="1"/>
  <c r="J60" i="7"/>
  <c r="L60" i="7" s="1"/>
  <c r="N60" i="7" s="1"/>
  <c r="P60" i="7" s="1"/>
  <c r="R60" i="7" s="1"/>
  <c r="T60" i="7" s="1"/>
  <c r="K49" i="7"/>
  <c r="M49" i="7" s="1"/>
  <c r="J22" i="7"/>
  <c r="L22" i="7" s="1"/>
  <c r="N22" i="7" s="1"/>
  <c r="P22" i="7" s="1"/>
  <c r="J56" i="7"/>
  <c r="L56" i="7" s="1"/>
  <c r="N56" i="7" s="1"/>
  <c r="K39" i="7"/>
  <c r="M39" i="7" s="1"/>
  <c r="J30" i="7"/>
  <c r="K56" i="7"/>
  <c r="M56" i="7" s="1"/>
  <c r="I37" i="7"/>
  <c r="K37" i="7" s="1"/>
  <c r="M37" i="7" s="1"/>
  <c r="J28" i="7"/>
  <c r="L28" i="7" s="1"/>
  <c r="N28" i="7" s="1"/>
  <c r="P28" i="7" s="1"/>
  <c r="J63" i="7"/>
  <c r="I35" i="7"/>
  <c r="K35" i="7" s="1"/>
  <c r="M35" i="7" s="1"/>
  <c r="J54" i="7"/>
  <c r="L54" i="7" s="1"/>
  <c r="N54" i="7" s="1"/>
  <c r="J40" i="7"/>
  <c r="L53" i="7"/>
  <c r="N53" i="7" s="1"/>
  <c r="J48" i="7"/>
  <c r="L49" i="7" s="1"/>
  <c r="N49" i="7" s="1"/>
  <c r="I54" i="7"/>
  <c r="K46" i="7"/>
  <c r="M46" i="7" s="1"/>
  <c r="K57" i="7"/>
  <c r="M57" i="7" s="1"/>
  <c r="J12" i="7"/>
  <c r="I22" i="7"/>
  <c r="K22" i="7" s="1"/>
  <c r="M22" i="7" s="1"/>
  <c r="J23" i="7"/>
  <c r="J24" i="7"/>
  <c r="J16" i="7"/>
  <c r="L16" i="7" s="1"/>
  <c r="N16" i="7" s="1"/>
  <c r="K21" i="7"/>
  <c r="M21" i="7" s="1"/>
  <c r="O21" i="7" s="1"/>
  <c r="J46" i="7"/>
  <c r="I9" i="7"/>
  <c r="I3" i="7" s="1"/>
  <c r="I10" i="7"/>
  <c r="J62" i="7"/>
  <c r="I42" i="7"/>
  <c r="K42" i="7" s="1"/>
  <c r="M42" i="7" s="1"/>
  <c r="O42" i="7" s="1"/>
  <c r="I43" i="7"/>
  <c r="J17" i="7"/>
  <c r="K31" i="7"/>
  <c r="M31" i="7" s="1"/>
  <c r="K32" i="7"/>
  <c r="M32" i="7" s="1"/>
  <c r="O32" i="7" s="1"/>
  <c r="J32" i="7"/>
  <c r="J64" i="7"/>
  <c r="I12" i="7"/>
  <c r="K12" i="7" s="1"/>
  <c r="M12" i="7" s="1"/>
  <c r="I13" i="7"/>
  <c r="I58" i="7"/>
  <c r="K58" i="7" s="1"/>
  <c r="M58" i="7" s="1"/>
  <c r="I59" i="7"/>
  <c r="L34" i="7"/>
  <c r="N34" i="7" s="1"/>
  <c r="L58" i="7"/>
  <c r="N58" i="7" s="1"/>
  <c r="K63" i="7"/>
  <c r="M63" i="7" s="1"/>
  <c r="K64" i="7"/>
  <c r="M64" i="7" s="1"/>
  <c r="I26" i="7"/>
  <c r="K26" i="7" s="1"/>
  <c r="M26" i="7" s="1"/>
  <c r="O26" i="7" s="1"/>
  <c r="Q26" i="7" s="1"/>
  <c r="S26" i="7" s="1"/>
  <c r="I27" i="7"/>
  <c r="J11" i="7"/>
  <c r="J13" i="7"/>
  <c r="J14" i="7"/>
  <c r="I185" i="5"/>
  <c r="I201" i="5"/>
  <c r="G94" i="5"/>
  <c r="D183" i="5"/>
  <c r="F183" i="5" s="1"/>
  <c r="H183" i="5" s="1"/>
  <c r="J183" i="5" s="1"/>
  <c r="F195" i="5"/>
  <c r="F194" i="5"/>
  <c r="H194" i="5" s="1"/>
  <c r="J194" i="5" s="1"/>
  <c r="E124" i="5"/>
  <c r="E170" i="5"/>
  <c r="M187" i="5"/>
  <c r="F191" i="5"/>
  <c r="H192" i="5" s="1"/>
  <c r="F190" i="5"/>
  <c r="H190" i="5" s="1"/>
  <c r="G199" i="5"/>
  <c r="I199" i="5" s="1"/>
  <c r="K199" i="5" s="1"/>
  <c r="M199" i="5" s="1"/>
  <c r="G198" i="5"/>
  <c r="I198" i="5" s="1"/>
  <c r="K198" i="5" s="1"/>
  <c r="F193" i="5"/>
  <c r="H193" i="5" s="1"/>
  <c r="D133" i="5"/>
  <c r="D179" i="5"/>
  <c r="F179" i="5" s="1"/>
  <c r="H179" i="5" s="1"/>
  <c r="J179" i="5" s="1"/>
  <c r="G175" i="5"/>
  <c r="G174" i="5"/>
  <c r="I174" i="5" s="1"/>
  <c r="K174" i="5" s="1"/>
  <c r="G202" i="5"/>
  <c r="I202" i="5" s="1"/>
  <c r="K202" i="5" s="1"/>
  <c r="K186" i="5"/>
  <c r="G110" i="5"/>
  <c r="D200" i="5"/>
  <c r="F200" i="5" s="1"/>
  <c r="F199" i="5"/>
  <c r="H199" i="5" s="1"/>
  <c r="E130" i="5"/>
  <c r="E176" i="5"/>
  <c r="G176" i="5" s="1"/>
  <c r="I176" i="5" s="1"/>
  <c r="I179" i="5"/>
  <c r="F171" i="5"/>
  <c r="F170" i="5"/>
  <c r="H177" i="5"/>
  <c r="G178" i="5"/>
  <c r="G82" i="5"/>
  <c r="D172" i="5"/>
  <c r="F172" i="5" s="1"/>
  <c r="H172" i="5" s="1"/>
  <c r="F184" i="5"/>
  <c r="E155" i="5"/>
  <c r="G155" i="5" s="1"/>
  <c r="E145" i="5"/>
  <c r="E191" i="5"/>
  <c r="G192" i="5" s="1"/>
  <c r="F204" i="5"/>
  <c r="H204" i="5" s="1"/>
  <c r="F176" i="5"/>
  <c r="G183" i="5"/>
  <c r="G182" i="5"/>
  <c r="I182" i="5" s="1"/>
  <c r="K182" i="5" s="1"/>
  <c r="E158" i="5"/>
  <c r="E204" i="5"/>
  <c r="G204" i="5" s="1"/>
  <c r="I204" i="5" s="1"/>
  <c r="D143" i="5"/>
  <c r="D189" i="5"/>
  <c r="F189" i="5" s="1"/>
  <c r="F180" i="5"/>
  <c r="G188" i="5"/>
  <c r="I188" i="5" s="1"/>
  <c r="K188" i="5" s="1"/>
  <c r="M188" i="5" s="1"/>
  <c r="F175" i="5"/>
  <c r="H175" i="5" s="1"/>
  <c r="F174" i="5"/>
  <c r="I180" i="5"/>
  <c r="K180" i="5" s="1"/>
  <c r="G108" i="5"/>
  <c r="D198" i="5"/>
  <c r="F198" i="5" s="1"/>
  <c r="F178" i="5"/>
  <c r="H178" i="5" s="1"/>
  <c r="E131" i="5"/>
  <c r="F203" i="5"/>
  <c r="F202" i="5"/>
  <c r="F182" i="5"/>
  <c r="H182" i="5" s="1"/>
  <c r="F186" i="5"/>
  <c r="H186" i="5" s="1"/>
  <c r="I196" i="5"/>
  <c r="G97" i="5"/>
  <c r="D187" i="5"/>
  <c r="F187" i="5" s="1"/>
  <c r="H187" i="5" s="1"/>
  <c r="J187" i="5" s="1"/>
  <c r="G106" i="5"/>
  <c r="D196" i="5"/>
  <c r="F196" i="5" s="1"/>
  <c r="H196" i="5" s="1"/>
  <c r="F173" i="5"/>
  <c r="H173" i="5" s="1"/>
  <c r="J173" i="5" s="1"/>
  <c r="G100" i="5"/>
  <c r="E190" i="5"/>
  <c r="F86" i="5"/>
  <c r="G95" i="5"/>
  <c r="G113" i="5"/>
  <c r="G99" i="5"/>
  <c r="F113" i="5"/>
  <c r="F100" i="5"/>
  <c r="G88" i="5"/>
  <c r="D156" i="5"/>
  <c r="D129" i="5"/>
  <c r="F159" i="5"/>
  <c r="E156" i="5"/>
  <c r="G102" i="5"/>
  <c r="G83" i="5"/>
  <c r="G92" i="5"/>
  <c r="D135" i="5"/>
  <c r="F135" i="5" s="1"/>
  <c r="F92" i="5"/>
  <c r="D125" i="5"/>
  <c r="F82" i="5"/>
  <c r="E148" i="5"/>
  <c r="G105" i="5"/>
  <c r="G107" i="5"/>
  <c r="D158" i="5"/>
  <c r="F115" i="5"/>
  <c r="F87" i="5"/>
  <c r="D130" i="5"/>
  <c r="F106" i="5"/>
  <c r="G91" i="5"/>
  <c r="F97" i="5"/>
  <c r="D140" i="5"/>
  <c r="F140" i="5" s="1"/>
  <c r="F81" i="5"/>
  <c r="D124" i="5"/>
  <c r="D134" i="5"/>
  <c r="F134" i="5" s="1"/>
  <c r="F91" i="5"/>
  <c r="F89" i="5"/>
  <c r="D132" i="5"/>
  <c r="G133" i="5" s="1"/>
  <c r="F90" i="5"/>
  <c r="E136" i="5"/>
  <c r="G93" i="5"/>
  <c r="F85" i="5"/>
  <c r="D128" i="5"/>
  <c r="D136" i="5"/>
  <c r="F93" i="5"/>
  <c r="F88" i="5"/>
  <c r="D131" i="5"/>
  <c r="F131" i="5" s="1"/>
  <c r="G90" i="5"/>
  <c r="E144" i="5"/>
  <c r="G101" i="5"/>
  <c r="D139" i="5"/>
  <c r="F139" i="5" s="1"/>
  <c r="F96" i="5"/>
  <c r="D137" i="5"/>
  <c r="F94" i="5"/>
  <c r="G114" i="5"/>
  <c r="G103" i="5"/>
  <c r="F143" i="5"/>
  <c r="D127" i="5"/>
  <c r="F127" i="5" s="1"/>
  <c r="F84" i="5"/>
  <c r="G125" i="5"/>
  <c r="F103" i="5"/>
  <c r="D146" i="5"/>
  <c r="D141" i="5"/>
  <c r="F141" i="5" s="1"/>
  <c r="F98" i="5"/>
  <c r="F105" i="5"/>
  <c r="D148" i="5"/>
  <c r="F95" i="5"/>
  <c r="D138" i="5"/>
  <c r="F138" i="5" s="1"/>
  <c r="E132" i="5"/>
  <c r="G89" i="5"/>
  <c r="D142" i="5"/>
  <c r="F142" i="5" s="1"/>
  <c r="F99" i="5"/>
  <c r="D150" i="5"/>
  <c r="F150" i="5" s="1"/>
  <c r="F107" i="5"/>
  <c r="F101" i="5"/>
  <c r="D144" i="5"/>
  <c r="D119" i="5"/>
  <c r="F80" i="5"/>
  <c r="D123" i="5"/>
  <c r="G124" i="5" s="1"/>
  <c r="G104" i="5"/>
  <c r="G98" i="5"/>
  <c r="F112" i="5"/>
  <c r="D155" i="5"/>
  <c r="E152" i="5"/>
  <c r="G109" i="5"/>
  <c r="G80" i="5"/>
  <c r="E123" i="5"/>
  <c r="E119" i="5"/>
  <c r="G111" i="5"/>
  <c r="G115" i="5"/>
  <c r="E128" i="5"/>
  <c r="G85" i="5"/>
  <c r="D151" i="5"/>
  <c r="F151" i="5" s="1"/>
  <c r="F108" i="5"/>
  <c r="D152" i="5"/>
  <c r="F109" i="5"/>
  <c r="G96" i="5"/>
  <c r="G81" i="5"/>
  <c r="G84" i="5"/>
  <c r="D126" i="5"/>
  <c r="F126" i="5" s="1"/>
  <c r="F83" i="5"/>
  <c r="F102" i="5"/>
  <c r="D145" i="5"/>
  <c r="F111" i="5"/>
  <c r="D154" i="5"/>
  <c r="F154" i="5" s="1"/>
  <c r="D153" i="5"/>
  <c r="F110" i="5"/>
  <c r="D157" i="5"/>
  <c r="F114" i="5"/>
  <c r="G86" i="5"/>
  <c r="F104" i="5"/>
  <c r="D147" i="5"/>
  <c r="F147" i="5" s="1"/>
  <c r="G112" i="5"/>
  <c r="W101" i="4"/>
  <c r="X101" i="4" s="1"/>
  <c r="M105" i="4"/>
  <c r="Q105" i="4" s="1"/>
  <c r="K105" i="4"/>
  <c r="W79" i="4"/>
  <c r="X79" i="4" s="1"/>
  <c r="W94" i="4"/>
  <c r="X94" i="4" s="1"/>
  <c r="W106" i="4"/>
  <c r="X106" i="4" s="1"/>
  <c r="W83" i="4"/>
  <c r="X83" i="4" s="1"/>
  <c r="W104" i="4"/>
  <c r="X104" i="4" s="1"/>
  <c r="W88" i="4"/>
  <c r="X88" i="4" s="1"/>
  <c r="W87" i="4"/>
  <c r="X87" i="4" s="1"/>
  <c r="W81" i="4"/>
  <c r="X81" i="4" s="1"/>
  <c r="W114" i="4"/>
  <c r="X114" i="4" s="1"/>
  <c r="W107" i="4"/>
  <c r="X107" i="4" s="1"/>
  <c r="W108" i="4"/>
  <c r="X108" i="4" s="1"/>
  <c r="W85" i="4"/>
  <c r="X85" i="4" s="1"/>
  <c r="W98" i="4"/>
  <c r="X98" i="4" s="1"/>
  <c r="W109" i="4"/>
  <c r="X109" i="4" s="1"/>
  <c r="W80" i="4"/>
  <c r="X80" i="4" s="1"/>
  <c r="W93" i="4"/>
  <c r="X93" i="4" s="1"/>
  <c r="W89" i="4"/>
  <c r="X89" i="4" s="1"/>
  <c r="W91" i="4"/>
  <c r="X91" i="4" s="1"/>
  <c r="W96" i="4"/>
  <c r="X96" i="4" s="1"/>
  <c r="W111" i="4"/>
  <c r="X111" i="4" s="1"/>
  <c r="W92" i="4"/>
  <c r="X92" i="4" s="1"/>
  <c r="W84" i="4"/>
  <c r="X84" i="4" s="1"/>
  <c r="W110" i="4"/>
  <c r="X110" i="4" s="1"/>
  <c r="W113" i="4"/>
  <c r="X113" i="4" s="1"/>
  <c r="W95" i="4"/>
  <c r="X95" i="4" s="1"/>
  <c r="W97" i="4"/>
  <c r="X97" i="4" s="1"/>
  <c r="W103" i="4"/>
  <c r="X103" i="4" s="1"/>
  <c r="L105" i="4"/>
  <c r="P105" i="4" s="1"/>
  <c r="W105" i="4"/>
  <c r="X105" i="4" s="1"/>
  <c r="W90" i="4"/>
  <c r="X90" i="4" s="1"/>
  <c r="W82" i="4"/>
  <c r="X82" i="4" s="1"/>
  <c r="W102" i="4"/>
  <c r="X102" i="4" s="1"/>
  <c r="W115" i="4"/>
  <c r="X115" i="4" s="1"/>
  <c r="W99" i="4"/>
  <c r="X99" i="4" s="1"/>
  <c r="W112" i="4"/>
  <c r="X112" i="4" s="1"/>
  <c r="W100" i="4"/>
  <c r="X100" i="4" s="1"/>
  <c r="M82" i="4"/>
  <c r="Q82" i="4" s="1"/>
  <c r="M115" i="4"/>
  <c r="Q115" i="4" s="1"/>
  <c r="K96" i="4"/>
  <c r="O96" i="4" s="1"/>
  <c r="K115" i="4"/>
  <c r="O115" i="4" s="1"/>
  <c r="L94" i="4"/>
  <c r="P94" i="4" s="1"/>
  <c r="M113" i="4"/>
  <c r="Q113" i="4" s="1"/>
  <c r="M97" i="4"/>
  <c r="Q97" i="4" s="1"/>
  <c r="M81" i="4"/>
  <c r="Q81" i="4" s="1"/>
  <c r="K81" i="4"/>
  <c r="O81" i="4" s="1"/>
  <c r="M112" i="4"/>
  <c r="Q112" i="4" s="1"/>
  <c r="K112" i="4"/>
  <c r="O112" i="4" s="1"/>
  <c r="K97" i="4"/>
  <c r="O97" i="4" s="1"/>
  <c r="M106" i="4"/>
  <c r="Q106" i="4" s="1"/>
  <c r="L98" i="4"/>
  <c r="P98" i="4" s="1"/>
  <c r="K80" i="4"/>
  <c r="O80" i="4" s="1"/>
  <c r="J81" i="4"/>
  <c r="N81" i="4" s="1"/>
  <c r="M98" i="4"/>
  <c r="Q98" i="4" s="1"/>
  <c r="M96" i="4"/>
  <c r="Q96" i="4" s="1"/>
  <c r="L106" i="4"/>
  <c r="P106" i="4" s="1"/>
  <c r="M90" i="4"/>
  <c r="Q90" i="4" s="1"/>
  <c r="K104" i="4"/>
  <c r="O104" i="4" s="1"/>
  <c r="J104" i="4"/>
  <c r="N104" i="4" s="1"/>
  <c r="M88" i="4"/>
  <c r="Q88" i="4" s="1"/>
  <c r="L96" i="4"/>
  <c r="P96" i="4" s="1"/>
  <c r="L112" i="4"/>
  <c r="P112" i="4" s="1"/>
  <c r="K98" i="4"/>
  <c r="O98" i="4" s="1"/>
  <c r="J107" i="4"/>
  <c r="N107" i="4" s="1"/>
  <c r="L93" i="4"/>
  <c r="P93" i="4" s="1"/>
  <c r="J113" i="4"/>
  <c r="N113" i="4" s="1"/>
  <c r="M83" i="4"/>
  <c r="Q83" i="4" s="1"/>
  <c r="L102" i="4"/>
  <c r="P102" i="4" s="1"/>
  <c r="L86" i="4"/>
  <c r="P86" i="4" s="1"/>
  <c r="J96" i="4"/>
  <c r="N96" i="4" s="1"/>
  <c r="K89" i="4"/>
  <c r="O89" i="4" s="1"/>
  <c r="M95" i="4"/>
  <c r="Q95" i="4" s="1"/>
  <c r="J102" i="4"/>
  <c r="N102" i="4" s="1"/>
  <c r="K91" i="4"/>
  <c r="O91" i="4" s="1"/>
  <c r="K95" i="4"/>
  <c r="O95" i="4" s="1"/>
  <c r="K83" i="4"/>
  <c r="O83" i="4" s="1"/>
  <c r="M87" i="4"/>
  <c r="Q87" i="4" s="1"/>
  <c r="J86" i="4"/>
  <c r="N86" i="4" s="1"/>
  <c r="K107" i="4"/>
  <c r="O107" i="4" s="1"/>
  <c r="K87" i="4"/>
  <c r="O87" i="4" s="1"/>
  <c r="J87" i="4"/>
  <c r="N87" i="4" s="1"/>
  <c r="L110" i="4"/>
  <c r="P110" i="4" s="1"/>
  <c r="M107" i="4"/>
  <c r="Q107" i="4" s="1"/>
  <c r="L87" i="4"/>
  <c r="P87" i="4" s="1"/>
  <c r="L90" i="4"/>
  <c r="P90" i="4" s="1"/>
  <c r="L113" i="4"/>
  <c r="P113" i="4" s="1"/>
  <c r="J103" i="4"/>
  <c r="N103" i="4" s="1"/>
  <c r="L83" i="4"/>
  <c r="P83" i="4" s="1"/>
  <c r="J110" i="4"/>
  <c r="N110" i="4" s="1"/>
  <c r="M91" i="4"/>
  <c r="Q91" i="4" s="1"/>
  <c r="M99" i="4"/>
  <c r="Q99" i="4" s="1"/>
  <c r="M89" i="4"/>
  <c r="Q89" i="4" s="1"/>
  <c r="K101" i="4"/>
  <c r="O101" i="4" s="1"/>
  <c r="L99" i="4"/>
  <c r="P99" i="4" s="1"/>
  <c r="K88" i="4"/>
  <c r="O88" i="4" s="1"/>
  <c r="K99" i="4"/>
  <c r="O99" i="4" s="1"/>
  <c r="K82" i="4"/>
  <c r="O82" i="4" s="1"/>
  <c r="K90" i="4"/>
  <c r="O90" i="4" s="1"/>
  <c r="J90" i="4"/>
  <c r="N90" i="4" s="1"/>
  <c r="J112" i="4"/>
  <c r="N112" i="4" s="1"/>
  <c r="L104" i="4"/>
  <c r="P104" i="4" s="1"/>
  <c r="M104" i="4"/>
  <c r="Q104" i="4" s="1"/>
  <c r="N82" i="4"/>
  <c r="L107" i="4"/>
  <c r="P107" i="4" s="1"/>
  <c r="J93" i="4"/>
  <c r="N93" i="4" s="1"/>
  <c r="J83" i="4"/>
  <c r="N83" i="4" s="1"/>
  <c r="J98" i="4"/>
  <c r="N98" i="4" s="1"/>
  <c r="L91" i="4"/>
  <c r="P91" i="4" s="1"/>
  <c r="J84" i="4"/>
  <c r="N84" i="4" s="1"/>
  <c r="M86" i="4"/>
  <c r="Q86" i="4" s="1"/>
  <c r="K103" i="4"/>
  <c r="O103" i="4" s="1"/>
  <c r="K106" i="4"/>
  <c r="O106" i="4" s="1"/>
  <c r="J99" i="4"/>
  <c r="N99" i="4" s="1"/>
  <c r="K94" i="4"/>
  <c r="O94" i="4" s="1"/>
  <c r="J108" i="4"/>
  <c r="N108" i="4" s="1"/>
  <c r="J91" i="4"/>
  <c r="N91" i="4" s="1"/>
  <c r="K84" i="4"/>
  <c r="O84" i="4" s="1"/>
  <c r="L82" i="4"/>
  <c r="P82" i="4" s="1"/>
  <c r="M103" i="4"/>
  <c r="Q103" i="4" s="1"/>
  <c r="L103" i="4"/>
  <c r="P103" i="4" s="1"/>
  <c r="K86" i="4"/>
  <c r="O86" i="4" s="1"/>
  <c r="M93" i="4"/>
  <c r="Q93" i="4" s="1"/>
  <c r="L95" i="4"/>
  <c r="P95" i="4" s="1"/>
  <c r="J95" i="4"/>
  <c r="N95" i="4" s="1"/>
  <c r="L84" i="4"/>
  <c r="P84" i="4" s="1"/>
  <c r="K71" i="4"/>
  <c r="L71" i="4"/>
  <c r="K113" i="4"/>
  <c r="O113" i="4" s="1"/>
  <c r="J85" i="3"/>
  <c r="L103" i="3"/>
  <c r="L98" i="3"/>
  <c r="P98" i="3" s="1"/>
  <c r="K111" i="4"/>
  <c r="O111" i="4" s="1"/>
  <c r="M111" i="4"/>
  <c r="Q111" i="4" s="1"/>
  <c r="I70" i="4"/>
  <c r="L69" i="4" s="1"/>
  <c r="L88" i="4"/>
  <c r="P88" i="4" s="1"/>
  <c r="J88" i="4"/>
  <c r="L79" i="4"/>
  <c r="I73" i="4" s="1"/>
  <c r="L68" i="4"/>
  <c r="M109" i="4"/>
  <c r="Q109" i="4" s="1"/>
  <c r="K109" i="4"/>
  <c r="O109" i="4" s="1"/>
  <c r="L109" i="4"/>
  <c r="P109" i="4" s="1"/>
  <c r="J109" i="4"/>
  <c r="L92" i="4"/>
  <c r="P92" i="4" s="1"/>
  <c r="J92" i="4"/>
  <c r="N92" i="4" s="1"/>
  <c r="M102" i="4"/>
  <c r="Q102" i="4" s="1"/>
  <c r="K102" i="4"/>
  <c r="L100" i="4"/>
  <c r="P100" i="4" s="1"/>
  <c r="J100" i="4"/>
  <c r="J79" i="4"/>
  <c r="N79" i="4" s="1"/>
  <c r="L80" i="4"/>
  <c r="P80" i="4" s="1"/>
  <c r="J80" i="4"/>
  <c r="J106" i="4"/>
  <c r="M110" i="4"/>
  <c r="Q110" i="4" s="1"/>
  <c r="K110" i="4"/>
  <c r="M84" i="4"/>
  <c r="Q84" i="4" s="1"/>
  <c r="L81" i="4"/>
  <c r="P81" i="4" s="1"/>
  <c r="L108" i="4"/>
  <c r="P108" i="4" s="1"/>
  <c r="L115" i="4"/>
  <c r="P115" i="4" s="1"/>
  <c r="J115" i="4"/>
  <c r="M108" i="4"/>
  <c r="Q108" i="4" s="1"/>
  <c r="K108" i="4"/>
  <c r="L85" i="4"/>
  <c r="P85" i="4" s="1"/>
  <c r="J85" i="4"/>
  <c r="J70" i="4"/>
  <c r="K69" i="4" s="1"/>
  <c r="J111" i="4"/>
  <c r="N111" i="4" s="1"/>
  <c r="L111" i="4"/>
  <c r="P111" i="4" s="1"/>
  <c r="N94" i="4"/>
  <c r="M79" i="4"/>
  <c r="J73" i="4" s="1"/>
  <c r="L89" i="4"/>
  <c r="P89" i="4" s="1"/>
  <c r="J89" i="4"/>
  <c r="L114" i="4"/>
  <c r="P114" i="4" s="1"/>
  <c r="J114" i="4"/>
  <c r="N114" i="4" s="1"/>
  <c r="O105" i="4"/>
  <c r="K93" i="4"/>
  <c r="M114" i="4"/>
  <c r="Q114" i="4" s="1"/>
  <c r="K114" i="4"/>
  <c r="N105" i="4"/>
  <c r="M94" i="4"/>
  <c r="Q94" i="4" s="1"/>
  <c r="K68" i="4"/>
  <c r="Q80" i="4"/>
  <c r="K79" i="4"/>
  <c r="M100" i="4"/>
  <c r="Q100" i="4" s="1"/>
  <c r="K100" i="4"/>
  <c r="O100" i="4" s="1"/>
  <c r="M92" i="4"/>
  <c r="Q92" i="4" s="1"/>
  <c r="K92" i="4"/>
  <c r="O92" i="4" s="1"/>
  <c r="J101" i="4"/>
  <c r="L101" i="4"/>
  <c r="P101" i="4" s="1"/>
  <c r="L97" i="4"/>
  <c r="P97" i="4" s="1"/>
  <c r="J97" i="4"/>
  <c r="M101" i="4"/>
  <c r="Q101" i="4" s="1"/>
  <c r="M85" i="4"/>
  <c r="Q85" i="4" s="1"/>
  <c r="K85" i="4"/>
  <c r="O85" i="4" s="1"/>
  <c r="M92" i="3"/>
  <c r="Q108" i="3"/>
  <c r="N89" i="3"/>
  <c r="M89" i="3"/>
  <c r="L104" i="3"/>
  <c r="P104" i="3" s="1"/>
  <c r="K91" i="3"/>
  <c r="O91" i="3" s="1"/>
  <c r="K99" i="3"/>
  <c r="O99" i="3" s="1"/>
  <c r="M83" i="3"/>
  <c r="Q83" i="3" s="1"/>
  <c r="M112" i="3"/>
  <c r="Q112" i="3" s="1"/>
  <c r="L71" i="3"/>
  <c r="Q93" i="3"/>
  <c r="K80" i="3"/>
  <c r="O80" i="3" s="1"/>
  <c r="M80" i="3"/>
  <c r="Q80" i="3" s="1"/>
  <c r="P89" i="3"/>
  <c r="L90" i="3"/>
  <c r="P90" i="3" s="1"/>
  <c r="J115" i="3"/>
  <c r="N115" i="3" s="1"/>
  <c r="O93" i="3"/>
  <c r="K113" i="3"/>
  <c r="J86" i="3"/>
  <c r="N86" i="3" s="1"/>
  <c r="J80" i="3"/>
  <c r="N80" i="3" s="1"/>
  <c r="K92" i="3"/>
  <c r="O92" i="3" s="1"/>
  <c r="K87" i="3"/>
  <c r="O87" i="3" s="1"/>
  <c r="L93" i="3"/>
  <c r="P93" i="3" s="1"/>
  <c r="O98" i="3"/>
  <c r="J81" i="3"/>
  <c r="N81" i="3" s="1"/>
  <c r="K79" i="3"/>
  <c r="J71" i="3" s="1"/>
  <c r="J103" i="3"/>
  <c r="N103" i="3" s="1"/>
  <c r="K81" i="3"/>
  <c r="O81" i="3" s="1"/>
  <c r="K111" i="3"/>
  <c r="O111" i="3" s="1"/>
  <c r="M79" i="3"/>
  <c r="J73" i="3" s="1"/>
  <c r="L91" i="3"/>
  <c r="P91" i="3" s="1"/>
  <c r="L95" i="3"/>
  <c r="P95" i="3" s="1"/>
  <c r="Q86" i="3"/>
  <c r="J98" i="3"/>
  <c r="N98" i="3" s="1"/>
  <c r="K105" i="3"/>
  <c r="O105" i="3" s="1"/>
  <c r="N105" i="3"/>
  <c r="M105" i="3"/>
  <c r="Q105" i="3" s="1"/>
  <c r="O86" i="3"/>
  <c r="J90" i="3"/>
  <c r="N90" i="3" s="1"/>
  <c r="M111" i="3"/>
  <c r="Q111" i="3" s="1"/>
  <c r="M81" i="3"/>
  <c r="Q81" i="3" s="1"/>
  <c r="K84" i="3"/>
  <c r="O84" i="3" s="1"/>
  <c r="K83" i="3"/>
  <c r="O83" i="3" s="1"/>
  <c r="Q101" i="3"/>
  <c r="J95" i="3"/>
  <c r="N95" i="3" s="1"/>
  <c r="J82" i="3"/>
  <c r="N82" i="3" s="1"/>
  <c r="M84" i="3"/>
  <c r="Q84" i="3" s="1"/>
  <c r="J91" i="3"/>
  <c r="N91" i="3" s="1"/>
  <c r="Q82" i="3"/>
  <c r="L87" i="3"/>
  <c r="P87" i="3" s="1"/>
  <c r="Q91" i="3"/>
  <c r="L99" i="3"/>
  <c r="P99" i="3" s="1"/>
  <c r="P82" i="3"/>
  <c r="P86" i="3"/>
  <c r="P102" i="3"/>
  <c r="Q99" i="3"/>
  <c r="J107" i="3"/>
  <c r="N107" i="3" s="1"/>
  <c r="L111" i="3"/>
  <c r="P111" i="3" s="1"/>
  <c r="N84" i="3"/>
  <c r="O89" i="3"/>
  <c r="O101" i="3"/>
  <c r="O85" i="3"/>
  <c r="J111" i="3"/>
  <c r="N111" i="3" s="1"/>
  <c r="O95" i="3"/>
  <c r="P106" i="3"/>
  <c r="M95" i="3"/>
  <c r="Q95" i="3" s="1"/>
  <c r="P108" i="3"/>
  <c r="L85" i="3"/>
  <c r="P85" i="3" s="1"/>
  <c r="Q90" i="3"/>
  <c r="N108" i="3"/>
  <c r="J94" i="3"/>
  <c r="N94" i="3" s="1"/>
  <c r="N88" i="3"/>
  <c r="L113" i="3"/>
  <c r="P113" i="3" s="1"/>
  <c r="O82" i="3"/>
  <c r="M98" i="3"/>
  <c r="Q98" i="3" s="1"/>
  <c r="Q85" i="3"/>
  <c r="O94" i="3"/>
  <c r="L105" i="3"/>
  <c r="P105" i="3" s="1"/>
  <c r="P84" i="3"/>
  <c r="L81" i="3"/>
  <c r="P81" i="3" s="1"/>
  <c r="Q94" i="3"/>
  <c r="Q89" i="3"/>
  <c r="P110" i="3"/>
  <c r="P96" i="3"/>
  <c r="L94" i="3"/>
  <c r="P94" i="3" s="1"/>
  <c r="J99" i="3"/>
  <c r="N99" i="3" s="1"/>
  <c r="J101" i="3"/>
  <c r="N101" i="3" s="1"/>
  <c r="P92" i="3"/>
  <c r="O106" i="3"/>
  <c r="J110" i="3"/>
  <c r="N110" i="3" s="1"/>
  <c r="O110" i="3"/>
  <c r="P115" i="3"/>
  <c r="O100" i="3"/>
  <c r="J96" i="3"/>
  <c r="N96" i="3" s="1"/>
  <c r="J92" i="3"/>
  <c r="N92" i="3" s="1"/>
  <c r="O88" i="3"/>
  <c r="Q92" i="3"/>
  <c r="P103" i="3"/>
  <c r="O114" i="3"/>
  <c r="L83" i="3"/>
  <c r="P83" i="3" s="1"/>
  <c r="O96" i="3"/>
  <c r="J100" i="3"/>
  <c r="J104" i="3"/>
  <c r="O104" i="3"/>
  <c r="Q113" i="3"/>
  <c r="L114" i="3"/>
  <c r="P114" i="3" s="1"/>
  <c r="J114" i="3"/>
  <c r="L80" i="3"/>
  <c r="P80" i="3" s="1"/>
  <c r="Q102" i="3"/>
  <c r="J87" i="3"/>
  <c r="N87" i="3" s="1"/>
  <c r="J83" i="3"/>
  <c r="N83" i="3" s="1"/>
  <c r="Q114" i="3"/>
  <c r="Q100" i="3"/>
  <c r="K103" i="3"/>
  <c r="O103" i="3" s="1"/>
  <c r="M103" i="3"/>
  <c r="Q103" i="3" s="1"/>
  <c r="O112" i="3"/>
  <c r="Q106" i="3"/>
  <c r="M109" i="3"/>
  <c r="Q109" i="3" s="1"/>
  <c r="P109" i="3"/>
  <c r="K109" i="3"/>
  <c r="O109" i="3" s="1"/>
  <c r="Q104" i="3"/>
  <c r="O113" i="3"/>
  <c r="L79" i="3"/>
  <c r="J79" i="3"/>
  <c r="N79" i="3" s="1"/>
  <c r="O102" i="3"/>
  <c r="O97" i="3"/>
  <c r="O107" i="3"/>
  <c r="L112" i="3"/>
  <c r="P112" i="3" s="1"/>
  <c r="Q88" i="3"/>
  <c r="L88" i="3"/>
  <c r="P88" i="3" s="1"/>
  <c r="M115" i="3"/>
  <c r="Q115" i="3" s="1"/>
  <c r="K115" i="3"/>
  <c r="O115" i="3" s="1"/>
  <c r="K68" i="3"/>
  <c r="L73" i="3"/>
  <c r="K69" i="3"/>
  <c r="J102" i="3"/>
  <c r="N102" i="3" s="1"/>
  <c r="J113" i="3"/>
  <c r="Q107" i="3"/>
  <c r="L107" i="3"/>
  <c r="P107" i="3" s="1"/>
  <c r="L97" i="3"/>
  <c r="P97" i="3" s="1"/>
  <c r="Q97" i="3"/>
  <c r="J112" i="3"/>
  <c r="Q110" i="3"/>
  <c r="Q87" i="3"/>
  <c r="J106" i="3"/>
  <c r="N106" i="3" s="1"/>
  <c r="Q96" i="3"/>
  <c r="L101" i="3"/>
  <c r="P101" i="3" s="1"/>
  <c r="L100" i="3"/>
  <c r="P100" i="3" s="1"/>
  <c r="N85" i="3"/>
  <c r="N109" i="3"/>
  <c r="N93" i="3"/>
  <c r="N97" i="3"/>
  <c r="I69" i="3"/>
  <c r="T122" i="3"/>
  <c r="O22" i="7" l="1"/>
  <c r="Q22" i="7" s="1"/>
  <c r="S22" i="7" s="1"/>
  <c r="O47" i="7"/>
  <c r="O57" i="7"/>
  <c r="O30" i="7"/>
  <c r="P52" i="7"/>
  <c r="P35" i="7"/>
  <c r="R36" i="7" s="1"/>
  <c r="T36" i="7" s="1"/>
  <c r="O49" i="7"/>
  <c r="O41" i="7"/>
  <c r="Q42" i="7" s="1"/>
  <c r="S42" i="7" s="1"/>
  <c r="P44" i="7"/>
  <c r="O18" i="7"/>
  <c r="O34" i="7"/>
  <c r="O31" i="7"/>
  <c r="Q31" i="7" s="1"/>
  <c r="S31" i="7" s="1"/>
  <c r="O12" i="7"/>
  <c r="P53" i="7"/>
  <c r="O46" i="7"/>
  <c r="O33" i="7"/>
  <c r="Q33" i="7" s="1"/>
  <c r="S33" i="7" s="1"/>
  <c r="P54" i="7"/>
  <c r="O40" i="7"/>
  <c r="O64" i="7"/>
  <c r="K10" i="7"/>
  <c r="O35" i="7"/>
  <c r="O50" i="7"/>
  <c r="Q50" i="7" s="1"/>
  <c r="S50" i="7" s="1"/>
  <c r="P27" i="7"/>
  <c r="R28" i="7" s="1"/>
  <c r="T28" i="7" s="1"/>
  <c r="O63" i="7"/>
  <c r="Q63" i="7" s="1"/>
  <c r="S63" i="7" s="1"/>
  <c r="R44" i="7"/>
  <c r="T44" i="7" s="1"/>
  <c r="P34" i="7"/>
  <c r="O48" i="7"/>
  <c r="P37" i="7"/>
  <c r="R37" i="7" s="1"/>
  <c r="T37" i="7" s="1"/>
  <c r="P43" i="7"/>
  <c r="K11" i="7"/>
  <c r="M11" i="7" s="1"/>
  <c r="O58" i="7"/>
  <c r="P38" i="7"/>
  <c r="K19" i="7"/>
  <c r="M19" i="7" s="1"/>
  <c r="O19" i="7" s="1"/>
  <c r="L32" i="7"/>
  <c r="N32" i="7" s="1"/>
  <c r="K16" i="7"/>
  <c r="M16" i="7" s="1"/>
  <c r="O16" i="7" s="1"/>
  <c r="L20" i="7"/>
  <c r="N20" i="7" s="1"/>
  <c r="P20" i="7" s="1"/>
  <c r="L62" i="7"/>
  <c r="N62" i="7" s="1"/>
  <c r="L55" i="7"/>
  <c r="N55" i="7" s="1"/>
  <c r="P55" i="7" s="1"/>
  <c r="R55" i="7" s="1"/>
  <c r="T55" i="7" s="1"/>
  <c r="K54" i="7"/>
  <c r="M54" i="7" s="1"/>
  <c r="O54" i="7" s="1"/>
  <c r="K52" i="7"/>
  <c r="M52" i="7" s="1"/>
  <c r="O52" i="7" s="1"/>
  <c r="Q52" i="7" s="1"/>
  <c r="S52" i="7" s="1"/>
  <c r="L13" i="7"/>
  <c r="N13" i="7" s="1"/>
  <c r="L30" i="7"/>
  <c r="N30" i="7" s="1"/>
  <c r="L45" i="7"/>
  <c r="N45" i="7" s="1"/>
  <c r="P45" i="7" s="1"/>
  <c r="L23" i="7"/>
  <c r="N23" i="7" s="1"/>
  <c r="P23" i="7" s="1"/>
  <c r="R23" i="7" s="1"/>
  <c r="T23" i="7" s="1"/>
  <c r="L39" i="7"/>
  <c r="N39" i="7" s="1"/>
  <c r="P39" i="7" s="1"/>
  <c r="L40" i="7"/>
  <c r="N40" i="7" s="1"/>
  <c r="L14" i="7"/>
  <c r="N14" i="7" s="1"/>
  <c r="L46" i="7"/>
  <c r="N46" i="7" s="1"/>
  <c r="L50" i="7"/>
  <c r="N50" i="7" s="1"/>
  <c r="P50" i="7" s="1"/>
  <c r="L64" i="7"/>
  <c r="N64" i="7" s="1"/>
  <c r="P64" i="7" s="1"/>
  <c r="L41" i="7"/>
  <c r="N41" i="7" s="1"/>
  <c r="P41" i="7" s="1"/>
  <c r="K36" i="7"/>
  <c r="M36" i="7" s="1"/>
  <c r="O36" i="7" s="1"/>
  <c r="Q36" i="7" s="1"/>
  <c r="S36" i="7" s="1"/>
  <c r="L61" i="7"/>
  <c r="N61" i="7" s="1"/>
  <c r="P61" i="7" s="1"/>
  <c r="R61" i="7" s="1"/>
  <c r="T61" i="7" s="1"/>
  <c r="K55" i="7"/>
  <c r="M55" i="7" s="1"/>
  <c r="L48" i="7"/>
  <c r="N48" i="7" s="1"/>
  <c r="P48" i="7" s="1"/>
  <c r="R48" i="7" s="1"/>
  <c r="T48" i="7" s="1"/>
  <c r="L17" i="7"/>
  <c r="N17" i="7" s="1"/>
  <c r="P17" i="7" s="1"/>
  <c r="L57" i="7"/>
  <c r="N57" i="7" s="1"/>
  <c r="P57" i="7" s="1"/>
  <c r="K38" i="7"/>
  <c r="M38" i="7" s="1"/>
  <c r="O38" i="7" s="1"/>
  <c r="L31" i="7"/>
  <c r="N31" i="7" s="1"/>
  <c r="L29" i="7"/>
  <c r="N29" i="7" s="1"/>
  <c r="P29" i="7" s="1"/>
  <c r="R29" i="7" s="1"/>
  <c r="T29" i="7" s="1"/>
  <c r="L63" i="7"/>
  <c r="N63" i="7" s="1"/>
  <c r="L18" i="7"/>
  <c r="N18" i="7" s="1"/>
  <c r="P19" i="7" s="1"/>
  <c r="K23" i="7"/>
  <c r="M23" i="7" s="1"/>
  <c r="L33" i="7"/>
  <c r="N33" i="7" s="1"/>
  <c r="L12" i="7"/>
  <c r="N12" i="7" s="1"/>
  <c r="P12" i="7" s="1"/>
  <c r="K59" i="7"/>
  <c r="M59" i="7" s="1"/>
  <c r="O59" i="7" s="1"/>
  <c r="Q59" i="7" s="1"/>
  <c r="S59" i="7" s="1"/>
  <c r="K60" i="7"/>
  <c r="M60" i="7" s="1"/>
  <c r="K13" i="7"/>
  <c r="M13" i="7" s="1"/>
  <c r="O13" i="7" s="1"/>
  <c r="K14" i="7"/>
  <c r="M14" i="7" s="1"/>
  <c r="K27" i="7"/>
  <c r="M27" i="7" s="1"/>
  <c r="O27" i="7" s="1"/>
  <c r="Q27" i="7" s="1"/>
  <c r="S27" i="7" s="1"/>
  <c r="K28" i="7"/>
  <c r="M28" i="7" s="1"/>
  <c r="K43" i="7"/>
  <c r="M43" i="7" s="1"/>
  <c r="O43" i="7" s="1"/>
  <c r="Q43" i="7" s="1"/>
  <c r="S43" i="7" s="1"/>
  <c r="K44" i="7"/>
  <c r="M44" i="7" s="1"/>
  <c r="O45" i="7" s="1"/>
  <c r="L24" i="7"/>
  <c r="N24" i="7" s="1"/>
  <c r="L25" i="7"/>
  <c r="N25" i="7" s="1"/>
  <c r="P26" i="7" s="1"/>
  <c r="I71" i="7"/>
  <c r="L15" i="7"/>
  <c r="N15" i="7" s="1"/>
  <c r="L11" i="7"/>
  <c r="N11" i="7" s="1"/>
  <c r="J71" i="7"/>
  <c r="L47" i="7"/>
  <c r="N47" i="7" s="1"/>
  <c r="P47" i="7" s="1"/>
  <c r="I192" i="5"/>
  <c r="I193" i="5"/>
  <c r="H198" i="5"/>
  <c r="J198" i="5" s="1"/>
  <c r="L198" i="5" s="1"/>
  <c r="J204" i="5"/>
  <c r="M198" i="5"/>
  <c r="L173" i="5"/>
  <c r="H174" i="5"/>
  <c r="J174" i="5" s="1"/>
  <c r="L174" i="5" s="1"/>
  <c r="H184" i="5"/>
  <c r="J184" i="5" s="1"/>
  <c r="L184" i="5" s="1"/>
  <c r="H200" i="5"/>
  <c r="J200" i="5" s="1"/>
  <c r="L200" i="5" s="1"/>
  <c r="K176" i="5"/>
  <c r="M176" i="5" s="1"/>
  <c r="K196" i="5"/>
  <c r="M196" i="5" s="1"/>
  <c r="K197" i="5"/>
  <c r="F201" i="5"/>
  <c r="H201" i="5" s="1"/>
  <c r="F188" i="5"/>
  <c r="H188" i="5" s="1"/>
  <c r="J188" i="5" s="1"/>
  <c r="L188" i="5" s="1"/>
  <c r="K181" i="5"/>
  <c r="M181" i="5" s="1"/>
  <c r="I200" i="5"/>
  <c r="K200" i="5" s="1"/>
  <c r="M200" i="5" s="1"/>
  <c r="J199" i="5"/>
  <c r="L199" i="5" s="1"/>
  <c r="F130" i="5"/>
  <c r="I100" i="5"/>
  <c r="H180" i="5"/>
  <c r="J180" i="5" s="1"/>
  <c r="L180" i="5" s="1"/>
  <c r="J172" i="5"/>
  <c r="H195" i="5"/>
  <c r="J195" i="5" s="1"/>
  <c r="L195" i="5" s="1"/>
  <c r="H191" i="5"/>
  <c r="J191" i="5" s="1"/>
  <c r="H100" i="5"/>
  <c r="G136" i="5"/>
  <c r="E162" i="5"/>
  <c r="I83" i="5"/>
  <c r="I90" i="5"/>
  <c r="H202" i="5"/>
  <c r="J202" i="5" s="1"/>
  <c r="K204" i="5"/>
  <c r="M204" i="5" s="1"/>
  <c r="G177" i="5"/>
  <c r="I177" i="5" s="1"/>
  <c r="K177" i="5" s="1"/>
  <c r="I175" i="5"/>
  <c r="K175" i="5" s="1"/>
  <c r="M175" i="5" s="1"/>
  <c r="H185" i="5"/>
  <c r="J185" i="5" s="1"/>
  <c r="L185" i="5" s="1"/>
  <c r="G170" i="5"/>
  <c r="G171" i="5"/>
  <c r="H203" i="5"/>
  <c r="I203" i="5"/>
  <c r="K203" i="5" s="1"/>
  <c r="M203" i="5" s="1"/>
  <c r="F146" i="5"/>
  <c r="F125" i="5"/>
  <c r="M182" i="5"/>
  <c r="H181" i="5"/>
  <c r="K201" i="5"/>
  <c r="M201" i="5" s="1"/>
  <c r="J175" i="5"/>
  <c r="L175" i="5" s="1"/>
  <c r="F155" i="5"/>
  <c r="I155" i="5" s="1"/>
  <c r="I189" i="5"/>
  <c r="K189" i="5" s="1"/>
  <c r="M189" i="5" s="1"/>
  <c r="J178" i="5"/>
  <c r="I183" i="5"/>
  <c r="K183" i="5" s="1"/>
  <c r="M183" i="5" s="1"/>
  <c r="F197" i="5"/>
  <c r="H197" i="5" s="1"/>
  <c r="J197" i="5" s="1"/>
  <c r="G191" i="5"/>
  <c r="G190" i="5"/>
  <c r="I190" i="5" s="1"/>
  <c r="H176" i="5"/>
  <c r="J176" i="5" s="1"/>
  <c r="H171" i="5"/>
  <c r="J193" i="5"/>
  <c r="I184" i="5"/>
  <c r="G141" i="5"/>
  <c r="H141" i="5" s="1"/>
  <c r="H114" i="5"/>
  <c r="G153" i="5"/>
  <c r="G129" i="5"/>
  <c r="F156" i="5"/>
  <c r="I82" i="5"/>
  <c r="G130" i="5"/>
  <c r="I130" i="5" s="1"/>
  <c r="F157" i="5"/>
  <c r="F152" i="5"/>
  <c r="F153" i="5"/>
  <c r="G154" i="5"/>
  <c r="F129" i="5"/>
  <c r="F145" i="5"/>
  <c r="F144" i="5"/>
  <c r="I88" i="5"/>
  <c r="I111" i="5"/>
  <c r="G147" i="5"/>
  <c r="I147" i="5" s="1"/>
  <c r="H108" i="5"/>
  <c r="G137" i="5"/>
  <c r="G138" i="5"/>
  <c r="G126" i="5"/>
  <c r="H126" i="5" s="1"/>
  <c r="G132" i="5"/>
  <c r="G158" i="5"/>
  <c r="H102" i="5"/>
  <c r="I84" i="5"/>
  <c r="H88" i="5"/>
  <c r="H105" i="5"/>
  <c r="I97" i="5"/>
  <c r="I103" i="5"/>
  <c r="I94" i="5"/>
  <c r="I87" i="5"/>
  <c r="H111" i="5"/>
  <c r="H113" i="5"/>
  <c r="H96" i="5"/>
  <c r="I106" i="5"/>
  <c r="I141" i="5"/>
  <c r="H92" i="5"/>
  <c r="H83" i="5"/>
  <c r="H112" i="5"/>
  <c r="H99" i="5"/>
  <c r="H115" i="5"/>
  <c r="G157" i="5"/>
  <c r="G151" i="5"/>
  <c r="I151" i="5" s="1"/>
  <c r="I102" i="5"/>
  <c r="H91" i="5"/>
  <c r="G148" i="5"/>
  <c r="H110" i="5"/>
  <c r="I81" i="5"/>
  <c r="G119" i="5"/>
  <c r="G131" i="5"/>
  <c r="I131" i="5" s="1"/>
  <c r="I95" i="5"/>
  <c r="G135" i="5"/>
  <c r="I135" i="5" s="1"/>
  <c r="H98" i="5"/>
  <c r="G140" i="5"/>
  <c r="I140" i="5" s="1"/>
  <c r="G144" i="5"/>
  <c r="I110" i="5"/>
  <c r="F133" i="5"/>
  <c r="G156" i="5"/>
  <c r="G134" i="5"/>
  <c r="H125" i="5"/>
  <c r="H109" i="5"/>
  <c r="G152" i="5"/>
  <c r="G142" i="5"/>
  <c r="I142" i="5" s="1"/>
  <c r="I91" i="5"/>
  <c r="F132" i="5"/>
  <c r="G150" i="5"/>
  <c r="H93" i="5"/>
  <c r="H104" i="5"/>
  <c r="H85" i="5"/>
  <c r="H90" i="5"/>
  <c r="G143" i="5"/>
  <c r="I143" i="5" s="1"/>
  <c r="G127" i="5"/>
  <c r="I127" i="5" s="1"/>
  <c r="H89" i="5"/>
  <c r="I109" i="5"/>
  <c r="I92" i="5"/>
  <c r="G139" i="5"/>
  <c r="I139" i="5" s="1"/>
  <c r="G145" i="5"/>
  <c r="I114" i="5"/>
  <c r="F149" i="5"/>
  <c r="H107" i="5"/>
  <c r="I99" i="5"/>
  <c r="H94" i="5"/>
  <c r="I98" i="5"/>
  <c r="H103" i="5"/>
  <c r="I86" i="5"/>
  <c r="I105" i="5"/>
  <c r="G146" i="5"/>
  <c r="I104" i="5"/>
  <c r="F136" i="5"/>
  <c r="I136" i="5" s="1"/>
  <c r="H84" i="5"/>
  <c r="G128" i="5"/>
  <c r="I96" i="5"/>
  <c r="I115" i="5"/>
  <c r="F128" i="5"/>
  <c r="I89" i="5"/>
  <c r="D162" i="5"/>
  <c r="H95" i="5"/>
  <c r="H86" i="5"/>
  <c r="I93" i="5"/>
  <c r="I113" i="5"/>
  <c r="H81" i="5"/>
  <c r="F119" i="5"/>
  <c r="F120" i="5" s="1"/>
  <c r="F148" i="5"/>
  <c r="F137" i="5"/>
  <c r="G149" i="5"/>
  <c r="F124" i="5"/>
  <c r="H87" i="5"/>
  <c r="H101" i="5"/>
  <c r="F158" i="5"/>
  <c r="G159" i="5"/>
  <c r="I85" i="5"/>
  <c r="I112" i="5"/>
  <c r="H106" i="5"/>
  <c r="H97" i="5"/>
  <c r="I101" i="5"/>
  <c r="H82" i="5"/>
  <c r="I108" i="5"/>
  <c r="I107" i="5"/>
  <c r="R96" i="4"/>
  <c r="S96" i="4" s="1"/>
  <c r="D134" i="4" s="1"/>
  <c r="R90" i="4"/>
  <c r="S90" i="4" s="1"/>
  <c r="D128" i="4" s="1"/>
  <c r="R82" i="4"/>
  <c r="T82" i="4" s="1"/>
  <c r="R99" i="4"/>
  <c r="T99" i="4" s="1"/>
  <c r="R112" i="4"/>
  <c r="T112" i="4" s="1"/>
  <c r="R103" i="4"/>
  <c r="S103" i="4" s="1"/>
  <c r="D141" i="4" s="1"/>
  <c r="R107" i="4"/>
  <c r="T107" i="4" s="1"/>
  <c r="R98" i="4"/>
  <c r="S98" i="4" s="1"/>
  <c r="D136" i="4" s="1"/>
  <c r="R84" i="4"/>
  <c r="T84" i="4" s="1"/>
  <c r="R94" i="4"/>
  <c r="S94" i="4" s="1"/>
  <c r="D132" i="4" s="1"/>
  <c r="R91" i="4"/>
  <c r="T91" i="4" s="1"/>
  <c r="L72" i="4"/>
  <c r="R81" i="4"/>
  <c r="S81" i="4" s="1"/>
  <c r="D119" i="4" s="1"/>
  <c r="R86" i="4"/>
  <c r="T86" i="4" s="1"/>
  <c r="K72" i="4"/>
  <c r="R104" i="4"/>
  <c r="T104" i="4" s="1"/>
  <c r="R83" i="4"/>
  <c r="S83" i="4" s="1"/>
  <c r="D121" i="4" s="1"/>
  <c r="R95" i="4"/>
  <c r="T95" i="4" s="1"/>
  <c r="R113" i="4"/>
  <c r="T113" i="4" s="1"/>
  <c r="R105" i="4"/>
  <c r="S105" i="4" s="1"/>
  <c r="D143" i="4" s="1"/>
  <c r="R87" i="4"/>
  <c r="T87" i="4" s="1"/>
  <c r="N89" i="4"/>
  <c r="R89" i="4" s="1"/>
  <c r="P79" i="4"/>
  <c r="N106" i="4"/>
  <c r="R106" i="4" s="1"/>
  <c r="O93" i="4"/>
  <c r="R93" i="4" s="1"/>
  <c r="S93" i="4" s="1"/>
  <c r="D131" i="4" s="1"/>
  <c r="S82" i="4"/>
  <c r="D120" i="4" s="1"/>
  <c r="N80" i="4"/>
  <c r="R80" i="4" s="1"/>
  <c r="O102" i="4"/>
  <c r="R102" i="4" s="1"/>
  <c r="N101" i="4"/>
  <c r="R101" i="4" s="1"/>
  <c r="T101" i="4" s="1"/>
  <c r="I71" i="4"/>
  <c r="N88" i="4"/>
  <c r="R88" i="4" s="1"/>
  <c r="N115" i="4"/>
  <c r="R115" i="4" s="1"/>
  <c r="Q79" i="4"/>
  <c r="N85" i="4"/>
  <c r="R85" i="4" s="1"/>
  <c r="L73" i="4"/>
  <c r="L74" i="4" s="1"/>
  <c r="O108" i="4"/>
  <c r="R108" i="4" s="1"/>
  <c r="S108" i="4" s="1"/>
  <c r="D146" i="4" s="1"/>
  <c r="N109" i="4"/>
  <c r="R109" i="4" s="1"/>
  <c r="S109" i="4" s="1"/>
  <c r="D147" i="4" s="1"/>
  <c r="N100" i="4"/>
  <c r="R100" i="4" s="1"/>
  <c r="S100" i="4" s="1"/>
  <c r="D138" i="4" s="1"/>
  <c r="O110" i="4"/>
  <c r="R110" i="4" s="1"/>
  <c r="S110" i="4" s="1"/>
  <c r="D148" i="4" s="1"/>
  <c r="N97" i="4"/>
  <c r="R97" i="4" s="1"/>
  <c r="R92" i="4"/>
  <c r="S92" i="4" s="1"/>
  <c r="D130" i="4" s="1"/>
  <c r="K73" i="4"/>
  <c r="K74" i="4" s="1"/>
  <c r="I72" i="4"/>
  <c r="N75" i="4"/>
  <c r="J71" i="4"/>
  <c r="O79" i="4"/>
  <c r="O114" i="4"/>
  <c r="R114" i="4" s="1"/>
  <c r="R111" i="4"/>
  <c r="S111" i="4" s="1"/>
  <c r="D149" i="4" s="1"/>
  <c r="Q79" i="3"/>
  <c r="J74" i="3" s="1"/>
  <c r="R93" i="3"/>
  <c r="T93" i="3" s="1"/>
  <c r="E131" i="3" s="1"/>
  <c r="O79" i="3"/>
  <c r="J72" i="3" s="1"/>
  <c r="R86" i="3"/>
  <c r="T86" i="3" s="1"/>
  <c r="E124" i="3" s="1"/>
  <c r="R99" i="3"/>
  <c r="R98" i="3"/>
  <c r="R90" i="3"/>
  <c r="T90" i="3" s="1"/>
  <c r="E128" i="3" s="1"/>
  <c r="R105" i="3"/>
  <c r="S105" i="3" s="1"/>
  <c r="D143" i="3" s="1"/>
  <c r="R95" i="3"/>
  <c r="S95" i="3" s="1"/>
  <c r="D133" i="3" s="1"/>
  <c r="R89" i="3"/>
  <c r="T89" i="3" s="1"/>
  <c r="E127" i="3" s="1"/>
  <c r="R108" i="3"/>
  <c r="S108" i="3" s="1"/>
  <c r="D146" i="3" s="1"/>
  <c r="R84" i="3"/>
  <c r="S84" i="3" s="1"/>
  <c r="D122" i="3" s="1"/>
  <c r="R91" i="3"/>
  <c r="S91" i="3" s="1"/>
  <c r="D129" i="3" s="1"/>
  <c r="R111" i="3"/>
  <c r="T111" i="3" s="1"/>
  <c r="E149" i="3" s="1"/>
  <c r="R85" i="3"/>
  <c r="S85" i="3" s="1"/>
  <c r="D123" i="3" s="1"/>
  <c r="R82" i="3"/>
  <c r="T82" i="3" s="1"/>
  <c r="E120" i="3" s="1"/>
  <c r="R94" i="3"/>
  <c r="S94" i="3" s="1"/>
  <c r="D132" i="3" s="1"/>
  <c r="R81" i="3"/>
  <c r="T81" i="3" s="1"/>
  <c r="E119" i="3" s="1"/>
  <c r="R92" i="3"/>
  <c r="R107" i="3"/>
  <c r="R96" i="3"/>
  <c r="R88" i="3"/>
  <c r="R101" i="3"/>
  <c r="R109" i="3"/>
  <c r="R80" i="3"/>
  <c r="R115" i="3"/>
  <c r="R83" i="3"/>
  <c r="R102" i="3"/>
  <c r="R110" i="3"/>
  <c r="R106" i="3"/>
  <c r="N112" i="3"/>
  <c r="R112" i="3" s="1"/>
  <c r="N114" i="3"/>
  <c r="R114" i="3" s="1"/>
  <c r="S114" i="3" s="1"/>
  <c r="D152" i="3" s="1"/>
  <c r="R87" i="3"/>
  <c r="R103" i="3"/>
  <c r="N104" i="3"/>
  <c r="R104" i="3" s="1"/>
  <c r="N113" i="3"/>
  <c r="R113" i="3" s="1"/>
  <c r="N100" i="3"/>
  <c r="R100" i="3" s="1"/>
  <c r="R97" i="3"/>
  <c r="L68" i="3"/>
  <c r="L72" i="3" s="1"/>
  <c r="K73" i="3"/>
  <c r="K74" i="3" s="1"/>
  <c r="K71" i="3"/>
  <c r="K72" i="3" s="1"/>
  <c r="L69" i="3"/>
  <c r="L74" i="3" s="1"/>
  <c r="I71" i="3"/>
  <c r="P79" i="3"/>
  <c r="I73" i="3"/>
  <c r="Q75" i="3"/>
  <c r="S93" i="3"/>
  <c r="D131" i="3" s="1"/>
  <c r="S86" i="3"/>
  <c r="D124" i="3" s="1"/>
  <c r="S99" i="3"/>
  <c r="D137" i="3" s="1"/>
  <c r="T99" i="3"/>
  <c r="E137" i="3" s="1"/>
  <c r="O60" i="7" l="1"/>
  <c r="Q60" i="7" s="1"/>
  <c r="S60" i="7" s="1"/>
  <c r="P32" i="7"/>
  <c r="P46" i="7"/>
  <c r="R46" i="7" s="1"/>
  <c r="T46" i="7" s="1"/>
  <c r="P14" i="7"/>
  <c r="P58" i="7"/>
  <c r="R54" i="7"/>
  <c r="T54" i="7" s="1"/>
  <c r="Q19" i="7"/>
  <c r="S19" i="7" s="1"/>
  <c r="R20" i="7"/>
  <c r="T20" i="7" s="1"/>
  <c r="Q58" i="7"/>
  <c r="S58" i="7" s="1"/>
  <c r="Q64" i="7"/>
  <c r="S64" i="7" s="1"/>
  <c r="P15" i="7"/>
  <c r="R15" i="7" s="1"/>
  <c r="T15" i="7" s="1"/>
  <c r="P63" i="7"/>
  <c r="R64" i="7" s="1"/>
  <c r="T64" i="7" s="1"/>
  <c r="R39" i="7"/>
  <c r="T39" i="7" s="1"/>
  <c r="O55" i="7"/>
  <c r="Q55" i="7" s="1"/>
  <c r="S55" i="7" s="1"/>
  <c r="R45" i="7"/>
  <c r="T45" i="7" s="1"/>
  <c r="Q32" i="7"/>
  <c r="S32" i="7" s="1"/>
  <c r="P24" i="7"/>
  <c r="R24" i="7" s="1"/>
  <c r="T24" i="7" s="1"/>
  <c r="P30" i="7"/>
  <c r="R30" i="7" s="1"/>
  <c r="T30" i="7" s="1"/>
  <c r="Q46" i="7"/>
  <c r="S46" i="7" s="1"/>
  <c r="Q48" i="7"/>
  <c r="S48" i="7" s="1"/>
  <c r="R53" i="7"/>
  <c r="T53" i="7" s="1"/>
  <c r="O28" i="7"/>
  <c r="Q28" i="7" s="1"/>
  <c r="S28" i="7" s="1"/>
  <c r="O53" i="7"/>
  <c r="Q53" i="7" s="1"/>
  <c r="S53" i="7" s="1"/>
  <c r="O14" i="7"/>
  <c r="Q14" i="7" s="1"/>
  <c r="S14" i="7" s="1"/>
  <c r="P62" i="7"/>
  <c r="R62" i="7" s="1"/>
  <c r="T62" i="7" s="1"/>
  <c r="P51" i="7"/>
  <c r="Q13" i="7"/>
  <c r="O37" i="7"/>
  <c r="Q37" i="7" s="1"/>
  <c r="S37" i="7" s="1"/>
  <c r="O29" i="7"/>
  <c r="R17" i="7"/>
  <c r="T17" i="7" s="1"/>
  <c r="O61" i="7"/>
  <c r="O39" i="7"/>
  <c r="Q39" i="7" s="1"/>
  <c r="S39" i="7" s="1"/>
  <c r="P42" i="7"/>
  <c r="R42" i="7" s="1"/>
  <c r="T42" i="7" s="1"/>
  <c r="P33" i="7"/>
  <c r="R33" i="7" s="1"/>
  <c r="T33" i="7" s="1"/>
  <c r="O20" i="7"/>
  <c r="Q41" i="7"/>
  <c r="S41" i="7" s="1"/>
  <c r="Q49" i="7"/>
  <c r="S49" i="7" s="1"/>
  <c r="O23" i="7"/>
  <c r="Q23" i="7" s="1"/>
  <c r="S23" i="7" s="1"/>
  <c r="O24" i="7"/>
  <c r="R38" i="7"/>
  <c r="T38" i="7" s="1"/>
  <c r="R27" i="7"/>
  <c r="T27" i="7" s="1"/>
  <c r="P18" i="7"/>
  <c r="R18" i="7" s="1"/>
  <c r="T18" i="7" s="1"/>
  <c r="P40" i="7"/>
  <c r="R40" i="7" s="1"/>
  <c r="T40" i="7" s="1"/>
  <c r="P21" i="7"/>
  <c r="O17" i="7"/>
  <c r="R35" i="7"/>
  <c r="T35" i="7" s="1"/>
  <c r="Q34" i="7"/>
  <c r="S34" i="7" s="1"/>
  <c r="P25" i="7"/>
  <c r="P31" i="7"/>
  <c r="R43" i="7"/>
  <c r="T43" i="7" s="1"/>
  <c r="Q51" i="7"/>
  <c r="S51" i="7" s="1"/>
  <c r="O56" i="7"/>
  <c r="O15" i="7"/>
  <c r="Q47" i="7"/>
  <c r="S47" i="7" s="1"/>
  <c r="O44" i="7"/>
  <c r="Q44" i="7" s="1"/>
  <c r="S44" i="7" s="1"/>
  <c r="P13" i="7"/>
  <c r="R13" i="7" s="1"/>
  <c r="P16" i="7"/>
  <c r="Q35" i="7"/>
  <c r="S35" i="7" s="1"/>
  <c r="P49" i="7"/>
  <c r="R49" i="7" s="1"/>
  <c r="T49" i="7" s="1"/>
  <c r="P56" i="7"/>
  <c r="R56" i="7" s="1"/>
  <c r="T56" i="7" s="1"/>
  <c r="B77" i="7"/>
  <c r="C77" i="7"/>
  <c r="M177" i="5"/>
  <c r="J83" i="5"/>
  <c r="K184" i="5"/>
  <c r="M184" i="5" s="1"/>
  <c r="I178" i="5"/>
  <c r="L194" i="5"/>
  <c r="K193" i="5"/>
  <c r="K194" i="5"/>
  <c r="L176" i="5"/>
  <c r="K192" i="5"/>
  <c r="M192" i="5" s="1"/>
  <c r="I157" i="5"/>
  <c r="H129" i="5"/>
  <c r="K190" i="5"/>
  <c r="M190" i="5" s="1"/>
  <c r="J177" i="5"/>
  <c r="L177" i="5" s="1"/>
  <c r="M202" i="5"/>
  <c r="J181" i="5"/>
  <c r="L181" i="5" s="1"/>
  <c r="H154" i="5"/>
  <c r="I191" i="5"/>
  <c r="K191" i="5" s="1"/>
  <c r="J203" i="5"/>
  <c r="L203" i="5" s="1"/>
  <c r="H189" i="5"/>
  <c r="J186" i="5"/>
  <c r="J192" i="5"/>
  <c r="L192" i="5" s="1"/>
  <c r="L202" i="5"/>
  <c r="I153" i="5"/>
  <c r="L197" i="5"/>
  <c r="I171" i="5"/>
  <c r="I172" i="5"/>
  <c r="J182" i="5"/>
  <c r="J201" i="5"/>
  <c r="L201" i="5" s="1"/>
  <c r="J196" i="5"/>
  <c r="L196" i="5" s="1"/>
  <c r="I144" i="5"/>
  <c r="J100" i="5"/>
  <c r="K185" i="5"/>
  <c r="M197" i="5"/>
  <c r="L179" i="5"/>
  <c r="H133" i="5"/>
  <c r="H130" i="5"/>
  <c r="I126" i="5"/>
  <c r="K126" i="5" s="1"/>
  <c r="H155" i="5"/>
  <c r="J155" i="5" s="1"/>
  <c r="I132" i="5"/>
  <c r="H138" i="5"/>
  <c r="J138" i="5" s="1"/>
  <c r="K91" i="5"/>
  <c r="H137" i="5"/>
  <c r="I152" i="5"/>
  <c r="H139" i="5"/>
  <c r="H142" i="5"/>
  <c r="K142" i="5" s="1"/>
  <c r="H143" i="5"/>
  <c r="J143" i="5" s="1"/>
  <c r="I158" i="5"/>
  <c r="K100" i="5"/>
  <c r="J105" i="5"/>
  <c r="I154" i="5"/>
  <c r="H153" i="5"/>
  <c r="J115" i="5"/>
  <c r="K107" i="5"/>
  <c r="J88" i="5"/>
  <c r="I149" i="5"/>
  <c r="K149" i="5" s="1"/>
  <c r="I145" i="5"/>
  <c r="K109" i="5"/>
  <c r="I146" i="5"/>
  <c r="J111" i="5"/>
  <c r="H128" i="5"/>
  <c r="J128" i="5" s="1"/>
  <c r="I134" i="5"/>
  <c r="J102" i="5"/>
  <c r="H148" i="5"/>
  <c r="H151" i="5"/>
  <c r="J142" i="5"/>
  <c r="H134" i="5"/>
  <c r="H140" i="5"/>
  <c r="J140" i="5" s="1"/>
  <c r="J94" i="5"/>
  <c r="K101" i="5"/>
  <c r="K114" i="5"/>
  <c r="H144" i="5"/>
  <c r="J144" i="5" s="1"/>
  <c r="I137" i="5"/>
  <c r="J141" i="5"/>
  <c r="K93" i="5"/>
  <c r="J112" i="5"/>
  <c r="K87" i="5"/>
  <c r="J90" i="5"/>
  <c r="K96" i="5"/>
  <c r="J104" i="5"/>
  <c r="K110" i="5"/>
  <c r="H127" i="5"/>
  <c r="H147" i="5"/>
  <c r="K99" i="5"/>
  <c r="H157" i="5"/>
  <c r="K108" i="5"/>
  <c r="F162" i="5"/>
  <c r="F163" i="5" s="1"/>
  <c r="K90" i="5"/>
  <c r="K95" i="5"/>
  <c r="J113" i="5"/>
  <c r="K82" i="5"/>
  <c r="I119" i="5"/>
  <c r="J103" i="5"/>
  <c r="J101" i="5"/>
  <c r="J93" i="5"/>
  <c r="I156" i="5"/>
  <c r="H156" i="5"/>
  <c r="J98" i="5"/>
  <c r="K97" i="5"/>
  <c r="J95" i="5"/>
  <c r="I138" i="5"/>
  <c r="J107" i="5"/>
  <c r="H119" i="5"/>
  <c r="J82" i="5"/>
  <c r="I128" i="5"/>
  <c r="J106" i="5"/>
  <c r="I133" i="5"/>
  <c r="K83" i="5"/>
  <c r="H150" i="5"/>
  <c r="K94" i="5"/>
  <c r="I150" i="5"/>
  <c r="K111" i="5"/>
  <c r="K102" i="5"/>
  <c r="J85" i="5"/>
  <c r="J114" i="5"/>
  <c r="K88" i="5"/>
  <c r="K113" i="5"/>
  <c r="K86" i="5"/>
  <c r="I129" i="5"/>
  <c r="J89" i="5"/>
  <c r="K89" i="5"/>
  <c r="H132" i="5"/>
  <c r="J132" i="5" s="1"/>
  <c r="H152" i="5"/>
  <c r="I148" i="5"/>
  <c r="G162" i="5"/>
  <c r="J151" i="5"/>
  <c r="J87" i="5"/>
  <c r="J108" i="5"/>
  <c r="J92" i="5"/>
  <c r="I159" i="5"/>
  <c r="H159" i="5"/>
  <c r="J96" i="5"/>
  <c r="H136" i="5"/>
  <c r="J136" i="5" s="1"/>
  <c r="H149" i="5"/>
  <c r="H135" i="5"/>
  <c r="J135" i="5" s="1"/>
  <c r="I125" i="5"/>
  <c r="K103" i="5"/>
  <c r="K104" i="5"/>
  <c r="H158" i="5"/>
  <c r="J97" i="5"/>
  <c r="K105" i="5"/>
  <c r="K115" i="5"/>
  <c r="H146" i="5"/>
  <c r="K85" i="5"/>
  <c r="J86" i="5"/>
  <c r="K92" i="5"/>
  <c r="J91" i="5"/>
  <c r="J84" i="5"/>
  <c r="J109" i="5"/>
  <c r="K112" i="5"/>
  <c r="H145" i="5"/>
  <c r="K106" i="5"/>
  <c r="M107" i="5" s="1"/>
  <c r="K139" i="5"/>
  <c r="H131" i="5"/>
  <c r="J131" i="5" s="1"/>
  <c r="J110" i="5"/>
  <c r="J99" i="5"/>
  <c r="K98" i="5"/>
  <c r="K84" i="5"/>
  <c r="E129" i="4"/>
  <c r="E122" i="4"/>
  <c r="E124" i="4"/>
  <c r="E142" i="4"/>
  <c r="E145" i="4"/>
  <c r="E150" i="4"/>
  <c r="E139" i="4"/>
  <c r="E137" i="4"/>
  <c r="E151" i="4"/>
  <c r="E120" i="4"/>
  <c r="U82" i="4"/>
  <c r="Y82" i="4" s="1"/>
  <c r="E125" i="4"/>
  <c r="E133" i="4"/>
  <c r="T103" i="4"/>
  <c r="S99" i="4"/>
  <c r="D137" i="4" s="1"/>
  <c r="T96" i="4"/>
  <c r="T98" i="4"/>
  <c r="S84" i="4"/>
  <c r="D122" i="4" s="1"/>
  <c r="T90" i="4"/>
  <c r="S107" i="4"/>
  <c r="D145" i="4" s="1"/>
  <c r="T83" i="4"/>
  <c r="T81" i="4"/>
  <c r="T94" i="4"/>
  <c r="S91" i="4"/>
  <c r="D129" i="4" s="1"/>
  <c r="S95" i="4"/>
  <c r="D133" i="4" s="1"/>
  <c r="S112" i="4"/>
  <c r="D150" i="4" s="1"/>
  <c r="S104" i="4"/>
  <c r="D142" i="4" s="1"/>
  <c r="R79" i="4"/>
  <c r="T79" i="4" s="1"/>
  <c r="T105" i="4"/>
  <c r="S86" i="4"/>
  <c r="D124" i="4" s="1"/>
  <c r="S113" i="4"/>
  <c r="D151" i="4" s="1"/>
  <c r="T100" i="4"/>
  <c r="T109" i="4"/>
  <c r="S87" i="4"/>
  <c r="D125" i="4" s="1"/>
  <c r="O75" i="3"/>
  <c r="S102" i="4"/>
  <c r="D140" i="4" s="1"/>
  <c r="T102" i="4"/>
  <c r="T97" i="4"/>
  <c r="S97" i="4"/>
  <c r="D135" i="4" s="1"/>
  <c r="T106" i="4"/>
  <c r="S106" i="4"/>
  <c r="D144" i="4" s="1"/>
  <c r="S114" i="4"/>
  <c r="D152" i="4" s="1"/>
  <c r="T114" i="4"/>
  <c r="T115" i="4"/>
  <c r="S115" i="4"/>
  <c r="D153" i="4" s="1"/>
  <c r="T85" i="4"/>
  <c r="S85" i="4"/>
  <c r="D123" i="4" s="1"/>
  <c r="T88" i="4"/>
  <c r="S88" i="4"/>
  <c r="D126" i="4" s="1"/>
  <c r="T80" i="4"/>
  <c r="S80" i="4"/>
  <c r="D118" i="4" s="1"/>
  <c r="T89" i="4"/>
  <c r="S89" i="4"/>
  <c r="D127" i="4" s="1"/>
  <c r="Q75" i="4"/>
  <c r="J74" i="4"/>
  <c r="T111" i="4"/>
  <c r="T92" i="4"/>
  <c r="P75" i="4"/>
  <c r="I74" i="4"/>
  <c r="T93" i="4"/>
  <c r="T110" i="4"/>
  <c r="O75" i="4"/>
  <c r="J72" i="4"/>
  <c r="S101" i="4"/>
  <c r="D139" i="4" s="1"/>
  <c r="T108" i="4"/>
  <c r="S90" i="3"/>
  <c r="D128" i="3" s="1"/>
  <c r="T105" i="3"/>
  <c r="E143" i="3" s="1"/>
  <c r="T94" i="3"/>
  <c r="E132" i="3" s="1"/>
  <c r="T91" i="3"/>
  <c r="E129" i="3" s="1"/>
  <c r="T95" i="3"/>
  <c r="E133" i="3" s="1"/>
  <c r="T108" i="3"/>
  <c r="E146" i="3" s="1"/>
  <c r="S82" i="3"/>
  <c r="D120" i="3" s="1"/>
  <c r="T84" i="3"/>
  <c r="E122" i="3" s="1"/>
  <c r="T85" i="3"/>
  <c r="E123" i="3" s="1"/>
  <c r="S89" i="3"/>
  <c r="D127" i="3" s="1"/>
  <c r="S111" i="3"/>
  <c r="D149" i="3" s="1"/>
  <c r="S81" i="3"/>
  <c r="D119" i="3" s="1"/>
  <c r="P75" i="3"/>
  <c r="I74" i="3"/>
  <c r="R79" i="3"/>
  <c r="I72" i="3"/>
  <c r="N75" i="3"/>
  <c r="T112" i="3"/>
  <c r="E150" i="3" s="1"/>
  <c r="S112" i="3"/>
  <c r="D150" i="3" s="1"/>
  <c r="T107" i="3"/>
  <c r="E145" i="3" s="1"/>
  <c r="S107" i="3"/>
  <c r="D145" i="3" s="1"/>
  <c r="T102" i="3"/>
  <c r="E140" i="3" s="1"/>
  <c r="S102" i="3"/>
  <c r="D140" i="3" s="1"/>
  <c r="T88" i="3"/>
  <c r="E126" i="3" s="1"/>
  <c r="S88" i="3"/>
  <c r="D126" i="3" s="1"/>
  <c r="T104" i="3"/>
  <c r="E142" i="3" s="1"/>
  <c r="S104" i="3"/>
  <c r="D142" i="3" s="1"/>
  <c r="T100" i="3"/>
  <c r="E138" i="3" s="1"/>
  <c r="S100" i="3"/>
  <c r="D138" i="3" s="1"/>
  <c r="T101" i="3"/>
  <c r="E139" i="3" s="1"/>
  <c r="S101" i="3"/>
  <c r="D139" i="3" s="1"/>
  <c r="T80" i="3"/>
  <c r="E118" i="3" s="1"/>
  <c r="S80" i="3"/>
  <c r="D118" i="3" s="1"/>
  <c r="S115" i="3"/>
  <c r="D153" i="3" s="1"/>
  <c r="T115" i="3"/>
  <c r="E153" i="3" s="1"/>
  <c r="T87" i="3"/>
  <c r="E125" i="3" s="1"/>
  <c r="S87" i="3"/>
  <c r="D125" i="3" s="1"/>
  <c r="T83" i="3"/>
  <c r="E121" i="3" s="1"/>
  <c r="S83" i="3"/>
  <c r="D121" i="3" s="1"/>
  <c r="T113" i="3"/>
  <c r="E151" i="3" s="1"/>
  <c r="S113" i="3"/>
  <c r="D151" i="3" s="1"/>
  <c r="T96" i="3"/>
  <c r="E134" i="3" s="1"/>
  <c r="S96" i="3"/>
  <c r="D134" i="3" s="1"/>
  <c r="S109" i="3"/>
  <c r="D147" i="3" s="1"/>
  <c r="T109" i="3"/>
  <c r="E147" i="3" s="1"/>
  <c r="T92" i="3"/>
  <c r="E130" i="3" s="1"/>
  <c r="S92" i="3"/>
  <c r="D130" i="3" s="1"/>
  <c r="T97" i="3"/>
  <c r="E135" i="3" s="1"/>
  <c r="S97" i="3"/>
  <c r="D135" i="3" s="1"/>
  <c r="T106" i="3"/>
  <c r="E144" i="3" s="1"/>
  <c r="S106" i="3"/>
  <c r="D144" i="3" s="1"/>
  <c r="S103" i="3"/>
  <c r="D141" i="3" s="1"/>
  <c r="T110" i="3"/>
  <c r="E148" i="3" s="1"/>
  <c r="S110" i="3"/>
  <c r="D148" i="3" s="1"/>
  <c r="S98" i="3"/>
  <c r="D136" i="3" s="1"/>
  <c r="T98" i="3"/>
  <c r="E136" i="3" s="1"/>
  <c r="T103" i="3"/>
  <c r="E141" i="3" s="1"/>
  <c r="T114" i="3"/>
  <c r="E152" i="3" s="1"/>
  <c r="Q15" i="7" l="1"/>
  <c r="S15" i="7" s="1"/>
  <c r="R58" i="7"/>
  <c r="T58" i="7" s="1"/>
  <c r="R59" i="7"/>
  <c r="T59" i="7" s="1"/>
  <c r="R16" i="7"/>
  <c r="T16" i="7" s="1"/>
  <c r="R47" i="7"/>
  <c r="T47" i="7" s="1"/>
  <c r="R31" i="7"/>
  <c r="T31" i="7" s="1"/>
  <c r="R25" i="7"/>
  <c r="T25" i="7" s="1"/>
  <c r="R57" i="7"/>
  <c r="T57" i="7" s="1"/>
  <c r="Q40" i="7"/>
  <c r="S40" i="7" s="1"/>
  <c r="R14" i="7"/>
  <c r="T14" i="7" s="1"/>
  <c r="Q38" i="7"/>
  <c r="S38" i="7" s="1"/>
  <c r="Q16" i="7"/>
  <c r="S16" i="7" s="1"/>
  <c r="R41" i="7"/>
  <c r="T41" i="7" s="1"/>
  <c r="Q56" i="7"/>
  <c r="S56" i="7" s="1"/>
  <c r="Q57" i="7"/>
  <c r="S57" i="7" s="1"/>
  <c r="Q29" i="7"/>
  <c r="S29" i="7" s="1"/>
  <c r="Q30" i="7"/>
  <c r="S30" i="7" s="1"/>
  <c r="Q24" i="7"/>
  <c r="S24" i="7" s="1"/>
  <c r="Q25" i="7"/>
  <c r="S25" i="7" s="1"/>
  <c r="R51" i="7"/>
  <c r="T51" i="7" s="1"/>
  <c r="R52" i="7"/>
  <c r="T52" i="7" s="1"/>
  <c r="Q20" i="7"/>
  <c r="S20" i="7" s="1"/>
  <c r="Q21" i="7"/>
  <c r="S21" i="7" s="1"/>
  <c r="Q61" i="7"/>
  <c r="S61" i="7" s="1"/>
  <c r="Q62" i="7"/>
  <c r="S62" i="7" s="1"/>
  <c r="R19" i="7"/>
  <c r="T19" i="7" s="1"/>
  <c r="R63" i="7"/>
  <c r="T63" i="7" s="1"/>
  <c r="Q45" i="7"/>
  <c r="S45" i="7" s="1"/>
  <c r="R50" i="7"/>
  <c r="T50" i="7" s="1"/>
  <c r="Q54" i="7"/>
  <c r="S54" i="7" s="1"/>
  <c r="Q17" i="7"/>
  <c r="S17" i="7" s="1"/>
  <c r="Q18" i="7"/>
  <c r="S18" i="7" s="1"/>
  <c r="R34" i="7"/>
  <c r="T34" i="7" s="1"/>
  <c r="R21" i="7"/>
  <c r="T21" i="7" s="1"/>
  <c r="R22" i="7"/>
  <c r="T22" i="7" s="1"/>
  <c r="R32" i="7"/>
  <c r="T32" i="7" s="1"/>
  <c r="R26" i="7"/>
  <c r="T26" i="7" s="1"/>
  <c r="N71" i="7"/>
  <c r="M71" i="7"/>
  <c r="J137" i="5"/>
  <c r="M194" i="5"/>
  <c r="M195" i="5"/>
  <c r="L182" i="5"/>
  <c r="L183" i="5"/>
  <c r="M193" i="5"/>
  <c r="K130" i="5"/>
  <c r="L186" i="5"/>
  <c r="L187" i="5"/>
  <c r="J189" i="5"/>
  <c r="L189" i="5" s="1"/>
  <c r="J190" i="5"/>
  <c r="K172" i="5"/>
  <c r="K173" i="5"/>
  <c r="J154" i="5"/>
  <c r="M155" i="5" s="1"/>
  <c r="K178" i="5"/>
  <c r="M178" i="5" s="1"/>
  <c r="K179" i="5"/>
  <c r="K157" i="5"/>
  <c r="M191" i="5"/>
  <c r="L193" i="5"/>
  <c r="M185" i="5"/>
  <c r="M186" i="5"/>
  <c r="L204" i="5"/>
  <c r="L178" i="5"/>
  <c r="J148" i="5"/>
  <c r="K151" i="5"/>
  <c r="M115" i="5"/>
  <c r="K154" i="5"/>
  <c r="L103" i="5"/>
  <c r="K155" i="5"/>
  <c r="L155" i="5" s="1"/>
  <c r="K129" i="5"/>
  <c r="L130" i="5" s="1"/>
  <c r="K134" i="5"/>
  <c r="M94" i="5"/>
  <c r="K152" i="5"/>
  <c r="K128" i="5"/>
  <c r="L95" i="5"/>
  <c r="M89" i="5"/>
  <c r="K138" i="5"/>
  <c r="M91" i="5"/>
  <c r="J127" i="5"/>
  <c r="K140" i="5"/>
  <c r="L140" i="5" s="1"/>
  <c r="L100" i="5"/>
  <c r="L101" i="5"/>
  <c r="J145" i="5"/>
  <c r="J158" i="5"/>
  <c r="K141" i="5"/>
  <c r="M141" i="5" s="1"/>
  <c r="J153" i="5"/>
  <c r="M154" i="5" s="1"/>
  <c r="J134" i="5"/>
  <c r="K133" i="5"/>
  <c r="M101" i="5"/>
  <c r="M110" i="5"/>
  <c r="J147" i="5"/>
  <c r="M86" i="5"/>
  <c r="J159" i="5"/>
  <c r="J146" i="5"/>
  <c r="M142" i="5"/>
  <c r="K143" i="5"/>
  <c r="M143" i="5" s="1"/>
  <c r="K156" i="5"/>
  <c r="L94" i="5"/>
  <c r="L109" i="5"/>
  <c r="L115" i="5"/>
  <c r="M106" i="5"/>
  <c r="K137" i="5"/>
  <c r="M137" i="5" s="1"/>
  <c r="L110" i="5"/>
  <c r="L98" i="5"/>
  <c r="L92" i="5"/>
  <c r="K148" i="5"/>
  <c r="J139" i="5"/>
  <c r="L139" i="5" s="1"/>
  <c r="L85" i="5"/>
  <c r="M112" i="5"/>
  <c r="M93" i="5"/>
  <c r="K150" i="5"/>
  <c r="K144" i="5"/>
  <c r="M144" i="5" s="1"/>
  <c r="K127" i="5"/>
  <c r="J130" i="5"/>
  <c r="L128" i="5"/>
  <c r="K145" i="5"/>
  <c r="M145" i="5" s="1"/>
  <c r="M99" i="5"/>
  <c r="L89" i="5"/>
  <c r="M97" i="5"/>
  <c r="K131" i="5"/>
  <c r="K119" i="5"/>
  <c r="M83" i="5"/>
  <c r="L88" i="5"/>
  <c r="H162" i="5"/>
  <c r="H163" i="5" s="1"/>
  <c r="L96" i="5"/>
  <c r="M109" i="5"/>
  <c r="M104" i="5"/>
  <c r="L86" i="5"/>
  <c r="M84" i="5"/>
  <c r="L99" i="5"/>
  <c r="M105" i="5"/>
  <c r="M85" i="5"/>
  <c r="M103" i="5"/>
  <c r="J156" i="5"/>
  <c r="L114" i="5"/>
  <c r="M92" i="5"/>
  <c r="L107" i="5"/>
  <c r="M111" i="5"/>
  <c r="J157" i="5"/>
  <c r="M98" i="5"/>
  <c r="K146" i="5"/>
  <c r="I162" i="5"/>
  <c r="J126" i="5"/>
  <c r="K132" i="5"/>
  <c r="M132" i="5" s="1"/>
  <c r="L106" i="5"/>
  <c r="L105" i="5"/>
  <c r="L111" i="5"/>
  <c r="J149" i="5"/>
  <c r="J152" i="5"/>
  <c r="L152" i="5" s="1"/>
  <c r="K153" i="5"/>
  <c r="L91" i="5"/>
  <c r="J129" i="5"/>
  <c r="L87" i="5"/>
  <c r="M128" i="5"/>
  <c r="L84" i="5"/>
  <c r="H120" i="5"/>
  <c r="M88" i="5"/>
  <c r="L108" i="5"/>
  <c r="K158" i="5"/>
  <c r="M138" i="5"/>
  <c r="M100" i="5"/>
  <c r="M102" i="5"/>
  <c r="K159" i="5"/>
  <c r="L90" i="5"/>
  <c r="L102" i="5"/>
  <c r="M96" i="5"/>
  <c r="K136" i="5"/>
  <c r="M136" i="5" s="1"/>
  <c r="M113" i="5"/>
  <c r="L93" i="5"/>
  <c r="M87" i="5"/>
  <c r="M95" i="5"/>
  <c r="L112" i="5"/>
  <c r="K135" i="5"/>
  <c r="L97" i="5"/>
  <c r="J119" i="5"/>
  <c r="J120" i="5" s="1"/>
  <c r="L83" i="5"/>
  <c r="M108" i="5"/>
  <c r="M90" i="5"/>
  <c r="M114" i="5"/>
  <c r="J150" i="5"/>
  <c r="J133" i="5"/>
  <c r="L104" i="5"/>
  <c r="K147" i="5"/>
  <c r="L113" i="5"/>
  <c r="U101" i="4"/>
  <c r="Y101" i="4" s="1"/>
  <c r="U99" i="4"/>
  <c r="Y99" i="4" s="1"/>
  <c r="U112" i="4"/>
  <c r="Y112" i="4" s="1"/>
  <c r="U95" i="4"/>
  <c r="Y95" i="4" s="1"/>
  <c r="U104" i="4"/>
  <c r="Y104" i="4" s="1"/>
  <c r="E121" i="4"/>
  <c r="U83" i="4"/>
  <c r="Y83" i="4" s="1"/>
  <c r="E126" i="4"/>
  <c r="U88" i="4"/>
  <c r="Y88" i="4" s="1"/>
  <c r="E118" i="4"/>
  <c r="U80" i="4"/>
  <c r="Y80" i="4" s="1"/>
  <c r="E127" i="4"/>
  <c r="U89" i="4"/>
  <c r="Y89" i="4" s="1"/>
  <c r="E134" i="4"/>
  <c r="U96" i="4"/>
  <c r="Y96" i="4" s="1"/>
  <c r="E140" i="4"/>
  <c r="U102" i="4"/>
  <c r="Y102" i="4" s="1"/>
  <c r="U107" i="4"/>
  <c r="Y107" i="4" s="1"/>
  <c r="E153" i="4"/>
  <c r="U115" i="4"/>
  <c r="Y115" i="4" s="1"/>
  <c r="E117" i="4"/>
  <c r="E128" i="4"/>
  <c r="U90" i="4"/>
  <c r="Y90" i="4" s="1"/>
  <c r="E147" i="4"/>
  <c r="U109" i="4"/>
  <c r="Y109" i="4" s="1"/>
  <c r="E141" i="4"/>
  <c r="U103" i="4"/>
  <c r="Y103" i="4" s="1"/>
  <c r="E131" i="4"/>
  <c r="U93" i="4"/>
  <c r="Y93" i="4" s="1"/>
  <c r="U84" i="4"/>
  <c r="Y84" i="4" s="1"/>
  <c r="E143" i="4"/>
  <c r="U105" i="4"/>
  <c r="Y105" i="4" s="1"/>
  <c r="U87" i="4"/>
  <c r="Y87" i="4" s="1"/>
  <c r="E144" i="4"/>
  <c r="U106" i="4"/>
  <c r="Y106" i="4" s="1"/>
  <c r="E146" i="4"/>
  <c r="U108" i="4"/>
  <c r="Y108" i="4" s="1"/>
  <c r="E138" i="4"/>
  <c r="U100" i="4"/>
  <c r="Y100" i="4" s="1"/>
  <c r="E152" i="4"/>
  <c r="U114" i="4"/>
  <c r="Y114" i="4" s="1"/>
  <c r="U86" i="4"/>
  <c r="Y86" i="4" s="1"/>
  <c r="E130" i="4"/>
  <c r="U92" i="4"/>
  <c r="Y92" i="4" s="1"/>
  <c r="E132" i="4"/>
  <c r="U94" i="4"/>
  <c r="Y94" i="4" s="1"/>
  <c r="U113" i="4"/>
  <c r="Y113" i="4" s="1"/>
  <c r="U91" i="4"/>
  <c r="Y91" i="4" s="1"/>
  <c r="E136" i="4"/>
  <c r="U98" i="4"/>
  <c r="Y98" i="4" s="1"/>
  <c r="E123" i="4"/>
  <c r="U85" i="4"/>
  <c r="Y85" i="4" s="1"/>
  <c r="E148" i="4"/>
  <c r="U110" i="4"/>
  <c r="Y110" i="4" s="1"/>
  <c r="E149" i="4"/>
  <c r="U111" i="4"/>
  <c r="Y111" i="4" s="1"/>
  <c r="E135" i="4"/>
  <c r="U97" i="4"/>
  <c r="Y97" i="4" s="1"/>
  <c r="E119" i="4"/>
  <c r="U81" i="4"/>
  <c r="Y81" i="4" s="1"/>
  <c r="S79" i="4"/>
  <c r="D117" i="4" s="1"/>
  <c r="T79" i="3"/>
  <c r="E117" i="3" s="1"/>
  <c r="S79" i="3"/>
  <c r="D117" i="3" s="1"/>
  <c r="B76" i="7" l="1"/>
  <c r="C76" i="7"/>
  <c r="L134" i="5"/>
  <c r="M179" i="5"/>
  <c r="M180" i="5"/>
  <c r="L142" i="5"/>
  <c r="L151" i="5"/>
  <c r="L190" i="5"/>
  <c r="L191" i="5"/>
  <c r="M173" i="5"/>
  <c r="M174" i="5"/>
  <c r="L157" i="5"/>
  <c r="L129" i="5"/>
  <c r="N129" i="5" s="1"/>
  <c r="L150" i="5"/>
  <c r="L143" i="5"/>
  <c r="N143" i="5" s="1"/>
  <c r="L144" i="5"/>
  <c r="N144" i="5" s="1"/>
  <c r="M129" i="5"/>
  <c r="O129" i="5" s="1"/>
  <c r="N142" i="5"/>
  <c r="M135" i="5"/>
  <c r="M130" i="5"/>
  <c r="L127" i="5"/>
  <c r="O128" i="5" s="1"/>
  <c r="M146" i="5"/>
  <c r="M127" i="5"/>
  <c r="N128" i="5" s="1"/>
  <c r="M148" i="5"/>
  <c r="L133" i="5"/>
  <c r="L141" i="5"/>
  <c r="O141" i="5" s="1"/>
  <c r="M159" i="5"/>
  <c r="M131" i="5"/>
  <c r="L156" i="5"/>
  <c r="N156" i="5" s="1"/>
  <c r="L138" i="5"/>
  <c r="N138" i="5" s="1"/>
  <c r="L145" i="5"/>
  <c r="M139" i="5"/>
  <c r="O139" i="5" s="1"/>
  <c r="M140" i="5"/>
  <c r="L132" i="5"/>
  <c r="M156" i="5"/>
  <c r="L131" i="5"/>
  <c r="L149" i="5"/>
  <c r="N155" i="5"/>
  <c r="M151" i="5"/>
  <c r="M134" i="5"/>
  <c r="M158" i="5"/>
  <c r="L136" i="5"/>
  <c r="M152" i="5"/>
  <c r="O152" i="5" s="1"/>
  <c r="M157" i="5"/>
  <c r="L119" i="5"/>
  <c r="L120" i="5" s="1"/>
  <c r="M153" i="5"/>
  <c r="L153" i="5"/>
  <c r="M147" i="5"/>
  <c r="L147" i="5"/>
  <c r="L148" i="5"/>
  <c r="M133" i="5"/>
  <c r="K162" i="5"/>
  <c r="M149" i="5"/>
  <c r="M150" i="5"/>
  <c r="L137" i="5"/>
  <c r="L135" i="5"/>
  <c r="L146" i="5"/>
  <c r="O135" i="5"/>
  <c r="J162" i="5"/>
  <c r="J163" i="5" s="1"/>
  <c r="L154" i="5"/>
  <c r="L158" i="5"/>
  <c r="L159" i="5"/>
  <c r="O144" i="5"/>
  <c r="Q144" i="5" s="1"/>
  <c r="M119" i="5"/>
  <c r="U79" i="4"/>
  <c r="Y79" i="4" s="1"/>
  <c r="R71" i="7" l="1"/>
  <c r="Q71" i="7"/>
  <c r="O138" i="5"/>
  <c r="O143" i="5"/>
  <c r="Q143" i="5" s="1"/>
  <c r="N130" i="5"/>
  <c r="N131" i="5"/>
  <c r="O156" i="5"/>
  <c r="Q156" i="5" s="1"/>
  <c r="N132" i="5"/>
  <c r="O148" i="5"/>
  <c r="O130" i="5"/>
  <c r="Q130" i="5" s="1"/>
  <c r="N146" i="5"/>
  <c r="O142" i="5"/>
  <c r="P143" i="5" s="1"/>
  <c r="O157" i="5"/>
  <c r="N136" i="5"/>
  <c r="Q129" i="5"/>
  <c r="N140" i="5"/>
  <c r="O159" i="5"/>
  <c r="N148" i="5"/>
  <c r="Q148" i="5" s="1"/>
  <c r="N139" i="5"/>
  <c r="Q139" i="5" s="1"/>
  <c r="O133" i="5"/>
  <c r="N147" i="5"/>
  <c r="L162" i="5"/>
  <c r="L163" i="5" s="1"/>
  <c r="N145" i="5"/>
  <c r="P145" i="5" s="1"/>
  <c r="O145" i="5"/>
  <c r="O153" i="5"/>
  <c r="O132" i="5"/>
  <c r="O150" i="5"/>
  <c r="O140" i="5"/>
  <c r="O146" i="5"/>
  <c r="Q146" i="5" s="1"/>
  <c r="O158" i="5"/>
  <c r="O131" i="5"/>
  <c r="O137" i="5"/>
  <c r="P129" i="5"/>
  <c r="N141" i="5"/>
  <c r="O136" i="5"/>
  <c r="N137" i="5"/>
  <c r="N150" i="5"/>
  <c r="O149" i="5"/>
  <c r="O134" i="5"/>
  <c r="N134" i="5"/>
  <c r="O151" i="5"/>
  <c r="N151" i="5"/>
  <c r="N152" i="5"/>
  <c r="N135" i="5"/>
  <c r="O147" i="5"/>
  <c r="P130" i="5"/>
  <c r="P142" i="5"/>
  <c r="N153" i="5"/>
  <c r="N133" i="5"/>
  <c r="N154" i="5"/>
  <c r="O154" i="5"/>
  <c r="N157" i="5"/>
  <c r="P144" i="5"/>
  <c r="R144" i="5" s="1"/>
  <c r="N149" i="5"/>
  <c r="P149" i="5" s="1"/>
  <c r="N159" i="5"/>
  <c r="N158" i="5"/>
  <c r="M162" i="5"/>
  <c r="O155" i="5"/>
  <c r="C75" i="7" l="1"/>
  <c r="B75" i="7"/>
  <c r="Q153" i="5"/>
  <c r="S143" i="5"/>
  <c r="Q142" i="5"/>
  <c r="P137" i="5"/>
  <c r="S130" i="5"/>
  <c r="Q154" i="5"/>
  <c r="P136" i="5"/>
  <c r="P134" i="5"/>
  <c r="Q145" i="5"/>
  <c r="R145" i="5" s="1"/>
  <c r="Q131" i="5"/>
  <c r="P139" i="5"/>
  <c r="S139" i="5" s="1"/>
  <c r="P157" i="5"/>
  <c r="Q132" i="5"/>
  <c r="Q133" i="5"/>
  <c r="Q150" i="5"/>
  <c r="Q138" i="5"/>
  <c r="S138" i="5" s="1"/>
  <c r="P146" i="5"/>
  <c r="P140" i="5"/>
  <c r="Q140" i="5"/>
  <c r="R130" i="5"/>
  <c r="P153" i="5"/>
  <c r="Q147" i="5"/>
  <c r="Q137" i="5"/>
  <c r="S137" i="5" s="1"/>
  <c r="R143" i="5"/>
  <c r="P138" i="5"/>
  <c r="P158" i="5"/>
  <c r="S144" i="5"/>
  <c r="U144" i="5" s="1"/>
  <c r="P132" i="5"/>
  <c r="P159" i="5"/>
  <c r="P131" i="5"/>
  <c r="R131" i="5" s="1"/>
  <c r="P141" i="5"/>
  <c r="S142" i="5" s="1"/>
  <c r="T143" i="5" s="1"/>
  <c r="Q141" i="5"/>
  <c r="R142" i="5" s="1"/>
  <c r="Q151" i="5"/>
  <c r="P150" i="5"/>
  <c r="Q157" i="5"/>
  <c r="Q159" i="5"/>
  <c r="Q134" i="5"/>
  <c r="P135" i="5"/>
  <c r="Q149" i="5"/>
  <c r="P156" i="5"/>
  <c r="Q155" i="5"/>
  <c r="P154" i="5"/>
  <c r="R154" i="5" s="1"/>
  <c r="P133" i="5"/>
  <c r="N162" i="5"/>
  <c r="N163" i="5" s="1"/>
  <c r="Q158" i="5"/>
  <c r="P147" i="5"/>
  <c r="P155" i="5"/>
  <c r="Q136" i="5"/>
  <c r="O162" i="5"/>
  <c r="P152" i="5"/>
  <c r="Q152" i="5"/>
  <c r="P148" i="5"/>
  <c r="Q135" i="5"/>
  <c r="P151" i="5"/>
  <c r="U71" i="7" l="1"/>
  <c r="V71" i="7"/>
  <c r="S145" i="5"/>
  <c r="S147" i="5"/>
  <c r="R139" i="5"/>
  <c r="R140" i="5"/>
  <c r="R132" i="5"/>
  <c r="R134" i="5"/>
  <c r="R146" i="5"/>
  <c r="R147" i="5"/>
  <c r="U147" i="5" s="1"/>
  <c r="P162" i="5"/>
  <c r="P163" i="5" s="1"/>
  <c r="S141" i="5"/>
  <c r="T142" i="5" s="1"/>
  <c r="R138" i="5"/>
  <c r="T138" i="5" s="1"/>
  <c r="U145" i="5"/>
  <c r="R159" i="5"/>
  <c r="S149" i="5"/>
  <c r="S146" i="5"/>
  <c r="U146" i="5" s="1"/>
  <c r="S131" i="5"/>
  <c r="T131" i="5" s="1"/>
  <c r="R136" i="5"/>
  <c r="U143" i="5"/>
  <c r="S152" i="5"/>
  <c r="S153" i="5"/>
  <c r="S140" i="5"/>
  <c r="U140" i="5" s="1"/>
  <c r="R135" i="5"/>
  <c r="R150" i="5"/>
  <c r="S150" i="5"/>
  <c r="R156" i="5"/>
  <c r="R151" i="5"/>
  <c r="S132" i="5"/>
  <c r="U132" i="5" s="1"/>
  <c r="T144" i="5"/>
  <c r="W144" i="5" s="1"/>
  <c r="R141" i="5"/>
  <c r="U142" i="5" s="1"/>
  <c r="R149" i="5"/>
  <c r="S158" i="5"/>
  <c r="S159" i="5"/>
  <c r="S156" i="5"/>
  <c r="R155" i="5"/>
  <c r="T145" i="5"/>
  <c r="S154" i="5"/>
  <c r="T154" i="5" s="1"/>
  <c r="R158" i="5"/>
  <c r="S133" i="5"/>
  <c r="R133" i="5"/>
  <c r="S157" i="5"/>
  <c r="T140" i="5"/>
  <c r="R152" i="5"/>
  <c r="S134" i="5"/>
  <c r="Q162" i="5"/>
  <c r="S135" i="5"/>
  <c r="U135" i="5" s="1"/>
  <c r="S155" i="5"/>
  <c r="S151" i="5"/>
  <c r="S136" i="5"/>
  <c r="R137" i="5"/>
  <c r="T139" i="5"/>
  <c r="R157" i="5"/>
  <c r="R148" i="5"/>
  <c r="S148" i="5"/>
  <c r="R153" i="5"/>
  <c r="C74" i="7" l="1"/>
  <c r="B74" i="7"/>
  <c r="T147" i="5"/>
  <c r="T159" i="5"/>
  <c r="W143" i="5"/>
  <c r="U141" i="5"/>
  <c r="V142" i="5" s="1"/>
  <c r="T146" i="5"/>
  <c r="W147" i="5" s="1"/>
  <c r="T133" i="5"/>
  <c r="U150" i="5"/>
  <c r="U158" i="5"/>
  <c r="T150" i="5"/>
  <c r="U152" i="5"/>
  <c r="U138" i="5"/>
  <c r="V145" i="5"/>
  <c r="X145" i="5" s="1"/>
  <c r="U139" i="5"/>
  <c r="V139" i="5" s="1"/>
  <c r="T153" i="5"/>
  <c r="W139" i="5"/>
  <c r="V143" i="5"/>
  <c r="Y144" i="5" s="1"/>
  <c r="T141" i="5"/>
  <c r="V144" i="5"/>
  <c r="U153" i="5"/>
  <c r="U159" i="5"/>
  <c r="U136" i="5"/>
  <c r="T132" i="5"/>
  <c r="V132" i="5" s="1"/>
  <c r="U131" i="5"/>
  <c r="U151" i="5"/>
  <c r="U137" i="5"/>
  <c r="V138" i="5" s="1"/>
  <c r="W140" i="5"/>
  <c r="W146" i="5"/>
  <c r="U148" i="5"/>
  <c r="W148" i="5" s="1"/>
  <c r="T151" i="5"/>
  <c r="T155" i="5"/>
  <c r="T135" i="5"/>
  <c r="U134" i="5"/>
  <c r="U156" i="5"/>
  <c r="T148" i="5"/>
  <c r="U133" i="5"/>
  <c r="U157" i="5"/>
  <c r="T157" i="5"/>
  <c r="V146" i="5"/>
  <c r="T156" i="5"/>
  <c r="U155" i="5"/>
  <c r="V147" i="5"/>
  <c r="T134" i="5"/>
  <c r="T152" i="5"/>
  <c r="U149" i="5"/>
  <c r="V150" i="5" s="1"/>
  <c r="X144" i="5"/>
  <c r="T158" i="5"/>
  <c r="T149" i="5"/>
  <c r="W145" i="5"/>
  <c r="R162" i="5"/>
  <c r="R163" i="5" s="1"/>
  <c r="S162" i="5"/>
  <c r="T137" i="5"/>
  <c r="U154" i="5"/>
  <c r="T136" i="5"/>
  <c r="Y71" i="7" l="1"/>
  <c r="Z71" i="7"/>
  <c r="Y143" i="5"/>
  <c r="Z144" i="5" s="1"/>
  <c r="W154" i="5"/>
  <c r="W132" i="5"/>
  <c r="W141" i="5"/>
  <c r="W135" i="5"/>
  <c r="V140" i="5"/>
  <c r="X140" i="5" s="1"/>
  <c r="X146" i="5"/>
  <c r="Y139" i="5"/>
  <c r="V141" i="5"/>
  <c r="W142" i="5"/>
  <c r="X143" i="5" s="1"/>
  <c r="Y141" i="5"/>
  <c r="V159" i="5"/>
  <c r="Y145" i="5"/>
  <c r="AA145" i="5" s="1"/>
  <c r="V153" i="5"/>
  <c r="W133" i="5"/>
  <c r="Y133" i="5" s="1"/>
  <c r="Y142" i="5"/>
  <c r="V151" i="5"/>
  <c r="V152" i="5"/>
  <c r="V136" i="5"/>
  <c r="X147" i="5"/>
  <c r="V137" i="5"/>
  <c r="W152" i="5"/>
  <c r="W137" i="5"/>
  <c r="V149" i="5"/>
  <c r="V148" i="5"/>
  <c r="Y148" i="5" s="1"/>
  <c r="W155" i="5"/>
  <c r="V158" i="5"/>
  <c r="V156" i="5"/>
  <c r="W158" i="5"/>
  <c r="X141" i="5"/>
  <c r="X142" i="5"/>
  <c r="W153" i="5"/>
  <c r="W136" i="5"/>
  <c r="W156" i="5"/>
  <c r="Y146" i="5"/>
  <c r="V133" i="5"/>
  <c r="Y147" i="5"/>
  <c r="W151" i="5"/>
  <c r="V135" i="5"/>
  <c r="Y140" i="5"/>
  <c r="Z140" i="5" s="1"/>
  <c r="T162" i="5"/>
  <c r="T163" i="5" s="1"/>
  <c r="W138" i="5"/>
  <c r="X139" i="5" s="1"/>
  <c r="W159" i="5"/>
  <c r="W134" i="5"/>
  <c r="V134" i="5"/>
  <c r="W150" i="5"/>
  <c r="V154" i="5"/>
  <c r="U162" i="5"/>
  <c r="W157" i="5"/>
  <c r="V157" i="5"/>
  <c r="W149" i="5"/>
  <c r="V155" i="5"/>
  <c r="C73" i="7" l="1"/>
  <c r="B73" i="7"/>
  <c r="AA146" i="5"/>
  <c r="X133" i="5"/>
  <c r="Y152" i="5"/>
  <c r="X136" i="5"/>
  <c r="Z142" i="5"/>
  <c r="Z145" i="5"/>
  <c r="AC145" i="5" s="1"/>
  <c r="X152" i="5"/>
  <c r="Z143" i="5"/>
  <c r="X155" i="5"/>
  <c r="Y149" i="5"/>
  <c r="AA147" i="5"/>
  <c r="Y137" i="5"/>
  <c r="V162" i="5"/>
  <c r="V163" i="5" s="1"/>
  <c r="Z146" i="5"/>
  <c r="AB146" i="5" s="1"/>
  <c r="Y150" i="5"/>
  <c r="Y153" i="5"/>
  <c r="X148" i="5"/>
  <c r="AA148" i="5" s="1"/>
  <c r="Z141" i="5"/>
  <c r="AA142" i="5"/>
  <c r="AA143" i="5"/>
  <c r="X134" i="5"/>
  <c r="X149" i="5"/>
  <c r="X154" i="5"/>
  <c r="AA141" i="5"/>
  <c r="Z152" i="5"/>
  <c r="Y154" i="5"/>
  <c r="Y155" i="5"/>
  <c r="AB145" i="5"/>
  <c r="Y136" i="5"/>
  <c r="Y159" i="5"/>
  <c r="X159" i="5"/>
  <c r="Y138" i="5"/>
  <c r="X138" i="5"/>
  <c r="X153" i="5"/>
  <c r="AA140" i="5"/>
  <c r="X137" i="5"/>
  <c r="Y134" i="5"/>
  <c r="W162" i="5"/>
  <c r="Y135" i="5"/>
  <c r="X157" i="5"/>
  <c r="X135" i="5"/>
  <c r="X158" i="5"/>
  <c r="Y158" i="5"/>
  <c r="AA158" i="5" s="1"/>
  <c r="AB143" i="5"/>
  <c r="X150" i="5"/>
  <c r="Z150" i="5" s="1"/>
  <c r="Z147" i="5"/>
  <c r="AB147" i="5" s="1"/>
  <c r="Y156" i="5"/>
  <c r="Y157" i="5"/>
  <c r="X151" i="5"/>
  <c r="Y151" i="5"/>
  <c r="AA144" i="5"/>
  <c r="X156" i="5"/>
  <c r="AC71" i="7" l="1"/>
  <c r="AD71" i="7"/>
  <c r="AC146" i="5"/>
  <c r="Z154" i="5"/>
  <c r="AC141" i="5"/>
  <c r="AC144" i="5"/>
  <c r="Z153" i="5"/>
  <c r="Z149" i="5"/>
  <c r="AA152" i="5"/>
  <c r="Z134" i="5"/>
  <c r="AC143" i="5"/>
  <c r="AC142" i="5"/>
  <c r="AE142" i="5" s="1"/>
  <c r="AB144" i="5"/>
  <c r="AD144" i="5" s="1"/>
  <c r="AB141" i="5"/>
  <c r="Z148" i="5"/>
  <c r="AB148" i="5" s="1"/>
  <c r="AA149" i="5"/>
  <c r="AC149" i="5" s="1"/>
  <c r="AA134" i="5"/>
  <c r="AA155" i="5"/>
  <c r="AC155" i="5" s="1"/>
  <c r="AB142" i="5"/>
  <c r="AA153" i="5"/>
  <c r="Z157" i="5"/>
  <c r="Z135" i="5"/>
  <c r="AA138" i="5"/>
  <c r="AD145" i="5"/>
  <c r="AA154" i="5"/>
  <c r="AC154" i="5" s="1"/>
  <c r="AC147" i="5"/>
  <c r="AE147" i="5" s="1"/>
  <c r="AA150" i="5"/>
  <c r="AC150" i="5" s="1"/>
  <c r="AD146" i="5"/>
  <c r="Z158" i="5"/>
  <c r="AB158" i="5" s="1"/>
  <c r="Z159" i="5"/>
  <c r="AA136" i="5"/>
  <c r="AA135" i="5"/>
  <c r="AA151" i="5"/>
  <c r="Z155" i="5"/>
  <c r="Z137" i="5"/>
  <c r="AA137" i="5"/>
  <c r="Z138" i="5"/>
  <c r="AA159" i="5"/>
  <c r="X162" i="5"/>
  <c r="X163" i="5" s="1"/>
  <c r="Z151" i="5"/>
  <c r="AA157" i="5"/>
  <c r="AA139" i="5"/>
  <c r="Z139" i="5"/>
  <c r="Y162" i="5"/>
  <c r="Z156" i="5"/>
  <c r="AE146" i="5"/>
  <c r="AA156" i="5"/>
  <c r="Z136" i="5"/>
  <c r="B72" i="7" l="1"/>
  <c r="C72" i="7"/>
  <c r="AD143" i="5"/>
  <c r="AC153" i="5"/>
  <c r="AE143" i="5"/>
  <c r="AB153" i="5"/>
  <c r="AB150" i="5"/>
  <c r="AD150" i="5" s="1"/>
  <c r="AE145" i="5"/>
  <c r="AG145" i="5" s="1"/>
  <c r="AD142" i="5"/>
  <c r="AG143" i="5" s="1"/>
  <c r="AE144" i="5"/>
  <c r="AB135" i="5"/>
  <c r="AG144" i="5"/>
  <c r="AF146" i="5"/>
  <c r="AB138" i="5"/>
  <c r="AC148" i="5"/>
  <c r="AE148" i="5" s="1"/>
  <c r="AB149" i="5"/>
  <c r="AE149" i="5" s="1"/>
  <c r="AF144" i="5"/>
  <c r="AF143" i="5"/>
  <c r="AG146" i="5"/>
  <c r="AA162" i="5"/>
  <c r="AB156" i="5"/>
  <c r="AC151" i="5"/>
  <c r="AB155" i="5"/>
  <c r="AD155" i="5" s="1"/>
  <c r="AB139" i="5"/>
  <c r="AC137" i="5"/>
  <c r="AC135" i="5"/>
  <c r="AC140" i="5"/>
  <c r="AB137" i="5"/>
  <c r="AC157" i="5"/>
  <c r="AB136" i="5"/>
  <c r="AC136" i="5"/>
  <c r="AE136" i="5" s="1"/>
  <c r="AC158" i="5"/>
  <c r="AE158" i="5" s="1"/>
  <c r="AD147" i="5"/>
  <c r="AF147" i="5" s="1"/>
  <c r="AB154" i="5"/>
  <c r="AD154" i="5" s="1"/>
  <c r="AC139" i="5"/>
  <c r="AB151" i="5"/>
  <c r="AD151" i="5" s="1"/>
  <c r="AC138" i="5"/>
  <c r="AB140" i="5"/>
  <c r="AC152" i="5"/>
  <c r="AC159" i="5"/>
  <c r="Z162" i="5"/>
  <c r="AD153" i="5"/>
  <c r="AB159" i="5"/>
  <c r="AC156" i="5"/>
  <c r="AB157" i="5"/>
  <c r="AB152" i="5"/>
  <c r="AG71" i="7" l="1"/>
  <c r="B71" i="7" s="1"/>
  <c r="AH71" i="7"/>
  <c r="C71" i="7" s="1"/>
  <c r="AD148" i="5"/>
  <c r="AF148" i="5" s="1"/>
  <c r="AF145" i="5"/>
  <c r="AH145" i="5" s="1"/>
  <c r="AH144" i="5"/>
  <c r="AE150" i="5"/>
  <c r="AI146" i="5"/>
  <c r="AH146" i="5"/>
  <c r="AE151" i="5"/>
  <c r="AG151" i="5" s="1"/>
  <c r="AI144" i="5"/>
  <c r="AD149" i="5"/>
  <c r="AF149" i="5" s="1"/>
  <c r="AG150" i="5"/>
  <c r="AI145" i="5"/>
  <c r="AK145" i="5" s="1"/>
  <c r="AE156" i="5"/>
  <c r="AE157" i="5"/>
  <c r="AG148" i="5"/>
  <c r="AI148" i="5" s="1"/>
  <c r="AE137" i="5"/>
  <c r="AF150" i="5"/>
  <c r="AE152" i="5"/>
  <c r="AG147" i="5"/>
  <c r="AI147" i="5" s="1"/>
  <c r="AD159" i="5"/>
  <c r="AD136" i="5"/>
  <c r="AE159" i="5"/>
  <c r="AE154" i="5"/>
  <c r="AG154" i="5" s="1"/>
  <c r="AE140" i="5"/>
  <c r="AD141" i="5"/>
  <c r="Z163" i="5"/>
  <c r="AD140" i="5"/>
  <c r="AE141" i="5"/>
  <c r="AE138" i="5"/>
  <c r="AD158" i="5"/>
  <c r="AD152" i="5"/>
  <c r="AD138" i="5"/>
  <c r="AD156" i="5"/>
  <c r="AC162" i="5"/>
  <c r="AD137" i="5"/>
  <c r="AD139" i="5"/>
  <c r="AE139" i="5"/>
  <c r="AE155" i="5"/>
  <c r="AG155" i="5" s="1"/>
  <c r="AD157" i="5"/>
  <c r="AB162" i="5"/>
  <c r="AB163" i="5" s="1"/>
  <c r="AE153" i="5"/>
  <c r="AG152" i="5" l="1"/>
  <c r="AI150" i="5"/>
  <c r="AH148" i="5"/>
  <c r="AJ148" i="5" s="1"/>
  <c r="AG139" i="5"/>
  <c r="AF137" i="5"/>
  <c r="AF157" i="5"/>
  <c r="AK146" i="5"/>
  <c r="AF138" i="5"/>
  <c r="AH147" i="5"/>
  <c r="AJ147" i="5" s="1"/>
  <c r="AF159" i="5"/>
  <c r="AH159" i="5" s="1"/>
  <c r="AJ146" i="5"/>
  <c r="AL146" i="5" s="1"/>
  <c r="AK148" i="5"/>
  <c r="AM148" i="5" s="1"/>
  <c r="AJ145" i="5"/>
  <c r="AF158" i="5"/>
  <c r="AF151" i="5"/>
  <c r="AH151" i="5" s="1"/>
  <c r="AG149" i="5"/>
  <c r="AI149" i="5" s="1"/>
  <c r="AF139" i="5"/>
  <c r="AG158" i="5"/>
  <c r="AG159" i="5"/>
  <c r="AG157" i="5"/>
  <c r="AE162" i="5"/>
  <c r="AG138" i="5"/>
  <c r="AG141" i="5"/>
  <c r="AF142" i="5"/>
  <c r="AF154" i="5"/>
  <c r="AG137" i="5"/>
  <c r="AF152" i="5"/>
  <c r="AH152" i="5" s="1"/>
  <c r="AF153" i="5"/>
  <c r="AI154" i="5" s="1"/>
  <c r="AF140" i="5"/>
  <c r="AG153" i="5"/>
  <c r="AI153" i="5" s="1"/>
  <c r="AF141" i="5"/>
  <c r="AG142" i="5"/>
  <c r="AG156" i="5"/>
  <c r="AF156" i="5"/>
  <c r="AG140" i="5"/>
  <c r="AF155" i="5"/>
  <c r="AH155" i="5" s="1"/>
  <c r="AD162" i="5"/>
  <c r="AD163" i="5" s="1"/>
  <c r="AI141" i="5" l="1"/>
  <c r="AI138" i="5"/>
  <c r="AI157" i="5"/>
  <c r="AI140" i="5"/>
  <c r="AH156" i="5"/>
  <c r="AI158" i="5"/>
  <c r="AH142" i="5"/>
  <c r="AI143" i="5"/>
  <c r="AH139" i="5"/>
  <c r="AI159" i="5"/>
  <c r="AK159" i="5" s="1"/>
  <c r="AH150" i="5"/>
  <c r="AL147" i="5"/>
  <c r="AI142" i="5"/>
  <c r="AK142" i="5" s="1"/>
  <c r="AH143" i="5"/>
  <c r="AI151" i="5"/>
  <c r="AI156" i="5"/>
  <c r="AK147" i="5"/>
  <c r="AM147" i="5" s="1"/>
  <c r="AH158" i="5"/>
  <c r="AH138" i="5"/>
  <c r="AH141" i="5"/>
  <c r="AJ141" i="5" s="1"/>
  <c r="AG162" i="5"/>
  <c r="AH149" i="5"/>
  <c r="AJ149" i="5" s="1"/>
  <c r="AH157" i="5"/>
  <c r="AJ157" i="5" s="1"/>
  <c r="AK158" i="5"/>
  <c r="AI155" i="5"/>
  <c r="AJ155" i="5" s="1"/>
  <c r="AF162" i="5"/>
  <c r="AF163" i="5" s="1"/>
  <c r="AH140" i="5"/>
  <c r="AK141" i="5" s="1"/>
  <c r="AM146" i="5"/>
  <c r="AP146" i="5" s="1"/>
  <c r="AH153" i="5"/>
  <c r="AK153" i="5" s="1"/>
  <c r="AI152" i="5"/>
  <c r="AK152" i="5" s="1"/>
  <c r="AI139" i="5"/>
  <c r="AH154" i="5"/>
  <c r="AJ154" i="5" s="1"/>
  <c r="AK151" i="5" l="1"/>
  <c r="AK140" i="5"/>
  <c r="AL141" i="5" s="1"/>
  <c r="AJ158" i="5"/>
  <c r="AM158" i="5" s="1"/>
  <c r="AI162" i="5"/>
  <c r="AJ151" i="5"/>
  <c r="AJ159" i="5"/>
  <c r="AM159" i="5" s="1"/>
  <c r="AP159" i="5" s="1"/>
  <c r="AL148" i="5"/>
  <c r="AP148" i="5" s="1"/>
  <c r="AK139" i="5"/>
  <c r="AK156" i="5"/>
  <c r="AM156" i="5" s="1"/>
  <c r="AK155" i="5"/>
  <c r="AM155" i="5" s="1"/>
  <c r="AL159" i="5"/>
  <c r="AJ143" i="5"/>
  <c r="AL143" i="5" s="1"/>
  <c r="AK144" i="5"/>
  <c r="AJ150" i="5"/>
  <c r="AK150" i="5"/>
  <c r="AM150" i="5" s="1"/>
  <c r="AJ152" i="5"/>
  <c r="AJ139" i="5"/>
  <c r="AH162" i="5"/>
  <c r="AH163" i="5" s="1"/>
  <c r="AJ153" i="5"/>
  <c r="AL153" i="5" s="1"/>
  <c r="AK143" i="5"/>
  <c r="AJ144" i="5"/>
  <c r="AL154" i="5"/>
  <c r="AK149" i="5"/>
  <c r="AM149" i="5" s="1"/>
  <c r="AJ156" i="5"/>
  <c r="AK157" i="5"/>
  <c r="AM157" i="5" s="1"/>
  <c r="AJ140" i="5"/>
  <c r="AL140" i="5" s="1"/>
  <c r="AP147" i="5"/>
  <c r="AJ142" i="5"/>
  <c r="AL142" i="5" s="1"/>
  <c r="AK154" i="5"/>
  <c r="AL156" i="5" l="1"/>
  <c r="AP156" i="5" s="1"/>
  <c r="AL155" i="5"/>
  <c r="AJ162" i="5"/>
  <c r="AJ163" i="5" s="1"/>
  <c r="AM141" i="5"/>
  <c r="AL152" i="5"/>
  <c r="AP141" i="5"/>
  <c r="AL149" i="5"/>
  <c r="AP149" i="5" s="1"/>
  <c r="AK162" i="5"/>
  <c r="AM152" i="5"/>
  <c r="AP152" i="5" s="1"/>
  <c r="AM154" i="5"/>
  <c r="AP154" i="5" s="1"/>
  <c r="AM142" i="5"/>
  <c r="AP142" i="5" s="1"/>
  <c r="AL150" i="5"/>
  <c r="AP150" i="5" s="1"/>
  <c r="AL144" i="5"/>
  <c r="AM145" i="5"/>
  <c r="AM140" i="5"/>
  <c r="AM153" i="5"/>
  <c r="AP153" i="5" s="1"/>
  <c r="AM144" i="5"/>
  <c r="AL145" i="5"/>
  <c r="AL157" i="5"/>
  <c r="AP157" i="5" s="1"/>
  <c r="AL151" i="5"/>
  <c r="AM143" i="5"/>
  <c r="AP143" i="5" s="1"/>
  <c r="AP155" i="5"/>
  <c r="AL158" i="5"/>
  <c r="AP158" i="5" s="1"/>
  <c r="AM151" i="5"/>
  <c r="AL162" i="5" l="1"/>
  <c r="AL163" i="5" s="1"/>
  <c r="AP144" i="5"/>
  <c r="AP140" i="5"/>
  <c r="AM162" i="5"/>
  <c r="AP145" i="5"/>
  <c r="AP151" i="5"/>
  <c r="AP162" i="5" l="1"/>
</calcChain>
</file>

<file path=xl/sharedStrings.xml><?xml version="1.0" encoding="utf-8"?>
<sst xmlns="http://schemas.openxmlformats.org/spreadsheetml/2006/main" count="230" uniqueCount="79">
  <si>
    <t>ADC amplitude</t>
  </si>
  <si>
    <t>phase0</t>
  </si>
  <si>
    <t>F_sample/F_signal</t>
  </si>
  <si>
    <t>Phase offset (periods)</t>
  </si>
  <si>
    <t>DC offset</t>
  </si>
  <si>
    <t>x</t>
  </si>
  <si>
    <t>y</t>
  </si>
  <si>
    <t>adc</t>
  </si>
  <si>
    <t>nco phase</t>
  </si>
  <si>
    <t>adc phase</t>
  </si>
  <si>
    <t>0 degrees</t>
  </si>
  <si>
    <t>center</t>
  </si>
  <si>
    <t>center calculation phase offset</t>
  </si>
  <si>
    <t>cos*adc, sin*adc</t>
  </si>
  <si>
    <t>x_prev</t>
  </si>
  <si>
    <t>y_prev</t>
  </si>
  <si>
    <t>x_next</t>
  </si>
  <si>
    <t>y_next</t>
  </si>
  <si>
    <t>ray 1 start</t>
  </si>
  <si>
    <t>ray 2 start</t>
  </si>
  <si>
    <t>previous point</t>
  </si>
  <si>
    <t>next point</t>
  </si>
  <si>
    <t>prev_adc</t>
  </si>
  <si>
    <t>next_adc</t>
  </si>
  <si>
    <t>t</t>
  </si>
  <si>
    <t>x1</t>
  </si>
  <si>
    <t>y1</t>
  </si>
  <si>
    <t>x2</t>
  </si>
  <si>
    <t>y2</t>
  </si>
  <si>
    <t>x3</t>
  </si>
  <si>
    <t>y3</t>
  </si>
  <si>
    <t>x4</t>
  </si>
  <si>
    <t>y4</t>
  </si>
  <si>
    <t>ray 1 end</t>
  </si>
  <si>
    <t>ray 2 end</t>
  </si>
  <si>
    <t>x0</t>
  </si>
  <si>
    <t>y0</t>
  </si>
  <si>
    <t>pt1</t>
  </si>
  <si>
    <t>pt2</t>
  </si>
  <si>
    <t>pt3</t>
  </si>
  <si>
    <t>n1</t>
  </si>
  <si>
    <t>n2</t>
  </si>
  <si>
    <t>n3</t>
  </si>
  <si>
    <t>n4</t>
  </si>
  <si>
    <t>dx</t>
  </si>
  <si>
    <t>dy</t>
  </si>
  <si>
    <t>angle (0,0)-&gt;center</t>
  </si>
  <si>
    <t>Calculated center point</t>
  </si>
  <si>
    <t>DC=0.2</t>
  </si>
  <si>
    <t>DC=0.1</t>
  </si>
  <si>
    <t>DC=0.05</t>
  </si>
  <si>
    <t>DC=0.025</t>
  </si>
  <si>
    <t>DC=0.01</t>
  </si>
  <si>
    <t>ac+2*phase</t>
  </si>
  <si>
    <t>a_3points</t>
  </si>
  <si>
    <t>x*adc,y*adc</t>
  </si>
  <si>
    <t>k=</t>
  </si>
  <si>
    <t>i</t>
  </si>
  <si>
    <t>x5</t>
  </si>
  <si>
    <t>y5</t>
  </si>
  <si>
    <t>angle</t>
  </si>
  <si>
    <t>d2x</t>
  </si>
  <si>
    <t>d2y</t>
  </si>
  <si>
    <t>d3y</t>
  </si>
  <si>
    <t>d4x</t>
  </si>
  <si>
    <t>d4y</t>
  </si>
  <si>
    <t>k</t>
  </si>
  <si>
    <t>x+d2x</t>
  </si>
  <si>
    <t>y+d2y</t>
  </si>
  <si>
    <t>d3x</t>
  </si>
  <si>
    <t>2f / Fs</t>
  </si>
  <si>
    <t>step_floor</t>
  </si>
  <si>
    <t>step_ceil</t>
  </si>
  <si>
    <t>d1x</t>
  </si>
  <si>
    <t>d1y</t>
  </si>
  <si>
    <t>all</t>
  </si>
  <si>
    <t>step to center</t>
  </si>
  <si>
    <t>d1 decrement</t>
  </si>
  <si>
    <t>d3 = new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</si>
</sst>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Fs/F=20, DC offset=0.05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phase_det!$D$5:$D$88</c:f>
              <c:numCache>
                <c:formatCode>General</c:formatCode>
                <c:ptCount val="84"/>
                <c:pt idx="0">
                  <c:v>1</c:v>
                </c:pt>
                <c:pt idx="1">
                  <c:v>0.95557280578614079</c:v>
                </c:pt>
                <c:pt idx="2">
                  <c:v>0.82623877431599491</c:v>
                </c:pt>
                <c:pt idx="3">
                  <c:v>0.62348980185873359</c:v>
                </c:pt>
                <c:pt idx="4">
                  <c:v>0.36534102436639521</c:v>
                </c:pt>
                <c:pt idx="5">
                  <c:v>7.4730093586424393E-2</c:v>
                </c:pt>
                <c:pt idx="6">
                  <c:v>-0.22252093395631434</c:v>
                </c:pt>
                <c:pt idx="7">
                  <c:v>-0.49999999999999978</c:v>
                </c:pt>
                <c:pt idx="8">
                  <c:v>-0.73305187182982612</c:v>
                </c:pt>
                <c:pt idx="9">
                  <c:v>-0.90096886790241903</c:v>
                </c:pt>
                <c:pt idx="10">
                  <c:v>-0.98883082622512852</c:v>
                </c:pt>
                <c:pt idx="11">
                  <c:v>-0.98883082622512852</c:v>
                </c:pt>
                <c:pt idx="12">
                  <c:v>-0.90096886790241915</c:v>
                </c:pt>
                <c:pt idx="13">
                  <c:v>-0.73305187182982623</c:v>
                </c:pt>
                <c:pt idx="14">
                  <c:v>-0.50000000000000044</c:v>
                </c:pt>
                <c:pt idx="15">
                  <c:v>-0.22252093395631459</c:v>
                </c:pt>
                <c:pt idx="16">
                  <c:v>7.4730093586423477E-2</c:v>
                </c:pt>
                <c:pt idx="17">
                  <c:v>0.36534102436639454</c:v>
                </c:pt>
                <c:pt idx="18">
                  <c:v>0.62348980185873337</c:v>
                </c:pt>
                <c:pt idx="19">
                  <c:v>0.82623877431599491</c:v>
                </c:pt>
                <c:pt idx="20">
                  <c:v>0.95557280578614057</c:v>
                </c:pt>
                <c:pt idx="21">
                  <c:v>0.77942309902533702</c:v>
                </c:pt>
                <c:pt idx="22">
                  <c:v>0.61215580943629988</c:v>
                </c:pt>
                <c:pt idx="23">
                  <c:v>0.39049578977732535</c:v>
                </c:pt>
                <c:pt idx="24">
                  <c:v>0.13413850553408757</c:v>
                </c:pt>
                <c:pt idx="25">
                  <c:v>-0.13413757358298953</c:v>
                </c:pt>
                <c:pt idx="26">
                  <c:v>-0.39049494063417201</c:v>
                </c:pt>
                <c:pt idx="27">
                  <c:v>-0.61215511855118721</c:v>
                </c:pt>
                <c:pt idx="28">
                  <c:v>-0.77942262778643878</c:v>
                </c:pt>
                <c:pt idx="29">
                  <c:v>-0.87743501610300123</c:v>
                </c:pt>
                <c:pt idx="30">
                  <c:v>-0.89748345267866603</c:v>
                </c:pt>
                <c:pt idx="31">
                  <c:v>-0.83778654594257085</c:v>
                </c:pt>
                <c:pt idx="32">
                  <c:v>-0.70364862803377748</c:v>
                </c:pt>
                <c:pt idx="33">
                  <c:v>-0.50698844161304002</c:v>
                </c:pt>
                <c:pt idx="34">
                  <c:v>-0.26528010727285328</c:v>
                </c:pt>
                <c:pt idx="35">
                  <c:v>-4.7123889846840155E-7</c:v>
                </c:pt>
                <c:pt idx="36">
                  <c:v>0.26527920666670129</c:v>
                </c:pt>
                <c:pt idx="37">
                  <c:v>0.50698766290134023</c:v>
                </c:pt>
                <c:pt idx="38">
                  <c:v>0.70364804040848294</c:v>
                </c:pt>
                <c:pt idx="39">
                  <c:v>0.8377862016167672</c:v>
                </c:pt>
                <c:pt idx="40">
                  <c:v>0.89748338224721225</c:v>
                </c:pt>
                <c:pt idx="41">
                  <c:v>0.87743522582404088</c:v>
                </c:pt>
                <c:pt idx="42">
                  <c:v>0.69282053246696629</c:v>
                </c:pt>
                <c:pt idx="43">
                  <c:v>0.7452917694544664</c:v>
                </c:pt>
                <c:pt idx="44">
                  <c:v>0.65914272863725343</c:v>
                </c:pt>
                <c:pt idx="45">
                  <c:v>0.46431213586312825</c:v>
                </c:pt>
                <c:pt idx="46">
                  <c:v>0.2285079963344373</c:v>
                </c:pt>
                <c:pt idx="47">
                  <c:v>3.3677542662915366E-2</c:v>
                </c:pt>
                <c:pt idx="48">
                  <c:v>-5.2471268290368481E-2</c:v>
                </c:pt>
                <c:pt idx="49">
                  <c:v>2.0943951015475302E-7</c:v>
                </c:pt>
                <c:pt idx="50">
                  <c:v>0.17285695928496181</c:v>
                </c:pt>
                <c:pt idx="51">
                  <c:v>0.40602737980418857</c:v>
                </c:pt>
                <c:pt idx="52">
                  <c:v>0.6184795148718385</c:v>
                </c:pt>
                <c:pt idx="53">
                  <c:v>0.73638147771083462</c:v>
                </c:pt>
                <c:pt idx="54">
                  <c:v>0.71875968917426858</c:v>
                </c:pt>
                <c:pt idx="55">
                  <c:v>0.57173811641185668</c:v>
                </c:pt>
                <c:pt idx="56">
                  <c:v>0.3464100567939733</c:v>
                </c:pt>
                <c:pt idx="57">
                  <c:v>0.12108206996102104</c:v>
                </c:pt>
                <c:pt idx="58">
                  <c:v>-2.5939309740992553E-2</c:v>
                </c:pt>
                <c:pt idx="59">
                  <c:v>-4.3560852034517553E-2</c:v>
                </c:pt>
                <c:pt idx="60">
                  <c:v>7.4341324655177538E-2</c:v>
                </c:pt>
                <c:pt idx="61">
                  <c:v>0.28679356686326551</c:v>
                </c:pt>
                <c:pt idx="62">
                  <c:v>0.5199639505789605</c:v>
                </c:pt>
                <c:pt idx="63">
                  <c:v>0.34641026623348314</c:v>
                </c:pt>
              </c:numCache>
            </c:numRef>
          </c:xVal>
          <c:yVal>
            <c:numRef>
              <c:f>phase_det!$E$5:$E$88</c:f>
              <c:numCache>
                <c:formatCode>General</c:formatCode>
                <c:ptCount val="84"/>
                <c:pt idx="0">
                  <c:v>0</c:v>
                </c:pt>
                <c:pt idx="1">
                  <c:v>0.29475517441090415</c:v>
                </c:pt>
                <c:pt idx="2">
                  <c:v>0.56332005806362195</c:v>
                </c:pt>
                <c:pt idx="3">
                  <c:v>0.7818314824680298</c:v>
                </c:pt>
                <c:pt idx="4">
                  <c:v>0.93087374864420414</c:v>
                </c:pt>
                <c:pt idx="5">
                  <c:v>0.99720379718118013</c:v>
                </c:pt>
                <c:pt idx="6">
                  <c:v>0.97492791218182362</c:v>
                </c:pt>
                <c:pt idx="7">
                  <c:v>0.86602540378443871</c:v>
                </c:pt>
                <c:pt idx="8">
                  <c:v>0.68017273777091969</c:v>
                </c:pt>
                <c:pt idx="9">
                  <c:v>0.43388373911755823</c:v>
                </c:pt>
                <c:pt idx="10">
                  <c:v>0.14904226617617472</c:v>
                </c:pt>
                <c:pt idx="11">
                  <c:v>-0.14904226617617447</c:v>
                </c:pt>
                <c:pt idx="12">
                  <c:v>-0.43388373911755801</c:v>
                </c:pt>
                <c:pt idx="13">
                  <c:v>-0.68017273777091947</c:v>
                </c:pt>
                <c:pt idx="14">
                  <c:v>-0.86602540378443837</c:v>
                </c:pt>
                <c:pt idx="15">
                  <c:v>-0.97492791218182362</c:v>
                </c:pt>
                <c:pt idx="16">
                  <c:v>-0.99720379718118024</c:v>
                </c:pt>
                <c:pt idx="17">
                  <c:v>-0.93087374864420447</c:v>
                </c:pt>
                <c:pt idx="18">
                  <c:v>-0.78183148246802991</c:v>
                </c:pt>
                <c:pt idx="19">
                  <c:v>-0.56332005806362195</c:v>
                </c:pt>
                <c:pt idx="20">
                  <c:v>-0.29475517441090471</c:v>
                </c:pt>
                <c:pt idx="21">
                  <c:v>0.44999959189508137</c:v>
                </c:pt>
                <c:pt idx="22">
                  <c:v>0.65974636412290188</c:v>
                </c:pt>
                <c:pt idx="23">
                  <c:v>0.81087177664917087</c:v>
                </c:pt>
                <c:pt idx="24">
                  <c:v>0.88994767336798053</c:v>
                </c:pt>
                <c:pt idx="25">
                  <c:v>0.88994781383700694</c:v>
                </c:pt>
                <c:pt idx="26">
                  <c:v>0.81087218557496132</c:v>
                </c:pt>
                <c:pt idx="27">
                  <c:v>0.65974700517060481</c:v>
                </c:pt>
                <c:pt idx="28">
                  <c:v>0.45000040810479547</c:v>
                </c:pt>
                <c:pt idx="29">
                  <c:v>0.20026929998461088</c:v>
                </c:pt>
                <c:pt idx="30">
                  <c:v>-6.7256614306553997E-2</c:v>
                </c:pt>
                <c:pt idx="31">
                  <c:v>-0.32880648326579071</c:v>
                </c:pt>
                <c:pt idx="32">
                  <c:v>-0.56114045324337702</c:v>
                </c:pt>
                <c:pt idx="33">
                  <c:v>-0.74361463142596995</c:v>
                </c:pt>
                <c:pt idx="34">
                  <c:v>-0.86001538630730523</c:v>
                </c:pt>
                <c:pt idx="35">
                  <c:v>-0.89999999999987668</c:v>
                </c:pt>
                <c:pt idx="36">
                  <c:v>-0.8600156641075124</c:v>
                </c:pt>
                <c:pt idx="37">
                  <c:v>-0.74361516234261726</c:v>
                </c:pt>
                <c:pt idx="38">
                  <c:v>-0.56114119010218988</c:v>
                </c:pt>
                <c:pt idx="39">
                  <c:v>-0.32880736059363019</c:v>
                </c:pt>
                <c:pt idx="40">
                  <c:v>-6.7257554148991067E-2</c:v>
                </c:pt>
                <c:pt idx="41">
                  <c:v>0.20026838113670004</c:v>
                </c:pt>
                <c:pt idx="42">
                  <c:v>0</c:v>
                </c:pt>
                <c:pt idx="43">
                  <c:v>0.22989206490847663</c:v>
                </c:pt>
                <c:pt idx="44">
                  <c:v>0.44939590310989813</c:v>
                </c:pt>
                <c:pt idx="45">
                  <c:v>0.58222900266781952</c:v>
                </c:pt>
                <c:pt idx="46">
                  <c:v>0.58222887920106081</c:v>
                </c:pt>
                <c:pt idx="47">
                  <c:v>0.4493955756170927</c:v>
                </c:pt>
                <c:pt idx="48">
                  <c:v>0.22989164720072691</c:v>
                </c:pt>
                <c:pt idx="49">
                  <c:v>-3.6275987270037026E-7</c:v>
                </c:pt>
                <c:pt idx="50">
                  <c:v>-0.16038781941327979</c:v>
                </c:pt>
                <c:pt idx="51">
                  <c:v>-0.19553248065462184</c:v>
                </c:pt>
                <c:pt idx="52">
                  <c:v>-9.3220787656809259E-2</c:v>
                </c:pt>
                <c:pt idx="53">
                  <c:v>0.11099164922594708</c:v>
                </c:pt>
                <c:pt idx="54">
                  <c:v>0.34613642332831607</c:v>
                </c:pt>
                <c:pt idx="55">
                  <c:v>0.53049544632786594</c:v>
                </c:pt>
                <c:pt idx="56">
                  <c:v>0.59999981861998131</c:v>
                </c:pt>
                <c:pt idx="57">
                  <c:v>0.53049521036491176</c:v>
                </c:pt>
                <c:pt idx="58">
                  <c:v>0.34613603340483273</c:v>
                </c:pt>
                <c:pt idx="59">
                  <c:v>0.11099124084909853</c:v>
                </c:pt>
                <c:pt idx="60">
                  <c:v>-9.3221072566899141E-2</c:v>
                </c:pt>
                <c:pt idx="61">
                  <c:v>-0.1955325430853003</c:v>
                </c:pt>
                <c:pt idx="62">
                  <c:v>-0.16038763766848443</c:v>
                </c:pt>
                <c:pt idx="63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4AD2-BD8C-C2510F6F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</c:valAx>
      <c:valAx>
        <c:axId val="125031937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offset=0.1 - compare 2 methods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phase_det_4!$X$78</c:f>
              <c:strCache>
                <c:ptCount val="1"/>
                <c:pt idx="0">
                  <c:v>ac+2*phase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phase_det_4!$X$79:$X$115</c:f>
              <c:numCache>
                <c:formatCode>General</c:formatCode>
                <c:ptCount val="37"/>
                <c:pt idx="0">
                  <c:v>41.381946582622277</c:v>
                </c:pt>
                <c:pt idx="1">
                  <c:v>40.55526684801228</c:v>
                </c:pt>
                <c:pt idx="2">
                  <c:v>39.624189007751298</c:v>
                </c:pt>
                <c:pt idx="3">
                  <c:v>38.612785464038197</c:v>
                </c:pt>
                <c:pt idx="4">
                  <c:v>37.544916975663106</c:v>
                </c:pt>
                <c:pt idx="5">
                  <c:v>36.444214580808548</c:v>
                </c:pt>
                <c:pt idx="6">
                  <c:v>35.334146208876135</c:v>
                </c:pt>
                <c:pt idx="7">
                  <c:v>34.238129375749445</c:v>
                </c:pt>
                <c:pt idx="8">
                  <c:v>33.17965658855934</c:v>
                </c:pt>
                <c:pt idx="9">
                  <c:v>32.182401609663657</c:v>
                </c:pt>
                <c:pt idx="10">
                  <c:v>31.270272448485912</c:v>
                </c:pt>
                <c:pt idx="11">
                  <c:v>30.467371014390835</c:v>
                </c:pt>
                <c:pt idx="12">
                  <c:v>29.797810332394761</c:v>
                </c:pt>
                <c:pt idx="13">
                  <c:v>29.285329514926218</c:v>
                </c:pt>
                <c:pt idx="14">
                  <c:v>28.952637347732548</c:v>
                </c:pt>
                <c:pt idx="15">
                  <c:v>28.820413103144347</c:v>
                </c:pt>
                <c:pt idx="16">
                  <c:v>28.905907372675415</c:v>
                </c:pt>
                <c:pt idx="17">
                  <c:v>29.221129193311185</c:v>
                </c:pt>
                <c:pt idx="18">
                  <c:v>29.770692082138567</c:v>
                </c:pt>
                <c:pt idx="19">
                  <c:v>30.549527085036516</c:v>
                </c:pt>
                <c:pt idx="20">
                  <c:v>31.540840836871496</c:v>
                </c:pt>
                <c:pt idx="21">
                  <c:v>32.714850317212722</c:v>
                </c:pt>
                <c:pt idx="22">
                  <c:v>34.028875373391259</c:v>
                </c:pt>
                <c:pt idx="23">
                  <c:v>35.429220393734283</c:v>
                </c:pt>
                <c:pt idx="24">
                  <c:v>36.854893442126638</c:v>
                </c:pt>
                <c:pt idx="25">
                  <c:v>38.242687143746707</c:v>
                </c:pt>
                <c:pt idx="26">
                  <c:v>39.532694821222208</c:v>
                </c:pt>
                <c:pt idx="27">
                  <c:v>40.673181819606725</c:v>
                </c:pt>
                <c:pt idx="28">
                  <c:v>41.623957891551413</c:v>
                </c:pt>
                <c:pt idx="29">
                  <c:v>42.357881865069203</c:v>
                </c:pt>
                <c:pt idx="30">
                  <c:v>42.860639860689048</c:v>
                </c:pt>
                <c:pt idx="31">
                  <c:v>43.129277466389794</c:v>
                </c:pt>
                <c:pt idx="32">
                  <c:v>43.170070323049686</c:v>
                </c:pt>
                <c:pt idx="33">
                  <c:v>42.99623917828103</c:v>
                </c:pt>
                <c:pt idx="34">
                  <c:v>42.625852504198519</c:v>
                </c:pt>
                <c:pt idx="35">
                  <c:v>42.080094026878669</c:v>
                </c:pt>
                <c:pt idx="36">
                  <c:v>41.381946582621595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F6D-887F-7AFED67BF7A7}"/>
            </c:ext>
          </c:extLst>
        </c:ser>
        <c:ser>
          <c:idx val="1"/>
          <c:order val="1"/>
          <c:tx>
            <c:strRef>
              <c:f>phase_det_4!$Y$78</c:f>
              <c:strCache>
                <c:ptCount val="1"/>
                <c:pt idx="0">
                  <c:v>a_3points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phase_det_4!$Y$79:$Y$115</c:f>
              <c:numCache>
                <c:formatCode>General</c:formatCode>
                <c:ptCount val="37"/>
                <c:pt idx="0">
                  <c:v>39.129417257241975</c:v>
                </c:pt>
                <c:pt idx="1">
                  <c:v>37.937173373633598</c:v>
                </c:pt>
                <c:pt idx="2">
                  <c:v>36.997525226736741</c:v>
                </c:pt>
                <c:pt idx="3">
                  <c:v>36.381556867956043</c:v>
                </c:pt>
                <c:pt idx="4">
                  <c:v>36.080114032463563</c:v>
                </c:pt>
                <c:pt idx="5">
                  <c:v>36.00191105789667</c:v>
                </c:pt>
                <c:pt idx="6">
                  <c:v>35.99355134331541</c:v>
                </c:pt>
                <c:pt idx="7">
                  <c:v>35.881472868914315</c:v>
                </c:pt>
                <c:pt idx="8">
                  <c:v>35.52193049140125</c:v>
                </c:pt>
                <c:pt idx="9">
                  <c:v>34.839250343920533</c:v>
                </c:pt>
                <c:pt idx="10">
                  <c:v>33.841042508786103</c:v>
                </c:pt>
                <c:pt idx="11">
                  <c:v>32.612895352707348</c:v>
                </c:pt>
                <c:pt idx="12">
                  <c:v>31.302095937520448</c:v>
                </c:pt>
                <c:pt idx="13">
                  <c:v>30.097606080767292</c:v>
                </c:pt>
                <c:pt idx="14">
                  <c:v>29.20680509620524</c:v>
                </c:pt>
                <c:pt idx="15">
                  <c:v>28.823463020734479</c:v>
                </c:pt>
                <c:pt idx="16">
                  <c:v>29.080131644547144</c:v>
                </c:pt>
                <c:pt idx="17">
                  <c:v>29.987599059856436</c:v>
                </c:pt>
                <c:pt idx="18">
                  <c:v>31.388307630187136</c:v>
                </c:pt>
                <c:pt idx="19">
                  <c:v>32.973000174079068</c:v>
                </c:pt>
                <c:pt idx="20">
                  <c:v>34.386511707559244</c:v>
                </c:pt>
                <c:pt idx="21">
                  <c:v>35.372852564885115</c:v>
                </c:pt>
                <c:pt idx="22">
                  <c:v>35.867655065256372</c:v>
                </c:pt>
                <c:pt idx="23">
                  <c:v>35.996840858686411</c:v>
                </c:pt>
                <c:pt idx="24">
                  <c:v>36.010659977396628</c:v>
                </c:pt>
                <c:pt idx="25">
                  <c:v>36.195707998641893</c:v>
                </c:pt>
                <c:pt idx="26">
                  <c:v>36.784144686997493</c:v>
                </c:pt>
                <c:pt idx="27">
                  <c:v>37.867756370432829</c:v>
                </c:pt>
                <c:pt idx="28">
                  <c:v>39.341061383336722</c:v>
                </c:pt>
                <c:pt idx="29">
                  <c:v>40.918018603541668</c:v>
                </c:pt>
                <c:pt idx="30">
                  <c:v>42.240953685818425</c:v>
                </c:pt>
                <c:pt idx="31">
                  <c:v>43.025164322458004</c:v>
                </c:pt>
                <c:pt idx="32">
                  <c:v>43.148182437129798</c:v>
                </c:pt>
                <c:pt idx="33">
                  <c:v>42.64995758917005</c:v>
                </c:pt>
                <c:pt idx="34">
                  <c:v>41.679909331057772</c:v>
                </c:pt>
                <c:pt idx="35">
                  <c:v>40.437774048760005</c:v>
                </c:pt>
                <c:pt idx="36">
                  <c:v>39.129417257214477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F6D-887F-7AFED67B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59231"/>
        <c:axId val="1693032815"/>
      </c:lineChart>
      <c:catAx>
        <c:axId val="120275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32815"/>
        <c:crosses val="autoZero"/>
        <c:auto val="1"/>
        <c:lblAlgn val="ctr"/>
        <c:lblOffset val="100"/>
        <c:noMultiLvlLbl val="0"/>
      </c:catAx>
      <c:valAx>
        <c:axId val="169303281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strRef>
              <c:f>phase_det_iter!$D$5:$D$136</c:f>
              <c:strCache>
                <c:ptCount val="132"/>
                <c:pt idx="0">
                  <c:v>1</c:v>
                </c:pt>
                <c:pt idx="1">
                  <c:v>0.989343368</c:v>
                </c:pt>
                <c:pt idx="2">
                  <c:v>0.9576006</c:v>
                </c:pt>
                <c:pt idx="3">
                  <c:v>0.905448237</c:v>
                </c:pt>
                <c:pt idx="4">
                  <c:v>0.833997818</c:v>
                </c:pt>
                <c:pt idx="5">
                  <c:v>0.744772183</c:v>
                </c:pt>
                <c:pt idx="6">
                  <c:v>0.639673022</c:v>
                </c:pt>
                <c:pt idx="7">
                  <c:v>0.52094034</c:v>
                </c:pt>
                <c:pt idx="8">
                  <c:v>0.39110472</c:v>
                </c:pt>
                <c:pt idx="9">
                  <c:v>0.252933382</c:v>
                </c:pt>
                <c:pt idx="10">
                  <c:v>0.109371208</c:v>
                </c:pt>
                <c:pt idx="11">
                  <c:v>-0.036522023</c:v>
                </c:pt>
                <c:pt idx="12">
                  <c:v>-0.181636851</c:v>
                </c:pt>
                <c:pt idx="13">
                  <c:v>-0.322880405</c:v>
                </c:pt>
                <c:pt idx="14">
                  <c:v>-0.457242323</c:v>
                </c:pt>
                <c:pt idx="15">
                  <c:v>-0.581858916</c:v>
                </c:pt>
                <c:pt idx="16">
                  <c:v>-0.694074195</c:v>
                </c:pt>
                <c:pt idx="17">
                  <c:v>-0.791496488</c:v>
                </c:pt>
                <c:pt idx="18">
                  <c:v>-0.872049408</c:v>
                </c:pt>
                <c:pt idx="19">
                  <c:v>-0.934016109</c:v>
                </c:pt>
                <c:pt idx="20">
                  <c:v>-0.976075878</c:v>
                </c:pt>
                <c:pt idx="21">
                  <c:v>-0.997332284</c:v>
                </c:pt>
                <c:pt idx="22">
                  <c:v>-0.997332284</c:v>
                </c:pt>
                <c:pt idx="23">
                  <c:v>-0.976075878</c:v>
                </c:pt>
                <c:pt idx="24">
                  <c:v>-0.934016109</c:v>
                </c:pt>
                <c:pt idx="25">
                  <c:v>-0.872049408</c:v>
                </c:pt>
                <c:pt idx="26">
                  <c:v>-0.791496488</c:v>
                </c:pt>
                <c:pt idx="27">
                  <c:v>-0.694074195</c:v>
                </c:pt>
                <c:pt idx="28">
                  <c:v>-0.581858916</c:v>
                </c:pt>
                <c:pt idx="29">
                  <c:v>-0.457242323</c:v>
                </c:pt>
                <c:pt idx="30">
                  <c:v>-0.322880405</c:v>
                </c:pt>
                <c:pt idx="31">
                  <c:v>-0.181636851</c:v>
                </c:pt>
                <c:pt idx="32">
                  <c:v>-0.036522023</c:v>
                </c:pt>
                <c:pt idx="33">
                  <c:v>0.109371208</c:v>
                </c:pt>
                <c:pt idx="34">
                  <c:v>0.252933382</c:v>
                </c:pt>
                <c:pt idx="35">
                  <c:v>0.39110472</c:v>
                </c:pt>
                <c:pt idx="36">
                  <c:v>0.52094034</c:v>
                </c:pt>
                <c:pt idx="37">
                  <c:v>0.814064126</c:v>
                </c:pt>
                <c:pt idx="38">
                  <c:v>0.736956457</c:v>
                </c:pt>
                <c:pt idx="39">
                  <c:v>0.644141841</c:v>
                </c:pt>
                <c:pt idx="40">
                  <c:v>0.53759846</c:v>
                </c:pt>
                <c:pt idx="41">
                  <c:v>0.419597101</c:v>
                </c:pt>
                <c:pt idx="42">
                  <c:v>0.292652759</c:v>
                </c:pt>
                <c:pt idx="43">
                  <c:v>0.159471031</c:v>
                </c:pt>
                <c:pt idx="44">
                  <c:v>0.022890455</c:v>
                </c:pt>
                <c:pt idx="45">
                  <c:v>-0.114177992</c:v>
                </c:pt>
                <c:pt idx="46">
                  <c:v>-0.248812932</c:v>
                </c:pt>
                <c:pt idx="47">
                  <c:v>-0.378144858</c:v>
                </c:pt>
                <c:pt idx="48">
                  <c:v>-0.499417282</c:v>
                </c:pt>
                <c:pt idx="49">
                  <c:v>-0.610045493</c:v>
                </c:pt>
                <c:pt idx="50">
                  <c:v>-0.707671644</c:v>
                </c:pt>
                <c:pt idx="51">
                  <c:v>-0.790215003</c:v>
                </c:pt>
                <c:pt idx="52">
                  <c:v>-0.855916301</c:v>
                </c:pt>
                <c:pt idx="53">
                  <c:v>-0.903375229</c:v>
                </c:pt>
                <c:pt idx="54">
                  <c:v>-0.931580282</c:v>
                </c:pt>
                <c:pt idx="55">
                  <c:v>-0.939930319</c:v>
                </c:pt>
                <c:pt idx="56">
                  <c:v>-0.928247373</c:v>
                </c:pt>
                <c:pt idx="57">
                  <c:v>-0.896780446</c:v>
                </c:pt>
                <c:pt idx="58">
                  <c:v>-0.8462002</c:v>
                </c:pt>
                <c:pt idx="59">
                  <c:v>-0.777584667</c:v>
                </c:pt>
                <c:pt idx="60">
                  <c:v>-0.692396266</c:v>
                </c:pt>
                <c:pt idx="61">
                  <c:v>-0.592450641</c:v>
                </c:pt>
                <c:pt idx="62">
                  <c:v>-0.479877959</c:v>
                </c:pt>
                <c:pt idx="63">
                  <c:v>-0.357077512</c:v>
                </c:pt>
                <c:pt idx="64">
                  <c:v>-0.226666577</c:v>
                </c:pt>
                <c:pt idx="65">
                  <c:v>-0.091424638</c:v>
                </c:pt>
                <c:pt idx="66">
                  <c:v>0.045765859</c:v>
                </c:pt>
                <c:pt idx="67">
                  <c:v>0.181980936</c:v>
                </c:pt>
                <c:pt idx="68">
                  <c:v>0.314317405</c:v>
                </c:pt>
                <c:pt idx="69">
                  <c:v>0.439954744</c:v>
                </c:pt>
                <c:pt idx="70">
                  <c:v>0.556215212</c:v>
                </c:pt>
                <c:pt idx="71">
                  <c:v>0.660620918</c:v>
                </c:pt>
                <c:pt idx="72">
                  <c:v>0.750946636</c:v>
                </c:pt>
                <c:pt idx="73">
                  <c:v>0.825267231</c:v>
                </c:pt>
                <c:pt idx="74">
                  <c:v>0.692820532</c:v>
                </c:pt>
                <c:pt idx="75">
                  <c:v>0.735752713</c:v>
                </c:pt>
                <c:pt idx="76">
                  <c:v>0.74566912</c:v>
                </c:pt>
                <c:pt idx="77">
                  <c:v>0.721728856</c:v>
                </c:pt>
                <c:pt idx="78">
                  <c:v>0.665962026</c:v>
                </c:pt>
                <c:pt idx="79">
                  <c:v>0.58309759</c:v>
                </c:pt>
                <c:pt idx="80">
                  <c:v>0.480162353</c:v>
                </c:pt>
                <c:pt idx="81">
                  <c:v>0.3658851</c:v>
                </c:pt>
                <c:pt idx="82">
                  <c:v>0.249956404</c:v>
                </c:pt>
                <c:pt idx="83">
                  <c:v>0.142206879</c:v>
                </c:pt>
                <c:pt idx="84">
                  <c:v>0.051773557</c:v>
                </c:pt>
                <c:pt idx="85">
                  <c:v>-0.013674925</c:v>
                </c:pt>
                <c:pt idx="86">
                  <c:v>-0.048588616</c:v>
                </c:pt>
                <c:pt idx="87">
                  <c:v>-0.050006875</c:v>
                </c:pt>
                <c:pt idx="88">
                  <c:v>-0.017809436</c:v>
                </c:pt>
                <c:pt idx="89">
                  <c:v>0.045273396</c:v>
                </c:pt>
                <c:pt idx="90">
                  <c:v>0.133892274</c:v>
                </c:pt>
                <c:pt idx="91">
                  <c:v>0.240532423</c:v>
                </c:pt>
                <c:pt idx="92">
                  <c:v>0.356150885</c:v>
                </c:pt>
                <c:pt idx="93">
                  <c:v>0.470943355</c:v>
                </c:pt>
                <c:pt idx="94">
                  <c:v>0.575175568</c:v>
                </c:pt>
                <c:pt idx="95">
                  <c:v>0.660008759</c:v>
                </c:pt>
                <c:pt idx="96">
                  <c:v>0.718249173</c:v>
                </c:pt>
                <c:pt idx="97">
                  <c:v>0.744958094</c:v>
                </c:pt>
                <c:pt idx="98">
                  <c:v>0.737870638</c:v>
                </c:pt>
                <c:pt idx="99">
                  <c:v>0.697587811</c:v>
                </c:pt>
                <c:pt idx="100">
                  <c:v>0.62752555</c:v>
                </c:pt>
                <c:pt idx="101">
                  <c:v>0.533625051</c:v>
                </c:pt>
                <c:pt idx="102">
                  <c:v>0.423848962</c:v>
                </c:pt>
                <c:pt idx="103">
                  <c:v>0.307506165</c:v>
                </c:pt>
                <c:pt idx="104">
                  <c:v>0.194462389</c:v>
                </c:pt>
                <c:pt idx="105">
                  <c:v>0.094303611</c:v>
                </c:pt>
                <c:pt idx="106">
                  <c:v>0.015523174</c:v>
                </c:pt>
                <c:pt idx="107">
                  <c:v>-0.035198434</c:v>
                </c:pt>
                <c:pt idx="108">
                  <c:v>-0.053560082</c:v>
                </c:pt>
                <c:pt idx="109">
                  <c:v>-0.038004725</c:v>
                </c:pt>
                <c:pt idx="110">
                  <c:v>0.010148563</c:v>
                </c:pt>
                <c:pt idx="111">
                  <c:v>0.346410266</c:v>
                </c:pt>
                <c:pt idx="114">
                  <c:v>0.799229203</c:v>
                </c:pt>
                <c:pt idx="117">
                  <c:v>x</c:v>
                </c:pt>
                <c:pt idx="118">
                  <c:v>0.692820532</c:v>
                </c:pt>
                <c:pt idx="119">
                  <c:v>0.735752713</c:v>
                </c:pt>
                <c:pt idx="120">
                  <c:v>0.74566912</c:v>
                </c:pt>
                <c:pt idx="121">
                  <c:v>0.721728856</c:v>
                </c:pt>
                <c:pt idx="122">
                  <c:v>0.665962026</c:v>
                </c:pt>
                <c:pt idx="123">
                  <c:v>0.58309759</c:v>
                </c:pt>
                <c:pt idx="124">
                  <c:v>0.480162353</c:v>
                </c:pt>
                <c:pt idx="125">
                  <c:v>0.3658851</c:v>
                </c:pt>
                <c:pt idx="126">
                  <c:v>0.249956404</c:v>
                </c:pt>
                <c:pt idx="127">
                  <c:v>0.142206879</c:v>
                </c:pt>
                <c:pt idx="128">
                  <c:v>0.051773557</c:v>
                </c:pt>
                <c:pt idx="129">
                  <c:v>-0.013674925</c:v>
                </c:pt>
                <c:pt idx="130">
                  <c:v>-0.048588616</c:v>
                </c:pt>
                <c:pt idx="131">
                  <c:v>-0.050006875</c:v>
                </c:pt>
              </c:strCache>
            </c:strRef>
          </c:xVal>
          <c:yVal>
            <c:numRef>
              <c:f>phase_det_iter!$E$5:$E$136</c:f>
              <c:numCache>
                <c:formatCode>General</c:formatCode>
                <c:ptCount val="132"/>
                <c:pt idx="0">
                  <c:v>0</c:v>
                </c:pt>
                <c:pt idx="1">
                  <c:v>0.14560116773500487</c:v>
                </c:pt>
                <c:pt idx="2">
                  <c:v>0.28809909936523759</c:v>
                </c:pt>
                <c:pt idx="3">
                  <c:v>0.42445669887581505</c:v>
                </c:pt>
                <c:pt idx="4">
                  <c:v>0.55176774077044588</c:v>
                </c:pt>
                <c:pt idx="5">
                  <c:v>0.66731881122223935</c:v>
                </c:pt>
                <c:pt idx="6">
                  <c:v>0.76864713977853205</c:v>
                </c:pt>
                <c:pt idx="7">
                  <c:v>0.85359308903734643</c:v>
                </c:pt>
                <c:pt idx="8">
                  <c:v>0.92034618356915943</c:v>
                </c:pt>
                <c:pt idx="9">
                  <c:v>0.96748369705742532</c:v>
                </c:pt>
                <c:pt idx="10">
                  <c:v>0.99400097523994591</c:v>
                </c:pt>
                <c:pt idx="11">
                  <c:v>0.99933284837023939</c:v>
                </c:pt>
                <c:pt idx="12">
                  <c:v>0.98336567682946618</c:v>
                </c:pt>
                <c:pt idx="13">
                  <c:v>0.94643977315760941</c:v>
                </c:pt>
                <c:pt idx="14">
                  <c:v>0.88934214888251895</c:v>
                </c:pt>
                <c:pt idx="15">
                  <c:v>0.81328974073556548</c:v>
                </c:pt>
                <c:pt idx="16">
                  <c:v>0.71990347375799579</c:v>
                </c:pt>
                <c:pt idx="17">
                  <c:v>0.61117371409784937</c:v>
                </c:pt>
                <c:pt idx="18">
                  <c:v>0.48941784781108544</c:v>
                </c:pt>
                <c:pt idx="19">
                  <c:v>0.35723088980113288</c:v>
                </c:pt>
                <c:pt idx="20">
                  <c:v>0.21743017558155725</c:v>
                </c:pt>
                <c:pt idx="21">
                  <c:v>7.2995314660908001E-2</c:v>
                </c:pt>
                <c:pt idx="22">
                  <c:v>-7.2995314660907751E-2</c:v>
                </c:pt>
                <c:pt idx="23">
                  <c:v>-0.21743017558155656</c:v>
                </c:pt>
                <c:pt idx="24">
                  <c:v>-0.35723088980113266</c:v>
                </c:pt>
                <c:pt idx="25">
                  <c:v>-0.4894178478110856</c:v>
                </c:pt>
                <c:pt idx="26">
                  <c:v>-0.61117371409784882</c:v>
                </c:pt>
                <c:pt idx="27">
                  <c:v>-0.71990347375799568</c:v>
                </c:pt>
                <c:pt idx="28">
                  <c:v>-0.81328974073556537</c:v>
                </c:pt>
                <c:pt idx="29">
                  <c:v>-0.88934214888251883</c:v>
                </c:pt>
                <c:pt idx="30">
                  <c:v>-0.94643977315760919</c:v>
                </c:pt>
                <c:pt idx="31">
                  <c:v>-0.98336567682946596</c:v>
                </c:pt>
                <c:pt idx="32">
                  <c:v>-0.99933284837023939</c:v>
                </c:pt>
                <c:pt idx="33">
                  <c:v>-0.99400097523994591</c:v>
                </c:pt>
                <c:pt idx="34">
                  <c:v>-0.96748369705742532</c:v>
                </c:pt>
                <c:pt idx="35">
                  <c:v>-0.92034618356915965</c:v>
                </c:pt>
                <c:pt idx="36">
                  <c:v>-0.85359308903734632</c:v>
                </c:pt>
                <c:pt idx="37">
                  <c:v>0.46999957375708495</c:v>
                </c:pt>
                <c:pt idx="38">
                  <c:v>0.5835196486003249</c:v>
                </c:pt>
                <c:pt idx="39">
                  <c:v>0.68460301521141542</c:v>
                </c:pt>
                <c:pt idx="40">
                  <c:v>0.77109525712695037</c:v>
                </c:pt>
                <c:pt idx="41">
                  <c:v>0.84115294237402505</c:v>
                </c:pt>
                <c:pt idx="42">
                  <c:v>0.89328291302226359</c:v>
                </c:pt>
                <c:pt idx="43">
                  <c:v>0.92637410925275898</c:v>
                </c:pt>
                <c:pt idx="44">
                  <c:v>0.93972124966914572</c:v>
                </c:pt>
                <c:pt idx="45">
                  <c:v>0.93303986314608933</c:v>
                </c:pt>
                <c:pt idx="46">
                  <c:v>0.90647235183743802</c:v>
                </c:pt>
                <c:pt idx="47">
                  <c:v>0.86058495612154529</c:v>
                </c:pt>
                <c:pt idx="48">
                  <c:v>0.79635568617068286</c:v>
                </c:pt>
                <c:pt idx="49">
                  <c:v>0.71515347736219259</c:v>
                </c:pt>
                <c:pt idx="50">
                  <c:v>0.61870901379759469</c:v>
                </c:pt>
                <c:pt idx="51">
                  <c:v>0.50907784177569138</c:v>
                </c:pt>
                <c:pt idx="52">
                  <c:v>0.38859655939194654</c:v>
                </c:pt>
                <c:pt idx="53">
                  <c:v>0.25983301600676439</c:v>
                </c:pt>
                <c:pt idx="54">
                  <c:v>0.12553158299454642</c:v>
                </c:pt>
                <c:pt idx="55">
                  <c:v>-1.1445337767515247E-2</c:v>
                </c:pt>
                <c:pt idx="56">
                  <c:v>-0.1481783210258876</c:v>
                </c:pt>
                <c:pt idx="57">
                  <c:v>-0.28175314063141788</c:v>
                </c:pt>
                <c:pt idx="58">
                  <c:v>-0.40932288121016669</c:v>
                </c:pt>
                <c:pt idx="59">
                  <c:v>-0.52816861522193193</c:v>
                </c:pt>
                <c:pt idx="60">
                  <c:v>-0.63575735218029839</c:v>
                </c:pt>
                <c:pt idx="61">
                  <c:v>-0.72979602494720963</c:v>
                </c:pt>
                <c:pt idx="62">
                  <c:v>-0.80828036247790014</c:v>
                </c:pt>
                <c:pt idx="63">
                  <c:v>-0.86953760737850394</c:v>
                </c:pt>
                <c:pt idx="64">
                  <c:v>-0.91226216782574365</c:v>
                </c:pt>
                <c:pt idx="65">
                  <c:v>-0.93554344398994138</c:v>
                </c:pt>
                <c:pt idx="66">
                  <c:v>-0.93888523588944994</c:v>
                </c:pt>
                <c:pt idx="67">
                  <c:v>-0.92221631903178414</c:v>
                </c:pt>
                <c:pt idx="68">
                  <c:v>-0.88589196244002144</c:v>
                </c:pt>
                <c:pt idx="69">
                  <c:v>-0.83068635671037505</c:v>
                </c:pt>
                <c:pt idx="70">
                  <c:v>-0.75777611348374874</c:v>
                </c:pt>
                <c:pt idx="71">
                  <c:v>-0.66871518801138286</c:v>
                </c:pt>
                <c:pt idx="72">
                  <c:v>-0.56540175929657532</c:v>
                </c:pt>
                <c:pt idx="73">
                  <c:v>-0.45003777370474962</c:v>
                </c:pt>
                <c:pt idx="74">
                  <c:v>0</c:v>
                </c:pt>
                <c:pt idx="75">
                  <c:v>0.10828035804065581</c:v>
                </c:pt>
                <c:pt idx="76">
                  <c:v>0.2243384162918923</c:v>
                </c:pt>
                <c:pt idx="77">
                  <c:v>0.338332590662414</c:v>
                </c:pt>
                <c:pt idx="78">
                  <c:v>0.44059631193772764</c:v>
                </c:pt>
                <c:pt idx="79">
                  <c:v>0.52245773925141858</c:v>
                </c:pt>
                <c:pt idx="80">
                  <c:v>0.57697512178600263</c:v>
                </c:pt>
                <c:pt idx="81">
                  <c:v>0.59952545091341913</c:v>
                </c:pt>
                <c:pt idx="82">
                  <c:v>0.58819648577992711</c:v>
                </c:pt>
                <c:pt idx="83">
                  <c:v>0.543948909036164</c:v>
                </c:pt>
                <c:pt idx="84">
                  <c:v>0.47053486210101442</c:v>
                </c:pt>
                <c:pt idx="85">
                  <c:v>0.37417976807117104</c:v>
                </c:pt>
                <c:pt idx="86">
                  <c:v>0.26305442331190332</c:v>
                </c:pt>
                <c:pt idx="87">
                  <c:v>0.1465821237287401</c:v>
                </c:pt>
                <c:pt idx="88">
                  <c:v>3.4639580580910038E-2</c:v>
                </c:pt>
                <c:pt idx="89">
                  <c:v>-6.3280612783195439E-2</c:v>
                </c:pt>
                <c:pt idx="90">
                  <c:v>-0.13887494145259494</c:v>
                </c:pt>
                <c:pt idx="91">
                  <c:v>-0.18573309705546936</c:v>
                </c:pt>
                <c:pt idx="92">
                  <c:v>-0.19988156421789821</c:v>
                </c:pt>
                <c:pt idx="93">
                  <c:v>-0.18012056990007608</c:v>
                </c:pt>
                <c:pt idx="94">
                  <c:v>-0.12812582271058121</c:v>
                </c:pt>
                <c:pt idx="95">
                  <c:v>-4.8306414826910928E-2</c:v>
                </c:pt>
                <c:pt idx="96">
                  <c:v>5.2569063731067685E-2</c:v>
                </c:pt>
                <c:pt idx="97">
                  <c:v>0.16594649341373158</c:v>
                </c:pt>
                <c:pt idx="98">
                  <c:v>0.28221160421613867</c:v>
                </c:pt>
                <c:pt idx="99">
                  <c:v>0.39150525423907873</c:v>
                </c:pt>
                <c:pt idx="100">
                  <c:v>0.48455947309296465</c:v>
                </c:pt>
                <c:pt idx="101">
                  <c:v>0.55348337466700426</c:v>
                </c:pt>
                <c:pt idx="102">
                  <c:v>0.59243229480377413</c:v>
                </c:pt>
                <c:pt idx="103">
                  <c:v>0.59810341180724536</c:v>
                </c:pt>
                <c:pt idx="104">
                  <c:v>0.57001582175982535</c:v>
                </c:pt>
                <c:pt idx="105">
                  <c:v>0.51055131859757241</c:v>
                </c:pt>
                <c:pt idx="106">
                  <c:v>0.42475242084213477</c:v>
                </c:pt>
                <c:pt idx="107">
                  <c:v>0.31989477208021422</c:v>
                </c:pt>
                <c:pt idx="108">
                  <c:v>0.20487017511685135</c:v>
                </c:pt>
                <c:pt idx="109">
                  <c:v>8.9432577766094229E-2</c:v>
                </c:pt>
                <c:pt idx="110">
                  <c:v>-1.6629050220683686E-2</c:v>
                </c:pt>
                <c:pt idx="111">
                  <c:v>0.19999981862003616</c:v>
                </c:pt>
                <c:pt idx="114">
                  <c:v>0.79940701513131729</c:v>
                </c:pt>
                <c:pt idx="117">
                  <c:v>0</c:v>
                </c:pt>
                <c:pt idx="118">
                  <c:v>0</c:v>
                </c:pt>
                <c:pt idx="119">
                  <c:v>0.10828035804065581</c:v>
                </c:pt>
                <c:pt idx="120">
                  <c:v>0.2243384162918923</c:v>
                </c:pt>
                <c:pt idx="121">
                  <c:v>0.338332590662414</c:v>
                </c:pt>
                <c:pt idx="122">
                  <c:v>0.44059631193772764</c:v>
                </c:pt>
                <c:pt idx="123">
                  <c:v>0.52245773925141858</c:v>
                </c:pt>
                <c:pt idx="124">
                  <c:v>0.57697512178600263</c:v>
                </c:pt>
                <c:pt idx="125">
                  <c:v>0.59952545091341913</c:v>
                </c:pt>
                <c:pt idx="126">
                  <c:v>0.58819648577992711</c:v>
                </c:pt>
                <c:pt idx="127">
                  <c:v>0.543948909036164</c:v>
                </c:pt>
                <c:pt idx="128">
                  <c:v>0.47053486210101442</c:v>
                </c:pt>
                <c:pt idx="129">
                  <c:v>0.37417976807117104</c:v>
                </c:pt>
                <c:pt idx="130">
                  <c:v>0.26305442331190332</c:v>
                </c:pt>
                <c:pt idx="131">
                  <c:v>0.1465821237287401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8CD-A0D8-9C6AF90A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phase_det_iter!$F$80:$F$115</c:f>
              <c:numCache>
                <c:formatCode>General</c:formatCode>
                <c:ptCount val="36"/>
                <c:pt idx="0">
                  <c:v>0.49772590645754172</c:v>
                </c:pt>
                <c:pt idx="1">
                  <c:v>0.50859480002356527</c:v>
                </c:pt>
                <c:pt idx="2">
                  <c:v>0.50571063971592012</c:v>
                </c:pt>
                <c:pt idx="3">
                  <c:v>0.48931799886823057</c:v>
                </c:pt>
                <c:pt idx="4">
                  <c:v>0.46080695375621472</c:v>
                </c:pt>
                <c:pt idx="5">
                  <c:v>0.42259520679733986</c:v>
                </c:pt>
                <c:pt idx="6">
                  <c:v>0.37792306828662259</c:v>
                </c:pt>
                <c:pt idx="7">
                  <c:v>0.33057868197138895</c:v>
                </c:pt>
                <c:pt idx="8">
                  <c:v>0.28457679500657962</c:v>
                </c:pt>
                <c:pt idx="9">
                  <c:v>0.24381831221297351</c:v>
                </c:pt>
                <c:pt idx="10">
                  <c:v>0.2117595040287559</c:v>
                </c:pt>
                <c:pt idx="11">
                  <c:v>0.19111891892324995</c:v>
                </c:pt>
                <c:pt idx="12">
                  <c:v>0.18364685374848294</c:v>
                </c:pt>
                <c:pt idx="13">
                  <c:v>0.18997693066616617</c:v>
                </c:pt>
                <c:pt idx="14">
                  <c:v>0.20957236674861052</c:v>
                </c:pt>
                <c:pt idx="15">
                  <c:v>0.24077149252696084</c:v>
                </c:pt>
                <c:pt idx="16">
                  <c:v>0.28092865956844665</c:v>
                </c:pt>
                <c:pt idx="17">
                  <c:v>0.32663858828919579</c:v>
                </c:pt>
                <c:pt idx="18">
                  <c:v>0.3740251315772285</c:v>
                </c:pt>
                <c:pt idx="19">
                  <c:v>0.4190699674168914</c:v>
                </c:pt>
                <c:pt idx="20">
                  <c:v>0.45795334777453228</c:v>
                </c:pt>
                <c:pt idx="21">
                  <c:v>0.48737800864875558</c:v>
                </c:pt>
                <c:pt idx="22">
                  <c:v>0.5048487741016342</c:v>
                </c:pt>
                <c:pt idx="23">
                  <c:v>0.50888414418447558</c:v>
                </c:pt>
                <c:pt idx="24">
                  <c:v>0.49914192435596438</c:v>
                </c:pt>
                <c:pt idx="25">
                  <c:v>0.47644824316867918</c:v>
                </c:pt>
                <c:pt idx="26">
                  <c:v>0.44272749755903806</c:v>
                </c:pt>
                <c:pt idx="27">
                  <c:v>0.40083916629602434</c:v>
                </c:pt>
                <c:pt idx="28">
                  <c:v>0.35433532961241665</c:v>
                </c:pt>
                <c:pt idx="29">
                  <c:v>0.30715945706289932</c:v>
                </c:pt>
                <c:pt idx="30">
                  <c:v>0.26331200603726712</c:v>
                </c:pt>
                <c:pt idx="31">
                  <c:v>0.22651118777358464</c:v>
                </c:pt>
                <c:pt idx="32">
                  <c:v>0.19987766750637018</c:v>
                </c:pt>
                <c:pt idx="33">
                  <c:v>0.18566993579894048</c:v>
                </c:pt>
                <c:pt idx="34">
                  <c:v>0.18509279125340891</c:v>
                </c:pt>
                <c:pt idx="35">
                  <c:v>0.19819517503477063</c:v>
                </c:pt>
              </c:numCache>
            </c:numRef>
          </c:xVal>
          <c:yVal>
            <c:numRef>
              <c:f>phase_det_iter!$G$80:$G$115</c:f>
              <c:numCache>
                <c:formatCode>General</c:formatCode>
                <c:ptCount val="36"/>
                <c:pt idx="0">
                  <c:v>0.14000453930787632</c:v>
                </c:pt>
                <c:pt idx="1">
                  <c:v>0.18614220282746516</c:v>
                </c:pt>
                <c:pt idx="2">
                  <c:v>0.23345497553966349</c:v>
                </c:pt>
                <c:pt idx="3">
                  <c:v>0.2779307910851373</c:v>
                </c:pt>
                <c:pt idx="4">
                  <c:v>0.31579815366846148</c:v>
                </c:pt>
                <c:pt idx="5">
                  <c:v>0.34384595637646787</c:v>
                </c:pt>
                <c:pt idx="6">
                  <c:v>0.359695779191744</c:v>
                </c:pt>
                <c:pt idx="7">
                  <c:v>0.36200357615643719</c:v>
                </c:pt>
                <c:pt idx="8">
                  <c:v>0.35057364885687547</c:v>
                </c:pt>
                <c:pt idx="9">
                  <c:v>0.32637524141424307</c:v>
                </c:pt>
                <c:pt idx="10">
                  <c:v>0.29146034974601809</c:v>
                </c:pt>
                <c:pt idx="11">
                  <c:v>0.2487897147741934</c:v>
                </c:pt>
                <c:pt idx="12">
                  <c:v>0.20198175514743352</c:v>
                </c:pt>
                <c:pt idx="13">
                  <c:v>0.15500572968111131</c:v>
                </c:pt>
                <c:pt idx="14">
                  <c:v>0.11184514897214511</c:v>
                </c:pt>
                <c:pt idx="15">
                  <c:v>7.6159978479866206E-2</c:v>
                </c:pt>
                <c:pt idx="16">
                  <c:v>5.0976277846350337E-2</c:v>
                </c:pt>
                <c:pt idx="17">
                  <c:v>3.8429594669494943E-2</c:v>
                </c:pt>
                <c:pt idx="18">
                  <c:v>3.9583872628972866E-2</c:v>
                </c:pt>
                <c:pt idx="19">
                  <c:v>5.4341230338744856E-2</c:v>
                </c:pt>
                <c:pt idx="20">
                  <c:v>8.1450261571147389E-2</c:v>
                </c:pt>
                <c:pt idx="21">
                  <c:v>0.11861215300354462</c:v>
                </c:pt>
                <c:pt idx="22">
                  <c:v>0.16267562082992984</c:v>
                </c:pt>
                <c:pt idx="23">
                  <c:v>0.20990413584671597</c:v>
                </c:pt>
                <c:pt idx="24">
                  <c:v>0.25629277664604677</c:v>
                </c:pt>
                <c:pt idx="25">
                  <c:v>0.29790784214600996</c:v>
                </c:pt>
                <c:pt idx="26">
                  <c:v>0.33122042472266089</c:v>
                </c:pt>
                <c:pt idx="27">
                  <c:v>0.35340565734250007</c:v>
                </c:pt>
                <c:pt idx="28">
                  <c:v>0.362582258897579</c:v>
                </c:pt>
                <c:pt idx="29">
                  <c:v>0.35797206458626707</c:v>
                </c:pt>
                <c:pt idx="30">
                  <c:v>0.33996601335477505</c:v>
                </c:pt>
                <c:pt idx="31">
                  <c:v>0.31009099674356982</c:v>
                </c:pt>
                <c:pt idx="32">
                  <c:v>0.27088038031673717</c:v>
                </c:pt>
                <c:pt idx="33">
                  <c:v>0.22565917730171289</c:v>
                </c:pt>
                <c:pt idx="34">
                  <c:v>0.17826209145701236</c:v>
                </c:pt>
                <c:pt idx="35">
                  <c:v>0.13270833879444621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8E9-A5F5-7B568E49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83183"/>
        <c:axId val="1702791743"/>
      </c:scatterChart>
      <c:valAx>
        <c:axId val="170518318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1743"/>
        <c:crosses val="autoZero"/>
        <c:crossBetween val="midCat"/>
      </c:valAx>
      <c:valAx>
        <c:axId val="170279174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phase_det_iter!$H$81:$H$115</c:f>
              <c:numCache>
                <c:formatCode>General</c:formatCode>
                <c:ptCount val="35"/>
                <c:pt idx="0">
                  <c:v>0.41088502620137585</c:v>
                </c:pt>
                <c:pt idx="1">
                  <c:v>0.41252717444534609</c:v>
                </c:pt>
                <c:pt idx="2">
                  <c:v>0.40856268820112773</c:v>
                </c:pt>
                <c:pt idx="3">
                  <c:v>0.39932775114557428</c:v>
                </c:pt>
                <c:pt idx="4">
                  <c:v>0.38560547486076452</c:v>
                </c:pt>
                <c:pt idx="5">
                  <c:v>0.36855949191142895</c:v>
                </c:pt>
                <c:pt idx="6">
                  <c:v>0.3496352811996194</c:v>
                </c:pt>
                <c:pt idx="7">
                  <c:v>0.33043759308810772</c:v>
                </c:pt>
                <c:pt idx="8">
                  <c:v>0.31259436849504141</c:v>
                </c:pt>
                <c:pt idx="9">
                  <c:v>0.29761869145731468</c:v>
                </c:pt>
                <c:pt idx="10">
                  <c:v>0.28678048141965229</c:v>
                </c:pt>
                <c:pt idx="11">
                  <c:v>0.28099880558938617</c:v>
                </c:pt>
                <c:pt idx="12">
                  <c:v>0.280763943139969</c:v>
                </c:pt>
                <c:pt idx="13">
                  <c:v>0.28609581012532076</c:v>
                </c:pt>
                <c:pt idx="14">
                  <c:v>0.29654227062234351</c:v>
                </c:pt>
                <c:pt idx="15">
                  <c:v>0.31121747731473548</c:v>
                </c:pt>
                <c:pt idx="16">
                  <c:v>0.32887699028253198</c:v>
                </c:pt>
                <c:pt idx="17">
                  <c:v>0.3480233040142563</c:v>
                </c:pt>
                <c:pt idx="18">
                  <c:v>0.36703283407751597</c:v>
                </c:pt>
                <c:pt idx="19">
                  <c:v>0.38429359513090677</c:v>
                </c:pt>
                <c:pt idx="20">
                  <c:v>0.39834189534684949</c:v>
                </c:pt>
                <c:pt idx="21">
                  <c:v>0.40798645572242442</c:v>
                </c:pt>
                <c:pt idx="22">
                  <c:v>0.41240942910948269</c:v>
                </c:pt>
                <c:pt idx="23">
                  <c:v>0.41123575267155843</c:v>
                </c:pt>
                <c:pt idx="24">
                  <c:v>0.4045649527623954</c:v>
                </c:pt>
                <c:pt idx="25">
                  <c:v>0.39296270521055676</c:v>
                </c:pt>
                <c:pt idx="26">
                  <c:v>0.37741286668785284</c:v>
                </c:pt>
                <c:pt idx="27">
                  <c:v>0.35923404484406263</c:v>
                </c:pt>
                <c:pt idx="28">
                  <c:v>0.33996778196028188</c:v>
                </c:pt>
                <c:pt idx="29">
                  <c:v>0.32124783401306722</c:v>
                </c:pt>
                <c:pt idx="30">
                  <c:v>0.30466163012783631</c:v>
                </c:pt>
                <c:pt idx="31">
                  <c:v>0.29161566049364274</c:v>
                </c:pt>
                <c:pt idx="32">
                  <c:v>0.28321620768270389</c:v>
                </c:pt>
                <c:pt idx="33">
                  <c:v>0.28017553521557576</c:v>
                </c:pt>
                <c:pt idx="34">
                  <c:v>0.28275148846922205</c:v>
                </c:pt>
              </c:numCache>
            </c:numRef>
          </c:xVal>
          <c:yVal>
            <c:numRef>
              <c:f>phase_det_iter!$I$81:$I$115</c:f>
              <c:numCache>
                <c:formatCode>General</c:formatCode>
                <c:ptCount val="35"/>
                <c:pt idx="0">
                  <c:v>0.18481115819971783</c:v>
                </c:pt>
                <c:pt idx="1">
                  <c:v>0.204030268568274</c:v>
                </c:pt>
                <c:pt idx="2">
                  <c:v>0.22290760161702128</c:v>
                </c:pt>
                <c:pt idx="3">
                  <c:v>0.23984238215276765</c:v>
                </c:pt>
                <c:pt idx="4">
                  <c:v>0.25339856110471493</c:v>
                </c:pt>
                <c:pt idx="5">
                  <c:v>0.26242659076267139</c:v>
                </c:pt>
                <c:pt idx="6">
                  <c:v>0.26616090504362333</c:v>
                </c:pt>
                <c:pt idx="7">
                  <c:v>0.26428483857703766</c:v>
                </c:pt>
                <c:pt idx="8">
                  <c:v>0.25695747954834702</c:v>
                </c:pt>
                <c:pt idx="9">
                  <c:v>0.24480017921169533</c:v>
                </c:pt>
                <c:pt idx="10">
                  <c:v>0.22884386204909385</c:v>
                </c:pt>
                <c:pt idx="11">
                  <c:v>0.21044160461127945</c:v>
                </c:pt>
                <c:pt idx="12">
                  <c:v>0.19115389624963885</c:v>
                </c:pt>
                <c:pt idx="13">
                  <c:v>0.17261631149151691</c:v>
                </c:pt>
                <c:pt idx="14">
                  <c:v>0.1564008152827063</c:v>
                </c:pt>
                <c:pt idx="15">
                  <c:v>0.1438824622460799</c:v>
                </c:pt>
                <c:pt idx="16">
                  <c:v>0.13612279369942093</c:v>
                </c:pt>
                <c:pt idx="17">
                  <c:v>0.13377982022529933</c:v>
                </c:pt>
                <c:pt idx="18">
                  <c:v>0.13705222316318466</c:v>
                </c:pt>
                <c:pt idx="19">
                  <c:v>0.1456625066702279</c:v>
                </c:pt>
                <c:pt idx="20">
                  <c:v>0.15888052903579258</c:v>
                </c:pt>
                <c:pt idx="21">
                  <c:v>0.17558541782249448</c:v>
                </c:pt>
                <c:pt idx="22">
                  <c:v>0.19436061850400566</c:v>
                </c:pt>
                <c:pt idx="23">
                  <c:v>0.21361401658935897</c:v>
                </c:pt>
                <c:pt idx="24">
                  <c:v>0.23171294702145795</c:v>
                </c:pt>
                <c:pt idx="25">
                  <c:v>0.2471226422150532</c:v>
                </c:pt>
                <c:pt idx="26">
                  <c:v>0.25853637850655303</c:v>
                </c:pt>
                <c:pt idx="27">
                  <c:v>0.26498628475282415</c:v>
                </c:pt>
                <c:pt idx="28">
                  <c:v>0.26592541664288838</c:v>
                </c:pt>
                <c:pt idx="29">
                  <c:v>0.26127413691925666</c:v>
                </c:pt>
                <c:pt idx="30">
                  <c:v>0.25142686852180751</c:v>
                </c:pt>
                <c:pt idx="31">
                  <c:v>0.23721864799572456</c:v>
                </c:pt>
                <c:pt idx="32">
                  <c:v>0.21985431539436562</c:v>
                </c:pt>
                <c:pt idx="33">
                  <c:v>0.20080634528829949</c:v>
                </c:pt>
                <c:pt idx="34">
                  <c:v>0.18168998268845271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6-41A2-B4E0-B8CD692D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78047"/>
        <c:axId val="1364332095"/>
      </c:scatterChart>
      <c:valAx>
        <c:axId val="157597804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32095"/>
        <c:crosses val="autoZero"/>
        <c:crossBetween val="midCat"/>
      </c:valAx>
      <c:valAx>
        <c:axId val="136433209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phase_det_iter!$J$82:$J$115</c:f>
              <c:numCache>
                <c:formatCode>General</c:formatCode>
                <c:ptCount val="34"/>
                <c:pt idx="0">
                  <c:v>0.37326787958624863</c:v>
                </c:pt>
                <c:pt idx="1">
                  <c:v>0.37279026522574232</c:v>
                </c:pt>
                <c:pt idx="2">
                  <c:v>0.37007565860185826</c:v>
                </c:pt>
                <c:pt idx="3">
                  <c:v>0.36535425509927488</c:v>
                </c:pt>
                <c:pt idx="4">
                  <c:v>0.35902642407018381</c:v>
                </c:pt>
                <c:pt idx="5">
                  <c:v>0.35162875799362026</c:v>
                </c:pt>
                <c:pt idx="6">
                  <c:v>0.34378857007703489</c:v>
                </c:pt>
                <c:pt idx="7">
                  <c:v>0.33617069884895584</c:v>
                </c:pt>
                <c:pt idx="8">
                  <c:v>0.32942113064948142</c:v>
                </c:pt>
                <c:pt idx="9">
                  <c:v>0.32411222076368645</c:v>
                </c:pt>
                <c:pt idx="10">
                  <c:v>0.32069415838014803</c:v>
                </c:pt>
                <c:pt idx="11">
                  <c:v>0.31945679108795877</c:v>
                </c:pt>
                <c:pt idx="12">
                  <c:v>0.32050504614888875</c:v>
                </c:pt>
                <c:pt idx="13">
                  <c:v>0.32375003279145337</c:v>
                </c:pt>
                <c:pt idx="14">
                  <c:v>0.32891658004179231</c:v>
                </c:pt>
                <c:pt idx="15">
                  <c:v>0.33556657089195169</c:v>
                </c:pt>
                <c:pt idx="16">
                  <c:v>0.34313609409663737</c:v>
                </c:pt>
                <c:pt idx="17">
                  <c:v>0.35098326317011547</c:v>
                </c:pt>
                <c:pt idx="18">
                  <c:v>0.3584426475901249</c:v>
                </c:pt>
                <c:pt idx="19">
                  <c:v>0.36488170050774876</c:v>
                </c:pt>
                <c:pt idx="20">
                  <c:v>0.36975439796123316</c:v>
                </c:pt>
                <c:pt idx="21">
                  <c:v>0.37264754105293119</c:v>
                </c:pt>
                <c:pt idx="22">
                  <c:v>0.37331579471981391</c:v>
                </c:pt>
                <c:pt idx="23">
                  <c:v>0.37170249185277893</c:v>
                </c:pt>
                <c:pt idx="24">
                  <c:v>0.36794443859928561</c:v>
                </c:pt>
                <c:pt idx="25">
                  <c:v>0.36236031336620511</c:v>
                </c:pt>
                <c:pt idx="26">
                  <c:v>0.35542364327341547</c:v>
                </c:pt>
                <c:pt idx="27">
                  <c:v>0.3477226496220438</c:v>
                </c:pt>
                <c:pt idx="28">
                  <c:v>0.33991036743393799</c:v>
                </c:pt>
                <c:pt idx="29">
                  <c:v>0.33264926886535007</c:v>
                </c:pt>
                <c:pt idx="30">
                  <c:v>0.32655508636290542</c:v>
                </c:pt>
                <c:pt idx="31">
                  <c:v>0.32214459929089123</c:v>
                </c:pt>
                <c:pt idx="32">
                  <c:v>0.31979181166127207</c:v>
                </c:pt>
                <c:pt idx="33">
                  <c:v>0.31969623704209249</c:v>
                </c:pt>
              </c:numCache>
            </c:numRef>
          </c:xVal>
          <c:yVal>
            <c:numRef>
              <c:f>phase_det_iter!$K$82:$K$115</c:f>
              <c:numCache>
                <c:formatCode>General</c:formatCode>
                <c:ptCount val="34"/>
                <c:pt idx="0">
                  <c:v>0.1977050098719364</c:v>
                </c:pt>
                <c:pt idx="1">
                  <c:v>0.20553996260421092</c:v>
                </c:pt>
                <c:pt idx="2">
                  <c:v>0.21290511777378757</c:v>
                </c:pt>
                <c:pt idx="3">
                  <c:v>0.21917591905912176</c:v>
                </c:pt>
                <c:pt idx="4">
                  <c:v>0.22382061003502202</c:v>
                </c:pt>
                <c:pt idx="5">
                  <c:v>0.22644532647952825</c:v>
                </c:pt>
                <c:pt idx="6">
                  <c:v>0.22682749558730714</c:v>
                </c:pt>
                <c:pt idx="7">
                  <c:v>0.22493470987655972</c:v>
                </c:pt>
                <c:pt idx="8">
                  <c:v>0.22092747530456769</c:v>
                </c:pt>
                <c:pt idx="9">
                  <c:v>0.21514560055506982</c:v>
                </c:pt>
                <c:pt idx="10">
                  <c:v>0.2080793816696544</c:v>
                </c:pt>
                <c:pt idx="11">
                  <c:v>0.20032802553162482</c:v>
                </c:pt>
                <c:pt idx="12">
                  <c:v>0.19254883784128141</c:v>
                </c:pt>
                <c:pt idx="13">
                  <c:v>0.18540148438115711</c:v>
                </c:pt>
                <c:pt idx="14">
                  <c:v>0.17949205214917704</c:v>
                </c:pt>
                <c:pt idx="15">
                  <c:v>0.17532165390834342</c:v>
                </c:pt>
                <c:pt idx="16">
                  <c:v>0.17324393442580877</c:v>
                </c:pt>
                <c:pt idx="17">
                  <c:v>0.17343508182076134</c:v>
                </c:pt>
                <c:pt idx="18">
                  <c:v>0.17587888702348789</c:v>
                </c:pt>
                <c:pt idx="19">
                  <c:v>0.18036811828489568</c:v>
                </c:pt>
                <c:pt idx="20">
                  <c:v>0.18652209418029339</c:v>
                </c:pt>
                <c:pt idx="21">
                  <c:v>0.19381896493736661</c:v>
                </c:pt>
                <c:pt idx="22">
                  <c:v>0.20163996467083378</c:v>
                </c:pt>
                <c:pt idx="23">
                  <c:v>0.2093218819870824</c:v>
                </c:pt>
                <c:pt idx="24">
                  <c:v>0.21621329951457829</c:v>
                </c:pt>
                <c:pt idx="25">
                  <c:v>0.22172983331539531</c:v>
                </c:pt>
                <c:pt idx="26">
                  <c:v>0.22540368794210819</c:v>
                </c:pt>
                <c:pt idx="27">
                  <c:v>0.22692332493029477</c:v>
                </c:pt>
                <c:pt idx="28">
                  <c:v>0.22615988088664318</c:v>
                </c:pt>
                <c:pt idx="29">
                  <c:v>0.22317809495007024</c:v>
                </c:pt>
                <c:pt idx="30">
                  <c:v>0.21823081899037888</c:v>
                </c:pt>
                <c:pt idx="31">
                  <c:v>0.2117375760731674</c:v>
                </c:pt>
                <c:pt idx="32">
                  <c:v>0.20424898540707628</c:v>
                </c:pt>
                <c:pt idx="33">
                  <c:v>0.19640007049566868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9-423E-A5EF-D5BD1D85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5231"/>
        <c:axId val="1584596895"/>
      </c:scatterChart>
      <c:valAx>
        <c:axId val="13548152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96895"/>
        <c:crosses val="autoZero"/>
        <c:crossBetween val="midCat"/>
      </c:valAx>
      <c:valAx>
        <c:axId val="158459689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phase_det_iter!$N$171:$N$204</c:f>
              <c:numCache>
                <c:formatCode>General</c:formatCode>
                <c:ptCount val="34"/>
                <c:pt idx="0">
                  <c:v>0.4716265341053113</c:v>
                </c:pt>
                <c:pt idx="1">
                  <c:v>0.47481574604661303</c:v>
                </c:pt>
                <c:pt idx="2">
                  <c:v>0.46711632736281583</c:v>
                </c:pt>
                <c:pt idx="3">
                  <c:v>0.44918117952041192</c:v>
                </c:pt>
                <c:pt idx="4">
                  <c:v>0.42253118153754443</c:v>
                </c:pt>
                <c:pt idx="5">
                  <c:v>0.38942622126805054</c:v>
                </c:pt>
                <c:pt idx="6">
                  <c:v>0.35267355962288766</c:v>
                </c:pt>
                <c:pt idx="7">
                  <c:v>0.31538977821310932</c:v>
                </c:pt>
                <c:pt idx="8">
                  <c:v>0.28073649696855674</c:v>
                </c:pt>
                <c:pt idx="9">
                  <c:v>0.25165227256117356</c:v>
                </c:pt>
                <c:pt idx="10">
                  <c:v>0.23060341232497403</c:v>
                </c:pt>
                <c:pt idx="11">
                  <c:v>0.21937483435320088</c:v>
                </c:pt>
                <c:pt idx="12">
                  <c:v>0.2189187085856322</c:v>
                </c:pt>
                <c:pt idx="13">
                  <c:v>0.22927371394008389</c:v>
                </c:pt>
                <c:pt idx="14">
                  <c:v>0.24956175838661585</c:v>
                </c:pt>
                <c:pt idx="15">
                  <c:v>0.27806244009808656</c:v>
                </c:pt>
                <c:pt idx="16">
                  <c:v>0.31235893546097837</c:v>
                </c:pt>
                <c:pt idx="17">
                  <c:v>0.34954294281800791</c:v>
                </c:pt>
                <c:pt idx="18">
                  <c:v>0.38646130295931674</c:v>
                </c:pt>
                <c:pt idx="19">
                  <c:v>0.41998338324017936</c:v>
                </c:pt>
                <c:pt idx="20">
                  <c:v>0.44726655147313743</c:v>
                </c:pt>
                <c:pt idx="21">
                  <c:v>0.46599722772683527</c:v>
                </c:pt>
                <c:pt idx="22">
                  <c:v>0.47458707312834703</c:v>
                </c:pt>
                <c:pt idx="23">
                  <c:v>0.47230767909386395</c:v>
                </c:pt>
                <c:pt idx="24">
                  <c:v>0.45935233550265453</c:v>
                </c:pt>
                <c:pt idx="25">
                  <c:v>0.43681963994720108</c:v>
                </c:pt>
                <c:pt idx="26">
                  <c:v>0.40662033797552388</c:v>
                </c:pt>
                <c:pt idx="27">
                  <c:v>0.37131529416117509</c:v>
                </c:pt>
                <c:pt idx="28">
                  <c:v>0.33389833386002643</c:v>
                </c:pt>
                <c:pt idx="29">
                  <c:v>0.29754237041211995</c:v>
                </c:pt>
                <c:pt idx="30">
                  <c:v>0.26533034589734056</c:v>
                </c:pt>
                <c:pt idx="31">
                  <c:v>0.2399938013460241</c:v>
                </c:pt>
                <c:pt idx="32">
                  <c:v>0.22368124533688963</c:v>
                </c:pt>
                <c:pt idx="33">
                  <c:v>0.21777596304744756</c:v>
                </c:pt>
              </c:numCache>
            </c:numRef>
          </c:xVal>
          <c:yVal>
            <c:numRef>
              <c:f>phase_det_iter!$O$171:$O$204</c:f>
              <c:numCache>
                <c:formatCode>General</c:formatCode>
                <c:ptCount val="34"/>
                <c:pt idx="0">
                  <c:v>0.17050195972530133</c:v>
                </c:pt>
                <c:pt idx="1">
                  <c:v>0.20782734524617394</c:v>
                </c:pt>
                <c:pt idx="2">
                  <c:v>0.24448896590074948</c:v>
                </c:pt>
                <c:pt idx="3">
                  <c:v>0.27737796024474615</c:v>
                </c:pt>
                <c:pt idx="4">
                  <c:v>0.30370538101856337</c:v>
                </c:pt>
                <c:pt idx="5">
                  <c:v>0.32123869452866227</c:v>
                </c:pt>
                <c:pt idx="6">
                  <c:v>0.32849109682615096</c:v>
                </c:pt>
                <c:pt idx="7">
                  <c:v>0.32484759289775833</c:v>
                </c:pt>
                <c:pt idx="8">
                  <c:v>0.3106171475050723</c:v>
                </c:pt>
                <c:pt idx="9">
                  <c:v>0.28700648534346401</c:v>
                </c:pt>
                <c:pt idx="10">
                  <c:v>0.25601776223577632</c:v>
                </c:pt>
                <c:pt idx="11">
                  <c:v>0.22027878472073936</c:v>
                </c:pt>
                <c:pt idx="12">
                  <c:v>0.18282017521140534</c:v>
                </c:pt>
                <c:pt idx="13">
                  <c:v>0.14681837885070664</c:v>
                </c:pt>
                <c:pt idx="14">
                  <c:v>0.11532630477445246</c:v>
                </c:pt>
                <c:pt idx="15">
                  <c:v>9.10144430796056E-2</c:v>
                </c:pt>
                <c:pt idx="16">
                  <c:v>7.5944410468095302E-2</c:v>
                </c:pt>
                <c:pt idx="17">
                  <c:v>7.1394127624109627E-2</c:v>
                </c:pt>
                <c:pt idx="18">
                  <c:v>7.774945307330583E-2</c:v>
                </c:pt>
                <c:pt idx="19">
                  <c:v>9.4471462842822096E-2</c:v>
                </c:pt>
                <c:pt idx="20">
                  <c:v>0.1201421505675557</c:v>
                </c:pt>
                <c:pt idx="21">
                  <c:v>0.15258467272854997</c:v>
                </c:pt>
                <c:pt idx="22">
                  <c:v>0.1890479423716771</c:v>
                </c:pt>
                <c:pt idx="23">
                  <c:v>0.22643991798040242</c:v>
                </c:pt>
                <c:pt idx="24">
                  <c:v>0.26158980488664568</c:v>
                </c:pt>
                <c:pt idx="25">
                  <c:v>0.29151693485419405</c:v>
                </c:pt>
                <c:pt idx="26">
                  <c:v>0.3136835231688464</c:v>
                </c:pt>
                <c:pt idx="27">
                  <c:v>0.32620986973738497</c:v>
                </c:pt>
                <c:pt idx="28">
                  <c:v>0.32803375540011548</c:v>
                </c:pt>
                <c:pt idx="29">
                  <c:v>0.31900051684116193</c:v>
                </c:pt>
                <c:pt idx="30">
                  <c:v>0.29987616185209476</c:v>
                </c:pt>
                <c:pt idx="31">
                  <c:v>0.27228241279027149</c:v>
                </c:pt>
                <c:pt idx="32">
                  <c:v>0.23855918646867569</c:v>
                </c:pt>
                <c:pt idx="33">
                  <c:v>0.20156617201769733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4924-9BA4-F8809D2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45168"/>
        <c:axId val="648471472"/>
      </c:scatterChart>
      <c:valAx>
        <c:axId val="8370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1472"/>
        <c:crosses val="autoZero"/>
        <c:crossBetween val="midCat"/>
      </c:valAx>
      <c:valAx>
        <c:axId val="648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avg!$E$7:$E$26</c:f>
              <c:numCache>
                <c:formatCode>General</c:formatCode>
                <c:ptCount val="20"/>
                <c:pt idx="0">
                  <c:v>0.99211470131447788</c:v>
                </c:pt>
                <c:pt idx="1">
                  <c:v>0.55171765857620481</c:v>
                </c:pt>
                <c:pt idx="2">
                  <c:v>-0.27278632604571335</c:v>
                </c:pt>
                <c:pt idx="3">
                  <c:v>-0.9073759226534921</c:v>
                </c:pt>
                <c:pt idx="4">
                  <c:v>-0.91024857967895012</c:v>
                </c:pt>
                <c:pt idx="5">
                  <c:v>-0.27940434753197224</c:v>
                </c:pt>
                <c:pt idx="6">
                  <c:v>0.54596175247847201</c:v>
                </c:pt>
                <c:pt idx="7">
                  <c:v>0.99122818398976764</c:v>
                </c:pt>
                <c:pt idx="11">
                  <c:v>4.236938933049289E-2</c:v>
                </c:pt>
                <c:pt idx="12">
                  <c:v>-0.17926546055137266</c:v>
                </c:pt>
                <c:pt idx="13">
                  <c:v>-0.27609533678884279</c:v>
                </c:pt>
                <c:pt idx="15">
                  <c:v>4.0933060817763878E-2</c:v>
                </c:pt>
                <c:pt idx="16">
                  <c:v>0.13615665552211628</c:v>
                </c:pt>
                <c:pt idx="17">
                  <c:v>0.13658771321637933</c:v>
                </c:pt>
              </c:numCache>
            </c:numRef>
          </c:xVal>
          <c:yVal>
            <c:numRef>
              <c:f>avg!$F$7:$F$26</c:f>
              <c:numCache>
                <c:formatCode>General</c:formatCode>
                <c:ptCount val="20"/>
                <c:pt idx="0">
                  <c:v>0.12533323356430426</c:v>
                </c:pt>
                <c:pt idx="1">
                  <c:v>0.83403094979454462</c:v>
                </c:pt>
                <c:pt idx="2">
                  <c:v>0.9620746438413611</c:v>
                </c:pt>
                <c:pt idx="3">
                  <c:v>0.4203200387665616</c:v>
                </c:pt>
                <c:pt idx="4">
                  <c:v>-0.41406222140211479</c:v>
                </c:pt>
                <c:pt idx="5">
                  <c:v>-0.96017353149325713</c:v>
                </c:pt>
                <c:pt idx="6">
                  <c:v>-0.83781010069742878</c:v>
                </c:pt>
                <c:pt idx="7">
                  <c:v>-0.13216159527013649</c:v>
                </c:pt>
                <c:pt idx="11">
                  <c:v>0.2728266361654329</c:v>
                </c:pt>
                <c:pt idx="12">
                  <c:v>0.20998436419621491</c:v>
                </c:pt>
                <c:pt idx="13">
                  <c:v>9.5055617405198634E-4</c:v>
                </c:pt>
                <c:pt idx="15">
                  <c:v>-0.14436449391890527</c:v>
                </c:pt>
                <c:pt idx="16">
                  <c:v>-6.3071290849356254E-2</c:v>
                </c:pt>
                <c:pt idx="17">
                  <c:v>6.2132271571966158E-2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D-456E-87A4-5480E12A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39888"/>
        <c:axId val="648465024"/>
      </c:scatterChart>
      <c:valAx>
        <c:axId val="8370398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5024"/>
        <c:crosses val="autoZero"/>
        <c:crossBetween val="midCat"/>
      </c:valAx>
      <c:valAx>
        <c:axId val="64846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phase_det_2!$D$5:$D$136</c:f>
              <c:numCache>
                <c:formatCode>General</c:formatCode>
                <c:ptCount val="132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0.81406412564868524</c:v>
                </c:pt>
                <c:pt idx="38">
                  <c:v>0.72008209290077763</c:v>
                </c:pt>
                <c:pt idx="39">
                  <c:v>0.60422073013920063</c:v>
                </c:pt>
                <c:pt idx="40">
                  <c:v>0.47000042624278632</c:v>
                </c:pt>
                <c:pt idx="41">
                  <c:v>0.32149939722667581</c:v>
                </c:pt>
                <c:pt idx="42">
                  <c:v>0.16322977171237796</c:v>
                </c:pt>
                <c:pt idx="43">
                  <c:v>4.9218284918755572E-7</c:v>
                </c:pt>
                <c:pt idx="44">
                  <c:v>-0.16322880230140638</c:v>
                </c:pt>
                <c:pt idx="45">
                  <c:v>-0.3214984722254931</c:v>
                </c:pt>
                <c:pt idx="46">
                  <c:v>-0.4699995737570849</c:v>
                </c:pt>
                <c:pt idx="47">
                  <c:v>-0.60421997607132738</c:v>
                </c:pt>
                <c:pt idx="48">
                  <c:v>-0.72008146016270347</c:v>
                </c:pt>
                <c:pt idx="49">
                  <c:v>-0.81406363346583599</c:v>
                </c:pt>
                <c:pt idx="50">
                  <c:v>-0.8833108952021842</c:v>
                </c:pt>
                <c:pt idx="51">
                  <c:v>-0.92571920236469385</c:v>
                </c:pt>
                <c:pt idx="52">
                  <c:v>-0.93999999999987105</c:v>
                </c:pt>
                <c:pt idx="53">
                  <c:v>-0.92571937329800347</c:v>
                </c:pt>
                <c:pt idx="54">
                  <c:v>-0.88331123187508143</c:v>
                </c:pt>
                <c:pt idx="55">
                  <c:v>-0.81406412564868524</c:v>
                </c:pt>
                <c:pt idx="56">
                  <c:v>-0.72008209290077763</c:v>
                </c:pt>
                <c:pt idx="57">
                  <c:v>-0.60422073013920108</c:v>
                </c:pt>
                <c:pt idx="58">
                  <c:v>-0.47000042624278604</c:v>
                </c:pt>
                <c:pt idx="59">
                  <c:v>-0.32149939722667592</c:v>
                </c:pt>
                <c:pt idx="60">
                  <c:v>-0.16322977171237804</c:v>
                </c:pt>
                <c:pt idx="61">
                  <c:v>-4.9218284951144153E-7</c:v>
                </c:pt>
                <c:pt idx="62">
                  <c:v>0.16322880230140588</c:v>
                </c:pt>
                <c:pt idx="63">
                  <c:v>0.32149847222549316</c:v>
                </c:pt>
                <c:pt idx="64">
                  <c:v>0.46999957375708479</c:v>
                </c:pt>
                <c:pt idx="65">
                  <c:v>0.60421997607132727</c:v>
                </c:pt>
                <c:pt idx="66">
                  <c:v>0.72008146016270369</c:v>
                </c:pt>
                <c:pt idx="67">
                  <c:v>0.81406363346583621</c:v>
                </c:pt>
                <c:pt idx="68">
                  <c:v>0.88331089520218409</c:v>
                </c:pt>
                <c:pt idx="69">
                  <c:v>0.92571920236469385</c:v>
                </c:pt>
                <c:pt idx="70">
                  <c:v>0.93999999999987105</c:v>
                </c:pt>
                <c:pt idx="71">
                  <c:v>0.92571937329800358</c:v>
                </c:pt>
                <c:pt idx="72">
                  <c:v>0.88331123187508132</c:v>
                </c:pt>
                <c:pt idx="73">
                  <c:v>0.81406412564868535</c:v>
                </c:pt>
                <c:pt idx="74">
                  <c:v>0.79282053246696627</c:v>
                </c:pt>
                <c:pt idx="75">
                  <c:v>0.83881417910832234</c:v>
                </c:pt>
                <c:pt idx="76">
                  <c:v>0.83430259314811395</c:v>
                </c:pt>
                <c:pt idx="77">
                  <c:v>0.77942286340589984</c:v>
                </c:pt>
                <c:pt idx="78">
                  <c:v>0.6801295939799884</c:v>
                </c:pt>
                <c:pt idx="79">
                  <c:v>0.54749688772362359</c:v>
                </c:pt>
                <c:pt idx="80">
                  <c:v>0.39641005679397301</c:v>
                </c:pt>
                <c:pt idx="81">
                  <c:v>0.24380402642703905</c:v>
                </c:pt>
                <c:pt idx="82">
                  <c:v>0.1066598796856227</c:v>
                </c:pt>
                <c:pt idx="83">
                  <c:v>3.0628689150977258E-17</c:v>
                </c:pt>
                <c:pt idx="84">
                  <c:v>-6.4877689106828451E-2</c:v>
                </c:pt>
                <c:pt idx="85">
                  <c:v>-8.1714812935123726E-2</c:v>
                </c:pt>
                <c:pt idx="86">
                  <c:v>-4.999979056048983E-2</c:v>
                </c:pt>
                <c:pt idx="87">
                  <c:v>2.5016621830221672E-2</c:v>
                </c:pt>
                <c:pt idx="88">
                  <c:v>0.1329979614000987</c:v>
                </c:pt>
                <c:pt idx="89">
                  <c:v>0.2598079352945496</c:v>
                </c:pt>
                <c:pt idx="90">
                  <c:v>0.38924925829390317</c:v>
                </c:pt>
                <c:pt idx="91">
                  <c:v>0.50504469524681561</c:v>
                </c:pt>
                <c:pt idx="92">
                  <c:v>0.5928205324669662</c:v>
                </c:pt>
                <c:pt idx="93">
                  <c:v>0.64185262850588076</c:v>
                </c:pt>
                <c:pt idx="94">
                  <c:v>0.64636406899093224</c:v>
                </c:pt>
                <c:pt idx="95">
                  <c:v>0.60621778264901205</c:v>
                </c:pt>
                <c:pt idx="96">
                  <c:v>0.52692070535619284</c:v>
                </c:pt>
                <c:pt idx="97">
                  <c:v>0.41893936578631585</c:v>
                </c:pt>
                <c:pt idx="98">
                  <c:v>0.29641005679397325</c:v>
                </c:pt>
                <c:pt idx="99">
                  <c:v>0.17539999776190565</c:v>
                </c:pt>
                <c:pt idx="100">
                  <c:v>7.1930244152236575E-2</c:v>
                </c:pt>
                <c:pt idx="101">
                  <c:v>5.51316138056732E-17</c:v>
                </c:pt>
                <c:pt idx="102">
                  <c:v>-3.0148053573442364E-2</c:v>
                </c:pt>
                <c:pt idx="103">
                  <c:v>-1.3310784269989903E-2</c:v>
                </c:pt>
                <c:pt idx="104">
                  <c:v>5.00002094395103E-2</c:v>
                </c:pt>
                <c:pt idx="105">
                  <c:v>0.15357414376752948</c:v>
                </c:pt>
                <c:pt idx="106">
                  <c:v>0.28620685002389418</c:v>
                </c:pt>
                <c:pt idx="107">
                  <c:v>0.43301301605143672</c:v>
                </c:pt>
                <c:pt idx="108">
                  <c:v>0.57718778245108437</c:v>
                </c:pt>
                <c:pt idx="109">
                  <c:v>0.7020062458492573</c:v>
                </c:pt>
                <c:pt idx="110">
                  <c:v>0.79282053246696615</c:v>
                </c:pt>
                <c:pt idx="111">
                  <c:v>0.34641026623348314</c:v>
                </c:pt>
              </c:numCache>
            </c:numRef>
          </c:xVal>
          <c:yVal>
            <c:numRef>
              <c:f>phase_det_2!$E$5:$E$136</c:f>
              <c:numCache>
                <c:formatCode>General</c:formatCode>
                <c:ptCount val="132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0.46999957375708495</c:v>
                </c:pt>
                <c:pt idx="38">
                  <c:v>0.6042199760713276</c:v>
                </c:pt>
                <c:pt idx="39">
                  <c:v>0.72008146016270347</c:v>
                </c:pt>
                <c:pt idx="40">
                  <c:v>0.8140636334658361</c:v>
                </c:pt>
                <c:pt idx="41">
                  <c:v>0.8833108952021842</c:v>
                </c:pt>
                <c:pt idx="42">
                  <c:v>0.92571920236469385</c:v>
                </c:pt>
                <c:pt idx="43">
                  <c:v>0.93999999999987105</c:v>
                </c:pt>
                <c:pt idx="44">
                  <c:v>0.92571937329800347</c:v>
                </c:pt>
                <c:pt idx="45">
                  <c:v>0.88331123187508132</c:v>
                </c:pt>
                <c:pt idx="46">
                  <c:v>0.81406412564868524</c:v>
                </c:pt>
                <c:pt idx="47">
                  <c:v>0.72008209290077785</c:v>
                </c:pt>
                <c:pt idx="48">
                  <c:v>0.60422073013920063</c:v>
                </c:pt>
                <c:pt idx="49">
                  <c:v>0.47000042624278632</c:v>
                </c:pt>
                <c:pt idx="50">
                  <c:v>0.32149939722667586</c:v>
                </c:pt>
                <c:pt idx="51">
                  <c:v>0.16322977171237801</c:v>
                </c:pt>
                <c:pt idx="52">
                  <c:v>4.9218284903641571E-7</c:v>
                </c:pt>
                <c:pt idx="53">
                  <c:v>-0.16322880230140635</c:v>
                </c:pt>
                <c:pt idx="54">
                  <c:v>-0.32149847222549283</c:v>
                </c:pt>
                <c:pt idx="55">
                  <c:v>-0.46999957375708484</c:v>
                </c:pt>
                <c:pt idx="56">
                  <c:v>-0.60421997607132771</c:v>
                </c:pt>
                <c:pt idx="57">
                  <c:v>-0.72008146016270314</c:v>
                </c:pt>
                <c:pt idx="58">
                  <c:v>-0.81406363346583621</c:v>
                </c:pt>
                <c:pt idx="59">
                  <c:v>-0.8833108952021842</c:v>
                </c:pt>
                <c:pt idx="60">
                  <c:v>-0.92571920236469385</c:v>
                </c:pt>
                <c:pt idx="61">
                  <c:v>-0.93999999999987105</c:v>
                </c:pt>
                <c:pt idx="62">
                  <c:v>-0.92571937329800358</c:v>
                </c:pt>
                <c:pt idx="63">
                  <c:v>-0.88331123187508132</c:v>
                </c:pt>
                <c:pt idx="64">
                  <c:v>-0.81406412564868535</c:v>
                </c:pt>
                <c:pt idx="65">
                  <c:v>-0.72008209290077796</c:v>
                </c:pt>
                <c:pt idx="66">
                  <c:v>-0.60422073013920041</c:v>
                </c:pt>
                <c:pt idx="67">
                  <c:v>-0.47000042624278615</c:v>
                </c:pt>
                <c:pt idx="68">
                  <c:v>-0.32149939722667598</c:v>
                </c:pt>
                <c:pt idx="69">
                  <c:v>-0.1632297717123781</c:v>
                </c:pt>
                <c:pt idx="70">
                  <c:v>-4.9218284956902357E-7</c:v>
                </c:pt>
                <c:pt idx="71">
                  <c:v>0.1632288023014058</c:v>
                </c:pt>
                <c:pt idx="72">
                  <c:v>0.3214984722254931</c:v>
                </c:pt>
                <c:pt idx="73">
                  <c:v>0.46999957375708473</c:v>
                </c:pt>
                <c:pt idx="74">
                  <c:v>0</c:v>
                </c:pt>
                <c:pt idx="75">
                  <c:v>0.14790557157762002</c:v>
                </c:pt>
                <c:pt idx="76">
                  <c:v>0.30366131027701909</c:v>
                </c:pt>
                <c:pt idx="77">
                  <c:v>0.44999999999994511</c:v>
                </c:pt>
                <c:pt idx="78">
                  <c:v>0.57069649146136137</c:v>
                </c:pt>
                <c:pt idx="79">
                  <c:v>0.65248138287877711</c:v>
                </c:pt>
                <c:pt idx="80">
                  <c:v>0.68660235899842526</c:v>
                </c:pt>
                <c:pt idx="81">
                  <c:v>0.66984605738040759</c:v>
                </c:pt>
                <c:pt idx="82">
                  <c:v>0.60489823654368402</c:v>
                </c:pt>
                <c:pt idx="83">
                  <c:v>0.49999963724007235</c:v>
                </c:pt>
                <c:pt idx="84">
                  <c:v>0.36793965873036621</c:v>
                </c:pt>
                <c:pt idx="85">
                  <c:v>0.22450960337421094</c:v>
                </c:pt>
                <c:pt idx="86">
                  <c:v>8.6602177618571183E-2</c:v>
                </c:pt>
                <c:pt idx="87">
                  <c:v>-2.9813648940737413E-2</c:v>
                </c:pt>
                <c:pt idx="88">
                  <c:v>-0.111598540358153</c:v>
                </c:pt>
                <c:pt idx="89">
                  <c:v>-0.15000018137990903</c:v>
                </c:pt>
                <c:pt idx="90">
                  <c:v>-0.14167514372917753</c:v>
                </c:pt>
                <c:pt idx="91">
                  <c:v>-8.9053006235698007E-2</c:v>
                </c:pt>
                <c:pt idx="92">
                  <c:v>-7.2629315939000903E-17</c:v>
                </c:pt>
                <c:pt idx="93">
                  <c:v>0.11317593604423407</c:v>
                </c:pt>
                <c:pt idx="94">
                  <c:v>0.23525728161188533</c:v>
                </c:pt>
                <c:pt idx="95">
                  <c:v>0.34999999999994524</c:v>
                </c:pt>
                <c:pt idx="96">
                  <c:v>0.44213896952405357</c:v>
                </c:pt>
                <c:pt idx="97">
                  <c:v>0.49927249425498155</c:v>
                </c:pt>
                <c:pt idx="98">
                  <c:v>0.51339727824153747</c:v>
                </c:pt>
                <c:pt idx="99">
                  <c:v>0.48190753322322605</c:v>
                </c:pt>
                <c:pt idx="100">
                  <c:v>0.40793668594124238</c:v>
                </c:pt>
                <c:pt idx="101">
                  <c:v>0.2999996372400725</c:v>
                </c:pt>
                <c:pt idx="102">
                  <c:v>0.1709781081279248</c:v>
                </c:pt>
                <c:pt idx="103">
                  <c:v>3.6571079217029005E-2</c:v>
                </c:pt>
                <c:pt idx="104">
                  <c:v>-8.6602903138316784E-2</c:v>
                </c:pt>
                <c:pt idx="105">
                  <c:v>-0.18302253756453299</c:v>
                </c:pt>
                <c:pt idx="106">
                  <c:v>-0.24015606229546088</c:v>
                </c:pt>
                <c:pt idx="107">
                  <c:v>-0.25000018137990904</c:v>
                </c:pt>
                <c:pt idx="108">
                  <c:v>-0.21007917239431151</c:v>
                </c:pt>
                <c:pt idx="109">
                  <c:v>-0.12378264176908395</c:v>
                </c:pt>
                <c:pt idx="110">
                  <c:v>-1.9426457007434661E-16</c:v>
                </c:pt>
                <c:pt idx="111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0-450E-B415-02E7CE64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0.98561591034770846</c:v>
                </c:pt>
                <c:pt idx="2">
                  <c:v>0.94287744546108421</c:v>
                </c:pt>
                <c:pt idx="3">
                  <c:v>0.87301411316118815</c:v>
                </c:pt>
                <c:pt idx="4">
                  <c:v>0.77803575431843952</c:v>
                </c:pt>
                <c:pt idx="5">
                  <c:v>0.66067472339008149</c:v>
                </c:pt>
                <c:pt idx="6">
                  <c:v>0.52430728355723166</c:v>
                </c:pt>
                <c:pt idx="7">
                  <c:v>0.37285647778030861</c:v>
                </c:pt>
                <c:pt idx="8">
                  <c:v>0.2106792699957262</c:v>
                </c:pt>
                <c:pt idx="9">
                  <c:v>4.244120319614824E-2</c:v>
                </c:pt>
                <c:pt idx="10">
                  <c:v>-0.12701781974687876</c:v>
                </c:pt>
                <c:pt idx="11">
                  <c:v>-0.29282277127655032</c:v>
                </c:pt>
                <c:pt idx="12">
                  <c:v>-0.45020374481767339</c:v>
                </c:pt>
                <c:pt idx="13">
                  <c:v>-0.59463317630428658</c:v>
                </c:pt>
                <c:pt idx="14">
                  <c:v>-0.72195609395452442</c:v>
                </c:pt>
                <c:pt idx="15">
                  <c:v>-0.82850964924384207</c:v>
                </c:pt>
                <c:pt idx="16">
                  <c:v>-0.9112284903881358</c:v>
                </c:pt>
                <c:pt idx="17">
                  <c:v>-0.96773294693349887</c:v>
                </c:pt>
                <c:pt idx="18">
                  <c:v>-0.99639748854252652</c:v>
                </c:pt>
                <c:pt idx="19">
                  <c:v>-0.99639748854252652</c:v>
                </c:pt>
                <c:pt idx="20">
                  <c:v>-0.96773294693349887</c:v>
                </c:pt>
                <c:pt idx="21">
                  <c:v>-0.91122849038813591</c:v>
                </c:pt>
                <c:pt idx="22">
                  <c:v>-0.82850964924384218</c:v>
                </c:pt>
                <c:pt idx="23">
                  <c:v>-0.72195609395452465</c:v>
                </c:pt>
                <c:pt idx="24">
                  <c:v>-0.59463317630428647</c:v>
                </c:pt>
                <c:pt idx="25">
                  <c:v>-0.45020374481767361</c:v>
                </c:pt>
                <c:pt idx="26">
                  <c:v>-0.29282277127655032</c:v>
                </c:pt>
                <c:pt idx="27">
                  <c:v>-0.1270178197468792</c:v>
                </c:pt>
                <c:pt idx="28">
                  <c:v>4.2441203196148219E-2</c:v>
                </c:pt>
                <c:pt idx="29">
                  <c:v>0.21067926999572573</c:v>
                </c:pt>
                <c:pt idx="30">
                  <c:v>0.37285647778030839</c:v>
                </c:pt>
                <c:pt idx="31">
                  <c:v>0.52430728355723177</c:v>
                </c:pt>
                <c:pt idx="32">
                  <c:v>0.66067472339008182</c:v>
                </c:pt>
                <c:pt idx="33">
                  <c:v>0.77803575431843952</c:v>
                </c:pt>
                <c:pt idx="34">
                  <c:v>0.87301411316118838</c:v>
                </c:pt>
                <c:pt idx="35">
                  <c:v>0.9428774454610841</c:v>
                </c:pt>
                <c:pt idx="36">
                  <c:v>0.98561591034770846</c:v>
                </c:pt>
                <c:pt idx="37">
                  <c:v>0.81406390416651364</c:v>
                </c:pt>
                <c:pt idx="38">
                  <c:v>0.72292395763855821</c:v>
                </c:pt>
                <c:pt idx="39">
                  <c:v>0.61098680507367797</c:v>
                </c:pt>
                <c:pt idx="40">
                  <c:v>0.48147267454770382</c:v>
                </c:pt>
                <c:pt idx="41">
                  <c:v>0.338107451790084</c:v>
                </c:pt>
                <c:pt idx="42">
                  <c:v>0.18501549323515157</c:v>
                </c:pt>
                <c:pt idx="43">
                  <c:v>2.6600975796704195E-2</c:v>
                </c:pt>
                <c:pt idx="44">
                  <c:v>-0.13257880328313942</c:v>
                </c:pt>
                <c:pt idx="45">
                  <c:v>-0.2879445315781467</c:v>
                </c:pt>
                <c:pt idx="46">
                  <c:v>-0.4350266199589396</c:v>
                </c:pt>
                <c:pt idx="47">
                  <c:v>-0.56959378453448706</c:v>
                </c:pt>
                <c:pt idx="48">
                  <c:v>-0.68777477298577039</c:v>
                </c:pt>
                <c:pt idx="49">
                  <c:v>-0.78616973344663033</c:v>
                </c:pt>
                <c:pt idx="50">
                  <c:v>-0.86194802205186105</c:v>
                </c:pt>
                <c:pt idx="51">
                  <c:v>-0.91292963540747318</c:v>
                </c:pt>
                <c:pt idx="52">
                  <c:v>-0.93764792531921537</c:v>
                </c:pt>
                <c:pt idx="53">
                  <c:v>-0.93539179159080421</c:v>
                </c:pt>
                <c:pt idx="54">
                  <c:v>-0.90622613908187355</c:v>
                </c:pt>
                <c:pt idx="55">
                  <c:v>-0.85099001051333534</c:v>
                </c:pt>
                <c:pt idx="56">
                  <c:v>-0.77127244873594103</c:v>
                </c:pt>
                <c:pt idx="57">
                  <c:v>-0.66936678286062556</c:v>
                </c:pt>
                <c:pt idx="58">
                  <c:v>-0.54820465335544444</c:v>
                </c:pt>
                <c:pt idx="59">
                  <c:v>-0.41127167408692644</c:v>
                </c:pt>
                <c:pt idx="60">
                  <c:v>-0.2625071575553804</c:v>
                </c:pt>
                <c:pt idx="61">
                  <c:v>-0.10619078804654392</c:v>
                </c:pt>
                <c:pt idx="62">
                  <c:v>5.3180497093309666E-2</c:v>
                </c:pt>
                <c:pt idx="63">
                  <c:v>0.21102187615727688</c:v>
                </c:pt>
                <c:pt idx="64">
                  <c:v>0.36279254005076123</c:v>
                </c:pt>
                <c:pt idx="65">
                  <c:v>0.50412632310170091</c:v>
                </c:pt>
                <c:pt idx="66">
                  <c:v>0.63095730969748998</c:v>
                </c:pt>
                <c:pt idx="67">
                  <c:v>0.73963680327436498</c:v>
                </c:pt>
                <c:pt idx="68">
                  <c:v>0.82703829267437434</c:v>
                </c:pt>
                <c:pt idx="69">
                  <c:v>0.89064739617897082</c:v>
                </c:pt>
                <c:pt idx="70">
                  <c:v>0.92863419569313044</c:v>
                </c:pt>
                <c:pt idx="71">
                  <c:v>0.93990588015722298</c:v>
                </c:pt>
                <c:pt idx="72">
                  <c:v>0.92413818373152057</c:v>
                </c:pt>
                <c:pt idx="73">
                  <c:v>0.88178471433401784</c:v>
                </c:pt>
                <c:pt idx="74">
                  <c:v>0.52999996372401215</c:v>
                </c:pt>
                <c:pt idx="75">
                  <c:v>0.63210853578941339</c:v>
                </c:pt>
                <c:pt idx="76">
                  <c:v>0.69580298383169836</c:v>
                </c:pt>
                <c:pt idx="77">
                  <c:v>0.71333161882759866</c:v>
                </c:pt>
                <c:pt idx="78">
                  <c:v>0.68191555855068864</c:v>
                </c:pt>
                <c:pt idx="79">
                  <c:v>0.60408853462795775</c:v>
                </c:pt>
                <c:pt idx="80">
                  <c:v>0.48743778801882021</c:v>
                </c:pt>
                <c:pt idx="81">
                  <c:v>0.34377478088351404</c:v>
                </c:pt>
                <c:pt idx="82">
                  <c:v>0.18782938765702689</c:v>
                </c:pt>
                <c:pt idx="83">
                  <c:v>3.5615493524623301E-2</c:v>
                </c:pt>
                <c:pt idx="84">
                  <c:v>-9.7346670120110862E-2</c:v>
                </c:pt>
                <c:pt idx="85">
                  <c:v>-0.19774985519881919</c:v>
                </c:pt>
                <c:pt idx="86">
                  <c:v>-0.25596591364615762</c:v>
                </c:pt>
                <c:pt idx="87">
                  <c:v>-0.26709276302972096</c:v>
                </c:pt>
                <c:pt idx="88">
                  <c:v>-0.23146411519639995</c:v>
                </c:pt>
                <c:pt idx="89">
                  <c:v>-0.15456518127597474</c:v>
                </c:pt>
                <c:pt idx="90">
                  <c:v>-4.6365311561285184E-2</c:v>
                </c:pt>
                <c:pt idx="91">
                  <c:v>7.985501619510231E-2</c:v>
                </c:pt>
                <c:pt idx="92">
                  <c:v>0.20904786931049946</c:v>
                </c:pt>
                <c:pt idx="93">
                  <c:v>0.32613507577734846</c:v>
                </c:pt>
                <c:pt idx="94">
                  <c:v>0.41773999492122638</c:v>
                </c:pt>
                <c:pt idx="95">
                  <c:v>0.47371573317378657</c:v>
                </c:pt>
                <c:pt idx="96">
                  <c:v>0.48829521378297436</c:v>
                </c:pt>
                <c:pt idx="97">
                  <c:v>0.46073197423109852</c:v>
                </c:pt>
                <c:pt idx="98">
                  <c:v>0.39535900302643373</c:v>
                </c:pt>
                <c:pt idx="99">
                  <c:v>0.30105965476676616</c:v>
                </c:pt>
                <c:pt idx="100">
                  <c:v>0.19021206874839736</c:v>
                </c:pt>
                <c:pt idx="101">
                  <c:v>7.7228857042003926E-2</c:v>
                </c:pt>
                <c:pt idx="102">
                  <c:v>-2.313977624132002E-2</c:v>
                </c:pt>
                <c:pt idx="103">
                  <c:v>-9.7544176833666466E-2</c:v>
                </c:pt>
                <c:pt idx="104">
                  <c:v>-0.13561454432876099</c:v>
                </c:pt>
                <c:pt idx="105">
                  <c:v>-0.13119941216541164</c:v>
                </c:pt>
                <c:pt idx="106">
                  <c:v>-8.3120266113578922E-2</c:v>
                </c:pt>
                <c:pt idx="107">
                  <c:v>4.6454016518095468E-3</c:v>
                </c:pt>
                <c:pt idx="108">
                  <c:v>0.12337490872145043</c:v>
                </c:pt>
                <c:pt idx="109">
                  <c:v>0.26055938921555566</c:v>
                </c:pt>
                <c:pt idx="110">
                  <c:v>0.40130250860562583</c:v>
                </c:pt>
                <c:pt idx="111">
                  <c:v>0.19999998186200607</c:v>
                </c:pt>
                <c:pt idx="112" formatCode="0.000000000000000">
                  <c:v>0.2524330705631031</c:v>
                </c:pt>
                <c:pt idx="113" formatCode="0.000000000000000">
                  <c:v>0.24355803965951001</c:v>
                </c:pt>
                <c:pt idx="114" formatCode="0.000000000000000">
                  <c:v>0.2341130079739222</c:v>
                </c:pt>
                <c:pt idx="115" formatCode="0.000000000000000">
                  <c:v>0.22575324014228254</c:v>
                </c:pt>
                <c:pt idx="116" formatCode="0.000000000000000">
                  <c:v>0.21962365031854109</c:v>
                </c:pt>
                <c:pt idx="117" formatCode="0.000000000000000">
                  <c:v>0.21616085391294548</c:v>
                </c:pt>
                <c:pt idx="118" formatCode="0.000000000000000">
                  <c:v>0.21504658938041188</c:v>
                </c:pt>
                <c:pt idx="119" formatCode="0.000000000000000">
                  <c:v>0.21531289438571499</c:v>
                </c:pt>
                <c:pt idx="120" formatCode="0.000000000000000">
                  <c:v>0.21557489555464973</c:v>
                </c:pt>
                <c:pt idx="121" formatCode="0.000000000000000">
                  <c:v>0.21434705033210127</c:v>
                </c:pt>
                <c:pt idx="122" formatCode="0.000000000000000">
                  <c:v>0.2103852079139262</c:v>
                </c:pt>
                <c:pt idx="123" formatCode="0.000000000000000">
                  <c:v>0.20299140075436389</c:v>
                </c:pt>
                <c:pt idx="124" formatCode="0.000000000000000">
                  <c:v>0.19222169148044477</c:v>
                </c:pt>
                <c:pt idx="125" formatCode="0.000000000000000">
                  <c:v>0.17894987070819712</c:v>
                </c:pt>
                <c:pt idx="126" formatCode="0.000000000000000">
                  <c:v>0.16476086671830409</c:v>
                </c:pt>
                <c:pt idx="127" formatCode="0.000000000000000">
                  <c:v>0.15167622462689057</c:v>
                </c:pt>
                <c:pt idx="128" formatCode="0.000000000000000">
                  <c:v>0.141747825701589</c:v>
                </c:pt>
                <c:pt idx="129" formatCode="0.000000000000000">
                  <c:v>0.13659150436411976</c:v>
                </c:pt>
                <c:pt idx="130" formatCode="0.000000000000000">
                  <c:v>0.13696313380272032</c:v>
                </c:pt>
                <c:pt idx="131" formatCode="0.000000000000000">
                  <c:v>0.14249621141901245</c:v>
                </c:pt>
                <c:pt idx="132" formatCode="0.000000000000000">
                  <c:v>0.15170864257653494</c:v>
                </c:pt>
                <c:pt idx="133" formatCode="0.000000000000000">
                  <c:v>0.16233436845231952</c:v>
                </c:pt>
                <c:pt idx="134" formatCode="0.000000000000000">
                  <c:v>0.17193976991315257</c:v>
                </c:pt>
                <c:pt idx="135" formatCode="0.000000000000000">
                  <c:v>0.17866571757644562</c:v>
                </c:pt>
                <c:pt idx="136" formatCode="0.000000000000000">
                  <c:v>0.18184385660741445</c:v>
                </c:pt>
                <c:pt idx="137" formatCode="0.000000000000000">
                  <c:v>0.18223401406867334</c:v>
                </c:pt>
                <c:pt idx="138" formatCode="0.000000000000000">
                  <c:v>0.18175285060425456</c:v>
                </c:pt>
                <c:pt idx="139" formatCode="0.000000000000000">
                  <c:v>0.18277370428120249</c:v>
                </c:pt>
                <c:pt idx="140" formatCode="0.000000000000000">
                  <c:v>0.18726725366051933</c:v>
                </c:pt>
                <c:pt idx="141" formatCode="0.000000000000000">
                  <c:v>0.19611451603058258</c:v>
                </c:pt>
                <c:pt idx="142" formatCode="0.000000000000000">
                  <c:v>0.20882848149708264</c:v>
                </c:pt>
                <c:pt idx="143" formatCode="0.000000000000000">
                  <c:v>0.22373468225271342</c:v>
                </c:pt>
                <c:pt idx="144" formatCode="0.000000000000000">
                  <c:v>0.23848911123969471</c:v>
                </c:pt>
                <c:pt idx="145" formatCode="0.000000000000000">
                  <c:v>0.25072521971078188</c:v>
                </c:pt>
                <c:pt idx="146" formatCode="0.000000000000000">
                  <c:v>0.25862883118971508</c:v>
                </c:pt>
                <c:pt idx="147" formatCode="0.000000000000000">
                  <c:v>0.26130635168841088</c:v>
                </c:pt>
                <c:pt idx="148" formatCode="0.000000000000000">
                  <c:v>0.25889485410844537</c:v>
                </c:pt>
              </c:numCache>
            </c:numRef>
          </c:xVal>
          <c:yVal>
            <c:numRef>
              <c:f>phase_det_3!$E$5:$E$153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0.1690008203218491</c:v>
                </c:pt>
                <c:pt idx="2">
                  <c:v>0.33313979474205757</c:v>
                </c:pt>
                <c:pt idx="3">
                  <c:v>0.48769494381363454</c:v>
                </c:pt>
                <c:pt idx="4">
                  <c:v>0.62821999729564237</c:v>
                </c:pt>
                <c:pt idx="5">
                  <c:v>0.75067230525272433</c:v>
                </c:pt>
                <c:pt idx="6">
                  <c:v>0.85152913773331129</c:v>
                </c:pt>
                <c:pt idx="7">
                  <c:v>0.92788902729650935</c:v>
                </c:pt>
                <c:pt idx="8">
                  <c:v>0.97755523894768626</c:v>
                </c:pt>
                <c:pt idx="9">
                  <c:v>0.99909896620468153</c:v>
                </c:pt>
                <c:pt idx="10">
                  <c:v>0.99190043525887683</c:v>
                </c:pt>
                <c:pt idx="11">
                  <c:v>0.95616673473925096</c:v>
                </c:pt>
                <c:pt idx="12">
                  <c:v>0.89292585814956849</c:v>
                </c:pt>
                <c:pt idx="13">
                  <c:v>0.80399713036694054</c:v>
                </c:pt>
                <c:pt idx="14">
                  <c:v>0.6919388689775462</c:v>
                </c:pt>
                <c:pt idx="15">
                  <c:v>0.55997478613759544</c:v>
                </c:pt>
                <c:pt idx="16">
                  <c:v>0.41190124824399243</c:v>
                </c:pt>
                <c:pt idx="17">
                  <c:v>0.25197806138512502</c:v>
                </c:pt>
                <c:pt idx="18">
                  <c:v>8.4805924475509054E-2</c:v>
                </c:pt>
                <c:pt idx="19">
                  <c:v>-8.4805924475508818E-2</c:v>
                </c:pt>
                <c:pt idx="20">
                  <c:v>-0.25197806138512518</c:v>
                </c:pt>
                <c:pt idx="21">
                  <c:v>-0.41190124824399221</c:v>
                </c:pt>
                <c:pt idx="22">
                  <c:v>-0.55997478613759533</c:v>
                </c:pt>
                <c:pt idx="23">
                  <c:v>-0.69193886897754608</c:v>
                </c:pt>
                <c:pt idx="24">
                  <c:v>-0.80399713036694065</c:v>
                </c:pt>
                <c:pt idx="25">
                  <c:v>-0.89292585814956837</c:v>
                </c:pt>
                <c:pt idx="26">
                  <c:v>-0.95616673473925096</c:v>
                </c:pt>
                <c:pt idx="27">
                  <c:v>-0.99190043525887683</c:v>
                </c:pt>
                <c:pt idx="28">
                  <c:v>-0.99909896620468153</c:v>
                </c:pt>
                <c:pt idx="29">
                  <c:v>-0.97755523894768637</c:v>
                </c:pt>
                <c:pt idx="30">
                  <c:v>-0.92788902729650946</c:v>
                </c:pt>
                <c:pt idx="31">
                  <c:v>-0.85152913773331118</c:v>
                </c:pt>
                <c:pt idx="32">
                  <c:v>-0.75067230525272399</c:v>
                </c:pt>
                <c:pt idx="33">
                  <c:v>-0.62821999729564226</c:v>
                </c:pt>
                <c:pt idx="34">
                  <c:v>-0.48769494381363421</c:v>
                </c:pt>
                <c:pt idx="35">
                  <c:v>-0.33313979474205768</c:v>
                </c:pt>
                <c:pt idx="36">
                  <c:v>-0.16900082032184882</c:v>
                </c:pt>
                <c:pt idx="37">
                  <c:v>0.46999995737571426</c:v>
                </c:pt>
                <c:pt idx="38">
                  <c:v>0.60081690345079675</c:v>
                </c:pt>
                <c:pt idx="39">
                  <c:v>0.71434944111818222</c:v>
                </c:pt>
                <c:pt idx="40">
                  <c:v>0.80733144597735118</c:v>
                </c:pt>
                <c:pt idx="41">
                  <c:v>0.87708799504041557</c:v>
                </c:pt>
                <c:pt idx="42">
                  <c:v>0.92161231939625976</c:v>
                </c:pt>
                <c:pt idx="43">
                  <c:v>0.9396235352983997</c:v>
                </c:pt>
                <c:pt idx="44">
                  <c:v>0.93060349285826915</c:v>
                </c:pt>
                <c:pt idx="45">
                  <c:v>0.89481168227412056</c:v>
                </c:pt>
                <c:pt idx="46">
                  <c:v>0.83327776877047444</c:v>
                </c:pt>
                <c:pt idx="47">
                  <c:v>0.74777197100431636</c:v>
                </c:pt>
                <c:pt idx="48">
                  <c:v>0.64075413509736479</c:v>
                </c:pt>
                <c:pt idx="49">
                  <c:v>0.51530296934177877</c:v>
                </c:pt>
                <c:pt idx="50">
                  <c:v>0.3750274753679847</c:v>
                </c:pt>
                <c:pt idx="51">
                  <c:v>0.22396312373865931</c:v>
                </c:pt>
                <c:pt idx="52">
                  <c:v>6.6455760808005665E-2</c:v>
                </c:pt>
                <c:pt idx="53">
                  <c:v>-9.2963413365395556E-2</c:v>
                </c:pt>
                <c:pt idx="54">
                  <c:v>-0.24970819939433458</c:v>
                </c:pt>
                <c:pt idx="55">
                  <c:v>-0.39926933516927288</c:v>
                </c:pt>
                <c:pt idx="56">
                  <c:v>-0.53734421911923946</c:v>
                </c:pt>
                <c:pt idx="57">
                  <c:v>-0.6599606882253034</c:v>
                </c:pt>
                <c:pt idx="58">
                  <c:v>-0.76359128991852498</c:v>
                </c:pt>
                <c:pt idx="59">
                  <c:v>-0.84525476046795311</c:v>
                </c:pt>
                <c:pt idx="60">
                  <c:v>-0.90260179051018652</c:v>
                </c:pt>
                <c:pt idx="61">
                  <c:v>-0.93398261040238539</c:v>
                </c:pt>
                <c:pt idx="62">
                  <c:v>-0.93849445109116569</c:v>
                </c:pt>
                <c:pt idx="63">
                  <c:v>-0.9160075151345991</c:v>
                </c:pt>
                <c:pt idx="64">
                  <c:v>-0.86716871073829505</c:v>
                </c:pt>
                <c:pt idx="65">
                  <c:v>-0.79338304138414717</c:v>
                </c:pt>
                <c:pt idx="66">
                  <c:v>-0.69677318643824515</c:v>
                </c:pt>
                <c:pt idx="67">
                  <c:v>-0.58011843553026154</c:v>
                </c:pt>
                <c:pt idx="68">
                  <c:v>-0.44677473345104907</c:v>
                </c:pt>
                <c:pt idx="69">
                  <c:v>-0.30057813573115943</c:v>
                </c:pt>
                <c:pt idx="70">
                  <c:v>-0.14573445230751927</c:v>
                </c:pt>
                <c:pt idx="71">
                  <c:v>1.3301745970959613E-2</c:v>
                </c:pt>
                <c:pt idx="72">
                  <c:v>0.1719552772362811</c:v>
                </c:pt>
                <c:pt idx="73">
                  <c:v>0.32566196825370081</c:v>
                </c:pt>
                <c:pt idx="74">
                  <c:v>0</c:v>
                </c:pt>
                <c:pt idx="75">
                  <c:v>0.10838589348985558</c:v>
                </c:pt>
                <c:pt idx="76">
                  <c:v>0.2458428339021822</c:v>
                </c:pt>
                <c:pt idx="77">
                  <c:v>0.39849095051271261</c:v>
                </c:pt>
                <c:pt idx="78">
                  <c:v>0.55060835953977849</c:v>
                </c:pt>
                <c:pt idx="79">
                  <c:v>0.68637790551306732</c:v>
                </c:pt>
                <c:pt idx="80">
                  <c:v>0.79164927199603008</c:v>
                </c:pt>
                <c:pt idx="81">
                  <c:v>0.85551644145237049</c:v>
                </c:pt>
                <c:pt idx="82">
                  <c:v>0.87153141330035588</c:v>
                </c:pt>
                <c:pt idx="83">
                  <c:v>0.83841644632143819</c:v>
                </c:pt>
                <c:pt idx="84">
                  <c:v>0.76019415744626662</c:v>
                </c:pt>
                <c:pt idx="85">
                  <c:v>0.64572107051756655</c:v>
                </c:pt>
                <c:pt idx="86">
                  <c:v>0.50767810292670235</c:v>
                </c:pt>
                <c:pt idx="87">
                  <c:v>0.36113325588780287</c:v>
                </c:pt>
                <c:pt idx="88">
                  <c:v>0.22184038533508627</c:v>
                </c:pt>
                <c:pt idx="89">
                  <c:v>0.10446782896050372</c:v>
                </c:pt>
                <c:pt idx="90">
                  <c:v>2.095844226641801E-2</c:v>
                </c:pt>
                <c:pt idx="91">
                  <c:v>-2.0792629037256882E-2</c:v>
                </c:pt>
                <c:pt idx="92">
                  <c:v>-1.7792595846908989E-2</c:v>
                </c:pt>
                <c:pt idx="93">
                  <c:v>2.7758185787526399E-2</c:v>
                </c:pt>
                <c:pt idx="94">
                  <c:v>0.10877103483644859</c:v>
                </c:pt>
                <c:pt idx="95">
                  <c:v>0.21413301259269005</c:v>
                </c:pt>
                <c:pt idx="96">
                  <c:v>0.33002996182324151</c:v>
                </c:pt>
                <c:pt idx="97">
                  <c:v>0.44157582963949471</c:v>
                </c:pt>
                <c:pt idx="98">
                  <c:v>0.53456066120220602</c:v>
                </c:pt>
                <c:pt idx="99">
                  <c:v>0.59711620278880073</c:v>
                </c:pt>
                <c:pt idx="100">
                  <c:v>0.62110761362676103</c:v>
                </c:pt>
                <c:pt idx="101">
                  <c:v>0.60309125969225585</c:v>
                </c:pt>
                <c:pt idx="102">
                  <c:v>0.54472834839443607</c:v>
                </c:pt>
                <c:pt idx="103">
                  <c:v>0.45260656681848555</c:v>
                </c:pt>
                <c:pt idx="104">
                  <c:v>0.33748977186502593</c:v>
                </c:pt>
                <c:pt idx="105">
                  <c:v>0.21308138531730936</c:v>
                </c:pt>
                <c:pt idx="106">
                  <c:v>9.4442968025976196E-2</c:v>
                </c:pt>
                <c:pt idx="107">
                  <c:v>-3.7508998743810053E-3</c:v>
                </c:pt>
                <c:pt idx="108">
                  <c:v>-6.8921359082096179E-2</c:v>
                </c:pt>
                <c:pt idx="109">
                  <c:v>-9.2061488859708634E-2</c:v>
                </c:pt>
                <c:pt idx="110">
                  <c:v>-6.8810225605672973E-2</c:v>
                </c:pt>
                <c:pt idx="111">
                  <c:v>0.34641017198575053</c:v>
                </c:pt>
                <c:pt idx="112">
                  <c:v>0.36283778303022235</c:v>
                </c:pt>
                <c:pt idx="113">
                  <c:v>0.37126977451477705</c:v>
                </c:pt>
                <c:pt idx="114">
                  <c:v>0.37570783015896081</c:v>
                </c:pt>
                <c:pt idx="115">
                  <c:v>0.37672693825494263</c:v>
                </c:pt>
                <c:pt idx="116">
                  <c:v>0.37552320731126232</c:v>
                </c:pt>
                <c:pt idx="117">
                  <c:v>0.37361001349117462</c:v>
                </c:pt>
                <c:pt idx="118">
                  <c:v>0.37246932051379378</c:v>
                </c:pt>
                <c:pt idx="119">
                  <c:v>0.37322365487825993</c:v>
                </c:pt>
                <c:pt idx="120">
                  <c:v>0.37638749606980543</c:v>
                </c:pt>
                <c:pt idx="121">
                  <c:v>0.38174232698192478</c:v>
                </c:pt>
                <c:pt idx="122">
                  <c:v>0.38835918543881126</c:v>
                </c:pt>
                <c:pt idx="123">
                  <c:v>0.39476858346694316</c:v>
                </c:pt>
                <c:pt idx="124">
                  <c:v>0.39925274495182284</c:v>
                </c:pt>
                <c:pt idx="125">
                  <c:v>0.40021207923977764</c:v>
                </c:pt>
                <c:pt idx="126">
                  <c:v>0.39653958867167738</c:v>
                </c:pt>
                <c:pt idx="127">
                  <c:v>0.38792659047758954</c:v>
                </c:pt>
                <c:pt idx="128">
                  <c:v>0.37502403544819146</c:v>
                </c:pt>
                <c:pt idx="129">
                  <c:v>0.35939935521478539</c:v>
                </c:pt>
                <c:pt idx="130">
                  <c:v>0.34326230626657134</c:v>
                </c:pt>
                <c:pt idx="131">
                  <c:v>0.32898557875338991</c:v>
                </c:pt>
                <c:pt idx="132">
                  <c:v>0.31851191396425993</c:v>
                </c:pt>
                <c:pt idx="133">
                  <c:v>0.31280330525819872</c:v>
                </c:pt>
                <c:pt idx="134">
                  <c:v>0.31152086489885661</c:v>
                </c:pt>
                <c:pt idx="135">
                  <c:v>0.31309193550237413</c:v>
                </c:pt>
                <c:pt idx="136">
                  <c:v>0.31520591732774661</c:v>
                </c:pt>
                <c:pt idx="137">
                  <c:v>0.3156080333845076</c:v>
                </c:pt>
                <c:pt idx="138">
                  <c:v>0.31290911110799113</c:v>
                </c:pt>
                <c:pt idx="139">
                  <c:v>0.30709309175600041</c:v>
                </c:pt>
                <c:pt idx="140">
                  <c:v>0.29952222469546341</c:v>
                </c:pt>
                <c:pt idx="141">
                  <c:v>0.29245630414164958</c:v>
                </c:pt>
                <c:pt idx="142">
                  <c:v>0.28829774705637834</c:v>
                </c:pt>
                <c:pt idx="143">
                  <c:v>0.28885224959498768</c:v>
                </c:pt>
                <c:pt idx="144">
                  <c:v>0.29484065261394043</c:v>
                </c:pt>
                <c:pt idx="145">
                  <c:v>0.30576815491748938</c:v>
                </c:pt>
                <c:pt idx="146">
                  <c:v>0.32012601303223281</c:v>
                </c:pt>
                <c:pt idx="147">
                  <c:v>0.33581545215513486</c:v>
                </c:pt>
                <c:pt idx="148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6BA-A53F-AE8B5980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phase_det_3!$S$79:$S$93</c:f>
              <c:numCache>
                <c:formatCode>0.000000000000000</c:formatCode>
                <c:ptCount val="15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</c:numCache>
            </c:numRef>
          </c:xVal>
          <c:yVal>
            <c:numRef>
              <c:f>phase_det_3!$T$79:$T$93</c:f>
              <c:numCache>
                <c:formatCode>General</c:formatCode>
                <c:ptCount val="15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6-41A4-B268-AEC0DEA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phase_det_3!$I$68:$I$74</c:f>
              <c:numCache>
                <c:formatCode>General</c:formatCode>
                <c:ptCount val="7"/>
                <c:pt idx="0">
                  <c:v>0.52930667884209581</c:v>
                </c:pt>
                <c:pt idx="1">
                  <c:v>0.52999996372401215</c:v>
                </c:pt>
                <c:pt idx="2">
                  <c:v>0.53069231860627852</c:v>
                </c:pt>
                <c:pt idx="3">
                  <c:v>0.52965332128305398</c:v>
                </c:pt>
                <c:pt idx="4">
                  <c:v>0.52912401442777623</c:v>
                </c:pt>
                <c:pt idx="5">
                  <c:v>0.53034614116514533</c:v>
                </c:pt>
                <c:pt idx="6">
                  <c:v>0.52981544866964159</c:v>
                </c:pt>
              </c:numCache>
            </c:numRef>
          </c:xVal>
          <c:yVal>
            <c:numRef>
              <c:f>phase_det_3!$J$68:$J$74</c:f>
              <c:numCache>
                <c:formatCode>General</c:formatCode>
                <c:ptCount val="7"/>
                <c:pt idx="0">
                  <c:v>-5.2930685527772603E-4</c:v>
                </c:pt>
                <c:pt idx="1">
                  <c:v>0</c:v>
                </c:pt>
                <c:pt idx="2">
                  <c:v>5.3069249550378886E-4</c:v>
                </c:pt>
                <c:pt idx="3">
                  <c:v>-2.6465342763886302E-4</c:v>
                </c:pt>
                <c:pt idx="4">
                  <c:v>4.2863145427747096E-4</c:v>
                </c:pt>
                <c:pt idx="5">
                  <c:v>2.6534624775189443E-4</c:v>
                </c:pt>
                <c:pt idx="6">
                  <c:v>9.5770113001827158E-4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BEC-B04F-7678713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8431"/>
        <c:axId val="1585412847"/>
      </c:scatterChart>
      <c:valAx>
        <c:axId val="17079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2847"/>
        <c:crosses val="autoZero"/>
        <c:crossBetween val="midCat"/>
      </c:valAx>
      <c:valAx>
        <c:axId val="1585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phase_det_3!$S$79:$S$115</c:f>
              <c:numCache>
                <c:formatCode>0.000000000000000</c:formatCode>
                <c:ptCount val="37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  <c:pt idx="15">
                  <c:v>0.15167622462689057</c:v>
                </c:pt>
                <c:pt idx="16">
                  <c:v>0.141747825701589</c:v>
                </c:pt>
                <c:pt idx="17">
                  <c:v>0.13659150436411976</c:v>
                </c:pt>
                <c:pt idx="18">
                  <c:v>0.13696313380272032</c:v>
                </c:pt>
                <c:pt idx="19">
                  <c:v>0.14249621141901245</c:v>
                </c:pt>
                <c:pt idx="20">
                  <c:v>0.15170864257653494</c:v>
                </c:pt>
                <c:pt idx="21">
                  <c:v>0.16233436845231952</c:v>
                </c:pt>
                <c:pt idx="22">
                  <c:v>0.17193976991315257</c:v>
                </c:pt>
                <c:pt idx="23">
                  <c:v>0.17866571757644562</c:v>
                </c:pt>
                <c:pt idx="24">
                  <c:v>0.18184385660741445</c:v>
                </c:pt>
                <c:pt idx="25">
                  <c:v>0.18223401406867334</c:v>
                </c:pt>
                <c:pt idx="26">
                  <c:v>0.18175285060425456</c:v>
                </c:pt>
                <c:pt idx="27">
                  <c:v>0.18277370428120249</c:v>
                </c:pt>
                <c:pt idx="28">
                  <c:v>0.18726725366051933</c:v>
                </c:pt>
                <c:pt idx="29">
                  <c:v>0.19611451603058258</c:v>
                </c:pt>
                <c:pt idx="30">
                  <c:v>0.20882848149708264</c:v>
                </c:pt>
                <c:pt idx="31">
                  <c:v>0.22373468225271342</c:v>
                </c:pt>
                <c:pt idx="32">
                  <c:v>0.23848911123969471</c:v>
                </c:pt>
                <c:pt idx="33">
                  <c:v>0.25072521971078188</c:v>
                </c:pt>
                <c:pt idx="34">
                  <c:v>0.25862883118971508</c:v>
                </c:pt>
                <c:pt idx="35">
                  <c:v>0.26130635168841088</c:v>
                </c:pt>
                <c:pt idx="36">
                  <c:v>0.25889485410844537</c:v>
                </c:pt>
              </c:numCache>
            </c:numRef>
          </c:xVal>
          <c:yVal>
            <c:numRef>
              <c:f>phase_det_3!$T$79:$T$115</c:f>
              <c:numCache>
                <c:formatCode>General</c:formatCode>
                <c:ptCount val="37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  <c:pt idx="15">
                  <c:v>0.38792659047758954</c:v>
                </c:pt>
                <c:pt idx="16">
                  <c:v>0.37502403544819146</c:v>
                </c:pt>
                <c:pt idx="17">
                  <c:v>0.35939935521478539</c:v>
                </c:pt>
                <c:pt idx="18">
                  <c:v>0.34326230626657134</c:v>
                </c:pt>
                <c:pt idx="19">
                  <c:v>0.32898557875338991</c:v>
                </c:pt>
                <c:pt idx="20">
                  <c:v>0.31851191396425993</c:v>
                </c:pt>
                <c:pt idx="21">
                  <c:v>0.31280330525819872</c:v>
                </c:pt>
                <c:pt idx="22">
                  <c:v>0.31152086489885661</c:v>
                </c:pt>
                <c:pt idx="23">
                  <c:v>0.31309193550237413</c:v>
                </c:pt>
                <c:pt idx="24">
                  <c:v>0.31520591732774661</c:v>
                </c:pt>
                <c:pt idx="25">
                  <c:v>0.3156080333845076</c:v>
                </c:pt>
                <c:pt idx="26">
                  <c:v>0.31290911110799113</c:v>
                </c:pt>
                <c:pt idx="27">
                  <c:v>0.30709309175600041</c:v>
                </c:pt>
                <c:pt idx="28">
                  <c:v>0.29952222469546341</c:v>
                </c:pt>
                <c:pt idx="29">
                  <c:v>0.29245630414164958</c:v>
                </c:pt>
                <c:pt idx="30">
                  <c:v>0.28829774705637834</c:v>
                </c:pt>
                <c:pt idx="31">
                  <c:v>0.28885224959498768</c:v>
                </c:pt>
                <c:pt idx="32">
                  <c:v>0.29484065261394043</c:v>
                </c:pt>
                <c:pt idx="33">
                  <c:v>0.30576815491748938</c:v>
                </c:pt>
                <c:pt idx="34">
                  <c:v>0.32012601303223281</c:v>
                </c:pt>
                <c:pt idx="35">
                  <c:v>0.33581545215513486</c:v>
                </c:pt>
                <c:pt idx="36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4-4D79-937A-0C7B89D7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80367"/>
        <c:axId val="1360173583"/>
      </c:scatterChart>
      <c:valAx>
        <c:axId val="14907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73583"/>
        <c:crosses val="autoZero"/>
        <c:crossBetween val="midCat"/>
      </c:valAx>
      <c:valAx>
        <c:axId val="13601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  <c:pt idx="37">
                  <c:v>-0.76047597471245065</c:v>
                </c:pt>
                <c:pt idx="38">
                  <c:v>-0.65297886823145768</c:v>
                </c:pt>
                <c:pt idx="39">
                  <c:v>-0.5256413292625024</c:v>
                </c:pt>
                <c:pt idx="40">
                  <c:v>-0.38233244449125209</c:v>
                </c:pt>
                <c:pt idx="41">
                  <c:v>-0.2274065818636877</c:v>
                </c:pt>
                <c:pt idx="42">
                  <c:v>-6.5571085319478042E-2</c:v>
                </c:pt>
                <c:pt idx="43">
                  <c:v>9.8256755471593807E-2</c:v>
                </c:pt>
                <c:pt idx="44">
                  <c:v>0.2590991144679794</c:v>
                </c:pt>
                <c:pt idx="45">
                  <c:v>0.41206887798173275</c:v>
                </c:pt>
                <c:pt idx="46">
                  <c:v>0.55251813715492448</c:v>
                </c:pt>
                <c:pt idx="47">
                  <c:v>0.67617941231833179</c:v>
                </c:pt>
                <c:pt idx="48">
                  <c:v>0.77929531820173892</c:v>
                </c:pt>
                <c:pt idx="49">
                  <c:v>0.8587327301840445</c:v>
                </c:pt>
                <c:pt idx="50">
                  <c:v>0.91207798269943663</c:v>
                </c:pt>
                <c:pt idx="51">
                  <c:v>0.93771020724423471</c:v>
                </c:pt>
                <c:pt idx="52">
                  <c:v>0.93485058164617685</c:v>
                </c:pt>
                <c:pt idx="53">
                  <c:v>0.90358599418201957</c:v>
                </c:pt>
                <c:pt idx="54">
                  <c:v>0.844866403521217</c:v>
                </c:pt>
                <c:pt idx="55">
                  <c:v>0.76047597471245065</c:v>
                </c:pt>
                <c:pt idx="56">
                  <c:v>0.65297886823145768</c:v>
                </c:pt>
                <c:pt idx="57">
                  <c:v>0.52564132926250251</c:v>
                </c:pt>
                <c:pt idx="58">
                  <c:v>0.3823324444912522</c:v>
                </c:pt>
                <c:pt idx="59">
                  <c:v>0.22740658186368784</c:v>
                </c:pt>
                <c:pt idx="60">
                  <c:v>6.5571085319478153E-2</c:v>
                </c:pt>
                <c:pt idx="61">
                  <c:v>-9.8256755471593696E-2</c:v>
                </c:pt>
                <c:pt idx="62">
                  <c:v>-0.25909911446797768</c:v>
                </c:pt>
                <c:pt idx="63">
                  <c:v>-0.41206887798173264</c:v>
                </c:pt>
                <c:pt idx="64">
                  <c:v>-0.55251813715492448</c:v>
                </c:pt>
                <c:pt idx="65">
                  <c:v>-0.67617941231833167</c:v>
                </c:pt>
                <c:pt idx="66">
                  <c:v>-0.7792953182017397</c:v>
                </c:pt>
                <c:pt idx="67">
                  <c:v>-0.85873273018404506</c:v>
                </c:pt>
                <c:pt idx="68">
                  <c:v>-0.91207798269943674</c:v>
                </c:pt>
                <c:pt idx="69">
                  <c:v>-0.93771020724423482</c:v>
                </c:pt>
                <c:pt idx="70">
                  <c:v>-0.93485058164617685</c:v>
                </c:pt>
                <c:pt idx="71">
                  <c:v>-0.90358599418201968</c:v>
                </c:pt>
                <c:pt idx="72">
                  <c:v>-0.844866403521217</c:v>
                </c:pt>
                <c:pt idx="73">
                  <c:v>-0.76047597471245076</c:v>
                </c:pt>
                <c:pt idx="74">
                  <c:v>0.57022820183397849</c:v>
                </c:pt>
                <c:pt idx="75">
                  <c:v>0.6652099052402265</c:v>
                </c:pt>
                <c:pt idx="76">
                  <c:v>0.71720165350597842</c:v>
                </c:pt>
                <c:pt idx="77">
                  <c:v>0.71952539944274263</c:v>
                </c:pt>
                <c:pt idx="78">
                  <c:v>0.67123616374855377</c:v>
                </c:pt>
                <c:pt idx="79">
                  <c:v>0.5772562100692421</c:v>
                </c:pt>
                <c:pt idx="80">
                  <c:v>0.44780875814730947</c:v>
                </c:pt>
                <c:pt idx="81">
                  <c:v>0.2972187047472063</c:v>
                </c:pt>
                <c:pt idx="82">
                  <c:v>0.14222397635688269</c:v>
                </c:pt>
                <c:pt idx="83">
                  <c:v>4.5772379100674408E-17</c:v>
                </c:pt>
                <c:pt idx="84">
                  <c:v>-0.11386574587172046</c:v>
                </c:pt>
                <c:pt idx="85">
                  <c:v>-0.18720620392597634</c:v>
                </c:pt>
                <c:pt idx="86">
                  <c:v>-0.2126946572303203</c:v>
                </c:pt>
                <c:pt idx="87">
                  <c:v>-0.18868227857133157</c:v>
                </c:pt>
                <c:pt idx="88">
                  <c:v>-0.11935369157850767</c:v>
                </c:pt>
                <c:pt idx="89">
                  <c:v>-1.418309669177446E-2</c:v>
                </c:pt>
                <c:pt idx="90">
                  <c:v>0.11324224934074839</c:v>
                </c:pt>
                <c:pt idx="91">
                  <c:v>0.24688826794256805</c:v>
                </c:pt>
                <c:pt idx="92">
                  <c:v>0.37022820183397831</c:v>
                </c:pt>
                <c:pt idx="93">
                  <c:v>0.46824835463778491</c:v>
                </c:pt>
                <c:pt idx="94">
                  <c:v>0.52926312934879682</c:v>
                </c:pt>
                <c:pt idx="95">
                  <c:v>0.54632031868585473</c:v>
                </c:pt>
                <c:pt idx="96">
                  <c:v>0.51802727512475821</c:v>
                </c:pt>
                <c:pt idx="97">
                  <c:v>0.44869868813193436</c:v>
                </c:pt>
                <c:pt idx="98">
                  <c:v>0.34780875814730972</c:v>
                </c:pt>
                <c:pt idx="99">
                  <c:v>0.22881467608207309</c:v>
                </c:pt>
                <c:pt idx="100">
                  <c:v>0.10749434082349656</c:v>
                </c:pt>
                <c:pt idx="101">
                  <c:v>1.0056268365476465E-16</c:v>
                </c:pt>
                <c:pt idx="102">
                  <c:v>-7.9136110338334287E-2</c:v>
                </c:pt>
                <c:pt idx="103">
                  <c:v>-0.11880217526084234</c:v>
                </c:pt>
                <c:pt idx="104">
                  <c:v>-0.11269465723031981</c:v>
                </c:pt>
                <c:pt idx="105">
                  <c:v>-6.0124756634023307E-2</c:v>
                </c:pt>
                <c:pt idx="106">
                  <c:v>3.3855197045288395E-2</c:v>
                </c:pt>
                <c:pt idx="107">
                  <c:v>0.15902198406511314</c:v>
                </c:pt>
                <c:pt idx="108">
                  <c:v>0.30118077349792993</c:v>
                </c:pt>
                <c:pt idx="109">
                  <c:v>0.4438498185450096</c:v>
                </c:pt>
                <c:pt idx="110">
                  <c:v>0.57022820183397827</c:v>
                </c:pt>
                <c:pt idx="111">
                  <c:v>0.23511410091698923</c:v>
                </c:pt>
                <c:pt idx="112" formatCode="0.000000000000000">
                  <c:v>0.27375495254988613</c:v>
                </c:pt>
                <c:pt idx="113" formatCode="0.000000000000000">
                  <c:v>0.26676708596875237</c:v>
                </c:pt>
                <c:pt idx="114" formatCode="0.000000000000000">
                  <c:v>0.25979649949637956</c:v>
                </c:pt>
                <c:pt idx="115" formatCode="0.000000000000000">
                  <c:v>0.2541328307132964</c:v>
                </c:pt>
                <c:pt idx="116" formatCode="0.000000000000000">
                  <c:v>0.25052662542058685</c:v>
                </c:pt>
                <c:pt idx="117" formatCode="0.000000000000000">
                  <c:v>0.24905083132917416</c:v>
                </c:pt>
                <c:pt idx="118" formatCode="0.000000000000000">
                  <c:v>0.24911798091307205</c:v>
                </c:pt>
                <c:pt idx="119" formatCode="0.000000000000000">
                  <c:v>0.24964399734558437</c:v>
                </c:pt>
                <c:pt idx="120" formatCode="0.000000000000000">
                  <c:v>0.2493223637367431</c:v>
                </c:pt>
                <c:pt idx="121" formatCode="0.000000000000000">
                  <c:v>0.24695191490255658</c:v>
                </c:pt>
                <c:pt idx="122" formatCode="0.000000000000000">
                  <c:v>0.2417504861514424</c:v>
                </c:pt>
                <c:pt idx="123" formatCode="0.000000000000000">
                  <c:v>0.23358685385708336</c:v>
                </c:pt>
                <c:pt idx="124" formatCode="0.000000000000000">
                  <c:v>0.2230754876588063</c:v>
                </c:pt>
                <c:pt idx="125" formatCode="0.000000000000000">
                  <c:v>0.21150201716201861</c:v>
                </c:pt>
                <c:pt idx="126" formatCode="0.000000000000000">
                  <c:v>0.20057996473716783</c:v>
                </c:pt>
                <c:pt idx="127" formatCode="0.000000000000000">
                  <c:v>0.19207739786242128</c:v>
                </c:pt>
                <c:pt idx="128" formatCode="0.000000000000000">
                  <c:v>0.18738964071031872</c:v>
                </c:pt>
                <c:pt idx="129" formatCode="0.000000000000000">
                  <c:v>0.18716234287618153</c:v>
                </c:pt>
                <c:pt idx="130" formatCode="0.000000000000000">
                  <c:v>0.19107705470939848</c:v>
                </c:pt>
                <c:pt idx="131" formatCode="0.000000000000000">
                  <c:v>0.19788806314258256</c:v>
                </c:pt>
                <c:pt idx="132" formatCode="0.000000000000000">
                  <c:v>0.20573900780033416</c:v>
                </c:pt>
                <c:pt idx="133" formatCode="0.000000000000000">
                  <c:v>0.2126982270665006</c:v>
                </c:pt>
                <c:pt idx="134" formatCode="0.000000000000000">
                  <c:v>0.21735943604595104</c:v>
                </c:pt>
                <c:pt idx="135" formatCode="0.000000000000000">
                  <c:v>0.21930127636706243</c:v>
                </c:pt>
                <c:pt idx="136" formatCode="0.000000000000000">
                  <c:v>0.21922429614893452</c:v>
                </c:pt>
                <c:pt idx="137" formatCode="0.000000000000000">
                  <c:v>0.21869442587883478</c:v>
                </c:pt>
                <c:pt idx="138" formatCode="0.000000000000000">
                  <c:v>0.21957716763797269</c:v>
                </c:pt>
                <c:pt idx="139" formatCode="0.000000000000000">
                  <c:v>0.22337254894802841</c:v>
                </c:pt>
                <c:pt idx="140" formatCode="0.000000000000000">
                  <c:v>0.23069420841838476</c:v>
                </c:pt>
                <c:pt idx="141" formatCode="0.000000000000000">
                  <c:v>0.24106480653805196</c:v>
                </c:pt>
                <c:pt idx="142" formatCode="0.000000000000000">
                  <c:v>0.25306783768616542</c:v>
                </c:pt>
                <c:pt idx="143" formatCode="0.000000000000000">
                  <c:v>0.26476922334042158</c:v>
                </c:pt>
                <c:pt idx="144" formatCode="0.000000000000000">
                  <c:v>0.27424981099937829</c:v>
                </c:pt>
                <c:pt idx="145" formatCode="0.000000000000000">
                  <c:v>0.28008469319601503</c:v>
                </c:pt>
                <c:pt idx="146" formatCode="0.000000000000000">
                  <c:v>0.28165001278282165</c:v>
                </c:pt>
                <c:pt idx="147" formatCode="0.000000000000000">
                  <c:v>0.27920429710979772</c:v>
                </c:pt>
                <c:pt idx="148" formatCode="0.000000000000000">
                  <c:v>0.27375495254975057</c:v>
                </c:pt>
              </c:numCache>
            </c:numRef>
          </c:xVal>
          <c:yVal>
            <c:numRef>
              <c:f>phase_det_4!$E$5:$E$153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-0.55251813715492459</c:v>
                </c:pt>
                <c:pt idx="38">
                  <c:v>-0.67617941231833179</c:v>
                </c:pt>
                <c:pt idx="39">
                  <c:v>-0.77929531820173892</c:v>
                </c:pt>
                <c:pt idx="40">
                  <c:v>-0.85873273018404483</c:v>
                </c:pt>
                <c:pt idx="41">
                  <c:v>-0.91207798269943663</c:v>
                </c:pt>
                <c:pt idx="42">
                  <c:v>-0.93771020724423471</c:v>
                </c:pt>
                <c:pt idx="43">
                  <c:v>-0.93485058164617696</c:v>
                </c:pt>
                <c:pt idx="44">
                  <c:v>-0.90358599418201957</c:v>
                </c:pt>
                <c:pt idx="45">
                  <c:v>-0.844866403521217</c:v>
                </c:pt>
                <c:pt idx="46">
                  <c:v>-0.76047597471245065</c:v>
                </c:pt>
                <c:pt idx="47">
                  <c:v>-0.65297886823145768</c:v>
                </c:pt>
                <c:pt idx="48">
                  <c:v>-0.52564132926250251</c:v>
                </c:pt>
                <c:pt idx="49">
                  <c:v>-0.38233244449125287</c:v>
                </c:pt>
                <c:pt idx="50">
                  <c:v>-0.22740658186368778</c:v>
                </c:pt>
                <c:pt idx="51">
                  <c:v>-6.5571085319478098E-2</c:v>
                </c:pt>
                <c:pt idx="52">
                  <c:v>9.8256755471594584E-2</c:v>
                </c:pt>
                <c:pt idx="53">
                  <c:v>0.25909911446797934</c:v>
                </c:pt>
                <c:pt idx="54">
                  <c:v>0.4120688779817327</c:v>
                </c:pt>
                <c:pt idx="55">
                  <c:v>0.55251813715492448</c:v>
                </c:pt>
                <c:pt idx="56">
                  <c:v>0.67617941231833179</c:v>
                </c:pt>
                <c:pt idx="57">
                  <c:v>0.77929531820173881</c:v>
                </c:pt>
                <c:pt idx="58">
                  <c:v>0.85873273018404472</c:v>
                </c:pt>
                <c:pt idx="59">
                  <c:v>0.91207798269943663</c:v>
                </c:pt>
                <c:pt idx="60">
                  <c:v>0.93771020724423471</c:v>
                </c:pt>
                <c:pt idx="61">
                  <c:v>0.93485058164617696</c:v>
                </c:pt>
                <c:pt idx="62">
                  <c:v>0.90358599418202012</c:v>
                </c:pt>
                <c:pt idx="63">
                  <c:v>0.844866403521217</c:v>
                </c:pt>
                <c:pt idx="64">
                  <c:v>0.76047597471245076</c:v>
                </c:pt>
                <c:pt idx="65">
                  <c:v>0.65297886823145779</c:v>
                </c:pt>
                <c:pt idx="66">
                  <c:v>0.52564132926250118</c:v>
                </c:pt>
                <c:pt idx="67">
                  <c:v>0.38233244449125142</c:v>
                </c:pt>
                <c:pt idx="68">
                  <c:v>0.22740658186368709</c:v>
                </c:pt>
                <c:pt idx="69">
                  <c:v>6.5571085319477376E-2</c:v>
                </c:pt>
                <c:pt idx="70">
                  <c:v>-9.8256755471594459E-2</c:v>
                </c:pt>
                <c:pt idx="71">
                  <c:v>-0.25909911446797923</c:v>
                </c:pt>
                <c:pt idx="72">
                  <c:v>-0.41206887798173258</c:v>
                </c:pt>
                <c:pt idx="73">
                  <c:v>-0.55251813715492437</c:v>
                </c:pt>
                <c:pt idx="74">
                  <c:v>0</c:v>
                </c:pt>
                <c:pt idx="75">
                  <c:v>0.11729445412837322</c:v>
                </c:pt>
                <c:pt idx="76">
                  <c:v>0.26104005384267864</c:v>
                </c:pt>
                <c:pt idx="77">
                  <c:v>0.41541818305704037</c:v>
                </c:pt>
                <c:pt idx="78">
                  <c:v>0.56323401743426382</c:v>
                </c:pt>
                <c:pt idx="79">
                  <c:v>0.6879471621973372</c:v>
                </c:pt>
                <c:pt idx="80">
                  <c:v>0.77562752118546319</c:v>
                </c:pt>
                <c:pt idx="81">
                  <c:v>0.81660167993249944</c:v>
                </c:pt>
                <c:pt idx="82">
                  <c:v>0.80659225142652735</c:v>
                </c:pt>
                <c:pt idx="83">
                  <c:v>0.74721359549995803</c:v>
                </c:pt>
                <c:pt idx="84">
                  <c:v>0.64576473443949867</c:v>
                </c:pt>
                <c:pt idx="85">
                  <c:v>0.51434481806843735</c:v>
                </c:pt>
                <c:pt idx="86">
                  <c:v>0.36839795282136201</c:v>
                </c:pt>
                <c:pt idx="87">
                  <c:v>0.2248627833462459</c:v>
                </c:pt>
                <c:pt idx="88">
                  <c:v>0.10014963858317265</c:v>
                </c:pt>
                <c:pt idx="89">
                  <c:v>8.1886146929384725E-3</c:v>
                </c:pt>
                <c:pt idx="90">
                  <c:v>-4.1216808021383916E-2</c:v>
                </c:pt>
                <c:pt idx="91">
                  <c:v>-4.3533062858655616E-2</c:v>
                </c:pt>
                <c:pt idx="92">
                  <c:v>-4.5358450944049524E-17</c:v>
                </c:pt>
                <c:pt idx="93">
                  <c:v>8.2564818594987224E-2</c:v>
                </c:pt>
                <c:pt idx="94">
                  <c:v>0.19263602517754488</c:v>
                </c:pt>
                <c:pt idx="95">
                  <c:v>0.31541818305704045</c:v>
                </c:pt>
                <c:pt idx="96">
                  <c:v>0.43467649549695597</c:v>
                </c:pt>
                <c:pt idx="97">
                  <c:v>0.53473827357354153</c:v>
                </c:pt>
                <c:pt idx="98">
                  <c:v>0.6024224404285754</c:v>
                </c:pt>
                <c:pt idx="99">
                  <c:v>0.62866315577531817</c:v>
                </c:pt>
                <c:pt idx="100">
                  <c:v>0.60963070082408577</c:v>
                </c:pt>
                <c:pt idx="101">
                  <c:v>0.54721359549995818</c:v>
                </c:pt>
                <c:pt idx="102">
                  <c:v>0.44880318383705731</c:v>
                </c:pt>
                <c:pt idx="103">
                  <c:v>0.32640629391125459</c:v>
                </c:pt>
                <c:pt idx="104">
                  <c:v>0.19519287206447319</c:v>
                </c:pt>
                <c:pt idx="105">
                  <c:v>7.1653894722449846E-2</c:v>
                </c:pt>
                <c:pt idx="106">
                  <c:v>-2.840788335413565E-2</c:v>
                </c:pt>
                <c:pt idx="107">
                  <c:v>-9.1811385307061566E-2</c:v>
                </c:pt>
                <c:pt idx="108">
                  <c:v>-0.10962083668651786</c:v>
                </c:pt>
                <c:pt idx="109">
                  <c:v>-7.8262698392041613E-2</c:v>
                </c:pt>
                <c:pt idx="110">
                  <c:v>-1.3972284008444385E-16</c:v>
                </c:pt>
                <c:pt idx="111">
                  <c:v>0.32360679774997902</c:v>
                </c:pt>
                <c:pt idx="112">
                  <c:v>0.33650224707063914</c:v>
                </c:pt>
                <c:pt idx="113">
                  <c:v>0.34221912152141593</c:v>
                </c:pt>
                <c:pt idx="114">
                  <c:v>0.34479258386248196</c:v>
                </c:pt>
                <c:pt idx="115">
                  <c:v>0.34492978816554315</c:v>
                </c:pt>
                <c:pt idx="116">
                  <c:v>0.34380834756419831</c:v>
                </c:pt>
                <c:pt idx="117">
                  <c:v>0.34276501889382249</c:v>
                </c:pt>
                <c:pt idx="118">
                  <c:v>0.34296265238905388</c:v>
                </c:pt>
                <c:pt idx="119">
                  <c:v>0.34510454048247546</c:v>
                </c:pt>
                <c:pt idx="120">
                  <c:v>0.34925421929266287</c:v>
                </c:pt>
                <c:pt idx="121">
                  <c:v>0.35479835731920006</c:v>
                </c:pt>
                <c:pt idx="122">
                  <c:v>0.36056357614166717</c:v>
                </c:pt>
                <c:pt idx="123">
                  <c:v>0.36506853388972005</c:v>
                </c:pt>
                <c:pt idx="124">
                  <c:v>0.36686448937277055</c:v>
                </c:pt>
                <c:pt idx="125">
                  <c:v>0.36489526331154898</c:v>
                </c:pt>
                <c:pt idx="126">
                  <c:v>0.35879551547135885</c:v>
                </c:pt>
                <c:pt idx="127">
                  <c:v>0.34904882949284982</c:v>
                </c:pt>
                <c:pt idx="128">
                  <c:v>0.33694764132439653</c:v>
                </c:pt>
                <c:pt idx="129">
                  <c:v>0.32433678349502626</c:v>
                </c:pt>
                <c:pt idx="130">
                  <c:v>0.31317816213707667</c:v>
                </c:pt>
                <c:pt idx="131">
                  <c:v>0.30503549299538046</c:v>
                </c:pt>
                <c:pt idx="132">
                  <c:v>0.30062603646437641</c:v>
                </c:pt>
                <c:pt idx="133">
                  <c:v>0.29959600598229019</c:v>
                </c:pt>
                <c:pt idx="134">
                  <c:v>0.30062743687408511</c:v>
                </c:pt>
                <c:pt idx="135">
                  <c:v>0.30187731314686173</c:v>
                </c:pt>
                <c:pt idx="136">
                  <c:v>0.30161833281209222</c:v>
                </c:pt>
                <c:pt idx="137">
                  <c:v>0.29885501075712201</c:v>
                </c:pt>
                <c:pt idx="138">
                  <c:v>0.29368425755168026</c:v>
                </c:pt>
                <c:pt idx="139">
                  <c:v>0.28726804247102761</c:v>
                </c:pt>
                <c:pt idx="140">
                  <c:v>0.28144149165338606</c:v>
                </c:pt>
                <c:pt idx="141">
                  <c:v>0.27811604331664658</c:v>
                </c:pt>
                <c:pt idx="142">
                  <c:v>0.27869436093555433</c:v>
                </c:pt>
                <c:pt idx="143">
                  <c:v>0.28368033467453269</c:v>
                </c:pt>
                <c:pt idx="144">
                  <c:v>0.29257618671740071</c:v>
                </c:pt>
                <c:pt idx="145">
                  <c:v>0.30405729243757318</c:v>
                </c:pt>
                <c:pt idx="146">
                  <c:v>0.31634030314194672</c:v>
                </c:pt>
                <c:pt idx="147">
                  <c:v>0.32762606842498943</c:v>
                </c:pt>
                <c:pt idx="148">
                  <c:v>0.33650224707080234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A1F-B50E-A592F263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phase_det_4!$S$79:$S$93</c:f>
              <c:numCache>
                <c:formatCode>0.000000000000000</c:formatCode>
                <c:ptCount val="15"/>
                <c:pt idx="0">
                  <c:v>0.27375495254988613</c:v>
                </c:pt>
                <c:pt idx="1">
                  <c:v>0.26676708596875237</c:v>
                </c:pt>
                <c:pt idx="2">
                  <c:v>0.25979649949637956</c:v>
                </c:pt>
                <c:pt idx="3">
                  <c:v>0.2541328307132964</c:v>
                </c:pt>
                <c:pt idx="4">
                  <c:v>0.25052662542058685</c:v>
                </c:pt>
                <c:pt idx="5">
                  <c:v>0.24905083132917416</c:v>
                </c:pt>
                <c:pt idx="6">
                  <c:v>0.24911798091307205</c:v>
                </c:pt>
                <c:pt idx="7">
                  <c:v>0.24964399734558437</c:v>
                </c:pt>
                <c:pt idx="8">
                  <c:v>0.2493223637367431</c:v>
                </c:pt>
                <c:pt idx="9">
                  <c:v>0.24695191490255658</c:v>
                </c:pt>
                <c:pt idx="10">
                  <c:v>0.2417504861514424</c:v>
                </c:pt>
                <c:pt idx="11">
                  <c:v>0.23358685385708336</c:v>
                </c:pt>
                <c:pt idx="12">
                  <c:v>0.2230754876588063</c:v>
                </c:pt>
                <c:pt idx="13">
                  <c:v>0.21150201716201861</c:v>
                </c:pt>
                <c:pt idx="14">
                  <c:v>0.20057996473716783</c:v>
                </c:pt>
              </c:numCache>
            </c:numRef>
          </c:xVal>
          <c:yVal>
            <c:numRef>
              <c:f>phase_det_4!$T$79:$T$93</c:f>
              <c:numCache>
                <c:formatCode>General</c:formatCode>
                <c:ptCount val="15"/>
                <c:pt idx="0">
                  <c:v>0.33650224707063914</c:v>
                </c:pt>
                <c:pt idx="1">
                  <c:v>0.34221912152141593</c:v>
                </c:pt>
                <c:pt idx="2">
                  <c:v>0.34479258386248196</c:v>
                </c:pt>
                <c:pt idx="3">
                  <c:v>0.34492978816554315</c:v>
                </c:pt>
                <c:pt idx="4">
                  <c:v>0.34380834756419831</c:v>
                </c:pt>
                <c:pt idx="5">
                  <c:v>0.34276501889382249</c:v>
                </c:pt>
                <c:pt idx="6">
                  <c:v>0.34296265238905388</c:v>
                </c:pt>
                <c:pt idx="7">
                  <c:v>0.34510454048247546</c:v>
                </c:pt>
                <c:pt idx="8">
                  <c:v>0.34925421929266287</c:v>
                </c:pt>
                <c:pt idx="9">
                  <c:v>0.35479835731920006</c:v>
                </c:pt>
                <c:pt idx="10">
                  <c:v>0.36056357614166717</c:v>
                </c:pt>
                <c:pt idx="11">
                  <c:v>0.36506853388972005</c:v>
                </c:pt>
                <c:pt idx="12">
                  <c:v>0.36686448937277055</c:v>
                </c:pt>
                <c:pt idx="13">
                  <c:v>0.36489526331154898</c:v>
                </c:pt>
                <c:pt idx="14">
                  <c:v>0.35879551547135885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0-4284-8890-1F8F225C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from (0,0) to</a:t>
            </a:r>
            <a:r>
              <a:rPr lang="en-US" baseline="0"/>
              <a:t> </a:t>
            </a:r>
            <a:r>
              <a:rPr lang="en-US"/>
              <a:t>"center" of curve</a:t>
            </a:r>
          </a:p>
        </c:rich>
      </c:tx>
      <c:layout>
        <c:manualLayout>
          <c:xMode val="edge"/>
          <c:yMode val="edge"/>
          <c:x val="0.15253974205605256"/>
          <c:y val="1.9675356615838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phase_det_4!$AA$78</c:f>
              <c:strCache>
                <c:ptCount val="1"/>
                <c:pt idx="0">
                  <c:v>DC=0.2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phase_det_4!$AA$79:$AA$115</c:f>
              <c:numCache>
                <c:formatCode>General</c:formatCode>
                <c:ptCount val="37"/>
                <c:pt idx="0">
                  <c:v>41.207263011679359</c:v>
                </c:pt>
                <c:pt idx="1">
                  <c:v>39.178768274342879</c:v>
                </c:pt>
                <c:pt idx="2">
                  <c:v>37.624000247603938</c:v>
                </c:pt>
                <c:pt idx="3">
                  <c:v>36.618930017451618</c:v>
                </c:pt>
                <c:pt idx="4">
                  <c:v>36.12980455029809</c:v>
                </c:pt>
                <c:pt idx="5">
                  <c:v>36.003095896493853</c:v>
                </c:pt>
                <c:pt idx="6">
                  <c:v>35.989553188648557</c:v>
                </c:pt>
                <c:pt idx="7">
                  <c:v>35.807935517921791</c:v>
                </c:pt>
                <c:pt idx="8">
                  <c:v>35.224147463316115</c:v>
                </c:pt>
                <c:pt idx="9">
                  <c:v>34.10803406410141</c:v>
                </c:pt>
                <c:pt idx="10">
                  <c:v>32.449324982761425</c:v>
                </c:pt>
                <c:pt idx="11">
                  <c:v>30.343240949151017</c:v>
                </c:pt>
                <c:pt idx="12">
                  <c:v>27.967702327827968</c:v>
                </c:pt>
                <c:pt idx="13">
                  <c:v>25.567415574052703</c:v>
                </c:pt>
                <c:pt idx="14">
                  <c:v>23.448178383220004</c:v>
                </c:pt>
                <c:pt idx="15">
                  <c:v>21.973144972807205</c:v>
                </c:pt>
                <c:pt idx="16">
                  <c:v>21.537581913626028</c:v>
                </c:pt>
                <c:pt idx="17">
                  <c:v>22.47691410289346</c:v>
                </c:pt>
                <c:pt idx="18">
                  <c:v>24.86232891377924</c:v>
                </c:pt>
                <c:pt idx="19">
                  <c:v>28.253187012609782</c:v>
                </c:pt>
                <c:pt idx="20">
                  <c:v>31.713043457074011</c:v>
                </c:pt>
                <c:pt idx="21">
                  <c:v>34.303520882063452</c:v>
                </c:pt>
                <c:pt idx="22">
                  <c:v>35.639991618782503</c:v>
                </c:pt>
                <c:pt idx="23">
                  <c:v>35.991400035091296</c:v>
                </c:pt>
                <c:pt idx="24">
                  <c:v>36.029018509840689</c:v>
                </c:pt>
                <c:pt idx="25">
                  <c:v>36.532091019253642</c:v>
                </c:pt>
                <c:pt idx="26">
                  <c:v>38.116229325109387</c:v>
                </c:pt>
                <c:pt idx="27">
                  <c:v>40.933944773968619</c:v>
                </c:pt>
                <c:pt idx="28">
                  <c:v>44.464805303398308</c:v>
                </c:pt>
                <c:pt idx="29">
                  <c:v>47.717975114453829</c:v>
                </c:pt>
                <c:pt idx="30">
                  <c:v>49.830379241722298</c:v>
                </c:pt>
                <c:pt idx="31">
                  <c:v>50.476712881917749</c:v>
                </c:pt>
                <c:pt idx="32">
                  <c:v>49.802345573891962</c:v>
                </c:pt>
                <c:pt idx="33">
                  <c:v>48.167146127928056</c:v>
                </c:pt>
                <c:pt idx="34">
                  <c:v>45.964356450085283</c:v>
                </c:pt>
                <c:pt idx="35">
                  <c:v>43.546488321045778</c:v>
                </c:pt>
                <c:pt idx="36">
                  <c:v>41.207263011653197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0-4651-82B9-46B97F421A49}"/>
            </c:ext>
          </c:extLst>
        </c:ser>
        <c:ser>
          <c:idx val="1"/>
          <c:order val="1"/>
          <c:tx>
            <c:strRef>
              <c:f>phase_det_4!$AB$78</c:f>
              <c:strCache>
                <c:ptCount val="1"/>
                <c:pt idx="0">
                  <c:v>DC=0.1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phase_det_4!$AB$79:$AB$115</c:f>
              <c:numCache>
                <c:formatCode>General</c:formatCode>
                <c:ptCount val="37"/>
                <c:pt idx="0">
                  <c:v>39.129417257241975</c:v>
                </c:pt>
                <c:pt idx="1">
                  <c:v>37.937173373633598</c:v>
                </c:pt>
                <c:pt idx="2">
                  <c:v>36.997525226736741</c:v>
                </c:pt>
                <c:pt idx="3">
                  <c:v>36.381556867956043</c:v>
                </c:pt>
                <c:pt idx="4">
                  <c:v>36.080114032463563</c:v>
                </c:pt>
                <c:pt idx="5">
                  <c:v>36.00191105789667</c:v>
                </c:pt>
                <c:pt idx="6">
                  <c:v>35.99355134331541</c:v>
                </c:pt>
                <c:pt idx="7">
                  <c:v>35.881472868914315</c:v>
                </c:pt>
                <c:pt idx="8">
                  <c:v>35.52193049140125</c:v>
                </c:pt>
                <c:pt idx="9">
                  <c:v>34.839250343920533</c:v>
                </c:pt>
                <c:pt idx="10">
                  <c:v>33.841042508786103</c:v>
                </c:pt>
                <c:pt idx="11">
                  <c:v>32.612895352707348</c:v>
                </c:pt>
                <c:pt idx="12">
                  <c:v>31.302095937520448</c:v>
                </c:pt>
                <c:pt idx="13">
                  <c:v>30.097606080767292</c:v>
                </c:pt>
                <c:pt idx="14">
                  <c:v>29.20680509620524</c:v>
                </c:pt>
                <c:pt idx="15">
                  <c:v>28.823463020734479</c:v>
                </c:pt>
                <c:pt idx="16">
                  <c:v>29.080131644547144</c:v>
                </c:pt>
                <c:pt idx="17">
                  <c:v>29.987599059856436</c:v>
                </c:pt>
                <c:pt idx="18">
                  <c:v>31.388307630187136</c:v>
                </c:pt>
                <c:pt idx="19">
                  <c:v>32.973000174079068</c:v>
                </c:pt>
                <c:pt idx="20">
                  <c:v>34.386511707559244</c:v>
                </c:pt>
                <c:pt idx="21">
                  <c:v>35.372852564885115</c:v>
                </c:pt>
                <c:pt idx="22">
                  <c:v>35.867655065256372</c:v>
                </c:pt>
                <c:pt idx="23">
                  <c:v>35.996840858686411</c:v>
                </c:pt>
                <c:pt idx="24">
                  <c:v>36.010659977396628</c:v>
                </c:pt>
                <c:pt idx="25">
                  <c:v>36.195707998641893</c:v>
                </c:pt>
                <c:pt idx="26">
                  <c:v>36.784144686997493</c:v>
                </c:pt>
                <c:pt idx="27">
                  <c:v>37.867756370432829</c:v>
                </c:pt>
                <c:pt idx="28">
                  <c:v>39.341061383336722</c:v>
                </c:pt>
                <c:pt idx="29">
                  <c:v>40.918018603541668</c:v>
                </c:pt>
                <c:pt idx="30">
                  <c:v>42.240953685818425</c:v>
                </c:pt>
                <c:pt idx="31">
                  <c:v>43.025164322458004</c:v>
                </c:pt>
                <c:pt idx="32">
                  <c:v>43.148182437129798</c:v>
                </c:pt>
                <c:pt idx="33">
                  <c:v>42.64995758917005</c:v>
                </c:pt>
                <c:pt idx="34">
                  <c:v>41.679909331057772</c:v>
                </c:pt>
                <c:pt idx="35">
                  <c:v>40.437774048760005</c:v>
                </c:pt>
                <c:pt idx="36">
                  <c:v>39.129417257214477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51-82B9-46B97F421A49}"/>
            </c:ext>
          </c:extLst>
        </c:ser>
        <c:ser>
          <c:idx val="2"/>
          <c:order val="2"/>
          <c:tx>
            <c:strRef>
              <c:f>phase_det_4!$AC$78</c:f>
              <c:strCache>
                <c:ptCount val="1"/>
                <c:pt idx="0">
                  <c:v>DC=0.05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phase_det_4!$AC$79:$AC$115</c:f>
              <c:numCache>
                <c:formatCode>General</c:formatCode>
                <c:ptCount val="37"/>
                <c:pt idx="0">
                  <c:v>37.721093804477874</c:v>
                </c:pt>
                <c:pt idx="1">
                  <c:v>37.075961220299128</c:v>
                </c:pt>
                <c:pt idx="2">
                  <c:v>36.557191525697945</c:v>
                </c:pt>
                <c:pt idx="3">
                  <c:v>36.213683743442289</c:v>
                </c:pt>
                <c:pt idx="4">
                  <c:v>36.044903303146562</c:v>
                </c:pt>
                <c:pt idx="5">
                  <c:v>36.001071253838646</c:v>
                </c:pt>
                <c:pt idx="6">
                  <c:v>35.996385181924836</c:v>
                </c:pt>
                <c:pt idx="7">
                  <c:v>35.933571670676862</c:v>
                </c:pt>
                <c:pt idx="8">
                  <c:v>35.732356928677603</c:v>
                </c:pt>
                <c:pt idx="9">
                  <c:v>35.352183687183455</c:v>
                </c:pt>
                <c:pt idx="10">
                  <c:v>34.802773258483811</c:v>
                </c:pt>
                <c:pt idx="11">
                  <c:v>34.141963293425853</c:v>
                </c:pt>
                <c:pt idx="12">
                  <c:v>33.464113687518179</c:v>
                </c:pt>
                <c:pt idx="13">
                  <c:v>32.882641485200274</c:v>
                </c:pt>
                <c:pt idx="14">
                  <c:v>32.508576608725193</c:v>
                </c:pt>
                <c:pt idx="15">
                  <c:v>32.426105801369509</c:v>
                </c:pt>
                <c:pt idx="16">
                  <c:v>32.667857304840396</c:v>
                </c:pt>
                <c:pt idx="17">
                  <c:v>33.197223309651605</c:v>
                </c:pt>
                <c:pt idx="18">
                  <c:v>33.90884494462594</c:v>
                </c:pt>
                <c:pt idx="19">
                  <c:v>34.65494171256443</c:v>
                </c:pt>
                <c:pt idx="20">
                  <c:v>35.291765679998598</c:v>
                </c:pt>
                <c:pt idx="21">
                  <c:v>35.726287943251812</c:v>
                </c:pt>
                <c:pt idx="22">
                  <c:v>35.942342765935308</c:v>
                </c:pt>
                <c:pt idx="23">
                  <c:v>35.998624024076335</c:v>
                </c:pt>
                <c:pt idx="24">
                  <c:v>36.004643024161084</c:v>
                </c:pt>
                <c:pt idx="25">
                  <c:v>36.085276364793053</c:v>
                </c:pt>
                <c:pt idx="26">
                  <c:v>36.342486310032172</c:v>
                </c:pt>
                <c:pt idx="27">
                  <c:v>36.821366839628787</c:v>
                </c:pt>
                <c:pt idx="28">
                  <c:v>37.489662826763741</c:v>
                </c:pt>
                <c:pt idx="29">
                  <c:v>38.241236287138641</c:v>
                </c:pt>
                <c:pt idx="30">
                  <c:v>38.927457933001797</c:v>
                </c:pt>
                <c:pt idx="31">
                  <c:v>39.405738737972207</c:v>
                </c:pt>
                <c:pt idx="32">
                  <c:v>39.583216400241085</c:v>
                </c:pt>
                <c:pt idx="33">
                  <c:v>39.437837249143186</c:v>
                </c:pt>
                <c:pt idx="34">
                  <c:v>39.014328509886724</c:v>
                </c:pt>
                <c:pt idx="35">
                  <c:v>38.404285378299193</c:v>
                </c:pt>
                <c:pt idx="36">
                  <c:v>37.721093804528159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0-4651-82B9-46B97F421A49}"/>
            </c:ext>
          </c:extLst>
        </c:ser>
        <c:ser>
          <c:idx val="3"/>
          <c:order val="3"/>
          <c:tx>
            <c:strRef>
              <c:f>phase_det_4!$AD$78</c:f>
              <c:strCache>
                <c:ptCount val="1"/>
                <c:pt idx="0">
                  <c:v>DC=0.025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phase_det_4!$AD$79:$AD$115</c:f>
              <c:numCache>
                <c:formatCode>General</c:formatCode>
                <c:ptCount val="37"/>
                <c:pt idx="0">
                  <c:v>36.903118647853219</c:v>
                </c:pt>
                <c:pt idx="1">
                  <c:v>36.567930979505462</c:v>
                </c:pt>
                <c:pt idx="2">
                  <c:v>36.295106742649871</c:v>
                </c:pt>
                <c:pt idx="3">
                  <c:v>36.113351677648289</c:v>
                </c:pt>
                <c:pt idx="4">
                  <c:v>36.023831407412302</c:v>
                </c:pt>
                <c:pt idx="5">
                  <c:v>36.00056858195984</c:v>
                </c:pt>
                <c:pt idx="6">
                  <c:v>35.99808139167574</c:v>
                </c:pt>
                <c:pt idx="7">
                  <c:v>35.964746337657552</c:v>
                </c:pt>
                <c:pt idx="8">
                  <c:v>35.858053785125499</c:v>
                </c:pt>
                <c:pt idx="9">
                  <c:v>35.657070244765123</c:v>
                </c:pt>
                <c:pt idx="10">
                  <c:v>35.368667716446147</c:v>
                </c:pt>
                <c:pt idx="11">
                  <c:v>35.026503658586009</c:v>
                </c:pt>
                <c:pt idx="12">
                  <c:v>34.683791973882592</c:v>
                </c:pt>
                <c:pt idx="13">
                  <c:v>34.401817743232641</c:v>
                </c:pt>
                <c:pt idx="14">
                  <c:v>34.236271118275361</c:v>
                </c:pt>
                <c:pt idx="15">
                  <c:v>34.223638159628123</c:v>
                </c:pt>
                <c:pt idx="16">
                  <c:v>34.370533487915317</c:v>
                </c:pt>
                <c:pt idx="17">
                  <c:v>34.649524690639602</c:v>
                </c:pt>
                <c:pt idx="18">
                  <c:v>35.004405298381037</c:v>
                </c:pt>
                <c:pt idx="19">
                  <c:v>35.365005787705499</c:v>
                </c:pt>
                <c:pt idx="20">
                  <c:v>35.667314285086718</c:v>
                </c:pt>
                <c:pt idx="21">
                  <c:v>35.871725111943768</c:v>
                </c:pt>
                <c:pt idx="22">
                  <c:v>35.972998684431197</c:v>
                </c:pt>
                <c:pt idx="23">
                  <c:v>35.999355683682154</c:v>
                </c:pt>
                <c:pt idx="24">
                  <c:v>36.002174154593824</c:v>
                </c:pt>
                <c:pt idx="25">
                  <c:v>36.039938325407746</c:v>
                </c:pt>
                <c:pt idx="26">
                  <c:v>36.160554322391697</c:v>
                </c:pt>
                <c:pt idx="27">
                  <c:v>36.386119587707519</c:v>
                </c:pt>
                <c:pt idx="28">
                  <c:v>36.704245768959204</c:v>
                </c:pt>
                <c:pt idx="29">
                  <c:v>37.069317599402318</c:v>
                </c:pt>
                <c:pt idx="30">
                  <c:v>37.414462426941682</c:v>
                </c:pt>
                <c:pt idx="31">
                  <c:v>37.670769572472281</c:v>
                </c:pt>
                <c:pt idx="32">
                  <c:v>37.786874711637495</c:v>
                </c:pt>
                <c:pt idx="33">
                  <c:v>37.742061839111443</c:v>
                </c:pt>
                <c:pt idx="34">
                  <c:v>37.549514076428082</c:v>
                </c:pt>
                <c:pt idx="35">
                  <c:v>37.250554418916202</c:v>
                </c:pt>
                <c:pt idx="36">
                  <c:v>36.903118647876852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0-4651-82B9-46B97F421A49}"/>
            </c:ext>
          </c:extLst>
        </c:ser>
        <c:ser>
          <c:idx val="4"/>
          <c:order val="4"/>
          <c:tx>
            <c:strRef>
              <c:f>phase_det_4!$AE$78</c:f>
              <c:strCache>
                <c:ptCount val="1"/>
                <c:pt idx="0">
                  <c:v>DC=0.01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phase_det_4!$AE$79:$AE$115</c:f>
              <c:numCache>
                <c:formatCode>General</c:formatCode>
                <c:ptCount val="37"/>
                <c:pt idx="0">
                  <c:v>36.37192878215594</c:v>
                </c:pt>
                <c:pt idx="1">
                  <c:v>36.234800706972869</c:v>
                </c:pt>
                <c:pt idx="2">
                  <c:v>36.122281956363445</c:v>
                </c:pt>
                <c:pt idx="3">
                  <c:v>36.047018008421915</c:v>
                </c:pt>
                <c:pt idx="4">
                  <c:v>36.009888458455144</c:v>
                </c:pt>
                <c:pt idx="5">
                  <c:v>36.000235934465181</c:v>
                </c:pt>
                <c:pt idx="6">
                  <c:v>35.999203869805655</c:v>
                </c:pt>
                <c:pt idx="7">
                  <c:v>35.985372518448663</c:v>
                </c:pt>
                <c:pt idx="8">
                  <c:v>35.941129027409865</c:v>
                </c:pt>
                <c:pt idx="9">
                  <c:v>35.857949961701848</c:v>
                </c:pt>
                <c:pt idx="10">
                  <c:v>35.739153237289244</c:v>
                </c:pt>
                <c:pt idx="11">
                  <c:v>35.599487677542037</c:v>
                </c:pt>
                <c:pt idx="12">
                  <c:v>35.46179397436871</c:v>
                </c:pt>
                <c:pt idx="13">
                  <c:v>35.351613378830734</c:v>
                </c:pt>
                <c:pt idx="14">
                  <c:v>35.290987267437615</c:v>
                </c:pt>
                <c:pt idx="15">
                  <c:v>35.292857935644712</c:v>
                </c:pt>
                <c:pt idx="16">
                  <c:v>35.357475951821016</c:v>
                </c:pt>
                <c:pt idx="17">
                  <c:v>35.471937412008899</c:v>
                </c:pt>
                <c:pt idx="18">
                  <c:v>35.613276894041796</c:v>
                </c:pt>
                <c:pt idx="19">
                  <c:v>35.754478640975584</c:v>
                </c:pt>
                <c:pt idx="20">
                  <c:v>35.871713520685532</c:v>
                </c:pt>
                <c:pt idx="21">
                  <c:v>35.950598015868444</c:v>
                </c:pt>
                <c:pt idx="22">
                  <c:v>35.989605183685207</c:v>
                </c:pt>
                <c:pt idx="23">
                  <c:v>35.999751967920758</c:v>
                </c:pt>
                <c:pt idx="24">
                  <c:v>36.000836950536772</c:v>
                </c:pt>
                <c:pt idx="25">
                  <c:v>36.015375809328567</c:v>
                </c:pt>
                <c:pt idx="26">
                  <c:v>36.061843691541164</c:v>
                </c:pt>
                <c:pt idx="27">
                  <c:v>36.148951576264949</c:v>
                </c:pt>
                <c:pt idx="28">
                  <c:v>36.272504133998233</c:v>
                </c:pt>
                <c:pt idx="29">
                  <c:v>36.415844587789159</c:v>
                </c:pt>
                <c:pt idx="30">
                  <c:v>36.553942903433118</c:v>
                </c:pt>
                <c:pt idx="31">
                  <c:v>36.66002278231786</c:v>
                </c:pt>
                <c:pt idx="32">
                  <c:v>36.712725002549966</c:v>
                </c:pt>
                <c:pt idx="33">
                  <c:v>36.7016411429545</c:v>
                </c:pt>
                <c:pt idx="34">
                  <c:v>36.629709194339725</c:v>
                </c:pt>
                <c:pt idx="35">
                  <c:v>36.512061942511693</c:v>
                </c:pt>
                <c:pt idx="36">
                  <c:v>36.371928782179637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0-4651-82B9-46B97F42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49375"/>
        <c:axId val="1719124975"/>
      </c:lineChart>
      <c:catAx>
        <c:axId val="125824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24975"/>
        <c:crosses val="autoZero"/>
        <c:auto val="1"/>
        <c:lblAlgn val="ctr"/>
        <c:lblOffset val="100"/>
        <c:noMultiLvlLbl val="0"/>
      </c:catAx>
      <c:valAx>
        <c:axId val="17191249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137160</xdr:rowOff>
    </xdr:from>
    <xdr:to>
      <xdr:col>14</xdr:col>
      <xdr:colOff>217170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5DC3-2AB7-4C61-B84D-BAC5A84D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49530</xdr:rowOff>
    </xdr:from>
    <xdr:to>
      <xdr:col>14</xdr:col>
      <xdr:colOff>217170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A491-4008-4DD9-ADD9-2FE4ECC9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93151-AF40-4448-8DA3-B39A06F6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76</xdr:row>
      <xdr:rowOff>165734</xdr:rowOff>
    </xdr:from>
    <xdr:to>
      <xdr:col>27</xdr:col>
      <xdr:colOff>68580</xdr:colOff>
      <xdr:row>95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1F174-F0A9-E604-6D6D-98A6E71E5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169545</xdr:colOff>
      <xdr:row>59</xdr:row>
      <xdr:rowOff>142875</xdr:rowOff>
    </xdr:from>
    <xdr:to>
      <xdr:col>17</xdr:col>
      <xdr:colOff>1102995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FDBEF-9554-0C04-79CD-92EDAB0F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638175</xdr:colOff>
      <xdr:row>106</xdr:row>
      <xdr:rowOff>85725</xdr:rowOff>
    </xdr:from>
    <xdr:to>
      <xdr:col>18</xdr:col>
      <xdr:colOff>512445</xdr:colOff>
      <xdr:row>121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0A275-25D4-5C13-81CD-693406BD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6CAEB-B58A-4EB2-A569-FF0FDC74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611505</xdr:colOff>
      <xdr:row>55</xdr:row>
      <xdr:rowOff>169544</xdr:rowOff>
    </xdr:from>
    <xdr:to>
      <xdr:col>31</xdr:col>
      <xdr:colOff>30480</xdr:colOff>
      <xdr:row>74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7C7E1-8F21-440D-ABFB-131BA134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508635</xdr:colOff>
      <xdr:row>94</xdr:row>
      <xdr:rowOff>24764</xdr:rowOff>
    </xdr:from>
    <xdr:to>
      <xdr:col>38</xdr:col>
      <xdr:colOff>228600</xdr:colOff>
      <xdr:row>115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F4E8B-876E-CC6B-18C3-1602C90F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</xdr:colOff>
      <xdr:row>115</xdr:row>
      <xdr:rowOff>173355</xdr:rowOff>
    </xdr:from>
    <xdr:to>
      <xdr:col>29</xdr:col>
      <xdr:colOff>104775</xdr:colOff>
      <xdr:row>130</xdr:row>
      <xdr:rowOff>173355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BB776A-9B81-1186-C816-B9AFA62B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49530</xdr:rowOff>
    </xdr:from>
    <xdr:to>
      <xdr:col>14</xdr:col>
      <xdr:colOff>217170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0B7B1-FE78-4B98-8EAF-E06CC839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592455</xdr:colOff>
      <xdr:row>67</xdr:row>
      <xdr:rowOff>152400</xdr:rowOff>
    </xdr:from>
    <xdr:to>
      <xdr:col>22</xdr:col>
      <xdr:colOff>43815</xdr:colOff>
      <xdr:row>93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085F-978B-B834-DD6A-6498666EC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266699</xdr:colOff>
      <xdr:row>96</xdr:row>
      <xdr:rowOff>121920</xdr:rowOff>
    </xdr:from>
    <xdr:to>
      <xdr:col>20</xdr:col>
      <xdr:colOff>508634</xdr:colOff>
      <xdr:row>115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8ED63-A524-800E-88A7-52666CC2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630555</xdr:colOff>
      <xdr:row>111</xdr:row>
      <xdr:rowOff>123825</xdr:rowOff>
    </xdr:from>
    <xdr:to>
      <xdr:col>24</xdr:col>
      <xdr:colOff>81915</xdr:colOff>
      <xdr:row>126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A2B92-3B6E-B5A0-1DB6-E140D064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289560</xdr:colOff>
      <xdr:row>170</xdr:row>
      <xdr:rowOff>43814</xdr:rowOff>
    </xdr:from>
    <xdr:to>
      <xdr:col>25</xdr:col>
      <xdr:colOff>186690</xdr:colOff>
      <xdr:row>195</xdr:row>
      <xdr:rowOff>99059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4A0A4-F741-1D37-490E-243007D5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167640</xdr:rowOff>
    </xdr:from>
    <xdr:to>
      <xdr:col>14</xdr:col>
      <xdr:colOff>262890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D3A48-50A2-9F9A-DFBC-821121B3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532-FBDD-4F2E-BB25-E283F6EE213A}">
  <dimension ref="A1:F68"/>
  <sheetViews>
    <sheetView workbookViewId="0">
      <selection activeCell="C3" sqref="C3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</v>
      </c>
      <c r="E1" t="s">
        <v>1</v>
      </c>
      <c r="F1">
        <v>0</v>
      </c>
    </row>
    <row r="2" spans="1:6" x14ac:dyDescent="0.55000000000000004">
      <c r="B2" s="1" t="s">
        <v>2</v>
      </c>
      <c r="C2">
        <v>21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0.69282053246696629</v>
      </c>
    </row>
    <row r="6" spans="1:6" x14ac:dyDescent="0.55000000000000004">
      <c r="B6">
        <v>1</v>
      </c>
      <c r="C6">
        <f t="shared" ref="C6:C46" si="0">B6/$C$2*2*PI()</f>
        <v>0.29919930034188502</v>
      </c>
      <c r="D6">
        <f t="shared" ref="D6:D25" si="1">COS(C6+$F$2)</f>
        <v>0.95557280578614079</v>
      </c>
      <c r="E6">
        <f t="shared" ref="E6:E25" si="2">SIN(C6+$F$2)</f>
        <v>0.29475517441090415</v>
      </c>
      <c r="F6">
        <f t="shared" ref="F6:F25" si="3">COS($D$3-C6)*$C$1+$F$3</f>
        <v>0.77994242295470295</v>
      </c>
    </row>
    <row r="7" spans="1:6" x14ac:dyDescent="0.55000000000000004">
      <c r="B7">
        <v>2</v>
      </c>
      <c r="C7">
        <f t="shared" si="0"/>
        <v>0.59839860068377004</v>
      </c>
      <c r="D7">
        <f t="shared" si="1"/>
        <v>0.82623877431599491</v>
      </c>
      <c r="E7">
        <f t="shared" si="2"/>
        <v>0.56332005806362195</v>
      </c>
      <c r="F7">
        <f t="shared" si="3"/>
        <v>0.7977630064419664</v>
      </c>
    </row>
    <row r="8" spans="1:6" x14ac:dyDescent="0.55000000000000004">
      <c r="B8">
        <v>3</v>
      </c>
      <c r="C8">
        <f t="shared" si="0"/>
        <v>0.89759790102565518</v>
      </c>
      <c r="D8">
        <f t="shared" si="1"/>
        <v>0.62348980185873359</v>
      </c>
      <c r="E8">
        <f t="shared" si="2"/>
        <v>0.7818314824680298</v>
      </c>
      <c r="F8">
        <f t="shared" si="3"/>
        <v>0.74469884588157098</v>
      </c>
    </row>
    <row r="9" spans="1:6" x14ac:dyDescent="0.55000000000000004">
      <c r="B9">
        <v>4</v>
      </c>
      <c r="C9">
        <f t="shared" si="0"/>
        <v>1.1967972013675401</v>
      </c>
      <c r="D9">
        <f t="shared" si="1"/>
        <v>0.36534102436639521</v>
      </c>
      <c r="E9">
        <f t="shared" si="2"/>
        <v>0.93087374864420414</v>
      </c>
      <c r="F9">
        <f t="shared" si="3"/>
        <v>0.62546492480754079</v>
      </c>
    </row>
    <row r="10" spans="1:6" x14ac:dyDescent="0.55000000000000004">
      <c r="B10">
        <v>5</v>
      </c>
      <c r="C10">
        <f t="shared" si="0"/>
        <v>1.4959965017094252</v>
      </c>
      <c r="D10">
        <f t="shared" si="1"/>
        <v>7.4730093586424393E-2</v>
      </c>
      <c r="E10">
        <f t="shared" si="2"/>
        <v>0.99720379718118013</v>
      </c>
      <c r="F10">
        <f t="shared" si="3"/>
        <v>0.45065570035674746</v>
      </c>
    </row>
    <row r="11" spans="1:6" x14ac:dyDescent="0.55000000000000004">
      <c r="B11">
        <v>6</v>
      </c>
      <c r="C11">
        <f t="shared" si="0"/>
        <v>1.7951958020513104</v>
      </c>
      <c r="D11">
        <f t="shared" si="1"/>
        <v>-0.22252093395631434</v>
      </c>
      <c r="E11">
        <f t="shared" si="2"/>
        <v>0.97492791218182362</v>
      </c>
      <c r="F11">
        <f t="shared" si="3"/>
        <v>0.23580373925929021</v>
      </c>
    </row>
    <row r="12" spans="1:6" x14ac:dyDescent="0.55000000000000004">
      <c r="B12">
        <v>7</v>
      </c>
      <c r="C12">
        <f t="shared" si="0"/>
        <v>2.0943951023931953</v>
      </c>
      <c r="D12">
        <f t="shared" si="1"/>
        <v>-0.49999999999999978</v>
      </c>
      <c r="E12">
        <f t="shared" si="2"/>
        <v>0.86602540378443871</v>
      </c>
      <c r="F12">
        <f t="shared" si="3"/>
        <v>-4.1887902030950626E-7</v>
      </c>
    </row>
    <row r="13" spans="1:6" x14ac:dyDescent="0.55000000000000004">
      <c r="B13">
        <v>8</v>
      </c>
      <c r="C13">
        <f t="shared" si="0"/>
        <v>2.3935944027350802</v>
      </c>
      <c r="D13">
        <f t="shared" si="1"/>
        <v>-0.73305187182982612</v>
      </c>
      <c r="E13">
        <f t="shared" si="2"/>
        <v>0.68017273777091969</v>
      </c>
      <c r="F13">
        <f t="shared" si="3"/>
        <v>-0.23580453979809166</v>
      </c>
    </row>
    <row r="14" spans="1:6" x14ac:dyDescent="0.55000000000000004">
      <c r="B14">
        <v>9</v>
      </c>
      <c r="C14">
        <f t="shared" si="0"/>
        <v>2.6927937030769655</v>
      </c>
      <c r="D14">
        <f t="shared" si="1"/>
        <v>-0.90096886790241903</v>
      </c>
      <c r="E14">
        <f t="shared" si="2"/>
        <v>0.43388373911755823</v>
      </c>
      <c r="F14">
        <f t="shared" si="3"/>
        <v>-0.45065639254492429</v>
      </c>
    </row>
    <row r="15" spans="1:6" x14ac:dyDescent="0.55000000000000004">
      <c r="B15">
        <v>10</v>
      </c>
      <c r="C15">
        <f t="shared" si="0"/>
        <v>2.9919930034188504</v>
      </c>
      <c r="D15">
        <f t="shared" si="1"/>
        <v>-0.98883082622512852</v>
      </c>
      <c r="E15">
        <f t="shared" si="2"/>
        <v>0.14904226617617472</v>
      </c>
      <c r="F15">
        <f t="shared" si="3"/>
        <v>-0.6254654471411355</v>
      </c>
    </row>
    <row r="16" spans="1:6" x14ac:dyDescent="0.55000000000000004">
      <c r="B16">
        <v>11</v>
      </c>
      <c r="C16">
        <f t="shared" si="0"/>
        <v>3.2911923037607358</v>
      </c>
      <c r="D16">
        <f t="shared" si="1"/>
        <v>-0.98883082622512852</v>
      </c>
      <c r="E16">
        <f t="shared" si="2"/>
        <v>-0.14904226617617447</v>
      </c>
      <c r="F16">
        <f t="shared" si="3"/>
        <v>-0.74469915194895187</v>
      </c>
    </row>
    <row r="17" spans="1:6" x14ac:dyDescent="0.55000000000000004">
      <c r="B17">
        <v>12</v>
      </c>
      <c r="C17">
        <f t="shared" si="0"/>
        <v>3.5903916041026207</v>
      </c>
      <c r="D17">
        <f t="shared" si="1"/>
        <v>-0.90096886790241915</v>
      </c>
      <c r="E17">
        <f t="shared" si="2"/>
        <v>-0.43388373911755801</v>
      </c>
      <c r="F17">
        <f t="shared" si="3"/>
        <v>-0.79776306904770322</v>
      </c>
    </row>
    <row r="18" spans="1:6" x14ac:dyDescent="0.55000000000000004">
      <c r="B18">
        <v>13</v>
      </c>
      <c r="C18">
        <f t="shared" si="0"/>
        <v>3.8895909044445061</v>
      </c>
      <c r="D18">
        <f t="shared" si="1"/>
        <v>-0.73305187182982623</v>
      </c>
      <c r="E18">
        <f t="shared" si="2"/>
        <v>-0.68017273777091947</v>
      </c>
      <c r="F18">
        <f t="shared" si="3"/>
        <v>-0.77994223653600114</v>
      </c>
    </row>
    <row r="19" spans="1:6" x14ac:dyDescent="0.55000000000000004">
      <c r="B19">
        <v>14</v>
      </c>
      <c r="C19">
        <f t="shared" si="0"/>
        <v>4.1887902047863905</v>
      </c>
      <c r="D19">
        <f t="shared" si="1"/>
        <v>-0.50000000000000044</v>
      </c>
      <c r="E19">
        <f t="shared" si="2"/>
        <v>-0.86602540378443837</v>
      </c>
      <c r="F19">
        <f t="shared" si="3"/>
        <v>-0.69282011358794593</v>
      </c>
    </row>
    <row r="20" spans="1:6" x14ac:dyDescent="0.55000000000000004">
      <c r="B20">
        <v>15</v>
      </c>
      <c r="C20">
        <f t="shared" si="0"/>
        <v>4.4879895051282759</v>
      </c>
      <c r="D20">
        <f t="shared" si="1"/>
        <v>-0.22252093395631459</v>
      </c>
      <c r="E20">
        <f t="shared" si="2"/>
        <v>-0.97492791218182362</v>
      </c>
      <c r="F20">
        <f t="shared" si="3"/>
        <v>-0.54413788315661094</v>
      </c>
    </row>
    <row r="21" spans="1:6" x14ac:dyDescent="0.55000000000000004">
      <c r="B21">
        <v>16</v>
      </c>
      <c r="C21">
        <f t="shared" si="0"/>
        <v>4.7871888054701603</v>
      </c>
      <c r="D21">
        <f t="shared" si="1"/>
        <v>7.4730093586423477E-2</v>
      </c>
      <c r="E21">
        <f t="shared" si="2"/>
        <v>-0.99720379718118024</v>
      </c>
      <c r="F21">
        <f t="shared" si="3"/>
        <v>-0.34710661389704262</v>
      </c>
    </row>
    <row r="22" spans="1:6" x14ac:dyDescent="0.55000000000000004">
      <c r="B22">
        <v>17</v>
      </c>
      <c r="C22">
        <f t="shared" si="0"/>
        <v>5.0863881058120457</v>
      </c>
      <c r="D22">
        <f t="shared" si="1"/>
        <v>0.36534102436639454</v>
      </c>
      <c r="E22">
        <f t="shared" si="2"/>
        <v>-0.93087374864420447</v>
      </c>
      <c r="F22">
        <f t="shared" si="3"/>
        <v>-0.11923339874043569</v>
      </c>
    </row>
    <row r="23" spans="1:6" x14ac:dyDescent="0.55000000000000004">
      <c r="B23">
        <v>18</v>
      </c>
      <c r="C23">
        <f t="shared" si="0"/>
        <v>5.3855874061539311</v>
      </c>
      <c r="D23">
        <f t="shared" si="1"/>
        <v>0.62348980185873337</v>
      </c>
      <c r="E23">
        <f t="shared" si="2"/>
        <v>-0.78183148246802991</v>
      </c>
      <c r="F23">
        <f t="shared" si="3"/>
        <v>0.11923422714141096</v>
      </c>
    </row>
    <row r="24" spans="1:6" x14ac:dyDescent="0.55000000000000004">
      <c r="B24">
        <v>19</v>
      </c>
      <c r="C24">
        <f t="shared" si="0"/>
        <v>5.6847867064958164</v>
      </c>
      <c r="D24">
        <f t="shared" si="1"/>
        <v>0.82623877431599491</v>
      </c>
      <c r="E24">
        <f t="shared" si="2"/>
        <v>-0.56332005806362195</v>
      </c>
      <c r="F24">
        <f t="shared" si="3"/>
        <v>0.34710736869095588</v>
      </c>
    </row>
    <row r="25" spans="1:6" x14ac:dyDescent="0.55000000000000004">
      <c r="B25">
        <v>20</v>
      </c>
      <c r="C25">
        <f t="shared" si="0"/>
        <v>5.9839860068377009</v>
      </c>
      <c r="D25">
        <f t="shared" si="1"/>
        <v>0.95557280578614057</v>
      </c>
      <c r="E25">
        <f t="shared" si="2"/>
        <v>-0.29475517441090471</v>
      </c>
      <c r="F25">
        <f t="shared" si="3"/>
        <v>0.5441384972767106</v>
      </c>
    </row>
    <row r="26" spans="1:6" x14ac:dyDescent="0.55000000000000004">
      <c r="A26" t="s">
        <v>9</v>
      </c>
      <c r="B26">
        <v>0</v>
      </c>
      <c r="C26">
        <f>B26/$C$2*2*PI()</f>
        <v>0</v>
      </c>
      <c r="D26">
        <f>COS(C26+$F$2+$D$3)*$D$1</f>
        <v>0.77942309902533702</v>
      </c>
      <c r="E26">
        <f>SIN(C26+$F$2+$D$3)*$D$1</f>
        <v>0.44999959189508137</v>
      </c>
    </row>
    <row r="27" spans="1:6" x14ac:dyDescent="0.55000000000000004">
      <c r="B27">
        <v>1</v>
      </c>
      <c r="C27">
        <f t="shared" si="0"/>
        <v>0.29919930034188502</v>
      </c>
      <c r="D27">
        <f t="shared" ref="D27:D46" si="4">COS(C27+$F$2+$D$3)*$D$1</f>
        <v>0.61215580943629988</v>
      </c>
      <c r="E27">
        <f t="shared" ref="E27:E46" si="5">SIN(C27+$F$2+$D$3)*$D$1</f>
        <v>0.65974636412290188</v>
      </c>
    </row>
    <row r="28" spans="1:6" x14ac:dyDescent="0.55000000000000004">
      <c r="B28">
        <v>2</v>
      </c>
      <c r="C28">
        <f t="shared" si="0"/>
        <v>0.59839860068377004</v>
      </c>
      <c r="D28">
        <f t="shared" si="4"/>
        <v>0.39049578977732535</v>
      </c>
      <c r="E28">
        <f t="shared" si="5"/>
        <v>0.81087177664917087</v>
      </c>
    </row>
    <row r="29" spans="1:6" x14ac:dyDescent="0.55000000000000004">
      <c r="B29">
        <v>3</v>
      </c>
      <c r="C29">
        <f t="shared" si="0"/>
        <v>0.89759790102565518</v>
      </c>
      <c r="D29">
        <f t="shared" si="4"/>
        <v>0.13413850553408757</v>
      </c>
      <c r="E29">
        <f t="shared" si="5"/>
        <v>0.88994767336798053</v>
      </c>
    </row>
    <row r="30" spans="1:6" x14ac:dyDescent="0.55000000000000004">
      <c r="B30">
        <v>4</v>
      </c>
      <c r="C30">
        <f t="shared" si="0"/>
        <v>1.1967972013675401</v>
      </c>
      <c r="D30">
        <f t="shared" si="4"/>
        <v>-0.13413757358298953</v>
      </c>
      <c r="E30">
        <f t="shared" si="5"/>
        <v>0.88994781383700694</v>
      </c>
    </row>
    <row r="31" spans="1:6" x14ac:dyDescent="0.55000000000000004">
      <c r="B31">
        <v>5</v>
      </c>
      <c r="C31">
        <f t="shared" si="0"/>
        <v>1.4959965017094252</v>
      </c>
      <c r="D31">
        <f t="shared" si="4"/>
        <v>-0.39049494063417201</v>
      </c>
      <c r="E31">
        <f t="shared" si="5"/>
        <v>0.81087218557496132</v>
      </c>
    </row>
    <row r="32" spans="1:6" x14ac:dyDescent="0.55000000000000004">
      <c r="B32">
        <v>6</v>
      </c>
      <c r="C32">
        <f t="shared" si="0"/>
        <v>1.7951958020513104</v>
      </c>
      <c r="D32">
        <f t="shared" si="4"/>
        <v>-0.61215511855118721</v>
      </c>
      <c r="E32">
        <f t="shared" si="5"/>
        <v>0.65974700517060481</v>
      </c>
    </row>
    <row r="33" spans="1:5" x14ac:dyDescent="0.55000000000000004">
      <c r="B33">
        <v>7</v>
      </c>
      <c r="C33">
        <f t="shared" si="0"/>
        <v>2.0943951023931953</v>
      </c>
      <c r="D33">
        <f t="shared" si="4"/>
        <v>-0.77942262778643878</v>
      </c>
      <c r="E33">
        <f t="shared" si="5"/>
        <v>0.45000040810479547</v>
      </c>
    </row>
    <row r="34" spans="1:5" x14ac:dyDescent="0.55000000000000004">
      <c r="B34">
        <v>8</v>
      </c>
      <c r="C34">
        <f t="shared" si="0"/>
        <v>2.3935944027350802</v>
      </c>
      <c r="D34">
        <f t="shared" si="4"/>
        <v>-0.87743501610300123</v>
      </c>
      <c r="E34">
        <f t="shared" si="5"/>
        <v>0.20026929998461088</v>
      </c>
    </row>
    <row r="35" spans="1:5" x14ac:dyDescent="0.55000000000000004">
      <c r="B35">
        <v>9</v>
      </c>
      <c r="C35">
        <f t="shared" si="0"/>
        <v>2.6927937030769655</v>
      </c>
      <c r="D35">
        <f t="shared" si="4"/>
        <v>-0.89748345267866603</v>
      </c>
      <c r="E35">
        <f t="shared" si="5"/>
        <v>-6.7256614306553997E-2</v>
      </c>
    </row>
    <row r="36" spans="1:5" x14ac:dyDescent="0.55000000000000004">
      <c r="B36">
        <v>10</v>
      </c>
      <c r="C36">
        <f t="shared" si="0"/>
        <v>2.9919930034188504</v>
      </c>
      <c r="D36">
        <f t="shared" si="4"/>
        <v>-0.83778654594257085</v>
      </c>
      <c r="E36">
        <f t="shared" si="5"/>
        <v>-0.32880648326579071</v>
      </c>
    </row>
    <row r="37" spans="1:5" x14ac:dyDescent="0.55000000000000004">
      <c r="B37">
        <v>11</v>
      </c>
      <c r="C37">
        <f t="shared" si="0"/>
        <v>3.2911923037607358</v>
      </c>
      <c r="D37">
        <f t="shared" si="4"/>
        <v>-0.70364862803377748</v>
      </c>
      <c r="E37">
        <f t="shared" si="5"/>
        <v>-0.56114045324337702</v>
      </c>
    </row>
    <row r="38" spans="1:5" x14ac:dyDescent="0.55000000000000004">
      <c r="B38">
        <v>12</v>
      </c>
      <c r="C38">
        <f t="shared" si="0"/>
        <v>3.5903916041026207</v>
      </c>
      <c r="D38">
        <f t="shared" si="4"/>
        <v>-0.50698844161304002</v>
      </c>
      <c r="E38">
        <f t="shared" si="5"/>
        <v>-0.74361463142596995</v>
      </c>
    </row>
    <row r="39" spans="1:5" x14ac:dyDescent="0.55000000000000004">
      <c r="B39">
        <v>13</v>
      </c>
      <c r="C39">
        <f t="shared" si="0"/>
        <v>3.8895909044445061</v>
      </c>
      <c r="D39">
        <f t="shared" si="4"/>
        <v>-0.26528010727285328</v>
      </c>
      <c r="E39">
        <f t="shared" si="5"/>
        <v>-0.86001538630730523</v>
      </c>
    </row>
    <row r="40" spans="1:5" x14ac:dyDescent="0.55000000000000004">
      <c r="B40">
        <v>14</v>
      </c>
      <c r="C40">
        <f t="shared" si="0"/>
        <v>4.1887902047863905</v>
      </c>
      <c r="D40">
        <f t="shared" si="4"/>
        <v>-4.7123889846840155E-7</v>
      </c>
      <c r="E40">
        <f t="shared" si="5"/>
        <v>-0.89999999999987668</v>
      </c>
    </row>
    <row r="41" spans="1:5" x14ac:dyDescent="0.55000000000000004">
      <c r="B41">
        <v>15</v>
      </c>
      <c r="C41">
        <f t="shared" si="0"/>
        <v>4.4879895051282759</v>
      </c>
      <c r="D41">
        <f t="shared" si="4"/>
        <v>0.26527920666670129</v>
      </c>
      <c r="E41">
        <f t="shared" si="5"/>
        <v>-0.8600156641075124</v>
      </c>
    </row>
    <row r="42" spans="1:5" x14ac:dyDescent="0.55000000000000004">
      <c r="B42">
        <v>16</v>
      </c>
      <c r="C42">
        <f t="shared" si="0"/>
        <v>4.7871888054701603</v>
      </c>
      <c r="D42">
        <f t="shared" si="4"/>
        <v>0.50698766290134023</v>
      </c>
      <c r="E42">
        <f t="shared" si="5"/>
        <v>-0.74361516234261726</v>
      </c>
    </row>
    <row r="43" spans="1:5" x14ac:dyDescent="0.55000000000000004">
      <c r="B43">
        <v>17</v>
      </c>
      <c r="C43">
        <f t="shared" si="0"/>
        <v>5.0863881058120457</v>
      </c>
      <c r="D43">
        <f t="shared" si="4"/>
        <v>0.70364804040848294</v>
      </c>
      <c r="E43">
        <f t="shared" si="5"/>
        <v>-0.56114119010218988</v>
      </c>
    </row>
    <row r="44" spans="1:5" x14ac:dyDescent="0.55000000000000004">
      <c r="B44">
        <v>18</v>
      </c>
      <c r="C44">
        <f t="shared" si="0"/>
        <v>5.3855874061539311</v>
      </c>
      <c r="D44">
        <f t="shared" si="4"/>
        <v>0.8377862016167672</v>
      </c>
      <c r="E44">
        <f t="shared" si="5"/>
        <v>-0.32880736059363019</v>
      </c>
    </row>
    <row r="45" spans="1:5" x14ac:dyDescent="0.55000000000000004">
      <c r="B45">
        <v>19</v>
      </c>
      <c r="C45">
        <f t="shared" si="0"/>
        <v>5.6847867064958164</v>
      </c>
      <c r="D45">
        <f t="shared" si="4"/>
        <v>0.89748338224721225</v>
      </c>
      <c r="E45">
        <f t="shared" si="5"/>
        <v>-6.7257554148991067E-2</v>
      </c>
    </row>
    <row r="46" spans="1:5" x14ac:dyDescent="0.55000000000000004">
      <c r="B46">
        <v>20</v>
      </c>
      <c r="C46">
        <f t="shared" si="0"/>
        <v>5.9839860068377009</v>
      </c>
      <c r="D46">
        <f t="shared" si="4"/>
        <v>0.87743522582404088</v>
      </c>
      <c r="E46">
        <f t="shared" si="5"/>
        <v>0.20026838113670004</v>
      </c>
    </row>
    <row r="47" spans="1:5" x14ac:dyDescent="0.55000000000000004">
      <c r="A47" t="s">
        <v>10</v>
      </c>
      <c r="B47">
        <f>B5</f>
        <v>0</v>
      </c>
      <c r="D47">
        <f>D5*$F5</f>
        <v>0.69282053246696629</v>
      </c>
      <c r="E47">
        <f>E5*$F5</f>
        <v>0</v>
      </c>
    </row>
    <row r="48" spans="1:5" x14ac:dyDescent="0.55000000000000004">
      <c r="B48">
        <f t="shared" ref="B48:B67" si="6">B6</f>
        <v>1</v>
      </c>
      <c r="D48">
        <f t="shared" ref="D48:E63" si="7">D6*$F6</f>
        <v>0.7452917694544664</v>
      </c>
      <c r="E48">
        <f t="shared" si="7"/>
        <v>0.22989206490847663</v>
      </c>
    </row>
    <row r="49" spans="2:5" x14ac:dyDescent="0.55000000000000004">
      <c r="B49">
        <f t="shared" si="6"/>
        <v>2</v>
      </c>
      <c r="D49">
        <f t="shared" si="7"/>
        <v>0.65914272863725343</v>
      </c>
      <c r="E49">
        <f t="shared" si="7"/>
        <v>0.44939590310989813</v>
      </c>
    </row>
    <row r="50" spans="2:5" x14ac:dyDescent="0.55000000000000004">
      <c r="B50">
        <f t="shared" si="6"/>
        <v>3</v>
      </c>
      <c r="D50">
        <f t="shared" si="7"/>
        <v>0.46431213586312825</v>
      </c>
      <c r="E50">
        <f t="shared" si="7"/>
        <v>0.58222900266781952</v>
      </c>
    </row>
    <row r="51" spans="2:5" x14ac:dyDescent="0.55000000000000004">
      <c r="B51">
        <f t="shared" si="6"/>
        <v>4</v>
      </c>
      <c r="D51">
        <f t="shared" si="7"/>
        <v>0.2285079963344373</v>
      </c>
      <c r="E51">
        <f t="shared" si="7"/>
        <v>0.58222887920106081</v>
      </c>
    </row>
    <row r="52" spans="2:5" x14ac:dyDescent="0.55000000000000004">
      <c r="B52">
        <f t="shared" si="6"/>
        <v>5</v>
      </c>
      <c r="D52">
        <f t="shared" si="7"/>
        <v>3.3677542662915366E-2</v>
      </c>
      <c r="E52">
        <f t="shared" si="7"/>
        <v>0.4493955756170927</v>
      </c>
    </row>
    <row r="53" spans="2:5" x14ac:dyDescent="0.55000000000000004">
      <c r="B53">
        <f t="shared" si="6"/>
        <v>6</v>
      </c>
      <c r="D53">
        <f t="shared" si="7"/>
        <v>-5.2471268290368481E-2</v>
      </c>
      <c r="E53">
        <f t="shared" si="7"/>
        <v>0.22989164720072691</v>
      </c>
    </row>
    <row r="54" spans="2:5" x14ac:dyDescent="0.55000000000000004">
      <c r="B54">
        <f t="shared" si="6"/>
        <v>7</v>
      </c>
      <c r="D54">
        <f t="shared" si="7"/>
        <v>2.0943951015475302E-7</v>
      </c>
      <c r="E54">
        <f t="shared" si="7"/>
        <v>-3.6275987270037026E-7</v>
      </c>
    </row>
    <row r="55" spans="2:5" x14ac:dyDescent="0.55000000000000004">
      <c r="B55">
        <f t="shared" si="6"/>
        <v>8</v>
      </c>
      <c r="D55">
        <f t="shared" si="7"/>
        <v>0.17285695928496181</v>
      </c>
      <c r="E55">
        <f t="shared" si="7"/>
        <v>-0.16038781941327979</v>
      </c>
    </row>
    <row r="56" spans="2:5" x14ac:dyDescent="0.55000000000000004">
      <c r="B56">
        <f t="shared" si="6"/>
        <v>9</v>
      </c>
      <c r="D56">
        <f t="shared" si="7"/>
        <v>0.40602737980418857</v>
      </c>
      <c r="E56">
        <f t="shared" si="7"/>
        <v>-0.19553248065462184</v>
      </c>
    </row>
    <row r="57" spans="2:5" x14ac:dyDescent="0.55000000000000004">
      <c r="B57">
        <f t="shared" si="6"/>
        <v>10</v>
      </c>
      <c r="D57">
        <f t="shared" si="7"/>
        <v>0.6184795148718385</v>
      </c>
      <c r="E57">
        <f t="shared" si="7"/>
        <v>-9.3220787656809259E-2</v>
      </c>
    </row>
    <row r="58" spans="2:5" x14ac:dyDescent="0.55000000000000004">
      <c r="B58">
        <f t="shared" si="6"/>
        <v>11</v>
      </c>
      <c r="D58">
        <f t="shared" si="7"/>
        <v>0.73638147771083462</v>
      </c>
      <c r="E58">
        <f t="shared" si="7"/>
        <v>0.11099164922594708</v>
      </c>
    </row>
    <row r="59" spans="2:5" x14ac:dyDescent="0.55000000000000004">
      <c r="B59">
        <f t="shared" si="6"/>
        <v>12</v>
      </c>
      <c r="D59">
        <f t="shared" si="7"/>
        <v>0.71875968917426858</v>
      </c>
      <c r="E59">
        <f t="shared" si="7"/>
        <v>0.34613642332831607</v>
      </c>
    </row>
    <row r="60" spans="2:5" x14ac:dyDescent="0.55000000000000004">
      <c r="B60">
        <f t="shared" si="6"/>
        <v>13</v>
      </c>
      <c r="D60">
        <f t="shared" si="7"/>
        <v>0.57173811641185668</v>
      </c>
      <c r="E60">
        <f t="shared" si="7"/>
        <v>0.53049544632786594</v>
      </c>
    </row>
    <row r="61" spans="2:5" x14ac:dyDescent="0.55000000000000004">
      <c r="B61">
        <f t="shared" si="6"/>
        <v>14</v>
      </c>
      <c r="D61">
        <f t="shared" si="7"/>
        <v>0.3464100567939733</v>
      </c>
      <c r="E61">
        <f t="shared" si="7"/>
        <v>0.59999981861998131</v>
      </c>
    </row>
    <row r="62" spans="2:5" x14ac:dyDescent="0.55000000000000004">
      <c r="B62">
        <f t="shared" si="6"/>
        <v>15</v>
      </c>
      <c r="D62">
        <f t="shared" si="7"/>
        <v>0.12108206996102104</v>
      </c>
      <c r="E62">
        <f t="shared" si="7"/>
        <v>0.53049521036491176</v>
      </c>
    </row>
    <row r="63" spans="2:5" x14ac:dyDescent="0.55000000000000004">
      <c r="B63">
        <f t="shared" si="6"/>
        <v>16</v>
      </c>
      <c r="D63">
        <f t="shared" si="7"/>
        <v>-2.5939309740992553E-2</v>
      </c>
      <c r="E63">
        <f t="shared" si="7"/>
        <v>0.34613603340483273</v>
      </c>
    </row>
    <row r="64" spans="2:5" x14ac:dyDescent="0.55000000000000004">
      <c r="B64">
        <f t="shared" si="6"/>
        <v>17</v>
      </c>
      <c r="D64">
        <f t="shared" ref="D64:E67" si="8">D22*$F22</f>
        <v>-4.3560852034517553E-2</v>
      </c>
      <c r="E64">
        <f t="shared" si="8"/>
        <v>0.11099124084909853</v>
      </c>
    </row>
    <row r="65" spans="1:5" x14ac:dyDescent="0.55000000000000004">
      <c r="B65">
        <f t="shared" si="6"/>
        <v>18</v>
      </c>
      <c r="D65">
        <f t="shared" si="8"/>
        <v>7.4341324655177538E-2</v>
      </c>
      <c r="E65">
        <f t="shared" si="8"/>
        <v>-9.3221072566899141E-2</v>
      </c>
    </row>
    <row r="66" spans="1:5" x14ac:dyDescent="0.55000000000000004">
      <c r="B66">
        <f t="shared" si="6"/>
        <v>19</v>
      </c>
      <c r="D66">
        <f t="shared" si="8"/>
        <v>0.28679356686326551</v>
      </c>
      <c r="E66">
        <f t="shared" si="8"/>
        <v>-0.1955325430853003</v>
      </c>
    </row>
    <row r="67" spans="1:5" x14ac:dyDescent="0.55000000000000004">
      <c r="B67">
        <f t="shared" si="6"/>
        <v>20</v>
      </c>
      <c r="D67">
        <f t="shared" si="8"/>
        <v>0.5199639505789605</v>
      </c>
      <c r="E67">
        <f t="shared" si="8"/>
        <v>-0.16038763766848443</v>
      </c>
    </row>
    <row r="68" spans="1:5" x14ac:dyDescent="0.55000000000000004">
      <c r="A68" t="s">
        <v>11</v>
      </c>
      <c r="D68">
        <f>COS($D$3)*$C$1/2</f>
        <v>0.34641026623348314</v>
      </c>
      <c r="E68">
        <f>SIN($D$3)*$C$1/2</f>
        <v>0.19999981862003616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4119-3375-43BA-BCB6-40D27915CC53}">
  <dimension ref="A1:F116"/>
  <sheetViews>
    <sheetView workbookViewId="0">
      <selection activeCell="F6" sqref="F6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0.94</v>
      </c>
      <c r="E1" t="s">
        <v>1</v>
      </c>
      <c r="F1">
        <v>0</v>
      </c>
    </row>
    <row r="2" spans="1:6" x14ac:dyDescent="0.55000000000000004">
      <c r="B2" s="1" t="s">
        <v>2</v>
      </c>
      <c r="C2">
        <v>36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0.1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0.79282053246696627</v>
      </c>
    </row>
    <row r="6" spans="1:6" x14ac:dyDescent="0.55000000000000004">
      <c r="B6">
        <v>1</v>
      </c>
      <c r="C6">
        <f t="shared" ref="C6:C78" si="0">B6/$C$2*2*PI()</f>
        <v>0.17453292519943295</v>
      </c>
      <c r="D6">
        <f t="shared" ref="D6:D41" si="1">COS(C6+$F$2)</f>
        <v>0.98480775301220802</v>
      </c>
      <c r="E6">
        <f t="shared" ref="E6:E24" si="2">SIN(C6+$F$2)</f>
        <v>0.17364817766693033</v>
      </c>
      <c r="F6">
        <f t="shared" ref="F6:F24" si="3">COS($D$3-C6)*$C$1+$F$3</f>
        <v>0.85175423989368626</v>
      </c>
    </row>
    <row r="7" spans="1:6" x14ac:dyDescent="0.55000000000000004">
      <c r="B7">
        <v>2</v>
      </c>
      <c r="C7">
        <f t="shared" si="0"/>
        <v>0.3490658503988659</v>
      </c>
      <c r="D7">
        <f t="shared" si="1"/>
        <v>0.93969262078590843</v>
      </c>
      <c r="E7">
        <f t="shared" si="2"/>
        <v>0.34202014332566871</v>
      </c>
      <c r="F7">
        <f t="shared" si="3"/>
        <v>0.88784627514723702</v>
      </c>
    </row>
    <row r="8" spans="1:6" x14ac:dyDescent="0.55000000000000004">
      <c r="B8">
        <v>3</v>
      </c>
      <c r="C8">
        <f t="shared" si="0"/>
        <v>0.52359877559829882</v>
      </c>
      <c r="D8">
        <f t="shared" si="1"/>
        <v>0.86602540378443871</v>
      </c>
      <c r="E8">
        <f t="shared" si="2"/>
        <v>0.49999999999999994</v>
      </c>
      <c r="F8">
        <f t="shared" si="3"/>
        <v>0.89999999999989033</v>
      </c>
    </row>
    <row r="9" spans="1:6" x14ac:dyDescent="0.55000000000000004">
      <c r="B9">
        <v>4</v>
      </c>
      <c r="C9">
        <f t="shared" si="0"/>
        <v>0.69813170079773179</v>
      </c>
      <c r="D9">
        <f t="shared" si="1"/>
        <v>0.76604444311897801</v>
      </c>
      <c r="E9">
        <f t="shared" si="2"/>
        <v>0.64278760968653925</v>
      </c>
      <c r="F9">
        <f t="shared" si="3"/>
        <v>0.88784612967207988</v>
      </c>
    </row>
    <row r="10" spans="1:6" x14ac:dyDescent="0.55000000000000004">
      <c r="B10">
        <v>5</v>
      </c>
      <c r="C10">
        <f t="shared" si="0"/>
        <v>0.87266462599716477</v>
      </c>
      <c r="D10">
        <f t="shared" si="1"/>
        <v>0.64278760968653936</v>
      </c>
      <c r="E10">
        <f t="shared" si="2"/>
        <v>0.76604444311897801</v>
      </c>
      <c r="F10">
        <f t="shared" si="3"/>
        <v>0.85175395336356108</v>
      </c>
    </row>
    <row r="11" spans="1:6" x14ac:dyDescent="0.55000000000000004">
      <c r="B11">
        <v>6</v>
      </c>
      <c r="C11">
        <f t="shared" si="0"/>
        <v>1.0471975511965976</v>
      </c>
      <c r="D11">
        <f t="shared" si="1"/>
        <v>0.50000000000000011</v>
      </c>
      <c r="E11">
        <f t="shared" si="2"/>
        <v>0.8660254037844386</v>
      </c>
      <c r="F11">
        <f t="shared" si="3"/>
        <v>0.7928201135879458</v>
      </c>
    </row>
    <row r="12" spans="1:6" x14ac:dyDescent="0.55000000000000004">
      <c r="B12">
        <v>7</v>
      </c>
      <c r="C12">
        <f t="shared" si="0"/>
        <v>1.2217304763960306</v>
      </c>
      <c r="D12">
        <f t="shared" si="1"/>
        <v>0.34202014332566882</v>
      </c>
      <c r="E12">
        <f t="shared" si="2"/>
        <v>0.93969262078590832</v>
      </c>
      <c r="F12">
        <f t="shared" si="3"/>
        <v>0.71283528524485418</v>
      </c>
    </row>
    <row r="13" spans="1:6" x14ac:dyDescent="0.55000000000000004">
      <c r="B13">
        <v>8</v>
      </c>
      <c r="C13">
        <f t="shared" si="0"/>
        <v>1.3962634015954636</v>
      </c>
      <c r="D13">
        <f t="shared" si="1"/>
        <v>0.17364817766693041</v>
      </c>
      <c r="E13">
        <f t="shared" si="2"/>
        <v>0.98480775301220802</v>
      </c>
      <c r="F13">
        <f t="shared" si="3"/>
        <v>0.61422976686921504</v>
      </c>
    </row>
    <row r="14" spans="1:6" x14ac:dyDescent="0.55000000000000004">
      <c r="B14">
        <v>9</v>
      </c>
      <c r="C14">
        <f t="shared" si="0"/>
        <v>1.5707963267948966</v>
      </c>
      <c r="D14">
        <f t="shared" si="1"/>
        <v>6.1257422745431001E-17</v>
      </c>
      <c r="E14">
        <f t="shared" si="2"/>
        <v>1</v>
      </c>
      <c r="F14">
        <f t="shared" si="3"/>
        <v>0.49999963724007235</v>
      </c>
    </row>
    <row r="15" spans="1:6" x14ac:dyDescent="0.55000000000000004">
      <c r="B15">
        <v>10</v>
      </c>
      <c r="C15">
        <f t="shared" si="0"/>
        <v>1.7453292519943295</v>
      </c>
      <c r="D15">
        <f t="shared" si="1"/>
        <v>-0.1736481776669303</v>
      </c>
      <c r="E15">
        <f t="shared" si="2"/>
        <v>0.98480775301220802</v>
      </c>
      <c r="F15">
        <f t="shared" si="3"/>
        <v>0.37361572104297303</v>
      </c>
    </row>
    <row r="16" spans="1:6" x14ac:dyDescent="0.55000000000000004">
      <c r="B16">
        <v>11</v>
      </c>
      <c r="C16">
        <f t="shared" si="0"/>
        <v>1.9198621771937625</v>
      </c>
      <c r="D16">
        <f t="shared" si="1"/>
        <v>-0.34202014332566871</v>
      </c>
      <c r="E16">
        <f t="shared" si="2"/>
        <v>0.93969262078590843</v>
      </c>
      <c r="F16">
        <f t="shared" si="3"/>
        <v>0.23891812961821832</v>
      </c>
    </row>
    <row r="17" spans="2:6" x14ac:dyDescent="0.55000000000000004">
      <c r="B17">
        <v>12</v>
      </c>
      <c r="C17">
        <f t="shared" si="0"/>
        <v>2.0943951023931953</v>
      </c>
      <c r="D17">
        <f t="shared" si="1"/>
        <v>-0.49999999999999978</v>
      </c>
      <c r="E17">
        <f t="shared" si="2"/>
        <v>0.86602540378443871</v>
      </c>
      <c r="F17">
        <f t="shared" si="3"/>
        <v>9.9999581120979703E-2</v>
      </c>
    </row>
    <row r="18" spans="2:6" x14ac:dyDescent="0.55000000000000004">
      <c r="B18">
        <v>13</v>
      </c>
      <c r="C18">
        <f t="shared" si="0"/>
        <v>2.2689280275926285</v>
      </c>
      <c r="D18">
        <f t="shared" si="1"/>
        <v>-0.64278760968653936</v>
      </c>
      <c r="E18">
        <f t="shared" si="2"/>
        <v>0.76604444311897801</v>
      </c>
      <c r="F18">
        <f t="shared" si="3"/>
        <v>-3.8918954648832188E-2</v>
      </c>
    </row>
    <row r="19" spans="2:6" x14ac:dyDescent="0.55000000000000004">
      <c r="B19">
        <v>14</v>
      </c>
      <c r="C19">
        <f t="shared" si="0"/>
        <v>2.4434609527920612</v>
      </c>
      <c r="D19">
        <f t="shared" si="1"/>
        <v>-0.7660444431189779</v>
      </c>
      <c r="E19">
        <f t="shared" si="2"/>
        <v>0.64278760968653947</v>
      </c>
      <c r="F19">
        <f t="shared" si="3"/>
        <v>-0.17361650827802191</v>
      </c>
    </row>
    <row r="20" spans="2:6" x14ac:dyDescent="0.55000000000000004">
      <c r="B20">
        <v>15</v>
      </c>
      <c r="C20">
        <f t="shared" si="0"/>
        <v>2.6179938779914944</v>
      </c>
      <c r="D20">
        <f t="shared" si="1"/>
        <v>-0.86602540378443871</v>
      </c>
      <c r="E20">
        <f t="shared" si="2"/>
        <v>0.49999999999999994</v>
      </c>
      <c r="F20">
        <f t="shared" si="3"/>
        <v>-0.30000036275981812</v>
      </c>
    </row>
    <row r="21" spans="2:6" x14ac:dyDescent="0.55000000000000004">
      <c r="B21">
        <v>16</v>
      </c>
      <c r="C21">
        <f t="shared" si="0"/>
        <v>2.7925268031909272</v>
      </c>
      <c r="D21">
        <f t="shared" si="1"/>
        <v>-0.93969262078590832</v>
      </c>
      <c r="E21">
        <f t="shared" si="2"/>
        <v>0.34202014332566888</v>
      </c>
      <c r="F21">
        <f t="shared" si="3"/>
        <v>-0.41423040862910687</v>
      </c>
    </row>
    <row r="22" spans="2:6" x14ac:dyDescent="0.55000000000000004">
      <c r="B22">
        <v>17</v>
      </c>
      <c r="C22">
        <f t="shared" si="0"/>
        <v>2.9670597283903599</v>
      </c>
      <c r="D22">
        <f t="shared" si="1"/>
        <v>-0.98480775301220802</v>
      </c>
      <c r="E22">
        <f t="shared" si="2"/>
        <v>0.17364817766693069</v>
      </c>
      <c r="F22">
        <f t="shared" si="3"/>
        <v>-0.51283582374534264</v>
      </c>
    </row>
    <row r="23" spans="2:6" x14ac:dyDescent="0.55000000000000004">
      <c r="B23">
        <v>18</v>
      </c>
      <c r="C23">
        <f t="shared" si="0"/>
        <v>3.1415926535897931</v>
      </c>
      <c r="D23">
        <f t="shared" si="1"/>
        <v>-1</v>
      </c>
      <c r="E23">
        <f t="shared" si="2"/>
        <v>1.22514845490862E-16</v>
      </c>
      <c r="F23">
        <f t="shared" si="3"/>
        <v>-0.5928205324669662</v>
      </c>
    </row>
    <row r="24" spans="2:6" x14ac:dyDescent="0.55000000000000004">
      <c r="B24">
        <v>19</v>
      </c>
      <c r="C24">
        <f t="shared" si="0"/>
        <v>3.3161255787892263</v>
      </c>
      <c r="D24">
        <f t="shared" si="1"/>
        <v>-0.98480775301220802</v>
      </c>
      <c r="E24">
        <f t="shared" si="2"/>
        <v>-0.17364817766693047</v>
      </c>
      <c r="F24">
        <f t="shared" si="3"/>
        <v>-0.6517542398936863</v>
      </c>
    </row>
    <row r="25" spans="2:6" x14ac:dyDescent="0.55000000000000004">
      <c r="B25">
        <v>20</v>
      </c>
      <c r="C25">
        <f t="shared" si="0"/>
        <v>3.4906585039886591</v>
      </c>
      <c r="D25">
        <f t="shared" si="1"/>
        <v>-0.93969262078590843</v>
      </c>
      <c r="E25">
        <f t="shared" ref="E25:E41" si="4">SIN(C25+$F$2)</f>
        <v>-0.34202014332566866</v>
      </c>
      <c r="F25">
        <f t="shared" ref="F25:F41" si="5">COS($D$3-C25)*$C$1+$F$3</f>
        <v>-0.68784627514723706</v>
      </c>
    </row>
    <row r="26" spans="2:6" x14ac:dyDescent="0.55000000000000004">
      <c r="B26">
        <v>21</v>
      </c>
      <c r="C26">
        <f t="shared" si="0"/>
        <v>3.6651914291880923</v>
      </c>
      <c r="D26">
        <f t="shared" si="1"/>
        <v>-0.8660254037844386</v>
      </c>
      <c r="E26">
        <f t="shared" si="4"/>
        <v>-0.50000000000000011</v>
      </c>
      <c r="F26">
        <f t="shared" si="5"/>
        <v>-0.69999999999989038</v>
      </c>
    </row>
    <row r="27" spans="2:6" x14ac:dyDescent="0.55000000000000004">
      <c r="B27">
        <v>22</v>
      </c>
      <c r="C27">
        <f t="shared" si="0"/>
        <v>3.839724354387525</v>
      </c>
      <c r="D27">
        <f t="shared" si="1"/>
        <v>-0.76604444311897801</v>
      </c>
      <c r="E27">
        <f t="shared" si="4"/>
        <v>-0.64278760968653925</v>
      </c>
      <c r="F27">
        <f t="shared" si="5"/>
        <v>-0.68784612967207992</v>
      </c>
    </row>
    <row r="28" spans="2:6" x14ac:dyDescent="0.55000000000000004">
      <c r="B28">
        <v>23</v>
      </c>
      <c r="C28">
        <f t="shared" si="0"/>
        <v>4.0142572795869578</v>
      </c>
      <c r="D28">
        <f t="shared" si="1"/>
        <v>-0.64278760968653947</v>
      </c>
      <c r="E28">
        <f t="shared" si="4"/>
        <v>-0.7660444431189779</v>
      </c>
      <c r="F28">
        <f t="shared" si="5"/>
        <v>-0.65175395336356123</v>
      </c>
    </row>
    <row r="29" spans="2:6" x14ac:dyDescent="0.55000000000000004">
      <c r="B29">
        <v>24</v>
      </c>
      <c r="C29">
        <f t="shared" si="0"/>
        <v>4.1887902047863905</v>
      </c>
      <c r="D29">
        <f t="shared" si="1"/>
        <v>-0.50000000000000044</v>
      </c>
      <c r="E29">
        <f t="shared" si="4"/>
        <v>-0.86602540378443837</v>
      </c>
      <c r="F29">
        <f t="shared" si="5"/>
        <v>-0.59282011358794595</v>
      </c>
    </row>
    <row r="30" spans="2:6" x14ac:dyDescent="0.55000000000000004">
      <c r="B30">
        <v>25</v>
      </c>
      <c r="C30">
        <f t="shared" si="0"/>
        <v>4.3633231299858233</v>
      </c>
      <c r="D30">
        <f t="shared" si="1"/>
        <v>-0.34202014332566938</v>
      </c>
      <c r="E30">
        <f t="shared" si="4"/>
        <v>-0.93969262078590821</v>
      </c>
      <c r="F30">
        <f t="shared" si="5"/>
        <v>-0.51283528524485444</v>
      </c>
    </row>
    <row r="31" spans="2:6" x14ac:dyDescent="0.55000000000000004">
      <c r="B31">
        <v>26</v>
      </c>
      <c r="C31">
        <f t="shared" si="0"/>
        <v>4.5378560551852569</v>
      </c>
      <c r="D31">
        <f t="shared" si="1"/>
        <v>-0.17364817766693033</v>
      </c>
      <c r="E31">
        <f t="shared" si="4"/>
        <v>-0.98480775301220802</v>
      </c>
      <c r="F31">
        <f t="shared" si="5"/>
        <v>-0.41422976686921498</v>
      </c>
    </row>
    <row r="32" spans="2:6" x14ac:dyDescent="0.55000000000000004">
      <c r="B32">
        <v>27</v>
      </c>
      <c r="C32">
        <f t="shared" si="0"/>
        <v>4.7123889803846897</v>
      </c>
      <c r="D32">
        <f t="shared" si="1"/>
        <v>-1.83772268236293E-16</v>
      </c>
      <c r="E32">
        <f t="shared" si="4"/>
        <v>-1</v>
      </c>
      <c r="F32">
        <f t="shared" si="5"/>
        <v>-0.2999996372400725</v>
      </c>
    </row>
    <row r="33" spans="1:6" x14ac:dyDescent="0.55000000000000004">
      <c r="B33">
        <v>28</v>
      </c>
      <c r="C33">
        <f t="shared" si="0"/>
        <v>4.8869219055841224</v>
      </c>
      <c r="D33">
        <f t="shared" si="1"/>
        <v>0.17364817766692997</v>
      </c>
      <c r="E33">
        <f t="shared" si="4"/>
        <v>-0.98480775301220813</v>
      </c>
      <c r="F33">
        <f t="shared" si="5"/>
        <v>-0.17361572104297321</v>
      </c>
    </row>
    <row r="34" spans="1:6" x14ac:dyDescent="0.55000000000000004">
      <c r="B34">
        <v>29</v>
      </c>
      <c r="C34">
        <f t="shared" si="0"/>
        <v>5.0614548307835561</v>
      </c>
      <c r="D34">
        <f t="shared" si="1"/>
        <v>0.34202014332566899</v>
      </c>
      <c r="E34">
        <f t="shared" si="4"/>
        <v>-0.93969262078590832</v>
      </c>
      <c r="F34">
        <f t="shared" si="5"/>
        <v>-3.8918129618218056E-2</v>
      </c>
    </row>
    <row r="35" spans="1:6" x14ac:dyDescent="0.55000000000000004">
      <c r="B35">
        <v>30</v>
      </c>
      <c r="C35">
        <f t="shared" si="0"/>
        <v>5.2359877559829888</v>
      </c>
      <c r="D35">
        <f t="shared" si="1"/>
        <v>0.50000000000000011</v>
      </c>
      <c r="E35">
        <f t="shared" si="4"/>
        <v>-0.8660254037844386</v>
      </c>
      <c r="F35">
        <f t="shared" si="5"/>
        <v>0.10000041887902057</v>
      </c>
    </row>
    <row r="36" spans="1:6" x14ac:dyDescent="0.55000000000000004">
      <c r="B36">
        <v>31</v>
      </c>
      <c r="C36">
        <f t="shared" si="0"/>
        <v>5.4105206811824216</v>
      </c>
      <c r="D36">
        <f t="shared" si="1"/>
        <v>0.64278760968653925</v>
      </c>
      <c r="E36">
        <f t="shared" si="4"/>
        <v>-0.76604444311897812</v>
      </c>
      <c r="F36">
        <f t="shared" si="5"/>
        <v>0.23891895464883212</v>
      </c>
    </row>
    <row r="37" spans="1:6" x14ac:dyDescent="0.55000000000000004">
      <c r="B37">
        <v>32</v>
      </c>
      <c r="C37">
        <f t="shared" si="0"/>
        <v>5.5850536063818543</v>
      </c>
      <c r="D37">
        <f t="shared" si="1"/>
        <v>0.76604444311897779</v>
      </c>
      <c r="E37">
        <f t="shared" si="4"/>
        <v>-0.64278760968653958</v>
      </c>
      <c r="F37">
        <f t="shared" si="5"/>
        <v>0.37361650827802184</v>
      </c>
    </row>
    <row r="38" spans="1:6" x14ac:dyDescent="0.55000000000000004">
      <c r="B38">
        <v>33</v>
      </c>
      <c r="C38">
        <f t="shared" si="0"/>
        <v>5.7595865315812871</v>
      </c>
      <c r="D38">
        <f t="shared" si="1"/>
        <v>0.86602540378443837</v>
      </c>
      <c r="E38">
        <f t="shared" si="4"/>
        <v>-0.50000000000000044</v>
      </c>
      <c r="F38">
        <f t="shared" si="5"/>
        <v>0.50000036275981763</v>
      </c>
    </row>
    <row r="39" spans="1:6" x14ac:dyDescent="0.55000000000000004">
      <c r="B39">
        <v>34</v>
      </c>
      <c r="C39">
        <f t="shared" si="0"/>
        <v>5.9341194567807198</v>
      </c>
      <c r="D39">
        <f t="shared" si="1"/>
        <v>0.93969262078590809</v>
      </c>
      <c r="E39">
        <f t="shared" si="4"/>
        <v>-0.34202014332566943</v>
      </c>
      <c r="F39">
        <f t="shared" si="5"/>
        <v>0.61423040862910649</v>
      </c>
    </row>
    <row r="40" spans="1:6" x14ac:dyDescent="0.55000000000000004">
      <c r="B40">
        <v>35</v>
      </c>
      <c r="C40">
        <f t="shared" si="0"/>
        <v>6.1086523819801535</v>
      </c>
      <c r="D40">
        <f t="shared" si="1"/>
        <v>0.98480775301220802</v>
      </c>
      <c r="E40">
        <f t="shared" si="4"/>
        <v>-0.17364817766693039</v>
      </c>
      <c r="F40">
        <f t="shared" si="5"/>
        <v>0.71283582374534271</v>
      </c>
    </row>
    <row r="41" spans="1:6" x14ac:dyDescent="0.55000000000000004">
      <c r="B41">
        <v>36</v>
      </c>
      <c r="C41">
        <f t="shared" si="0"/>
        <v>6.2831853071795862</v>
      </c>
      <c r="D41">
        <f t="shared" si="1"/>
        <v>1</v>
      </c>
      <c r="E41">
        <f t="shared" si="4"/>
        <v>-2.45029690981724E-16</v>
      </c>
      <c r="F41">
        <f t="shared" si="5"/>
        <v>0.79282053246696615</v>
      </c>
    </row>
    <row r="42" spans="1:6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0.81406412564868524</v>
      </c>
      <c r="E42">
        <f>SIN(C42+$F$2+$D$3)*$D$1</f>
        <v>0.46999957375708495</v>
      </c>
    </row>
    <row r="43" spans="1:6" x14ac:dyDescent="0.55000000000000004">
      <c r="B43">
        <v>1</v>
      </c>
      <c r="C43">
        <f t="shared" si="0"/>
        <v>0.17453292519943295</v>
      </c>
      <c r="D43">
        <f t="shared" ref="D43:D78" si="6">COS(C43+$F$2+$D$3)*$D$1</f>
        <v>0.72008209290077763</v>
      </c>
      <c r="E43">
        <f t="shared" ref="E43:E60" si="7">SIN(C43+$F$2+$D$3)*$D$1</f>
        <v>0.6042199760713276</v>
      </c>
    </row>
    <row r="44" spans="1:6" x14ac:dyDescent="0.55000000000000004">
      <c r="B44">
        <v>2</v>
      </c>
      <c r="C44">
        <f t="shared" si="0"/>
        <v>0.3490658503988659</v>
      </c>
      <c r="D44">
        <f t="shared" si="6"/>
        <v>0.60422073013920063</v>
      </c>
      <c r="E44">
        <f t="shared" si="7"/>
        <v>0.72008146016270347</v>
      </c>
    </row>
    <row r="45" spans="1:6" x14ac:dyDescent="0.55000000000000004">
      <c r="B45">
        <v>3</v>
      </c>
      <c r="C45">
        <f t="shared" si="0"/>
        <v>0.52359877559829882</v>
      </c>
      <c r="D45">
        <f t="shared" si="6"/>
        <v>0.47000042624278632</v>
      </c>
      <c r="E45">
        <f t="shared" si="7"/>
        <v>0.8140636334658361</v>
      </c>
    </row>
    <row r="46" spans="1:6" x14ac:dyDescent="0.55000000000000004">
      <c r="B46">
        <v>4</v>
      </c>
      <c r="C46">
        <f t="shared" si="0"/>
        <v>0.69813170079773179</v>
      </c>
      <c r="D46">
        <f t="shared" si="6"/>
        <v>0.32149939722667581</v>
      </c>
      <c r="E46">
        <f t="shared" si="7"/>
        <v>0.8833108952021842</v>
      </c>
    </row>
    <row r="47" spans="1:6" x14ac:dyDescent="0.55000000000000004">
      <c r="B47">
        <v>5</v>
      </c>
      <c r="C47">
        <f t="shared" si="0"/>
        <v>0.87266462599716477</v>
      </c>
      <c r="D47">
        <f t="shared" si="6"/>
        <v>0.16322977171237796</v>
      </c>
      <c r="E47">
        <f t="shared" si="7"/>
        <v>0.92571920236469385</v>
      </c>
    </row>
    <row r="48" spans="1:6" x14ac:dyDescent="0.55000000000000004">
      <c r="B48">
        <v>6</v>
      </c>
      <c r="C48">
        <f t="shared" si="0"/>
        <v>1.0471975511965976</v>
      </c>
      <c r="D48">
        <f t="shared" si="6"/>
        <v>4.9218284918755572E-7</v>
      </c>
      <c r="E48">
        <f t="shared" si="7"/>
        <v>0.93999999999987105</v>
      </c>
    </row>
    <row r="49" spans="2:5" x14ac:dyDescent="0.55000000000000004">
      <c r="B49">
        <v>7</v>
      </c>
      <c r="C49">
        <f t="shared" si="0"/>
        <v>1.2217304763960306</v>
      </c>
      <c r="D49">
        <f t="shared" si="6"/>
        <v>-0.16322880230140638</v>
      </c>
      <c r="E49">
        <f t="shared" si="7"/>
        <v>0.92571937329800347</v>
      </c>
    </row>
    <row r="50" spans="2:5" x14ac:dyDescent="0.55000000000000004">
      <c r="B50">
        <v>8</v>
      </c>
      <c r="C50">
        <f t="shared" si="0"/>
        <v>1.3962634015954636</v>
      </c>
      <c r="D50">
        <f t="shared" si="6"/>
        <v>-0.3214984722254931</v>
      </c>
      <c r="E50">
        <f t="shared" si="7"/>
        <v>0.88331123187508132</v>
      </c>
    </row>
    <row r="51" spans="2:5" x14ac:dyDescent="0.55000000000000004">
      <c r="B51">
        <v>9</v>
      </c>
      <c r="C51">
        <f t="shared" si="0"/>
        <v>1.5707963267948966</v>
      </c>
      <c r="D51">
        <f t="shared" si="6"/>
        <v>-0.4699995737570849</v>
      </c>
      <c r="E51">
        <f t="shared" si="7"/>
        <v>0.81406412564868524</v>
      </c>
    </row>
    <row r="52" spans="2:5" x14ac:dyDescent="0.55000000000000004">
      <c r="B52">
        <v>10</v>
      </c>
      <c r="C52">
        <f t="shared" si="0"/>
        <v>1.7453292519943295</v>
      </c>
      <c r="D52">
        <f t="shared" si="6"/>
        <v>-0.60421997607132738</v>
      </c>
      <c r="E52">
        <f t="shared" si="7"/>
        <v>0.72008209290077785</v>
      </c>
    </row>
    <row r="53" spans="2:5" x14ac:dyDescent="0.55000000000000004">
      <c r="B53">
        <v>11</v>
      </c>
      <c r="C53">
        <f t="shared" si="0"/>
        <v>1.9198621771937625</v>
      </c>
      <c r="D53">
        <f t="shared" si="6"/>
        <v>-0.72008146016270347</v>
      </c>
      <c r="E53">
        <f t="shared" si="7"/>
        <v>0.60422073013920063</v>
      </c>
    </row>
    <row r="54" spans="2:5" x14ac:dyDescent="0.55000000000000004">
      <c r="B54">
        <v>12</v>
      </c>
      <c r="C54">
        <f t="shared" si="0"/>
        <v>2.0943951023931953</v>
      </c>
      <c r="D54">
        <f t="shared" si="6"/>
        <v>-0.81406363346583599</v>
      </c>
      <c r="E54">
        <f t="shared" si="7"/>
        <v>0.47000042624278632</v>
      </c>
    </row>
    <row r="55" spans="2:5" x14ac:dyDescent="0.55000000000000004">
      <c r="B55">
        <v>13</v>
      </c>
      <c r="C55">
        <f t="shared" si="0"/>
        <v>2.2689280275926285</v>
      </c>
      <c r="D55">
        <f t="shared" si="6"/>
        <v>-0.8833108952021842</v>
      </c>
      <c r="E55">
        <f t="shared" si="7"/>
        <v>0.32149939722667586</v>
      </c>
    </row>
    <row r="56" spans="2:5" x14ac:dyDescent="0.55000000000000004">
      <c r="B56">
        <v>14</v>
      </c>
      <c r="C56">
        <f t="shared" si="0"/>
        <v>2.4434609527920612</v>
      </c>
      <c r="D56">
        <f t="shared" si="6"/>
        <v>-0.92571920236469385</v>
      </c>
      <c r="E56">
        <f t="shared" si="7"/>
        <v>0.16322977171237801</v>
      </c>
    </row>
    <row r="57" spans="2:5" x14ac:dyDescent="0.55000000000000004">
      <c r="B57">
        <v>15</v>
      </c>
      <c r="C57">
        <f t="shared" si="0"/>
        <v>2.6179938779914944</v>
      </c>
      <c r="D57">
        <f t="shared" si="6"/>
        <v>-0.93999999999987105</v>
      </c>
      <c r="E57">
        <f t="shared" si="7"/>
        <v>4.9218284903641571E-7</v>
      </c>
    </row>
    <row r="58" spans="2:5" x14ac:dyDescent="0.55000000000000004">
      <c r="B58">
        <v>16</v>
      </c>
      <c r="C58">
        <f t="shared" si="0"/>
        <v>2.7925268031909272</v>
      </c>
      <c r="D58">
        <f t="shared" si="6"/>
        <v>-0.92571937329800347</v>
      </c>
      <c r="E58">
        <f t="shared" si="7"/>
        <v>-0.16322880230140635</v>
      </c>
    </row>
    <row r="59" spans="2:5" x14ac:dyDescent="0.55000000000000004">
      <c r="B59">
        <v>17</v>
      </c>
      <c r="C59">
        <f t="shared" si="0"/>
        <v>2.9670597283903599</v>
      </c>
      <c r="D59">
        <f t="shared" si="6"/>
        <v>-0.88331123187508143</v>
      </c>
      <c r="E59">
        <f t="shared" si="7"/>
        <v>-0.32149847222549283</v>
      </c>
    </row>
    <row r="60" spans="2:5" x14ac:dyDescent="0.55000000000000004">
      <c r="B60">
        <v>18</v>
      </c>
      <c r="C60">
        <f t="shared" si="0"/>
        <v>3.1415926535897931</v>
      </c>
      <c r="D60">
        <f t="shared" si="6"/>
        <v>-0.81406412564868524</v>
      </c>
      <c r="E60">
        <f t="shared" si="7"/>
        <v>-0.46999957375708484</v>
      </c>
    </row>
    <row r="61" spans="2:5" x14ac:dyDescent="0.55000000000000004">
      <c r="B61">
        <v>19</v>
      </c>
      <c r="C61">
        <f t="shared" si="0"/>
        <v>3.3161255787892263</v>
      </c>
      <c r="D61">
        <f t="shared" si="6"/>
        <v>-0.72008209290077763</v>
      </c>
      <c r="E61">
        <f t="shared" ref="E61:E78" si="8">SIN(C61+$F$2+$D$3)*$D$1</f>
        <v>-0.60421997607132771</v>
      </c>
    </row>
    <row r="62" spans="2:5" x14ac:dyDescent="0.55000000000000004">
      <c r="B62">
        <v>20</v>
      </c>
      <c r="C62">
        <f t="shared" si="0"/>
        <v>3.4906585039886591</v>
      </c>
      <c r="D62">
        <f t="shared" si="6"/>
        <v>-0.60422073013920108</v>
      </c>
      <c r="E62">
        <f t="shared" si="8"/>
        <v>-0.72008146016270314</v>
      </c>
    </row>
    <row r="63" spans="2:5" x14ac:dyDescent="0.55000000000000004">
      <c r="B63">
        <v>21</v>
      </c>
      <c r="C63">
        <f t="shared" si="0"/>
        <v>3.6651914291880923</v>
      </c>
      <c r="D63">
        <f t="shared" si="6"/>
        <v>-0.47000042624278604</v>
      </c>
      <c r="E63">
        <f t="shared" si="8"/>
        <v>-0.81406363346583621</v>
      </c>
    </row>
    <row r="64" spans="2:5" x14ac:dyDescent="0.55000000000000004">
      <c r="B64">
        <v>22</v>
      </c>
      <c r="C64">
        <f t="shared" si="0"/>
        <v>3.839724354387525</v>
      </c>
      <c r="D64">
        <f t="shared" si="6"/>
        <v>-0.32149939722667592</v>
      </c>
      <c r="E64">
        <f t="shared" si="8"/>
        <v>-0.8833108952021842</v>
      </c>
    </row>
    <row r="65" spans="1:5" x14ac:dyDescent="0.55000000000000004">
      <c r="B65">
        <v>23</v>
      </c>
      <c r="C65">
        <f t="shared" si="0"/>
        <v>4.0142572795869578</v>
      </c>
      <c r="D65">
        <f t="shared" si="6"/>
        <v>-0.16322977171237804</v>
      </c>
      <c r="E65">
        <f t="shared" si="8"/>
        <v>-0.92571920236469385</v>
      </c>
    </row>
    <row r="66" spans="1:5" x14ac:dyDescent="0.55000000000000004">
      <c r="B66">
        <v>24</v>
      </c>
      <c r="C66">
        <f t="shared" si="0"/>
        <v>4.1887902047863905</v>
      </c>
      <c r="D66">
        <f t="shared" si="6"/>
        <v>-4.9218284951144153E-7</v>
      </c>
      <c r="E66">
        <f t="shared" si="8"/>
        <v>-0.93999999999987105</v>
      </c>
    </row>
    <row r="67" spans="1:5" x14ac:dyDescent="0.55000000000000004">
      <c r="B67">
        <v>25</v>
      </c>
      <c r="C67">
        <f t="shared" si="0"/>
        <v>4.3633231299858233</v>
      </c>
      <c r="D67">
        <f t="shared" si="6"/>
        <v>0.16322880230140588</v>
      </c>
      <c r="E67">
        <f t="shared" si="8"/>
        <v>-0.92571937329800358</v>
      </c>
    </row>
    <row r="68" spans="1:5" x14ac:dyDescent="0.55000000000000004">
      <c r="B68">
        <v>26</v>
      </c>
      <c r="C68">
        <f t="shared" si="0"/>
        <v>4.5378560551852569</v>
      </c>
      <c r="D68">
        <f t="shared" si="6"/>
        <v>0.32149847222549316</v>
      </c>
      <c r="E68">
        <f t="shared" si="8"/>
        <v>-0.88331123187508132</v>
      </c>
    </row>
    <row r="69" spans="1:5" x14ac:dyDescent="0.55000000000000004">
      <c r="B69">
        <v>27</v>
      </c>
      <c r="C69">
        <f t="shared" si="0"/>
        <v>4.7123889803846897</v>
      </c>
      <c r="D69">
        <f t="shared" si="6"/>
        <v>0.46999957375708479</v>
      </c>
      <c r="E69">
        <f t="shared" si="8"/>
        <v>-0.81406412564868535</v>
      </c>
    </row>
    <row r="70" spans="1:5" x14ac:dyDescent="0.55000000000000004">
      <c r="B70">
        <v>28</v>
      </c>
      <c r="C70">
        <f t="shared" si="0"/>
        <v>4.8869219055841224</v>
      </c>
      <c r="D70">
        <f t="shared" si="6"/>
        <v>0.60421997607132727</v>
      </c>
      <c r="E70">
        <f t="shared" si="8"/>
        <v>-0.72008209290077796</v>
      </c>
    </row>
    <row r="71" spans="1:5" x14ac:dyDescent="0.55000000000000004">
      <c r="B71">
        <v>29</v>
      </c>
      <c r="C71">
        <f t="shared" si="0"/>
        <v>5.0614548307835561</v>
      </c>
      <c r="D71">
        <f t="shared" si="6"/>
        <v>0.72008146016270369</v>
      </c>
      <c r="E71">
        <f t="shared" si="8"/>
        <v>-0.60422073013920041</v>
      </c>
    </row>
    <row r="72" spans="1:5" x14ac:dyDescent="0.55000000000000004">
      <c r="B72">
        <v>30</v>
      </c>
      <c r="C72">
        <f t="shared" si="0"/>
        <v>5.2359877559829888</v>
      </c>
      <c r="D72">
        <f t="shared" si="6"/>
        <v>0.81406363346583621</v>
      </c>
      <c r="E72">
        <f t="shared" si="8"/>
        <v>-0.47000042624278615</v>
      </c>
    </row>
    <row r="73" spans="1:5" x14ac:dyDescent="0.55000000000000004">
      <c r="B73">
        <v>31</v>
      </c>
      <c r="C73">
        <f t="shared" si="0"/>
        <v>5.4105206811824216</v>
      </c>
      <c r="D73">
        <f t="shared" si="6"/>
        <v>0.88331089520218409</v>
      </c>
      <c r="E73">
        <f t="shared" si="8"/>
        <v>-0.32149939722667598</v>
      </c>
    </row>
    <row r="74" spans="1:5" x14ac:dyDescent="0.55000000000000004">
      <c r="B74">
        <v>32</v>
      </c>
      <c r="C74">
        <f t="shared" si="0"/>
        <v>5.5850536063818543</v>
      </c>
      <c r="D74">
        <f t="shared" si="6"/>
        <v>0.92571920236469385</v>
      </c>
      <c r="E74">
        <f t="shared" si="8"/>
        <v>-0.1632297717123781</v>
      </c>
    </row>
    <row r="75" spans="1:5" x14ac:dyDescent="0.55000000000000004">
      <c r="B75">
        <v>33</v>
      </c>
      <c r="C75">
        <f t="shared" si="0"/>
        <v>5.7595865315812871</v>
      </c>
      <c r="D75">
        <f t="shared" si="6"/>
        <v>0.93999999999987105</v>
      </c>
      <c r="E75">
        <f t="shared" si="8"/>
        <v>-4.9218284956902357E-7</v>
      </c>
    </row>
    <row r="76" spans="1:5" x14ac:dyDescent="0.55000000000000004">
      <c r="B76">
        <v>34</v>
      </c>
      <c r="C76">
        <f t="shared" si="0"/>
        <v>5.9341194567807198</v>
      </c>
      <c r="D76">
        <f t="shared" si="6"/>
        <v>0.92571937329800358</v>
      </c>
      <c r="E76">
        <f t="shared" si="8"/>
        <v>0.1632288023014058</v>
      </c>
    </row>
    <row r="77" spans="1:5" x14ac:dyDescent="0.55000000000000004">
      <c r="B77">
        <v>35</v>
      </c>
      <c r="C77">
        <f t="shared" si="0"/>
        <v>6.1086523819801535</v>
      </c>
      <c r="D77">
        <f t="shared" si="6"/>
        <v>0.88331123187508132</v>
      </c>
      <c r="E77">
        <f t="shared" si="8"/>
        <v>0.3214984722254931</v>
      </c>
    </row>
    <row r="78" spans="1:5" x14ac:dyDescent="0.55000000000000004">
      <c r="B78">
        <v>36</v>
      </c>
      <c r="C78">
        <f t="shared" si="0"/>
        <v>6.2831853071795862</v>
      </c>
      <c r="D78">
        <f t="shared" si="6"/>
        <v>0.81406412564868535</v>
      </c>
      <c r="E78">
        <f t="shared" si="8"/>
        <v>0.46999957375708473</v>
      </c>
    </row>
    <row r="79" spans="1:5" x14ac:dyDescent="0.55000000000000004">
      <c r="A79" t="s">
        <v>10</v>
      </c>
      <c r="B79">
        <f t="shared" ref="B79:B97" si="9">B5</f>
        <v>0</v>
      </c>
      <c r="D79">
        <f t="shared" ref="D79:E98" si="10">D5*$F5</f>
        <v>0.79282053246696627</v>
      </c>
      <c r="E79">
        <f t="shared" si="10"/>
        <v>0</v>
      </c>
    </row>
    <row r="80" spans="1:5" x14ac:dyDescent="0.55000000000000004">
      <c r="B80">
        <f t="shared" si="9"/>
        <v>1</v>
      </c>
      <c r="D80">
        <f t="shared" si="10"/>
        <v>0.83881417910832234</v>
      </c>
      <c r="E80">
        <f t="shared" si="10"/>
        <v>0.14790557157762002</v>
      </c>
    </row>
    <row r="81" spans="2:5" x14ac:dyDescent="0.55000000000000004">
      <c r="B81">
        <f t="shared" si="9"/>
        <v>2</v>
      </c>
      <c r="D81">
        <f t="shared" si="10"/>
        <v>0.83430259314811395</v>
      </c>
      <c r="E81">
        <f t="shared" si="10"/>
        <v>0.30366131027701909</v>
      </c>
    </row>
    <row r="82" spans="2:5" x14ac:dyDescent="0.55000000000000004">
      <c r="B82">
        <f t="shared" si="9"/>
        <v>3</v>
      </c>
      <c r="D82">
        <f t="shared" si="10"/>
        <v>0.77942286340589984</v>
      </c>
      <c r="E82">
        <f t="shared" si="10"/>
        <v>0.44999999999994511</v>
      </c>
    </row>
    <row r="83" spans="2:5" x14ac:dyDescent="0.55000000000000004">
      <c r="B83">
        <f t="shared" si="9"/>
        <v>4</v>
      </c>
      <c r="D83">
        <f t="shared" si="10"/>
        <v>0.6801295939799884</v>
      </c>
      <c r="E83">
        <f t="shared" si="10"/>
        <v>0.57069649146136137</v>
      </c>
    </row>
    <row r="84" spans="2:5" x14ac:dyDescent="0.55000000000000004">
      <c r="B84">
        <f t="shared" si="9"/>
        <v>5</v>
      </c>
      <c r="D84">
        <f t="shared" si="10"/>
        <v>0.54749688772362359</v>
      </c>
      <c r="E84">
        <f t="shared" si="10"/>
        <v>0.65248138287877711</v>
      </c>
    </row>
    <row r="85" spans="2:5" x14ac:dyDescent="0.55000000000000004">
      <c r="B85">
        <f t="shared" si="9"/>
        <v>6</v>
      </c>
      <c r="D85">
        <f t="shared" si="10"/>
        <v>0.39641005679397301</v>
      </c>
      <c r="E85">
        <f t="shared" si="10"/>
        <v>0.68660235899842526</v>
      </c>
    </row>
    <row r="86" spans="2:5" x14ac:dyDescent="0.55000000000000004">
      <c r="B86">
        <f t="shared" si="9"/>
        <v>7</v>
      </c>
      <c r="D86">
        <f t="shared" si="10"/>
        <v>0.24380402642703905</v>
      </c>
      <c r="E86">
        <f t="shared" si="10"/>
        <v>0.66984605738040759</v>
      </c>
    </row>
    <row r="87" spans="2:5" x14ac:dyDescent="0.55000000000000004">
      <c r="B87">
        <f t="shared" si="9"/>
        <v>8</v>
      </c>
      <c r="D87">
        <f t="shared" si="10"/>
        <v>0.1066598796856227</v>
      </c>
      <c r="E87">
        <f t="shared" si="10"/>
        <v>0.60489823654368402</v>
      </c>
    </row>
    <row r="88" spans="2:5" x14ac:dyDescent="0.55000000000000004">
      <c r="B88">
        <f t="shared" si="9"/>
        <v>9</v>
      </c>
      <c r="D88">
        <f t="shared" si="10"/>
        <v>3.0628689150977258E-17</v>
      </c>
      <c r="E88">
        <f t="shared" si="10"/>
        <v>0.49999963724007235</v>
      </c>
    </row>
    <row r="89" spans="2:5" x14ac:dyDescent="0.55000000000000004">
      <c r="B89">
        <f t="shared" si="9"/>
        <v>10</v>
      </c>
      <c r="D89">
        <f t="shared" si="10"/>
        <v>-6.4877689106828451E-2</v>
      </c>
      <c r="E89">
        <f t="shared" si="10"/>
        <v>0.36793965873036621</v>
      </c>
    </row>
    <row r="90" spans="2:5" x14ac:dyDescent="0.55000000000000004">
      <c r="B90">
        <f t="shared" si="9"/>
        <v>11</v>
      </c>
      <c r="D90">
        <f t="shared" si="10"/>
        <v>-8.1714812935123726E-2</v>
      </c>
      <c r="E90">
        <f t="shared" si="10"/>
        <v>0.22450960337421094</v>
      </c>
    </row>
    <row r="91" spans="2:5" x14ac:dyDescent="0.55000000000000004">
      <c r="B91">
        <f t="shared" si="9"/>
        <v>12</v>
      </c>
      <c r="D91">
        <f t="shared" si="10"/>
        <v>-4.999979056048983E-2</v>
      </c>
      <c r="E91">
        <f t="shared" si="10"/>
        <v>8.6602177618571183E-2</v>
      </c>
    </row>
    <row r="92" spans="2:5" x14ac:dyDescent="0.55000000000000004">
      <c r="B92">
        <f t="shared" si="9"/>
        <v>13</v>
      </c>
      <c r="D92">
        <f t="shared" si="10"/>
        <v>2.5016621830221672E-2</v>
      </c>
      <c r="E92">
        <f t="shared" si="10"/>
        <v>-2.9813648940737413E-2</v>
      </c>
    </row>
    <row r="93" spans="2:5" x14ac:dyDescent="0.55000000000000004">
      <c r="B93">
        <f t="shared" si="9"/>
        <v>14</v>
      </c>
      <c r="D93">
        <f t="shared" si="10"/>
        <v>0.1329979614000987</v>
      </c>
      <c r="E93">
        <f t="shared" si="10"/>
        <v>-0.111598540358153</v>
      </c>
    </row>
    <row r="94" spans="2:5" x14ac:dyDescent="0.55000000000000004">
      <c r="B94">
        <f t="shared" si="9"/>
        <v>15</v>
      </c>
      <c r="D94">
        <f t="shared" si="10"/>
        <v>0.2598079352945496</v>
      </c>
      <c r="E94">
        <f t="shared" si="10"/>
        <v>-0.15000018137990903</v>
      </c>
    </row>
    <row r="95" spans="2:5" x14ac:dyDescent="0.55000000000000004">
      <c r="B95">
        <f t="shared" si="9"/>
        <v>16</v>
      </c>
      <c r="D95">
        <f t="shared" si="10"/>
        <v>0.38924925829390317</v>
      </c>
      <c r="E95">
        <f t="shared" si="10"/>
        <v>-0.14167514372917753</v>
      </c>
    </row>
    <row r="96" spans="2:5" x14ac:dyDescent="0.55000000000000004">
      <c r="B96">
        <f t="shared" si="9"/>
        <v>17</v>
      </c>
      <c r="D96">
        <f t="shared" si="10"/>
        <v>0.50504469524681561</v>
      </c>
      <c r="E96">
        <f t="shared" si="10"/>
        <v>-8.9053006235698007E-2</v>
      </c>
    </row>
    <row r="97" spans="2:5" x14ac:dyDescent="0.55000000000000004">
      <c r="B97">
        <f t="shared" si="9"/>
        <v>18</v>
      </c>
      <c r="D97">
        <f t="shared" si="10"/>
        <v>0.5928205324669662</v>
      </c>
      <c r="E97">
        <f t="shared" si="10"/>
        <v>-7.2629315939000903E-17</v>
      </c>
    </row>
    <row r="98" spans="2:5" x14ac:dyDescent="0.55000000000000004">
      <c r="B98">
        <f t="shared" ref="B98:B115" si="11">B24</f>
        <v>19</v>
      </c>
      <c r="D98">
        <f t="shared" si="10"/>
        <v>0.64185262850588076</v>
      </c>
      <c r="E98">
        <f t="shared" si="10"/>
        <v>0.11317593604423407</v>
      </c>
    </row>
    <row r="99" spans="2:5" x14ac:dyDescent="0.55000000000000004">
      <c r="B99">
        <f t="shared" si="11"/>
        <v>20</v>
      </c>
      <c r="D99">
        <f t="shared" ref="D99:E118" si="12">D25*$F25</f>
        <v>0.64636406899093224</v>
      </c>
      <c r="E99">
        <f t="shared" si="12"/>
        <v>0.23525728161188533</v>
      </c>
    </row>
    <row r="100" spans="2:5" x14ac:dyDescent="0.55000000000000004">
      <c r="B100">
        <f t="shared" si="11"/>
        <v>21</v>
      </c>
      <c r="D100">
        <f t="shared" si="12"/>
        <v>0.60621778264901205</v>
      </c>
      <c r="E100">
        <f t="shared" si="12"/>
        <v>0.34999999999994524</v>
      </c>
    </row>
    <row r="101" spans="2:5" x14ac:dyDescent="0.55000000000000004">
      <c r="B101">
        <f t="shared" si="11"/>
        <v>22</v>
      </c>
      <c r="D101">
        <f t="shared" si="12"/>
        <v>0.52692070535619284</v>
      </c>
      <c r="E101">
        <f t="shared" si="12"/>
        <v>0.44213896952405357</v>
      </c>
    </row>
    <row r="102" spans="2:5" x14ac:dyDescent="0.55000000000000004">
      <c r="B102">
        <f t="shared" si="11"/>
        <v>23</v>
      </c>
      <c r="D102">
        <f t="shared" si="12"/>
        <v>0.41893936578631585</v>
      </c>
      <c r="E102">
        <f t="shared" si="12"/>
        <v>0.49927249425498155</v>
      </c>
    </row>
    <row r="103" spans="2:5" x14ac:dyDescent="0.55000000000000004">
      <c r="B103">
        <f t="shared" si="11"/>
        <v>24</v>
      </c>
      <c r="D103">
        <f t="shared" si="12"/>
        <v>0.29641005679397325</v>
      </c>
      <c r="E103">
        <f t="shared" si="12"/>
        <v>0.51339727824153747</v>
      </c>
    </row>
    <row r="104" spans="2:5" x14ac:dyDescent="0.55000000000000004">
      <c r="B104">
        <f t="shared" si="11"/>
        <v>25</v>
      </c>
      <c r="D104">
        <f t="shared" si="12"/>
        <v>0.17539999776190565</v>
      </c>
      <c r="E104">
        <f t="shared" si="12"/>
        <v>0.48190753322322605</v>
      </c>
    </row>
    <row r="105" spans="2:5" x14ac:dyDescent="0.55000000000000004">
      <c r="B105">
        <f t="shared" si="11"/>
        <v>26</v>
      </c>
      <c r="D105">
        <f t="shared" si="12"/>
        <v>7.1930244152236575E-2</v>
      </c>
      <c r="E105">
        <f t="shared" si="12"/>
        <v>0.40793668594124238</v>
      </c>
    </row>
    <row r="106" spans="2:5" x14ac:dyDescent="0.55000000000000004">
      <c r="B106">
        <f t="shared" si="11"/>
        <v>27</v>
      </c>
      <c r="D106">
        <f t="shared" si="12"/>
        <v>5.51316138056732E-17</v>
      </c>
      <c r="E106">
        <f t="shared" si="12"/>
        <v>0.2999996372400725</v>
      </c>
    </row>
    <row r="107" spans="2:5" x14ac:dyDescent="0.55000000000000004">
      <c r="B107">
        <f t="shared" si="11"/>
        <v>28</v>
      </c>
      <c r="D107">
        <f t="shared" si="12"/>
        <v>-3.0148053573442364E-2</v>
      </c>
      <c r="E107">
        <f t="shared" si="12"/>
        <v>0.1709781081279248</v>
      </c>
    </row>
    <row r="108" spans="2:5" x14ac:dyDescent="0.55000000000000004">
      <c r="B108">
        <f t="shared" si="11"/>
        <v>29</v>
      </c>
      <c r="D108">
        <f t="shared" si="12"/>
        <v>-1.3310784269989903E-2</v>
      </c>
      <c r="E108">
        <f t="shared" si="12"/>
        <v>3.6571079217029005E-2</v>
      </c>
    </row>
    <row r="109" spans="2:5" x14ac:dyDescent="0.55000000000000004">
      <c r="B109">
        <f t="shared" si="11"/>
        <v>30</v>
      </c>
      <c r="D109">
        <f t="shared" si="12"/>
        <v>5.00002094395103E-2</v>
      </c>
      <c r="E109">
        <f t="shared" si="12"/>
        <v>-8.6602903138316784E-2</v>
      </c>
    </row>
    <row r="110" spans="2:5" x14ac:dyDescent="0.55000000000000004">
      <c r="B110">
        <f t="shared" si="11"/>
        <v>31</v>
      </c>
      <c r="D110">
        <f t="shared" si="12"/>
        <v>0.15357414376752948</v>
      </c>
      <c r="E110">
        <f t="shared" si="12"/>
        <v>-0.18302253756453299</v>
      </c>
    </row>
    <row r="111" spans="2:5" x14ac:dyDescent="0.55000000000000004">
      <c r="B111">
        <f t="shared" si="11"/>
        <v>32</v>
      </c>
      <c r="D111">
        <f t="shared" si="12"/>
        <v>0.28620685002389418</v>
      </c>
      <c r="E111">
        <f t="shared" si="12"/>
        <v>-0.24015606229546088</v>
      </c>
    </row>
    <row r="112" spans="2:5" x14ac:dyDescent="0.55000000000000004">
      <c r="B112">
        <f t="shared" si="11"/>
        <v>33</v>
      </c>
      <c r="D112">
        <f t="shared" si="12"/>
        <v>0.43301301605143672</v>
      </c>
      <c r="E112">
        <f t="shared" si="12"/>
        <v>-0.25000018137990904</v>
      </c>
    </row>
    <row r="113" spans="1:5" x14ac:dyDescent="0.55000000000000004">
      <c r="B113">
        <f t="shared" si="11"/>
        <v>34</v>
      </c>
      <c r="D113">
        <f t="shared" si="12"/>
        <v>0.57718778245108437</v>
      </c>
      <c r="E113">
        <f t="shared" si="12"/>
        <v>-0.21007917239431151</v>
      </c>
    </row>
    <row r="114" spans="1:5" x14ac:dyDescent="0.55000000000000004">
      <c r="B114">
        <f t="shared" si="11"/>
        <v>35</v>
      </c>
      <c r="D114">
        <f t="shared" si="12"/>
        <v>0.7020062458492573</v>
      </c>
      <c r="E114">
        <f t="shared" si="12"/>
        <v>-0.12378264176908395</v>
      </c>
    </row>
    <row r="115" spans="1:5" x14ac:dyDescent="0.55000000000000004">
      <c r="B115">
        <f t="shared" si="11"/>
        <v>36</v>
      </c>
      <c r="D115">
        <f t="shared" si="12"/>
        <v>0.79282053246696615</v>
      </c>
      <c r="E115">
        <f t="shared" si="12"/>
        <v>-1.9426457007434661E-16</v>
      </c>
    </row>
    <row r="116" spans="1:5" x14ac:dyDescent="0.55000000000000004">
      <c r="A116" t="s">
        <v>11</v>
      </c>
      <c r="D116">
        <f>COS($D$3)*$C$1/2</f>
        <v>0.34641026623348314</v>
      </c>
      <c r="E116">
        <f>SIN($D$3)*$C$1/2</f>
        <v>0.19999981862003616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EB3B-22CE-4CB9-B487-E17BA8862B8C}">
  <dimension ref="A1:T153"/>
  <sheetViews>
    <sheetView workbookViewId="0">
      <selection activeCell="W3" sqref="W3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37</v>
      </c>
      <c r="F2">
        <f>F1/C2*2*PI()</f>
        <v>0</v>
      </c>
      <c r="H2" s="2">
        <v>1E-3</v>
      </c>
    </row>
    <row r="3" spans="1:12" x14ac:dyDescent="0.55000000000000004">
      <c r="B3" s="1" t="s">
        <v>3</v>
      </c>
      <c r="C3" s="2">
        <f>0.3333333/4</f>
        <v>8.3333325E-2</v>
      </c>
      <c r="D3">
        <f>C3*2*PI()</f>
        <v>0.52359872323842127</v>
      </c>
      <c r="E3" t="s">
        <v>4</v>
      </c>
      <c r="F3" s="2">
        <v>0.13</v>
      </c>
      <c r="H3">
        <f>-H2</f>
        <v>-1E-3</v>
      </c>
      <c r="J3">
        <f>H2</f>
        <v>1E-3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0.52999996372401215</v>
      </c>
      <c r="G5">
        <f>COS($C5+$F$2-$H$2)</f>
        <v>0.99999950000004167</v>
      </c>
      <c r="H5">
        <f>SIN($C5+$F$2-$H$2)</f>
        <v>-9.9999983333334168E-4</v>
      </c>
      <c r="I5">
        <f>COS($C5+$F$2+$H$2)</f>
        <v>0.99999950000004167</v>
      </c>
      <c r="J5">
        <f>SIN($C5+$F$2+$H$2)</f>
        <v>9.9999983333334168E-4</v>
      </c>
      <c r="K5">
        <f>SIN($C5+$D$3-$H$2)*$C$1+$F$3</f>
        <v>0.52930694349554552</v>
      </c>
      <c r="L5">
        <f>SIN($C5+$D$3+$H$2)*$C$1+$F$3</f>
        <v>0.53069258395254837</v>
      </c>
    </row>
    <row r="6" spans="1:12" x14ac:dyDescent="0.55000000000000004">
      <c r="B6">
        <v>1</v>
      </c>
      <c r="C6">
        <f t="shared" ref="C6:C69" si="0">B6/$C$2*2*PI()</f>
        <v>0.16981581911296181</v>
      </c>
      <c r="D6">
        <f t="shared" ref="D6:D41" si="1">COS($C6+$F$2)</f>
        <v>0.98561591034770846</v>
      </c>
      <c r="E6">
        <f t="shared" ref="E6:E41" si="2">SIN($C6+$F$2)</f>
        <v>0.1690008203218491</v>
      </c>
      <c r="F6">
        <f t="shared" ref="F6:F41" si="3">SIN($C6+$D$3)*$C$1+$F$3</f>
        <v>0.64133353485174194</v>
      </c>
      <c r="G6">
        <f t="shared" ref="G6:G41" si="4">COS($C6+$F$2-$H$2)</f>
        <v>0.98578441833194941</v>
      </c>
      <c r="H6">
        <f t="shared" ref="H6:H41" si="5">SIN($C6+$F$2-$H$2)</f>
        <v>0.16801512007536756</v>
      </c>
      <c r="I6">
        <f t="shared" ref="I6:I41" si="6">COS($C6+$F$2+$H$2)</f>
        <v>0.98544641674763933</v>
      </c>
      <c r="J6">
        <f t="shared" ref="J6:J41" si="7">SIN($C6+$F$2+$H$2)</f>
        <v>0.16998635156752437</v>
      </c>
      <c r="K6">
        <f t="shared" ref="K6:K41" si="8">SIN($C6+$D$3-$H$2)*$C$1+$F$3</f>
        <v>0.64071802485550533</v>
      </c>
      <c r="L6">
        <f t="shared" ref="L6:L41" si="9">SIN($C6+$D$3+$H$2)*$C$1+$F$3</f>
        <v>0.64194853351448622</v>
      </c>
    </row>
    <row r="7" spans="1:12" x14ac:dyDescent="0.55000000000000004">
      <c r="B7">
        <v>2</v>
      </c>
      <c r="C7">
        <f t="shared" si="0"/>
        <v>0.33963163822592363</v>
      </c>
      <c r="D7">
        <f t="shared" si="1"/>
        <v>0.94287744546108421</v>
      </c>
      <c r="E7">
        <f t="shared" si="2"/>
        <v>0.33313979474205757</v>
      </c>
      <c r="F7">
        <f t="shared" si="3"/>
        <v>0.7379569711644105</v>
      </c>
      <c r="G7">
        <f t="shared" si="4"/>
        <v>0.94321011376161945</v>
      </c>
      <c r="H7">
        <f t="shared" si="5"/>
        <v>0.33219675088385925</v>
      </c>
      <c r="I7">
        <f t="shared" si="6"/>
        <v>0.942543834283182</v>
      </c>
      <c r="J7">
        <f t="shared" si="7"/>
        <v>0.33408250546048895</v>
      </c>
      <c r="K7">
        <f t="shared" si="8"/>
        <v>0.73743667850233952</v>
      </c>
      <c r="L7">
        <f t="shared" si="9"/>
        <v>0.73847665586956091</v>
      </c>
    </row>
    <row r="8" spans="1:12" x14ac:dyDescent="0.55000000000000004">
      <c r="B8">
        <v>3</v>
      </c>
      <c r="C8">
        <f t="shared" si="0"/>
        <v>0.50944745733888541</v>
      </c>
      <c r="D8">
        <f t="shared" si="1"/>
        <v>0.87301411316118815</v>
      </c>
      <c r="E8">
        <f t="shared" si="2"/>
        <v>0.48769494381363454</v>
      </c>
      <c r="F8">
        <f t="shared" si="3"/>
        <v>0.81709059232115</v>
      </c>
      <c r="G8">
        <f t="shared" si="4"/>
        <v>0.87350137151669904</v>
      </c>
      <c r="H8">
        <f t="shared" si="5"/>
        <v>0.48682168599852416</v>
      </c>
      <c r="I8">
        <f t="shared" si="6"/>
        <v>0.87252598179163676</v>
      </c>
      <c r="J8">
        <f t="shared" si="7"/>
        <v>0.4885677139338418</v>
      </c>
      <c r="K8">
        <f t="shared" si="8"/>
        <v>0.81668048486583811</v>
      </c>
      <c r="L8">
        <f t="shared" si="9"/>
        <v>0.81750001268592698</v>
      </c>
    </row>
    <row r="9" spans="1:12" x14ac:dyDescent="0.55000000000000004">
      <c r="B9">
        <v>4</v>
      </c>
      <c r="C9">
        <f t="shared" si="0"/>
        <v>0.67926327645184725</v>
      </c>
      <c r="D9">
        <f t="shared" si="1"/>
        <v>0.77803575431843952</v>
      </c>
      <c r="E9">
        <f t="shared" si="2"/>
        <v>0.62821999729564237</v>
      </c>
      <c r="F9">
        <f t="shared" si="3"/>
        <v>0.87645786811950266</v>
      </c>
      <c r="G9">
        <f t="shared" si="4"/>
        <v>0.77866358519318701</v>
      </c>
      <c r="H9">
        <f t="shared" si="5"/>
        <v>0.62744164756102405</v>
      </c>
      <c r="I9">
        <f t="shared" si="6"/>
        <v>0.77740714540800238</v>
      </c>
      <c r="J9">
        <f t="shared" si="7"/>
        <v>0.62899771881031574</v>
      </c>
      <c r="K9">
        <f t="shared" si="8"/>
        <v>0.87616974391575808</v>
      </c>
      <c r="L9">
        <f t="shared" si="9"/>
        <v>0.87674524586544123</v>
      </c>
    </row>
    <row r="10" spans="1:12" x14ac:dyDescent="0.55000000000000004">
      <c r="B10">
        <v>5</v>
      </c>
      <c r="C10">
        <f t="shared" si="0"/>
        <v>0.84907909556480898</v>
      </c>
      <c r="D10">
        <f t="shared" si="1"/>
        <v>0.66067472339008149</v>
      </c>
      <c r="E10">
        <f t="shared" si="2"/>
        <v>0.75067230525272433</v>
      </c>
      <c r="F10">
        <f t="shared" si="3"/>
        <v>0.91435091012447656</v>
      </c>
      <c r="G10">
        <f t="shared" si="4"/>
        <v>0.66142506523288791</v>
      </c>
      <c r="H10">
        <f t="shared" si="5"/>
        <v>0.75001125530332535</v>
      </c>
      <c r="I10">
        <f t="shared" si="6"/>
        <v>0.65992372087260665</v>
      </c>
      <c r="J10">
        <f t="shared" si="7"/>
        <v>0.7513326045298806</v>
      </c>
      <c r="K10">
        <f t="shared" si="8"/>
        <v>0.91419305798105477</v>
      </c>
      <c r="L10">
        <f t="shared" si="9"/>
        <v>0.91450797791705341</v>
      </c>
    </row>
    <row r="11" spans="1:12" x14ac:dyDescent="0.55000000000000004">
      <c r="B11">
        <v>6</v>
      </c>
      <c r="C11">
        <f t="shared" si="0"/>
        <v>1.0188949146777708</v>
      </c>
      <c r="D11">
        <f t="shared" si="1"/>
        <v>0.52430728355723166</v>
      </c>
      <c r="E11">
        <f t="shared" si="2"/>
        <v>0.85152913773331129</v>
      </c>
      <c r="F11">
        <f t="shared" si="3"/>
        <v>0.92967960450927645</v>
      </c>
      <c r="G11">
        <f t="shared" si="4"/>
        <v>0.52515855039942339</v>
      </c>
      <c r="H11">
        <f t="shared" si="5"/>
        <v>0.85100440477260531</v>
      </c>
      <c r="I11">
        <f t="shared" si="6"/>
        <v>0.52345549240779998</v>
      </c>
      <c r="J11">
        <f t="shared" si="7"/>
        <v>0.85205301916495058</v>
      </c>
      <c r="K11">
        <f t="shared" si="8"/>
        <v>0.92965656554494303</v>
      </c>
      <c r="L11">
        <f t="shared" si="9"/>
        <v>0.92970184379407195</v>
      </c>
    </row>
    <row r="12" spans="1:12" x14ac:dyDescent="0.55000000000000004">
      <c r="B12">
        <v>7</v>
      </c>
      <c r="C12">
        <f t="shared" si="0"/>
        <v>1.1887107337907326</v>
      </c>
      <c r="D12">
        <f t="shared" si="1"/>
        <v>0.37285647778030861</v>
      </c>
      <c r="E12">
        <f t="shared" si="2"/>
        <v>0.92788902729650935</v>
      </c>
      <c r="F12">
        <f t="shared" si="3"/>
        <v>0.92200297264533548</v>
      </c>
      <c r="G12">
        <f t="shared" si="4"/>
        <v>0.37378418022473353</v>
      </c>
      <c r="H12">
        <f t="shared" si="5"/>
        <v>0.92751570693639684</v>
      </c>
      <c r="I12">
        <f t="shared" si="6"/>
        <v>0.37192840247943704</v>
      </c>
      <c r="J12">
        <f t="shared" si="7"/>
        <v>0.92826141976767185</v>
      </c>
      <c r="K12">
        <f t="shared" si="8"/>
        <v>0.9221154096491474</v>
      </c>
      <c r="L12">
        <f t="shared" si="9"/>
        <v>0.92188974363861698</v>
      </c>
    </row>
    <row r="13" spans="1:12" x14ac:dyDescent="0.55000000000000004">
      <c r="B13">
        <v>8</v>
      </c>
      <c r="C13">
        <f t="shared" si="0"/>
        <v>1.3585265529036945</v>
      </c>
      <c r="D13">
        <f t="shared" si="1"/>
        <v>0.2106792699957262</v>
      </c>
      <c r="E13">
        <f t="shared" si="2"/>
        <v>0.97755523894768626</v>
      </c>
      <c r="F13">
        <f t="shared" si="3"/>
        <v>0.89154185725457069</v>
      </c>
      <c r="G13">
        <f t="shared" si="4"/>
        <v>0.21165671973212169</v>
      </c>
      <c r="H13">
        <f t="shared" si="5"/>
        <v>0.97734407093522502</v>
      </c>
      <c r="I13">
        <f t="shared" si="6"/>
        <v>0.20970160958007825</v>
      </c>
      <c r="J13">
        <f t="shared" si="7"/>
        <v>0.97776542940499001</v>
      </c>
      <c r="K13">
        <f t="shared" si="8"/>
        <v>0.89178653561864174</v>
      </c>
      <c r="L13">
        <f t="shared" si="9"/>
        <v>0.8912964173487059</v>
      </c>
    </row>
    <row r="14" spans="1:12" x14ac:dyDescent="0.55000000000000004">
      <c r="B14">
        <v>9</v>
      </c>
      <c r="C14">
        <f t="shared" si="0"/>
        <v>1.5283423720166562</v>
      </c>
      <c r="D14">
        <f t="shared" si="1"/>
        <v>4.244120319614824E-2</v>
      </c>
      <c r="E14">
        <f t="shared" si="2"/>
        <v>0.99909896620468153</v>
      </c>
      <c r="F14">
        <f t="shared" si="3"/>
        <v>0.83917256916636129</v>
      </c>
      <c r="G14">
        <f t="shared" si="4"/>
        <v>4.3440280775236498E-2</v>
      </c>
      <c r="H14">
        <f t="shared" si="5"/>
        <v>0.99905602545911742</v>
      </c>
      <c r="I14">
        <f t="shared" si="6"/>
        <v>4.1442083175860324E-2</v>
      </c>
      <c r="J14">
        <f t="shared" si="7"/>
        <v>0.99914090785136256</v>
      </c>
      <c r="K14">
        <f t="shared" si="8"/>
        <v>0.83954244993964189</v>
      </c>
      <c r="L14">
        <f t="shared" si="9"/>
        <v>0.83880197922057054</v>
      </c>
    </row>
    <row r="15" spans="1:12" x14ac:dyDescent="0.55000000000000004">
      <c r="B15">
        <v>10</v>
      </c>
      <c r="C15">
        <f t="shared" si="0"/>
        <v>1.698158191129618</v>
      </c>
      <c r="D15">
        <f t="shared" si="1"/>
        <v>-0.12701781974687876</v>
      </c>
      <c r="E15">
        <f t="shared" si="2"/>
        <v>0.99190043525887683</v>
      </c>
      <c r="F15">
        <f t="shared" si="3"/>
        <v>0.76640167745048215</v>
      </c>
      <c r="G15">
        <f t="shared" si="4"/>
        <v>-0.12602585596803212</v>
      </c>
      <c r="H15">
        <f t="shared" si="5"/>
        <v>0.99202695710727784</v>
      </c>
      <c r="I15">
        <f t="shared" si="6"/>
        <v>-0.12800965650791621</v>
      </c>
      <c r="J15">
        <f t="shared" si="7"/>
        <v>0.99177292151012331</v>
      </c>
      <c r="K15">
        <f t="shared" si="8"/>
        <v>0.76688611983656541</v>
      </c>
      <c r="L15">
        <f t="shared" si="9"/>
        <v>0.76591659866277451</v>
      </c>
    </row>
    <row r="16" spans="1:12" x14ac:dyDescent="0.55000000000000004">
      <c r="B16">
        <v>11</v>
      </c>
      <c r="C16">
        <f t="shared" si="0"/>
        <v>1.8679740102425797</v>
      </c>
      <c r="D16">
        <f t="shared" si="1"/>
        <v>-0.29282277127655032</v>
      </c>
      <c r="E16">
        <f t="shared" si="2"/>
        <v>0.95616673473925096</v>
      </c>
      <c r="F16">
        <f t="shared" si="3"/>
        <v>0.67532266816797004</v>
      </c>
      <c r="G16">
        <f t="shared" si="4"/>
        <v>-0.29186645828979885</v>
      </c>
      <c r="H16">
        <f t="shared" si="5"/>
        <v>0.95645907937839614</v>
      </c>
      <c r="I16">
        <f t="shared" si="6"/>
        <v>-0.29377879144055491</v>
      </c>
      <c r="J16">
        <f t="shared" si="7"/>
        <v>0.9558734339334507</v>
      </c>
      <c r="K16">
        <f t="shared" si="8"/>
        <v>0.67590773564143025</v>
      </c>
      <c r="L16">
        <f t="shared" si="9"/>
        <v>0.67473705537188711</v>
      </c>
    </row>
    <row r="17" spans="2:12" x14ac:dyDescent="0.55000000000000004">
      <c r="B17">
        <v>12</v>
      </c>
      <c r="C17">
        <f t="shared" si="0"/>
        <v>2.0377898293555416</v>
      </c>
      <c r="D17">
        <f t="shared" si="1"/>
        <v>-0.45020374481767339</v>
      </c>
      <c r="E17">
        <f t="shared" si="2"/>
        <v>0.89292585814956849</v>
      </c>
      <c r="F17">
        <f t="shared" si="3"/>
        <v>0.56855571858874798</v>
      </c>
      <c r="G17">
        <f t="shared" si="4"/>
        <v>-0.4493105940064912</v>
      </c>
      <c r="H17">
        <f t="shared" si="5"/>
        <v>0.89337561535646026</v>
      </c>
      <c r="I17">
        <f t="shared" si="6"/>
        <v>-0.45109644542514821</v>
      </c>
      <c r="J17">
        <f t="shared" si="7"/>
        <v>0.89247520801689295</v>
      </c>
      <c r="K17">
        <f t="shared" si="8"/>
        <v>0.5692245798236033</v>
      </c>
      <c r="L17">
        <f t="shared" si="9"/>
        <v>0.56788641879821045</v>
      </c>
    </row>
    <row r="18" spans="2:12" x14ac:dyDescent="0.55000000000000004">
      <c r="B18">
        <v>13</v>
      </c>
      <c r="C18">
        <f t="shared" si="0"/>
        <v>2.2076056484685034</v>
      </c>
      <c r="D18">
        <f t="shared" si="1"/>
        <v>-0.59463317630428658</v>
      </c>
      <c r="E18">
        <f t="shared" si="2"/>
        <v>0.80399713036694054</v>
      </c>
      <c r="F18">
        <f t="shared" si="3"/>
        <v>0.44917231946211467</v>
      </c>
      <c r="G18">
        <f t="shared" si="4"/>
        <v>-0.59382888199135597</v>
      </c>
      <c r="H18">
        <f t="shared" si="5"/>
        <v>0.8045913614456075</v>
      </c>
      <c r="I18">
        <f t="shared" si="6"/>
        <v>-0.59543687598409056</v>
      </c>
      <c r="J18">
        <f t="shared" si="7"/>
        <v>0.80340209529121021</v>
      </c>
      <c r="K18">
        <f t="shared" si="8"/>
        <v>0.44990573253843102</v>
      </c>
      <c r="L18">
        <f t="shared" si="9"/>
        <v>0.44843858721350544</v>
      </c>
    </row>
    <row r="19" spans="2:12" x14ac:dyDescent="0.55000000000000004">
      <c r="B19">
        <v>14</v>
      </c>
      <c r="C19">
        <f t="shared" si="0"/>
        <v>2.3774214675814651</v>
      </c>
      <c r="D19">
        <f t="shared" si="1"/>
        <v>-0.72195609395452442</v>
      </c>
      <c r="E19">
        <f t="shared" si="2"/>
        <v>0.6919388689775462</v>
      </c>
      <c r="F19">
        <f t="shared" si="3"/>
        <v>0.32060691382013562</v>
      </c>
      <c r="G19">
        <f t="shared" si="4"/>
        <v>-0.72126379422285325</v>
      </c>
      <c r="H19">
        <f t="shared" si="5"/>
        <v>0.69266047898176897</v>
      </c>
      <c r="I19">
        <f t="shared" si="6"/>
        <v>-0.72264767173016187</v>
      </c>
      <c r="J19">
        <f t="shared" si="7"/>
        <v>0.69121656703451217</v>
      </c>
      <c r="K19">
        <f t="shared" si="8"/>
        <v>0.3213837797790291</v>
      </c>
      <c r="L19">
        <f t="shared" si="9"/>
        <v>0.3198298572543441</v>
      </c>
    </row>
    <row r="20" spans="2:12" x14ac:dyDescent="0.55000000000000004">
      <c r="B20">
        <v>15</v>
      </c>
      <c r="C20">
        <f t="shared" si="0"/>
        <v>2.5472372866944268</v>
      </c>
      <c r="D20">
        <f t="shared" si="1"/>
        <v>-0.82850964924384207</v>
      </c>
      <c r="E20">
        <f t="shared" si="2"/>
        <v>0.55997478613759544</v>
      </c>
      <c r="F20">
        <f t="shared" si="3"/>
        <v>0.18655809430468567</v>
      </c>
      <c r="G20">
        <f t="shared" si="4"/>
        <v>-0.82794926029624361</v>
      </c>
      <c r="H20">
        <f t="shared" si="5"/>
        <v>0.56080301566138457</v>
      </c>
      <c r="I20">
        <f t="shared" si="6"/>
        <v>-0.82906920968186038</v>
      </c>
      <c r="J20">
        <f t="shared" si="7"/>
        <v>0.55914599663906694</v>
      </c>
      <c r="K20">
        <f t="shared" si="8"/>
        <v>0.18735606412695532</v>
      </c>
      <c r="L20">
        <f t="shared" si="9"/>
        <v>0.18576006792432645</v>
      </c>
    </row>
    <row r="21" spans="2:12" x14ac:dyDescent="0.55000000000000004">
      <c r="B21">
        <v>16</v>
      </c>
      <c r="C21">
        <f t="shared" si="0"/>
        <v>2.717053105807389</v>
      </c>
      <c r="D21">
        <f t="shared" si="1"/>
        <v>-0.9112284903881358</v>
      </c>
      <c r="E21">
        <f t="shared" si="2"/>
        <v>0.41190124824399243</v>
      </c>
      <c r="F21">
        <f t="shared" si="3"/>
        <v>5.0882201391152709E-2</v>
      </c>
      <c r="G21">
        <f t="shared" si="4"/>
        <v>-0.91081613359433489</v>
      </c>
      <c r="H21">
        <f t="shared" si="5"/>
        <v>0.41281227063190212</v>
      </c>
      <c r="I21">
        <f t="shared" si="6"/>
        <v>-0.91163993595352233</v>
      </c>
      <c r="J21">
        <f t="shared" si="7"/>
        <v>0.41098981395486883</v>
      </c>
      <c r="K21">
        <f t="shared" si="8"/>
        <v>5.1678318937871753E-2</v>
      </c>
      <c r="L21">
        <f t="shared" si="9"/>
        <v>5.0086162962225678E-2</v>
      </c>
    </row>
    <row r="22" spans="2:12" x14ac:dyDescent="0.55000000000000004">
      <c r="B22">
        <v>17</v>
      </c>
      <c r="C22">
        <f t="shared" si="0"/>
        <v>2.8868689249203507</v>
      </c>
      <c r="D22">
        <f t="shared" si="1"/>
        <v>-0.96773294693349887</v>
      </c>
      <c r="E22">
        <f t="shared" si="2"/>
        <v>0.25197806138512502</v>
      </c>
      <c r="F22">
        <f t="shared" si="3"/>
        <v>-8.2517616505816682E-2</v>
      </c>
      <c r="G22">
        <f t="shared" si="4"/>
        <v>-0.96748048504767703</v>
      </c>
      <c r="H22">
        <f t="shared" si="5"/>
        <v>0.25294566818174941</v>
      </c>
      <c r="I22">
        <f t="shared" si="6"/>
        <v>-0.96798444108645454</v>
      </c>
      <c r="J22">
        <f t="shared" si="7"/>
        <v>0.25101020261046025</v>
      </c>
      <c r="K22">
        <f t="shared" si="8"/>
        <v>-8.1746254086979803E-2</v>
      </c>
      <c r="L22">
        <f t="shared" si="9"/>
        <v>-8.3288766407054848E-2</v>
      </c>
    </row>
    <row r="23" spans="2:12" x14ac:dyDescent="0.55000000000000004">
      <c r="B23">
        <v>18</v>
      </c>
      <c r="C23">
        <f t="shared" si="0"/>
        <v>3.0566847440333125</v>
      </c>
      <c r="D23">
        <f t="shared" si="1"/>
        <v>-0.99639748854252652</v>
      </c>
      <c r="E23">
        <f t="shared" si="2"/>
        <v>8.4805924475509054E-2</v>
      </c>
      <c r="F23">
        <f t="shared" si="3"/>
        <v>-0.20980368950576417</v>
      </c>
      <c r="G23">
        <f t="shared" si="4"/>
        <v>-0.99631218443348257</v>
      </c>
      <c r="H23">
        <f t="shared" si="5"/>
        <v>8.5802279395026534E-2</v>
      </c>
      <c r="I23">
        <f t="shared" si="6"/>
        <v>-0.99648179625416489</v>
      </c>
      <c r="J23">
        <f t="shared" si="7"/>
        <v>8.3809484750074173E-2</v>
      </c>
      <c r="K23">
        <f t="shared" si="8"/>
        <v>-0.20907927290718331</v>
      </c>
      <c r="L23">
        <f t="shared" si="9"/>
        <v>-0.21052776630068387</v>
      </c>
    </row>
    <row r="24" spans="2:12" x14ac:dyDescent="0.55000000000000004">
      <c r="B24">
        <v>19</v>
      </c>
      <c r="C24">
        <f t="shared" si="0"/>
        <v>3.2265005631462738</v>
      </c>
      <c r="D24">
        <f t="shared" si="1"/>
        <v>-0.99639748854252652</v>
      </c>
      <c r="E24">
        <f t="shared" si="2"/>
        <v>-8.4805924475508818E-2</v>
      </c>
      <c r="F24">
        <f t="shared" si="3"/>
        <v>-0.32731422903765067</v>
      </c>
      <c r="G24">
        <f t="shared" si="4"/>
        <v>-0.996481796254165</v>
      </c>
      <c r="H24">
        <f t="shared" si="5"/>
        <v>-8.3809484750073937E-2</v>
      </c>
      <c r="I24">
        <f t="shared" si="6"/>
        <v>-0.99631218443348257</v>
      </c>
      <c r="J24">
        <f t="shared" si="7"/>
        <v>-8.5802279395026285E-2</v>
      </c>
      <c r="K24">
        <f t="shared" si="8"/>
        <v>-0.32665759840592506</v>
      </c>
      <c r="L24">
        <f t="shared" si="9"/>
        <v>-0.32797040235518538</v>
      </c>
    </row>
    <row r="25" spans="2:12" x14ac:dyDescent="0.55000000000000004">
      <c r="B25">
        <v>20</v>
      </c>
      <c r="C25">
        <f t="shared" si="0"/>
        <v>3.3963163822592359</v>
      </c>
      <c r="D25">
        <f t="shared" si="1"/>
        <v>-0.96773294693349887</v>
      </c>
      <c r="E25">
        <f t="shared" si="2"/>
        <v>-0.25197806138512518</v>
      </c>
      <c r="F25">
        <f t="shared" si="3"/>
        <v>-0.43166867083004545</v>
      </c>
      <c r="G25">
        <f t="shared" si="4"/>
        <v>-0.96798444108645443</v>
      </c>
      <c r="H25">
        <f t="shared" si="5"/>
        <v>-0.25101020261046042</v>
      </c>
      <c r="I25">
        <f t="shared" si="6"/>
        <v>-0.96748048504767692</v>
      </c>
      <c r="J25">
        <f t="shared" si="7"/>
        <v>-0.25294566818174957</v>
      </c>
      <c r="K25">
        <f t="shared" si="8"/>
        <v>-0.43109871623292539</v>
      </c>
      <c r="L25">
        <f t="shared" si="9"/>
        <v>-0.43223806375854146</v>
      </c>
    </row>
    <row r="26" spans="2:12" x14ac:dyDescent="0.55000000000000004">
      <c r="B26">
        <v>21</v>
      </c>
      <c r="C26">
        <f t="shared" si="0"/>
        <v>3.5661322013721972</v>
      </c>
      <c r="D26">
        <f t="shared" si="1"/>
        <v>-0.91122849038813591</v>
      </c>
      <c r="E26">
        <f t="shared" si="2"/>
        <v>-0.41190124824399221</v>
      </c>
      <c r="F26">
        <f t="shared" si="3"/>
        <v>-0.51986492759023406</v>
      </c>
      <c r="G26">
        <f t="shared" si="4"/>
        <v>-0.91163993595352244</v>
      </c>
      <c r="H26">
        <f t="shared" si="5"/>
        <v>-0.41098981395486861</v>
      </c>
      <c r="I26">
        <f t="shared" si="6"/>
        <v>-0.910816133594335</v>
      </c>
      <c r="J26">
        <f t="shared" si="7"/>
        <v>-0.4128122706319019</v>
      </c>
      <c r="K26">
        <f t="shared" si="8"/>
        <v>-0.5193980455837649</v>
      </c>
      <c r="L26">
        <f t="shared" si="9"/>
        <v>-0.52033115973182997</v>
      </c>
    </row>
    <row r="27" spans="2:12" x14ac:dyDescent="0.55000000000000004">
      <c r="B27">
        <v>22</v>
      </c>
      <c r="C27">
        <f t="shared" si="0"/>
        <v>3.7359480204851594</v>
      </c>
      <c r="D27">
        <f t="shared" si="1"/>
        <v>-0.82850964924384218</v>
      </c>
      <c r="E27">
        <f t="shared" si="2"/>
        <v>-0.55997478613759533</v>
      </c>
      <c r="F27">
        <f t="shared" si="3"/>
        <v>-0.58936575358974741</v>
      </c>
      <c r="G27">
        <f t="shared" si="4"/>
        <v>-0.82906920968186049</v>
      </c>
      <c r="H27">
        <f t="shared" si="5"/>
        <v>-0.55914599663906672</v>
      </c>
      <c r="I27">
        <f t="shared" si="6"/>
        <v>-0.82794926029624372</v>
      </c>
      <c r="J27">
        <f t="shared" si="7"/>
        <v>-0.56080301566138435</v>
      </c>
      <c r="K27">
        <f t="shared" si="8"/>
        <v>-0.58901537551920546</v>
      </c>
      <c r="L27">
        <f t="shared" si="9"/>
        <v>-0.58971541229459579</v>
      </c>
    </row>
    <row r="28" spans="2:12" x14ac:dyDescent="0.55000000000000004">
      <c r="B28">
        <v>23</v>
      </c>
      <c r="C28">
        <f t="shared" si="0"/>
        <v>3.9057638395981211</v>
      </c>
      <c r="D28">
        <f t="shared" si="1"/>
        <v>-0.72195609395452465</v>
      </c>
      <c r="E28">
        <f t="shared" si="2"/>
        <v>-0.69193886897754608</v>
      </c>
      <c r="F28">
        <f t="shared" si="3"/>
        <v>-0.63817173660441406</v>
      </c>
      <c r="G28">
        <f t="shared" si="4"/>
        <v>-0.72264767173016209</v>
      </c>
      <c r="H28">
        <f t="shared" si="5"/>
        <v>-0.69121656703451195</v>
      </c>
      <c r="I28">
        <f t="shared" si="6"/>
        <v>-0.72126379422285336</v>
      </c>
      <c r="J28">
        <f t="shared" si="7"/>
        <v>-0.69266047898176886</v>
      </c>
      <c r="K28">
        <f t="shared" si="8"/>
        <v>-0.63794794220895712</v>
      </c>
      <c r="L28">
        <f t="shared" si="9"/>
        <v>-0.63839476282819851</v>
      </c>
    </row>
    <row r="29" spans="2:12" x14ac:dyDescent="0.55000000000000004">
      <c r="B29">
        <v>24</v>
      </c>
      <c r="C29">
        <f t="shared" si="0"/>
        <v>4.0755796587110833</v>
      </c>
      <c r="D29">
        <f t="shared" si="1"/>
        <v>-0.59463317630428647</v>
      </c>
      <c r="E29">
        <f t="shared" si="2"/>
        <v>-0.80399713036694065</v>
      </c>
      <c r="F29">
        <f t="shared" si="3"/>
        <v>-0.66487881736373233</v>
      </c>
      <c r="G29">
        <f t="shared" si="4"/>
        <v>-0.59543687598409079</v>
      </c>
      <c r="H29">
        <f t="shared" si="5"/>
        <v>-0.80340209529120998</v>
      </c>
      <c r="I29">
        <f t="shared" si="6"/>
        <v>-0.59382888199135542</v>
      </c>
      <c r="J29">
        <f t="shared" si="7"/>
        <v>-0.80459136144560794</v>
      </c>
      <c r="K29">
        <f t="shared" si="8"/>
        <v>-0.66478804480065612</v>
      </c>
      <c r="L29">
        <f t="shared" si="9"/>
        <v>-0.66496879504805717</v>
      </c>
    </row>
    <row r="30" spans="2:12" x14ac:dyDescent="0.55000000000000004">
      <c r="B30">
        <v>25</v>
      </c>
      <c r="C30">
        <f t="shared" si="0"/>
        <v>4.2453954778240446</v>
      </c>
      <c r="D30">
        <f t="shared" si="1"/>
        <v>-0.45020374481767361</v>
      </c>
      <c r="E30">
        <f t="shared" si="2"/>
        <v>-0.89292585814956837</v>
      </c>
      <c r="F30">
        <f t="shared" si="3"/>
        <v>-0.66871868177971561</v>
      </c>
      <c r="G30">
        <f t="shared" si="4"/>
        <v>-0.45109644542514882</v>
      </c>
      <c r="H30">
        <f t="shared" si="5"/>
        <v>-0.89247520801689262</v>
      </c>
      <c r="I30">
        <f t="shared" si="6"/>
        <v>-0.44931059400649104</v>
      </c>
      <c r="J30">
        <f t="shared" si="7"/>
        <v>-0.89337561535646037</v>
      </c>
      <c r="K30">
        <f t="shared" si="8"/>
        <v>-0.66876354241039093</v>
      </c>
      <c r="L30">
        <f t="shared" si="9"/>
        <v>-0.66867302243042503</v>
      </c>
    </row>
    <row r="31" spans="2:12" x14ac:dyDescent="0.55000000000000004">
      <c r="B31">
        <v>26</v>
      </c>
      <c r="C31">
        <f t="shared" si="0"/>
        <v>4.4152112969370068</v>
      </c>
      <c r="D31">
        <f t="shared" si="1"/>
        <v>-0.29282277127655032</v>
      </c>
      <c r="E31">
        <f t="shared" si="2"/>
        <v>-0.95616673473925096</v>
      </c>
      <c r="F31">
        <f t="shared" si="3"/>
        <v>-0.64958086394433978</v>
      </c>
      <c r="G31">
        <f t="shared" si="4"/>
        <v>-0.29377879144055535</v>
      </c>
      <c r="H31">
        <f t="shared" si="5"/>
        <v>-0.95587343393345059</v>
      </c>
      <c r="I31">
        <f t="shared" si="6"/>
        <v>-0.29186645828979846</v>
      </c>
      <c r="J31">
        <f t="shared" si="7"/>
        <v>-0.95645907937839625</v>
      </c>
      <c r="K31">
        <f t="shared" si="8"/>
        <v>-0.64976006721009938</v>
      </c>
      <c r="L31">
        <f t="shared" si="9"/>
        <v>-0.64940088109778105</v>
      </c>
    </row>
    <row r="32" spans="2:12" x14ac:dyDescent="0.55000000000000004">
      <c r="B32">
        <v>27</v>
      </c>
      <c r="C32">
        <f t="shared" si="0"/>
        <v>4.585027116049968</v>
      </c>
      <c r="D32">
        <f t="shared" si="1"/>
        <v>-0.1270178197468792</v>
      </c>
      <c r="E32">
        <f t="shared" si="2"/>
        <v>-0.99190043525887683</v>
      </c>
      <c r="F32">
        <f t="shared" si="3"/>
        <v>-0.60801592403259164</v>
      </c>
      <c r="G32">
        <f t="shared" si="4"/>
        <v>-0.1280096565079171</v>
      </c>
      <c r="H32">
        <f t="shared" si="5"/>
        <v>-0.9917729215101232</v>
      </c>
      <c r="I32">
        <f t="shared" si="6"/>
        <v>-0.12602585596803215</v>
      </c>
      <c r="J32">
        <f t="shared" si="7"/>
        <v>-0.99202695710727784</v>
      </c>
      <c r="K32">
        <f t="shared" si="8"/>
        <v>-0.60832431458175429</v>
      </c>
      <c r="L32">
        <f t="shared" si="9"/>
        <v>-0.60770679546756623</v>
      </c>
    </row>
    <row r="33" spans="1:12" x14ac:dyDescent="0.55000000000000004">
      <c r="B33">
        <v>28</v>
      </c>
      <c r="C33">
        <f t="shared" si="0"/>
        <v>4.7548429351629302</v>
      </c>
      <c r="D33">
        <f t="shared" si="1"/>
        <v>4.2441203196148219E-2</v>
      </c>
      <c r="E33">
        <f t="shared" si="2"/>
        <v>-0.99909896620468153</v>
      </c>
      <c r="F33">
        <f t="shared" si="3"/>
        <v>-0.54521960968863592</v>
      </c>
      <c r="G33">
        <f t="shared" si="4"/>
        <v>4.1442083175859859E-2</v>
      </c>
      <c r="H33">
        <f t="shared" si="5"/>
        <v>-0.99914090785136267</v>
      </c>
      <c r="I33">
        <f t="shared" si="6"/>
        <v>4.3440280775236914E-2</v>
      </c>
      <c r="J33">
        <f t="shared" si="7"/>
        <v>-0.99905602545911742</v>
      </c>
      <c r="K33">
        <f t="shared" si="8"/>
        <v>-0.54564831568658756</v>
      </c>
      <c r="L33">
        <f t="shared" si="9"/>
        <v>-0.5447902284711309</v>
      </c>
    </row>
    <row r="34" spans="1:12" x14ac:dyDescent="0.55000000000000004">
      <c r="B34">
        <v>29</v>
      </c>
      <c r="C34">
        <f t="shared" si="0"/>
        <v>4.9246587542758915</v>
      </c>
      <c r="D34">
        <f t="shared" si="1"/>
        <v>0.21067926999572573</v>
      </c>
      <c r="E34">
        <f t="shared" si="2"/>
        <v>-0.97755523894768637</v>
      </c>
      <c r="F34">
        <f t="shared" si="3"/>
        <v>-0.46299845654318739</v>
      </c>
      <c r="G34">
        <f t="shared" si="4"/>
        <v>0.20970160958007736</v>
      </c>
      <c r="H34">
        <f t="shared" si="5"/>
        <v>-0.97776542940499012</v>
      </c>
      <c r="I34">
        <f t="shared" si="6"/>
        <v>0.21165671973212166</v>
      </c>
      <c r="J34">
        <f t="shared" si="7"/>
        <v>-0.97734407093522502</v>
      </c>
      <c r="K34">
        <f t="shared" si="8"/>
        <v>-0.4635351448989099</v>
      </c>
      <c r="L34">
        <f t="shared" si="9"/>
        <v>-0.46246117518905783</v>
      </c>
    </row>
    <row r="35" spans="1:12" x14ac:dyDescent="0.55000000000000004">
      <c r="B35">
        <v>30</v>
      </c>
      <c r="C35">
        <f t="shared" si="0"/>
        <v>5.0944745733888537</v>
      </c>
      <c r="D35">
        <f t="shared" si="1"/>
        <v>0.37285647778030839</v>
      </c>
      <c r="E35">
        <f t="shared" si="2"/>
        <v>-0.92788902729650946</v>
      </c>
      <c r="F35">
        <f t="shared" si="3"/>
        <v>-0.3637178174725631</v>
      </c>
      <c r="G35">
        <f t="shared" si="4"/>
        <v>0.37192840247943637</v>
      </c>
      <c r="H35">
        <f t="shared" si="5"/>
        <v>-0.92826141976767207</v>
      </c>
      <c r="I35">
        <f t="shared" si="6"/>
        <v>0.3737841802247337</v>
      </c>
      <c r="J35">
        <f t="shared" si="7"/>
        <v>-0.92751570693639673</v>
      </c>
      <c r="K35">
        <f t="shared" si="8"/>
        <v>-0.36434704863920836</v>
      </c>
      <c r="L35">
        <f t="shared" si="9"/>
        <v>-0.36308809258814145</v>
      </c>
    </row>
    <row r="36" spans="1:12" x14ac:dyDescent="0.55000000000000004">
      <c r="B36">
        <v>31</v>
      </c>
      <c r="C36">
        <f t="shared" si="0"/>
        <v>5.2642903925018159</v>
      </c>
      <c r="D36">
        <f t="shared" si="1"/>
        <v>0.52430728355723177</v>
      </c>
      <c r="E36">
        <f t="shared" si="2"/>
        <v>-0.85152913773331118</v>
      </c>
      <c r="F36">
        <f t="shared" si="3"/>
        <v>-0.2502338157030205</v>
      </c>
      <c r="G36">
        <f t="shared" si="4"/>
        <v>0.52345549240779976</v>
      </c>
      <c r="H36">
        <f t="shared" si="5"/>
        <v>-0.85205301916495069</v>
      </c>
      <c r="I36">
        <f t="shared" si="6"/>
        <v>0.52515855039942394</v>
      </c>
      <c r="J36">
        <f t="shared" si="7"/>
        <v>-0.85100440477260497</v>
      </c>
      <c r="K36">
        <f t="shared" si="8"/>
        <v>-0.25093748784556247</v>
      </c>
      <c r="L36">
        <f t="shared" si="9"/>
        <v>-0.24952976332669452</v>
      </c>
    </row>
    <row r="37" spans="1:12" x14ac:dyDescent="0.55000000000000004">
      <c r="B37">
        <v>32</v>
      </c>
      <c r="C37">
        <f t="shared" si="0"/>
        <v>5.434106211614778</v>
      </c>
      <c r="D37">
        <f t="shared" si="1"/>
        <v>0.66067472339008182</v>
      </c>
      <c r="E37">
        <f t="shared" si="2"/>
        <v>-0.75067230525272399</v>
      </c>
      <c r="F37">
        <f t="shared" si="3"/>
        <v>-0.1258111793456676</v>
      </c>
      <c r="G37">
        <f t="shared" si="4"/>
        <v>0.65992372087260676</v>
      </c>
      <c r="H37">
        <f t="shared" si="5"/>
        <v>-0.75133260452988049</v>
      </c>
      <c r="I37">
        <f t="shared" si="6"/>
        <v>0.66142506523288858</v>
      </c>
      <c r="J37">
        <f t="shared" si="7"/>
        <v>-0.7500112553033248</v>
      </c>
      <c r="K37">
        <f t="shared" si="8"/>
        <v>-0.12656904909773803</v>
      </c>
      <c r="L37">
        <f t="shared" si="9"/>
        <v>-0.12505305378243919</v>
      </c>
    </row>
    <row r="38" spans="1:12" x14ac:dyDescent="0.55000000000000004">
      <c r="B38">
        <v>33</v>
      </c>
      <c r="C38">
        <f t="shared" si="0"/>
        <v>5.6039220307277393</v>
      </c>
      <c r="D38">
        <f t="shared" si="1"/>
        <v>0.77803575431843952</v>
      </c>
      <c r="E38">
        <f t="shared" si="2"/>
        <v>-0.62821999729564226</v>
      </c>
      <c r="F38">
        <f t="shared" si="3"/>
        <v>5.9706788872176259E-3</v>
      </c>
      <c r="G38">
        <f t="shared" si="4"/>
        <v>0.77740714540800226</v>
      </c>
      <c r="H38">
        <f t="shared" si="5"/>
        <v>-0.62899771881031585</v>
      </c>
      <c r="I38">
        <f t="shared" si="6"/>
        <v>0.77866358519318735</v>
      </c>
      <c r="J38">
        <f t="shared" si="7"/>
        <v>-0.62744164756102372</v>
      </c>
      <c r="K38">
        <f t="shared" si="8"/>
        <v>5.1804140585359204E-3</v>
      </c>
      <c r="L38">
        <f t="shared" si="9"/>
        <v>6.7610677452101253E-3</v>
      </c>
    </row>
    <row r="39" spans="1:12" x14ac:dyDescent="0.55000000000000004">
      <c r="B39">
        <v>34</v>
      </c>
      <c r="C39">
        <f t="shared" si="0"/>
        <v>5.7737378498407015</v>
      </c>
      <c r="D39">
        <f t="shared" si="1"/>
        <v>0.87301411316118838</v>
      </c>
      <c r="E39">
        <f t="shared" si="2"/>
        <v>-0.48769494381363421</v>
      </c>
      <c r="F39">
        <f t="shared" si="3"/>
        <v>0.14132063486890181</v>
      </c>
      <c r="G39">
        <f t="shared" si="4"/>
        <v>0.87252598179163687</v>
      </c>
      <c r="H39">
        <f t="shared" si="5"/>
        <v>-0.48856771393384174</v>
      </c>
      <c r="I39">
        <f t="shared" si="6"/>
        <v>0.87350137151669949</v>
      </c>
      <c r="J39">
        <f t="shared" si="7"/>
        <v>-0.48682168599852349</v>
      </c>
      <c r="K39">
        <f t="shared" si="8"/>
        <v>0.14052070944389841</v>
      </c>
      <c r="L39">
        <f t="shared" si="9"/>
        <v>0.14212054897327128</v>
      </c>
    </row>
    <row r="40" spans="1:12" x14ac:dyDescent="0.55000000000000004">
      <c r="B40">
        <v>35</v>
      </c>
      <c r="C40">
        <f t="shared" si="0"/>
        <v>5.9435536689536628</v>
      </c>
      <c r="D40">
        <f t="shared" si="1"/>
        <v>0.9428774454610841</v>
      </c>
      <c r="E40">
        <f t="shared" si="2"/>
        <v>-0.33313979474205768</v>
      </c>
      <c r="F40">
        <f t="shared" si="3"/>
        <v>0.27634491679683504</v>
      </c>
      <c r="G40">
        <f t="shared" si="4"/>
        <v>0.94254383428318178</v>
      </c>
      <c r="H40">
        <f t="shared" si="5"/>
        <v>-0.33408250546048934</v>
      </c>
      <c r="I40">
        <f t="shared" si="6"/>
        <v>0.94321011376161956</v>
      </c>
      <c r="J40">
        <f t="shared" si="7"/>
        <v>-0.33219675088385903</v>
      </c>
      <c r="K40">
        <f t="shared" si="8"/>
        <v>0.2755583431735667</v>
      </c>
      <c r="L40">
        <f t="shared" si="9"/>
        <v>0.27713134407519868</v>
      </c>
    </row>
    <row r="41" spans="1:12" x14ac:dyDescent="0.55000000000000004">
      <c r="B41">
        <v>36</v>
      </c>
      <c r="C41">
        <f t="shared" si="0"/>
        <v>6.1133694880666249</v>
      </c>
      <c r="D41">
        <f t="shared" si="1"/>
        <v>0.98561591034770846</v>
      </c>
      <c r="E41">
        <f t="shared" si="2"/>
        <v>-0.16900082032184882</v>
      </c>
      <c r="F41">
        <f t="shared" si="3"/>
        <v>0.40715912191804327</v>
      </c>
      <c r="G41">
        <f t="shared" si="4"/>
        <v>0.98544641674763933</v>
      </c>
      <c r="H41">
        <f t="shared" si="5"/>
        <v>-0.16998635156752442</v>
      </c>
      <c r="I41">
        <f t="shared" si="6"/>
        <v>0.98578441833194952</v>
      </c>
      <c r="J41">
        <f t="shared" si="7"/>
        <v>-0.16801512007536695</v>
      </c>
      <c r="K41">
        <f t="shared" si="8"/>
        <v>0.40640852838754049</v>
      </c>
      <c r="L41">
        <f t="shared" si="9"/>
        <v>0.4079094382894472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0.81406390416651364</v>
      </c>
      <c r="E42">
        <f>SIN(C42+$F$2+$D$3)*$D$1</f>
        <v>0.46999995737571426</v>
      </c>
    </row>
    <row r="43" spans="1:12" x14ac:dyDescent="0.55000000000000004">
      <c r="B43">
        <v>1</v>
      </c>
      <c r="C43">
        <f t="shared" si="0"/>
        <v>0.16981581911296181</v>
      </c>
      <c r="D43">
        <f t="shared" ref="D43:D78" si="10">COS(C43+$F$2+$D$3)*$D$1</f>
        <v>0.72292395763855821</v>
      </c>
      <c r="E43">
        <f t="shared" ref="E43:E78" si="11">SIN(C43+$F$2+$D$3)*$D$1</f>
        <v>0.60081690345079675</v>
      </c>
    </row>
    <row r="44" spans="1:12" x14ac:dyDescent="0.55000000000000004">
      <c r="B44">
        <v>2</v>
      </c>
      <c r="C44">
        <f t="shared" si="0"/>
        <v>0.33963163822592363</v>
      </c>
      <c r="D44">
        <f t="shared" si="10"/>
        <v>0.61098680507367797</v>
      </c>
      <c r="E44">
        <f t="shared" si="11"/>
        <v>0.71434944111818222</v>
      </c>
    </row>
    <row r="45" spans="1:12" x14ac:dyDescent="0.55000000000000004">
      <c r="B45">
        <v>3</v>
      </c>
      <c r="C45">
        <f t="shared" si="0"/>
        <v>0.50944745733888541</v>
      </c>
      <c r="D45">
        <f t="shared" si="10"/>
        <v>0.48147267454770382</v>
      </c>
      <c r="E45">
        <f t="shared" si="11"/>
        <v>0.80733144597735118</v>
      </c>
    </row>
    <row r="46" spans="1:12" x14ac:dyDescent="0.55000000000000004">
      <c r="B46">
        <v>4</v>
      </c>
      <c r="C46">
        <f t="shared" si="0"/>
        <v>0.67926327645184725</v>
      </c>
      <c r="D46">
        <f t="shared" si="10"/>
        <v>0.338107451790084</v>
      </c>
      <c r="E46">
        <f t="shared" si="11"/>
        <v>0.87708799504041557</v>
      </c>
    </row>
    <row r="47" spans="1:12" x14ac:dyDescent="0.55000000000000004">
      <c r="B47">
        <v>5</v>
      </c>
      <c r="C47">
        <f t="shared" si="0"/>
        <v>0.84907909556480898</v>
      </c>
      <c r="D47">
        <f t="shared" si="10"/>
        <v>0.18501549323515157</v>
      </c>
      <c r="E47">
        <f t="shared" si="11"/>
        <v>0.92161231939625976</v>
      </c>
    </row>
    <row r="48" spans="1:12" x14ac:dyDescent="0.55000000000000004">
      <c r="B48">
        <v>6</v>
      </c>
      <c r="C48">
        <f t="shared" si="0"/>
        <v>1.0188949146777708</v>
      </c>
      <c r="D48">
        <f t="shared" si="10"/>
        <v>2.6600975796704195E-2</v>
      </c>
      <c r="E48">
        <f t="shared" si="11"/>
        <v>0.9396235352983997</v>
      </c>
    </row>
    <row r="49" spans="2:5" x14ac:dyDescent="0.55000000000000004">
      <c r="B49">
        <v>7</v>
      </c>
      <c r="C49">
        <f t="shared" si="0"/>
        <v>1.1887107337907326</v>
      </c>
      <c r="D49">
        <f t="shared" si="10"/>
        <v>-0.13257880328313942</v>
      </c>
      <c r="E49">
        <f t="shared" si="11"/>
        <v>0.93060349285826915</v>
      </c>
    </row>
    <row r="50" spans="2:5" x14ac:dyDescent="0.55000000000000004">
      <c r="B50">
        <v>8</v>
      </c>
      <c r="C50">
        <f t="shared" si="0"/>
        <v>1.3585265529036945</v>
      </c>
      <c r="D50">
        <f t="shared" si="10"/>
        <v>-0.2879445315781467</v>
      </c>
      <c r="E50">
        <f t="shared" si="11"/>
        <v>0.89481168227412056</v>
      </c>
    </row>
    <row r="51" spans="2:5" x14ac:dyDescent="0.55000000000000004">
      <c r="B51">
        <v>9</v>
      </c>
      <c r="C51">
        <f t="shared" si="0"/>
        <v>1.5283423720166562</v>
      </c>
      <c r="D51">
        <f t="shared" si="10"/>
        <v>-0.4350266199589396</v>
      </c>
      <c r="E51">
        <f t="shared" si="11"/>
        <v>0.83327776877047444</v>
      </c>
    </row>
    <row r="52" spans="2:5" x14ac:dyDescent="0.55000000000000004">
      <c r="B52">
        <v>10</v>
      </c>
      <c r="C52">
        <f t="shared" si="0"/>
        <v>1.698158191129618</v>
      </c>
      <c r="D52">
        <f t="shared" si="10"/>
        <v>-0.56959378453448706</v>
      </c>
      <c r="E52">
        <f t="shared" si="11"/>
        <v>0.74777197100431636</v>
      </c>
    </row>
    <row r="53" spans="2:5" x14ac:dyDescent="0.55000000000000004">
      <c r="B53">
        <v>11</v>
      </c>
      <c r="C53">
        <f t="shared" si="0"/>
        <v>1.8679740102425797</v>
      </c>
      <c r="D53">
        <f t="shared" si="10"/>
        <v>-0.68777477298577039</v>
      </c>
      <c r="E53">
        <f t="shared" si="11"/>
        <v>0.64075413509736479</v>
      </c>
    </row>
    <row r="54" spans="2:5" x14ac:dyDescent="0.55000000000000004">
      <c r="B54">
        <v>12</v>
      </c>
      <c r="C54">
        <f t="shared" si="0"/>
        <v>2.0377898293555416</v>
      </c>
      <c r="D54">
        <f t="shared" si="10"/>
        <v>-0.78616973344663033</v>
      </c>
      <c r="E54">
        <f t="shared" si="11"/>
        <v>0.51530296934177877</v>
      </c>
    </row>
    <row r="55" spans="2:5" x14ac:dyDescent="0.55000000000000004">
      <c r="B55">
        <v>13</v>
      </c>
      <c r="C55">
        <f t="shared" si="0"/>
        <v>2.2076056484685034</v>
      </c>
      <c r="D55">
        <f t="shared" si="10"/>
        <v>-0.86194802205186105</v>
      </c>
      <c r="E55">
        <f t="shared" si="11"/>
        <v>0.3750274753679847</v>
      </c>
    </row>
    <row r="56" spans="2:5" x14ac:dyDescent="0.55000000000000004">
      <c r="B56">
        <v>14</v>
      </c>
      <c r="C56">
        <f t="shared" si="0"/>
        <v>2.3774214675814651</v>
      </c>
      <c r="D56">
        <f t="shared" si="10"/>
        <v>-0.91292963540747318</v>
      </c>
      <c r="E56">
        <f t="shared" si="11"/>
        <v>0.22396312373865931</v>
      </c>
    </row>
    <row r="57" spans="2:5" x14ac:dyDescent="0.55000000000000004">
      <c r="B57">
        <v>15</v>
      </c>
      <c r="C57">
        <f t="shared" si="0"/>
        <v>2.5472372866944268</v>
      </c>
      <c r="D57">
        <f t="shared" si="10"/>
        <v>-0.93764792531921537</v>
      </c>
      <c r="E57">
        <f t="shared" si="11"/>
        <v>6.6455760808005665E-2</v>
      </c>
    </row>
    <row r="58" spans="2:5" x14ac:dyDescent="0.55000000000000004">
      <c r="B58">
        <v>16</v>
      </c>
      <c r="C58">
        <f t="shared" si="0"/>
        <v>2.717053105807389</v>
      </c>
      <c r="D58">
        <f t="shared" si="10"/>
        <v>-0.93539179159080421</v>
      </c>
      <c r="E58">
        <f t="shared" si="11"/>
        <v>-9.2963413365395556E-2</v>
      </c>
    </row>
    <row r="59" spans="2:5" x14ac:dyDescent="0.55000000000000004">
      <c r="B59">
        <v>17</v>
      </c>
      <c r="C59">
        <f t="shared" si="0"/>
        <v>2.8868689249203507</v>
      </c>
      <c r="D59">
        <f t="shared" si="10"/>
        <v>-0.90622613908187355</v>
      </c>
      <c r="E59">
        <f t="shared" si="11"/>
        <v>-0.24970819939433458</v>
      </c>
    </row>
    <row r="60" spans="2:5" x14ac:dyDescent="0.55000000000000004">
      <c r="B60">
        <v>18</v>
      </c>
      <c r="C60">
        <f t="shared" si="0"/>
        <v>3.0566847440333125</v>
      </c>
      <c r="D60">
        <f t="shared" si="10"/>
        <v>-0.85099001051333534</v>
      </c>
      <c r="E60">
        <f t="shared" si="11"/>
        <v>-0.39926933516927288</v>
      </c>
    </row>
    <row r="61" spans="2:5" x14ac:dyDescent="0.55000000000000004">
      <c r="B61">
        <v>19</v>
      </c>
      <c r="C61">
        <f t="shared" si="0"/>
        <v>3.2265005631462738</v>
      </c>
      <c r="D61">
        <f t="shared" si="10"/>
        <v>-0.77127244873594103</v>
      </c>
      <c r="E61">
        <f t="shared" si="11"/>
        <v>-0.53734421911923946</v>
      </c>
    </row>
    <row r="62" spans="2:5" x14ac:dyDescent="0.55000000000000004">
      <c r="B62">
        <v>20</v>
      </c>
      <c r="C62">
        <f t="shared" si="0"/>
        <v>3.3963163822592359</v>
      </c>
      <c r="D62">
        <f t="shared" si="10"/>
        <v>-0.66936678286062556</v>
      </c>
      <c r="E62">
        <f t="shared" si="11"/>
        <v>-0.6599606882253034</v>
      </c>
    </row>
    <row r="63" spans="2:5" x14ac:dyDescent="0.55000000000000004">
      <c r="B63">
        <v>21</v>
      </c>
      <c r="C63">
        <f t="shared" si="0"/>
        <v>3.5661322013721972</v>
      </c>
      <c r="D63">
        <f t="shared" si="10"/>
        <v>-0.54820465335544444</v>
      </c>
      <c r="E63">
        <f t="shared" si="11"/>
        <v>-0.76359128991852498</v>
      </c>
    </row>
    <row r="64" spans="2:5" x14ac:dyDescent="0.55000000000000004">
      <c r="B64">
        <v>22</v>
      </c>
      <c r="C64">
        <f t="shared" si="0"/>
        <v>3.7359480204851594</v>
      </c>
      <c r="D64">
        <f t="shared" si="10"/>
        <v>-0.41127167408692644</v>
      </c>
      <c r="E64">
        <f t="shared" si="11"/>
        <v>-0.84525476046795311</v>
      </c>
    </row>
    <row r="65" spans="1:20" x14ac:dyDescent="0.55000000000000004">
      <c r="B65">
        <v>23</v>
      </c>
      <c r="C65">
        <f t="shared" si="0"/>
        <v>3.9057638395981211</v>
      </c>
      <c r="D65">
        <f t="shared" si="10"/>
        <v>-0.2625071575553804</v>
      </c>
      <c r="E65">
        <f t="shared" si="11"/>
        <v>-0.90260179051018652</v>
      </c>
    </row>
    <row r="66" spans="1:20" x14ac:dyDescent="0.55000000000000004">
      <c r="B66">
        <v>24</v>
      </c>
      <c r="C66">
        <f t="shared" si="0"/>
        <v>4.0755796587110833</v>
      </c>
      <c r="D66">
        <f t="shared" si="10"/>
        <v>-0.10619078804654392</v>
      </c>
      <c r="E66">
        <f t="shared" si="11"/>
        <v>-0.93398261040238539</v>
      </c>
    </row>
    <row r="67" spans="1:20" x14ac:dyDescent="0.55000000000000004">
      <c r="B67">
        <v>25</v>
      </c>
      <c r="C67">
        <f t="shared" si="0"/>
        <v>4.2453954778240446</v>
      </c>
      <c r="D67">
        <f t="shared" si="10"/>
        <v>5.3180497093309666E-2</v>
      </c>
      <c r="E67">
        <f t="shared" si="11"/>
        <v>-0.93849445109116569</v>
      </c>
      <c r="K67" t="s">
        <v>44</v>
      </c>
      <c r="L67" t="s">
        <v>45</v>
      </c>
    </row>
    <row r="68" spans="1:20" x14ac:dyDescent="0.55000000000000004">
      <c r="B68">
        <v>26</v>
      </c>
      <c r="C68">
        <f t="shared" si="0"/>
        <v>4.4152112969370068</v>
      </c>
      <c r="D68">
        <f t="shared" si="10"/>
        <v>0.21102187615727688</v>
      </c>
      <c r="E68">
        <f t="shared" si="11"/>
        <v>-0.9160075151345991</v>
      </c>
      <c r="H68" t="s">
        <v>37</v>
      </c>
      <c r="I68">
        <f>F79</f>
        <v>0.52930667884209581</v>
      </c>
      <c r="J68">
        <f>G79</f>
        <v>-5.2930685527772603E-4</v>
      </c>
      <c r="K68">
        <f>-(J69-J68)</f>
        <v>-5.2930685527772603E-4</v>
      </c>
      <c r="L68">
        <f>(I69-I68)</f>
        <v>6.9328488191633397E-4</v>
      </c>
    </row>
    <row r="69" spans="1:20" x14ac:dyDescent="0.55000000000000004">
      <c r="B69">
        <v>27</v>
      </c>
      <c r="C69">
        <f t="shared" si="0"/>
        <v>4.585027116049968</v>
      </c>
      <c r="D69">
        <f t="shared" si="10"/>
        <v>0.36279254005076123</v>
      </c>
      <c r="E69">
        <f t="shared" si="11"/>
        <v>-0.86716871073829505</v>
      </c>
      <c r="H69" t="s">
        <v>38</v>
      </c>
      <c r="I69">
        <f>D79</f>
        <v>0.52999996372401215</v>
      </c>
      <c r="J69">
        <f>E79</f>
        <v>0</v>
      </c>
      <c r="K69">
        <f>-(J70-J69)</f>
        <v>-5.3069249550378886E-4</v>
      </c>
      <c r="L69">
        <f>(I70-I69)</f>
        <v>6.923548822663772E-4</v>
      </c>
    </row>
    <row r="70" spans="1:20" x14ac:dyDescent="0.55000000000000004">
      <c r="B70">
        <v>28</v>
      </c>
      <c r="C70">
        <f t="shared" ref="C70:C78" si="12">B70/$C$2*2*PI()</f>
        <v>4.7548429351629302</v>
      </c>
      <c r="D70">
        <f t="shared" si="10"/>
        <v>0.50412632310170091</v>
      </c>
      <c r="E70">
        <f t="shared" si="11"/>
        <v>-0.79338304138414717</v>
      </c>
      <c r="H70" t="s">
        <v>39</v>
      </c>
      <c r="I70">
        <f>H79</f>
        <v>0.53069231860627852</v>
      </c>
      <c r="J70">
        <f>I79</f>
        <v>5.3069249550378886E-4</v>
      </c>
    </row>
    <row r="71" spans="1:20" x14ac:dyDescent="0.55000000000000004">
      <c r="B71">
        <v>29</v>
      </c>
      <c r="C71">
        <f t="shared" si="12"/>
        <v>4.9246587542758915</v>
      </c>
      <c r="D71">
        <f t="shared" si="10"/>
        <v>0.63095730969748998</v>
      </c>
      <c r="E71">
        <f t="shared" si="11"/>
        <v>-0.69677318643824515</v>
      </c>
      <c r="H71" t="s">
        <v>40</v>
      </c>
      <c r="I71">
        <f>J79</f>
        <v>0.52965332128305398</v>
      </c>
      <c r="J71">
        <f>K79</f>
        <v>-2.6465342763886302E-4</v>
      </c>
      <c r="K71">
        <f>(I68+I69)/2</f>
        <v>0.52965332128305398</v>
      </c>
      <c r="L71">
        <f>(J68+J69)/2</f>
        <v>-2.6465342763886302E-4</v>
      </c>
    </row>
    <row r="72" spans="1:20" x14ac:dyDescent="0.55000000000000004">
      <c r="B72">
        <v>30</v>
      </c>
      <c r="C72">
        <f t="shared" si="12"/>
        <v>5.0944745733888537</v>
      </c>
      <c r="D72">
        <f t="shared" si="10"/>
        <v>0.73963680327436498</v>
      </c>
      <c r="E72">
        <f t="shared" si="11"/>
        <v>-0.58011843553026154</v>
      </c>
      <c r="H72" t="s">
        <v>41</v>
      </c>
      <c r="I72">
        <f>N79</f>
        <v>0.52912401442777623</v>
      </c>
      <c r="J72">
        <f>O79</f>
        <v>4.2863145427747096E-4</v>
      </c>
      <c r="K72">
        <f>K71+K68</f>
        <v>0.52912401442777623</v>
      </c>
      <c r="L72">
        <f>L71+L68</f>
        <v>4.2863145427747096E-4</v>
      </c>
    </row>
    <row r="73" spans="1:20" x14ac:dyDescent="0.55000000000000004">
      <c r="B73">
        <v>31</v>
      </c>
      <c r="C73">
        <f t="shared" si="12"/>
        <v>5.2642903925018159</v>
      </c>
      <c r="D73">
        <f t="shared" si="10"/>
        <v>0.82703829267437434</v>
      </c>
      <c r="E73">
        <f t="shared" si="11"/>
        <v>-0.44677473345104907</v>
      </c>
      <c r="H73" t="s">
        <v>42</v>
      </c>
      <c r="I73">
        <f>L79</f>
        <v>0.53034614116514533</v>
      </c>
      <c r="J73">
        <f>M79</f>
        <v>2.6534624775189443E-4</v>
      </c>
      <c r="K73">
        <f>(I69+I70)/2</f>
        <v>0.53034614116514533</v>
      </c>
      <c r="L73">
        <f>(J69+J70)/2</f>
        <v>2.6534624775189443E-4</v>
      </c>
    </row>
    <row r="74" spans="1:20" x14ac:dyDescent="0.55000000000000004">
      <c r="B74">
        <v>32</v>
      </c>
      <c r="C74">
        <f t="shared" si="12"/>
        <v>5.434106211614778</v>
      </c>
      <c r="D74">
        <f t="shared" si="10"/>
        <v>0.89064739617897082</v>
      </c>
      <c r="E74">
        <f t="shared" si="11"/>
        <v>-0.30057813573115943</v>
      </c>
      <c r="H74" t="s">
        <v>43</v>
      </c>
      <c r="I74">
        <f>P79</f>
        <v>0.52981544866964159</v>
      </c>
      <c r="J74">
        <f>Q79</f>
        <v>9.5770113001827158E-4</v>
      </c>
      <c r="K74">
        <f>K73+K69</f>
        <v>0.52981544866964159</v>
      </c>
      <c r="L74">
        <f>L73+L69</f>
        <v>9.5770113001827158E-4</v>
      </c>
    </row>
    <row r="75" spans="1:20" x14ac:dyDescent="0.55000000000000004">
      <c r="B75">
        <v>33</v>
      </c>
      <c r="C75">
        <f t="shared" si="12"/>
        <v>5.6039220307277393</v>
      </c>
      <c r="D75">
        <f t="shared" si="10"/>
        <v>0.92863419569313044</v>
      </c>
      <c r="E75">
        <f t="shared" si="11"/>
        <v>-0.14573445230751927</v>
      </c>
      <c r="N75">
        <f>N79-J79</f>
        <v>-5.2930685527774468E-4</v>
      </c>
      <c r="O75">
        <f>O79-K79</f>
        <v>6.9328488191633397E-4</v>
      </c>
      <c r="P75">
        <f>P79-L79</f>
        <v>-5.3069249550374842E-4</v>
      </c>
      <c r="Q75">
        <f>Q79-M79</f>
        <v>6.923548822663772E-4</v>
      </c>
    </row>
    <row r="76" spans="1:20" x14ac:dyDescent="0.55000000000000004">
      <c r="B76">
        <v>34</v>
      </c>
      <c r="C76">
        <f t="shared" si="12"/>
        <v>5.7737378498407015</v>
      </c>
      <c r="D76">
        <f t="shared" si="10"/>
        <v>0.93990588015722298</v>
      </c>
      <c r="E76">
        <f t="shared" si="11"/>
        <v>1.3301745970959613E-2</v>
      </c>
    </row>
    <row r="77" spans="1:20" x14ac:dyDescent="0.55000000000000004">
      <c r="B77">
        <v>35</v>
      </c>
      <c r="C77">
        <f t="shared" si="12"/>
        <v>5.9435536689536628</v>
      </c>
      <c r="D77">
        <f t="shared" si="10"/>
        <v>0.92413818373152057</v>
      </c>
      <c r="E77">
        <f t="shared" si="11"/>
        <v>0.1719552772362811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</row>
    <row r="78" spans="1:20" x14ac:dyDescent="0.55000000000000004">
      <c r="B78">
        <v>36</v>
      </c>
      <c r="C78">
        <f t="shared" si="12"/>
        <v>6.1133694880666249</v>
      </c>
      <c r="D78">
        <f t="shared" si="10"/>
        <v>0.88178471433401784</v>
      </c>
      <c r="E78">
        <f t="shared" si="11"/>
        <v>0.32566196825370081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</row>
    <row r="79" spans="1:20" x14ac:dyDescent="0.55000000000000004">
      <c r="A79" t="s">
        <v>13</v>
      </c>
      <c r="B79">
        <f t="shared" ref="B79:B97" si="13">B5</f>
        <v>0</v>
      </c>
      <c r="D79">
        <f t="shared" ref="D79:E97" si="14">D5*$F5</f>
        <v>0.52999996372401215</v>
      </c>
      <c r="E79">
        <f t="shared" si="14"/>
        <v>0</v>
      </c>
      <c r="F79">
        <f t="shared" ref="F79:G98" si="15">G5*$K5</f>
        <v>0.52930667884209581</v>
      </c>
      <c r="G79">
        <f t="shared" si="15"/>
        <v>-5.2930685527772603E-4</v>
      </c>
      <c r="H79">
        <f t="shared" ref="H79:I98" si="16">I5*$L5</f>
        <v>0.53069231860627852</v>
      </c>
      <c r="I79">
        <f t="shared" si="16"/>
        <v>5.3069249550378886E-4</v>
      </c>
      <c r="J79">
        <f>(D79+F79)/2</f>
        <v>0.52965332128305398</v>
      </c>
      <c r="K79">
        <f>(E79+G79)/2</f>
        <v>-2.6465342763886302E-4</v>
      </c>
      <c r="L79">
        <f>(D79+H79)/2</f>
        <v>0.53034614116514533</v>
      </c>
      <c r="M79">
        <f>(E79+I79)/2</f>
        <v>2.6534624775189443E-4</v>
      </c>
      <c r="N79">
        <f>-(E79-G79)+J79</f>
        <v>0.52912401442777623</v>
      </c>
      <c r="O79">
        <f>D79-F79+K79</f>
        <v>4.2863145427747096E-4</v>
      </c>
      <c r="P79">
        <f>-(I79-E79)+L79</f>
        <v>0.52981544866964159</v>
      </c>
      <c r="Q79">
        <f>H79-D79+M79</f>
        <v>9.5770113001827158E-4</v>
      </c>
      <c r="R79" s="3">
        <f>(J79*(Q79-M79)+L79*(K79-Q79)+P79*(M79-K79))/((L79-P79)*(K79-O79)-(J79-N79)*(M79-Q79))</f>
        <v>523.74203726207986</v>
      </c>
      <c r="S79" s="3">
        <f>J79+R79*(N79-J79)</f>
        <v>0.2524330705631031</v>
      </c>
      <c r="T79">
        <f>K79+R79*(O79-K79)</f>
        <v>0.36283778303022235</v>
      </c>
    </row>
    <row r="80" spans="1:20" x14ac:dyDescent="0.55000000000000004">
      <c r="B80">
        <f t="shared" si="13"/>
        <v>1</v>
      </c>
      <c r="D80">
        <f t="shared" si="14"/>
        <v>0.63210853578941339</v>
      </c>
      <c r="E80">
        <f t="shared" si="14"/>
        <v>0.10838589348985558</v>
      </c>
      <c r="F80">
        <f t="shared" si="15"/>
        <v>0.63160984544697985</v>
      </c>
      <c r="G80">
        <f t="shared" si="15"/>
        <v>0.10765031588055007</v>
      </c>
      <c r="H80">
        <f t="shared" si="16"/>
        <v>0.6326058820882523</v>
      </c>
      <c r="I80">
        <f t="shared" si="16"/>
        <v>0.10912248910625015</v>
      </c>
      <c r="J80">
        <f t="shared" ref="J80:J115" si="17">(D80+F80)/2</f>
        <v>0.63185919061819662</v>
      </c>
      <c r="K80">
        <f t="shared" ref="K80:K115" si="18">(E80+G80)/2</f>
        <v>0.10801810468520283</v>
      </c>
      <c r="L80">
        <f t="shared" ref="L80:L115" si="19">(D80+H80)/2</f>
        <v>0.63235720893883285</v>
      </c>
      <c r="M80">
        <f t="shared" ref="M80:M115" si="20">(E80+I80)/2</f>
        <v>0.10875419129805286</v>
      </c>
      <c r="N80">
        <f t="shared" ref="N80:N115" si="21">-(E80-G80)+J80</f>
        <v>0.63112361300889108</v>
      </c>
      <c r="O80">
        <f t="shared" ref="O80:O115" si="22">D80-F80+K80</f>
        <v>0.10851679502763638</v>
      </c>
      <c r="P80">
        <f t="shared" ref="P80:P115" si="23">-(I80-E80)+L80</f>
        <v>0.63162061332243824</v>
      </c>
      <c r="Q80">
        <f t="shared" ref="Q80:Q115" si="24">H80-D80+M80</f>
        <v>0.10925153759689177</v>
      </c>
      <c r="R80" s="3">
        <f t="shared" ref="R80:R115" si="25">(J80*(Q80-M80)+L80*(K80-Q80)+P80*(M80-K80))/((L80-P80)*(K80-O80)-(J80-N80)*(M80-Q80))</f>
        <v>527.8860395509912</v>
      </c>
      <c r="S80" s="3">
        <f t="shared" ref="S80:S115" si="26">J80+R80*(N80-J80)</f>
        <v>0.24355803965951001</v>
      </c>
      <c r="T80">
        <f t="shared" ref="T80:T115" si="27">K80+R80*(O80-K80)</f>
        <v>0.37126977451477705</v>
      </c>
    </row>
    <row r="81" spans="2:20" x14ac:dyDescent="0.55000000000000004">
      <c r="B81">
        <f t="shared" si="13"/>
        <v>2</v>
      </c>
      <c r="D81">
        <f t="shared" si="14"/>
        <v>0.69580298383169836</v>
      </c>
      <c r="E81">
        <f t="shared" si="14"/>
        <v>0.2458428339021822</v>
      </c>
      <c r="F81">
        <f t="shared" si="15"/>
        <v>0.69555773342218241</v>
      </c>
      <c r="G81">
        <f t="shared" si="15"/>
        <v>0.24497406858106227</v>
      </c>
      <c r="H81">
        <f t="shared" si="16"/>
        <v>0.69604661875191787</v>
      </c>
      <c r="I81">
        <f t="shared" si="16"/>
        <v>0.2467121314169862</v>
      </c>
      <c r="J81">
        <f t="shared" si="17"/>
        <v>0.69568035862694044</v>
      </c>
      <c r="K81">
        <f t="shared" si="18"/>
        <v>0.24540845124162225</v>
      </c>
      <c r="L81">
        <f t="shared" si="19"/>
        <v>0.69592480129180811</v>
      </c>
      <c r="M81">
        <f t="shared" si="20"/>
        <v>0.24627748265958421</v>
      </c>
      <c r="N81">
        <f t="shared" si="21"/>
        <v>0.69481159330582054</v>
      </c>
      <c r="O81">
        <f t="shared" si="22"/>
        <v>0.2456537016511382</v>
      </c>
      <c r="P81">
        <f t="shared" si="23"/>
        <v>0.69505550377700409</v>
      </c>
      <c r="Q81">
        <f t="shared" si="24"/>
        <v>0.24652111757980372</v>
      </c>
      <c r="R81" s="3">
        <f t="shared" si="25"/>
        <v>531.2911777579061</v>
      </c>
      <c r="S81" s="3">
        <f t="shared" si="26"/>
        <v>0.2341130079739222</v>
      </c>
      <c r="T81">
        <f t="shared" si="27"/>
        <v>0.37570783015896081</v>
      </c>
    </row>
    <row r="82" spans="2:20" x14ac:dyDescent="0.55000000000000004">
      <c r="B82">
        <f t="shared" si="13"/>
        <v>3</v>
      </c>
      <c r="D82">
        <f t="shared" si="14"/>
        <v>0.71333161882759866</v>
      </c>
      <c r="E82">
        <f t="shared" si="14"/>
        <v>0.39849095051271261</v>
      </c>
      <c r="F82">
        <f t="shared" si="15"/>
        <v>0.71337152362123235</v>
      </c>
      <c r="G82">
        <f t="shared" si="15"/>
        <v>0.39757777056447952</v>
      </c>
      <c r="H82">
        <f t="shared" si="16"/>
        <v>0.71329000118346397</v>
      </c>
      <c r="I82">
        <f t="shared" si="16"/>
        <v>0.39940411233885004</v>
      </c>
      <c r="J82">
        <f t="shared" si="17"/>
        <v>0.7133515712244155</v>
      </c>
      <c r="K82">
        <f t="shared" si="18"/>
        <v>0.39803436053859609</v>
      </c>
      <c r="L82">
        <f t="shared" si="19"/>
        <v>0.71331081000553131</v>
      </c>
      <c r="M82">
        <f t="shared" si="20"/>
        <v>0.39894753142578132</v>
      </c>
      <c r="N82">
        <f t="shared" si="21"/>
        <v>0.71243839127618247</v>
      </c>
      <c r="O82">
        <f t="shared" si="22"/>
        <v>0.39799445574496239</v>
      </c>
      <c r="P82">
        <f t="shared" si="23"/>
        <v>0.71239764817939388</v>
      </c>
      <c r="Q82">
        <f t="shared" si="24"/>
        <v>0.39890591378164664</v>
      </c>
      <c r="R82" s="3">
        <f t="shared" si="25"/>
        <v>533.95645844569401</v>
      </c>
      <c r="S82" s="3">
        <f t="shared" si="26"/>
        <v>0.22575324014228254</v>
      </c>
      <c r="T82">
        <f t="shared" si="27"/>
        <v>0.37672693825494263</v>
      </c>
    </row>
    <row r="83" spans="2:20" x14ac:dyDescent="0.55000000000000004">
      <c r="B83">
        <f t="shared" si="13"/>
        <v>4</v>
      </c>
      <c r="D83">
        <f t="shared" si="14"/>
        <v>0.68191555855068864</v>
      </c>
      <c r="E83">
        <f t="shared" si="14"/>
        <v>0.55060835953977849</v>
      </c>
      <c r="F83">
        <f t="shared" si="15"/>
        <v>0.68224147403524071</v>
      </c>
      <c r="G83">
        <f t="shared" si="15"/>
        <v>0.54974538766562375</v>
      </c>
      <c r="H83">
        <f t="shared" si="16"/>
        <v>0.6815880188382899</v>
      </c>
      <c r="I83">
        <f t="shared" si="16"/>
        <v>0.55147075962715197</v>
      </c>
      <c r="J83">
        <f t="shared" si="17"/>
        <v>0.68207851629296468</v>
      </c>
      <c r="K83">
        <f t="shared" si="18"/>
        <v>0.55017687360270107</v>
      </c>
      <c r="L83">
        <f t="shared" si="19"/>
        <v>0.68175178869448927</v>
      </c>
      <c r="M83">
        <f t="shared" si="20"/>
        <v>0.55103955958346518</v>
      </c>
      <c r="N83">
        <f t="shared" si="21"/>
        <v>0.68121554441880994</v>
      </c>
      <c r="O83">
        <f t="shared" si="22"/>
        <v>0.54985095811814899</v>
      </c>
      <c r="P83">
        <f t="shared" si="23"/>
        <v>0.68088938860711579</v>
      </c>
      <c r="Q83">
        <f t="shared" si="24"/>
        <v>0.55071201987106644</v>
      </c>
      <c r="R83" s="3">
        <f t="shared" si="25"/>
        <v>535.88637106787235</v>
      </c>
      <c r="S83" s="3">
        <f t="shared" si="26"/>
        <v>0.21962365031854109</v>
      </c>
      <c r="T83">
        <f t="shared" si="27"/>
        <v>0.37552320731126232</v>
      </c>
    </row>
    <row r="84" spans="2:20" x14ac:dyDescent="0.55000000000000004">
      <c r="B84">
        <f t="shared" si="13"/>
        <v>5</v>
      </c>
      <c r="D84">
        <f t="shared" si="14"/>
        <v>0.60408853462795775</v>
      </c>
      <c r="E84">
        <f t="shared" si="14"/>
        <v>0.68637790551306732</v>
      </c>
      <c r="F84">
        <f t="shared" si="15"/>
        <v>0.60467020301057239</v>
      </c>
      <c r="G84">
        <f t="shared" si="15"/>
        <v>0.68565508300595657</v>
      </c>
      <c r="H84">
        <f t="shared" si="16"/>
        <v>0.60350550755470544</v>
      </c>
      <c r="I84">
        <f t="shared" si="16"/>
        <v>0.68709966091177421</v>
      </c>
      <c r="J84">
        <f t="shared" si="17"/>
        <v>0.60437936881926513</v>
      </c>
      <c r="K84">
        <f t="shared" si="18"/>
        <v>0.68601649425951194</v>
      </c>
      <c r="L84">
        <f t="shared" si="19"/>
        <v>0.6037970210913316</v>
      </c>
      <c r="M84">
        <f t="shared" si="20"/>
        <v>0.68673878321242077</v>
      </c>
      <c r="N84">
        <f t="shared" si="21"/>
        <v>0.60365654631215437</v>
      </c>
      <c r="O84">
        <f t="shared" si="22"/>
        <v>0.6854348258768973</v>
      </c>
      <c r="P84">
        <f t="shared" si="23"/>
        <v>0.60307526569262471</v>
      </c>
      <c r="Q84">
        <f t="shared" si="24"/>
        <v>0.68615575613916846</v>
      </c>
      <c r="R84" s="3">
        <f t="shared" si="25"/>
        <v>537.08692118359158</v>
      </c>
      <c r="S84" s="3">
        <f t="shared" si="26"/>
        <v>0.21616085391294548</v>
      </c>
      <c r="T84">
        <f t="shared" si="27"/>
        <v>0.37361001349117462</v>
      </c>
    </row>
    <row r="85" spans="2:20" x14ac:dyDescent="0.55000000000000004">
      <c r="B85">
        <f t="shared" si="13"/>
        <v>6</v>
      </c>
      <c r="D85">
        <f t="shared" si="14"/>
        <v>0.48743778801882021</v>
      </c>
      <c r="E85">
        <f t="shared" si="14"/>
        <v>0.79164927199603008</v>
      </c>
      <c r="F85">
        <f t="shared" si="15"/>
        <v>0.48821709433088883</v>
      </c>
      <c r="G85">
        <f t="shared" si="15"/>
        <v>0.79114183220451872</v>
      </c>
      <c r="H85">
        <f t="shared" si="16"/>
        <v>0.48665753643566545</v>
      </c>
      <c r="I85">
        <f t="shared" si="16"/>
        <v>0.79215526292796024</v>
      </c>
      <c r="J85">
        <f t="shared" si="17"/>
        <v>0.48782744117485455</v>
      </c>
      <c r="K85">
        <f t="shared" si="18"/>
        <v>0.79139555210027446</v>
      </c>
      <c r="L85">
        <f t="shared" si="19"/>
        <v>0.48704766222724283</v>
      </c>
      <c r="M85">
        <f t="shared" si="20"/>
        <v>0.7919022674619951</v>
      </c>
      <c r="N85">
        <f t="shared" si="21"/>
        <v>0.48732000138334319</v>
      </c>
      <c r="O85">
        <f t="shared" si="22"/>
        <v>0.79061624578820577</v>
      </c>
      <c r="P85">
        <f t="shared" si="23"/>
        <v>0.48654167129531267</v>
      </c>
      <c r="Q85">
        <f t="shared" si="24"/>
        <v>0.79112201587884035</v>
      </c>
      <c r="R85" s="3">
        <f t="shared" si="25"/>
        <v>537.56299044265768</v>
      </c>
      <c r="S85" s="3">
        <f t="shared" si="26"/>
        <v>0.21504658938041188</v>
      </c>
      <c r="T85">
        <f t="shared" si="27"/>
        <v>0.37246932051379378</v>
      </c>
    </row>
    <row r="86" spans="2:20" x14ac:dyDescent="0.55000000000000004">
      <c r="B86">
        <f t="shared" si="13"/>
        <v>7</v>
      </c>
      <c r="D86">
        <f t="shared" si="14"/>
        <v>0.34377478088351404</v>
      </c>
      <c r="E86">
        <f t="shared" si="14"/>
        <v>0.85551644145237049</v>
      </c>
      <c r="F86">
        <f t="shared" si="15"/>
        <v>0.34467215246830091</v>
      </c>
      <c r="G86">
        <f t="shared" si="15"/>
        <v>0.85527652605767412</v>
      </c>
      <c r="H86">
        <f t="shared" si="16"/>
        <v>0.34287697961368857</v>
      </c>
      <c r="I86">
        <f t="shared" si="16"/>
        <v>0.85575468229923757</v>
      </c>
      <c r="J86">
        <f t="shared" si="17"/>
        <v>0.34422346667590747</v>
      </c>
      <c r="K86">
        <f t="shared" si="18"/>
        <v>0.85539648375502231</v>
      </c>
      <c r="L86">
        <f t="shared" si="19"/>
        <v>0.34332588024860133</v>
      </c>
      <c r="M86">
        <f t="shared" si="20"/>
        <v>0.85563556187580403</v>
      </c>
      <c r="N86">
        <f t="shared" si="21"/>
        <v>0.34398355128121111</v>
      </c>
      <c r="O86">
        <f t="shared" si="22"/>
        <v>0.85449911217023544</v>
      </c>
      <c r="P86">
        <f t="shared" si="23"/>
        <v>0.34308763940173426</v>
      </c>
      <c r="Q86">
        <f t="shared" si="24"/>
        <v>0.8547377606059785</v>
      </c>
      <c r="R86" s="3">
        <f t="shared" si="25"/>
        <v>537.31680058855773</v>
      </c>
      <c r="S86" s="3">
        <f t="shared" si="26"/>
        <v>0.21531289438571499</v>
      </c>
      <c r="T86">
        <f t="shared" si="27"/>
        <v>0.37322365487825993</v>
      </c>
    </row>
    <row r="87" spans="2:20" x14ac:dyDescent="0.55000000000000004">
      <c r="B87">
        <f t="shared" si="13"/>
        <v>8</v>
      </c>
      <c r="D87">
        <f t="shared" si="14"/>
        <v>0.18782938765702689</v>
      </c>
      <c r="E87">
        <f t="shared" si="14"/>
        <v>0.87153141330035588</v>
      </c>
      <c r="F87">
        <f t="shared" si="15"/>
        <v>0.18875261283031461</v>
      </c>
      <c r="G87">
        <f t="shared" si="15"/>
        <v>0.87158228312674435</v>
      </c>
      <c r="H87">
        <f t="shared" si="16"/>
        <v>0.1869062933309808</v>
      </c>
      <c r="I87">
        <f t="shared" si="16"/>
        <v>0.87147882423608658</v>
      </c>
      <c r="J87">
        <f t="shared" si="17"/>
        <v>0.18829100024367074</v>
      </c>
      <c r="K87">
        <f t="shared" si="18"/>
        <v>0.87155684821355006</v>
      </c>
      <c r="L87">
        <f t="shared" si="19"/>
        <v>0.18736784049400385</v>
      </c>
      <c r="M87">
        <f t="shared" si="20"/>
        <v>0.87150511876822123</v>
      </c>
      <c r="N87">
        <f t="shared" si="21"/>
        <v>0.1883418700700592</v>
      </c>
      <c r="O87">
        <f t="shared" si="22"/>
        <v>0.87063362304026237</v>
      </c>
      <c r="P87">
        <f t="shared" si="23"/>
        <v>0.18742042955827315</v>
      </c>
      <c r="Q87">
        <f t="shared" si="24"/>
        <v>0.87058202444217514</v>
      </c>
      <c r="R87" s="3">
        <f t="shared" si="25"/>
        <v>536.34732508473655</v>
      </c>
      <c r="S87" s="3">
        <f t="shared" si="26"/>
        <v>0.21557489555464973</v>
      </c>
      <c r="T87">
        <f t="shared" si="27"/>
        <v>0.37638749606980543</v>
      </c>
    </row>
    <row r="88" spans="2:20" x14ac:dyDescent="0.55000000000000004">
      <c r="B88">
        <f t="shared" si="13"/>
        <v>9</v>
      </c>
      <c r="D88">
        <f t="shared" si="14"/>
        <v>3.5615493524623301E-2</v>
      </c>
      <c r="E88">
        <f t="shared" si="14"/>
        <v>0.83841644632143819</v>
      </c>
      <c r="F88">
        <f t="shared" si="15"/>
        <v>3.6469959748107975E-2</v>
      </c>
      <c r="G88">
        <f t="shared" si="15"/>
        <v>0.83874994324090868</v>
      </c>
      <c r="H88">
        <f t="shared" si="16"/>
        <v>3.4761701390935144E-2</v>
      </c>
      <c r="I88">
        <f t="shared" si="16"/>
        <v>0.83808137102596059</v>
      </c>
      <c r="J88">
        <f t="shared" si="17"/>
        <v>3.6042726636365638E-2</v>
      </c>
      <c r="K88">
        <f t="shared" si="18"/>
        <v>0.83858319478117349</v>
      </c>
      <c r="L88">
        <f t="shared" si="19"/>
        <v>3.5188597457779219E-2</v>
      </c>
      <c r="M88">
        <f t="shared" si="20"/>
        <v>0.83824890867369939</v>
      </c>
      <c r="N88">
        <f t="shared" si="21"/>
        <v>3.6376223555836126E-2</v>
      </c>
      <c r="O88">
        <f t="shared" si="22"/>
        <v>0.83772872855768887</v>
      </c>
      <c r="P88">
        <f t="shared" si="23"/>
        <v>3.5523672753256824E-2</v>
      </c>
      <c r="Q88">
        <f t="shared" si="24"/>
        <v>0.8373951165400112</v>
      </c>
      <c r="R88" s="3">
        <f t="shared" si="25"/>
        <v>534.65058681453286</v>
      </c>
      <c r="S88" s="3">
        <f t="shared" si="26"/>
        <v>0.21434705033210127</v>
      </c>
      <c r="T88">
        <f t="shared" si="27"/>
        <v>0.38174232698192478</v>
      </c>
    </row>
    <row r="89" spans="2:20" x14ac:dyDescent="0.55000000000000004">
      <c r="B89">
        <f t="shared" si="13"/>
        <v>10</v>
      </c>
      <c r="D89">
        <f t="shared" si="14"/>
        <v>-9.7346670120110862E-2</v>
      </c>
      <c r="E89">
        <f t="shared" si="14"/>
        <v>0.76019415744626662</v>
      </c>
      <c r="F89">
        <f t="shared" si="15"/>
        <v>-9.6647479682406015E-2</v>
      </c>
      <c r="G89">
        <f t="shared" si="15"/>
        <v>0.76077170390927518</v>
      </c>
      <c r="H89">
        <f t="shared" si="16"/>
        <v>-9.8044720708533276E-2</v>
      </c>
      <c r="I89">
        <f t="shared" si="16"/>
        <v>0.75961534268887643</v>
      </c>
      <c r="J89">
        <f t="shared" si="17"/>
        <v>-9.6997074901258445E-2</v>
      </c>
      <c r="K89">
        <f t="shared" si="18"/>
        <v>0.76048293067777095</v>
      </c>
      <c r="L89">
        <f t="shared" si="19"/>
        <v>-9.7695695414322076E-2</v>
      </c>
      <c r="M89">
        <f t="shared" si="20"/>
        <v>0.75990475006757152</v>
      </c>
      <c r="N89">
        <f t="shared" si="21"/>
        <v>-9.6419528438249885E-2</v>
      </c>
      <c r="O89">
        <f t="shared" si="22"/>
        <v>0.75978374024006612</v>
      </c>
      <c r="P89">
        <f t="shared" si="23"/>
        <v>-9.7116880656931887E-2</v>
      </c>
      <c r="Q89">
        <f t="shared" si="24"/>
        <v>0.75920669947914909</v>
      </c>
      <c r="R89" s="3">
        <f t="shared" si="25"/>
        <v>532.2208731293515</v>
      </c>
      <c r="S89" s="3">
        <f t="shared" si="26"/>
        <v>0.2103852079139262</v>
      </c>
      <c r="T89">
        <f t="shared" si="27"/>
        <v>0.38835918543881126</v>
      </c>
    </row>
    <row r="90" spans="2:20" x14ac:dyDescent="0.55000000000000004">
      <c r="B90">
        <f t="shared" si="13"/>
        <v>11</v>
      </c>
      <c r="D90">
        <f t="shared" si="14"/>
        <v>-0.19774985519881919</v>
      </c>
      <c r="E90">
        <f t="shared" si="14"/>
        <v>0.64572107051756655</v>
      </c>
      <c r="F90">
        <f t="shared" si="15"/>
        <v>-0.1972747969323419</v>
      </c>
      <c r="G90">
        <f t="shared" si="15"/>
        <v>0.64647809057633876</v>
      </c>
      <c r="H90">
        <f t="shared" si="16"/>
        <v>-0.19822343666731176</v>
      </c>
      <c r="I90">
        <f t="shared" si="16"/>
        <v>0.64496322612047063</v>
      </c>
      <c r="J90">
        <f t="shared" si="17"/>
        <v>-0.19751232606558056</v>
      </c>
      <c r="K90">
        <f t="shared" si="18"/>
        <v>0.64609958054695271</v>
      </c>
      <c r="L90">
        <f t="shared" si="19"/>
        <v>-0.19798664593306547</v>
      </c>
      <c r="M90">
        <f t="shared" si="20"/>
        <v>0.64534214831901859</v>
      </c>
      <c r="N90">
        <f t="shared" si="21"/>
        <v>-0.19675530600680835</v>
      </c>
      <c r="O90">
        <f t="shared" si="22"/>
        <v>0.6456245222804754</v>
      </c>
      <c r="P90">
        <f t="shared" si="23"/>
        <v>-0.19722880153596956</v>
      </c>
      <c r="Q90">
        <f t="shared" si="24"/>
        <v>0.64486856685052607</v>
      </c>
      <c r="R90" s="3">
        <f t="shared" si="25"/>
        <v>529.05299163342158</v>
      </c>
      <c r="S90" s="3">
        <f t="shared" si="26"/>
        <v>0.20299140075436389</v>
      </c>
      <c r="T90">
        <f t="shared" si="27"/>
        <v>0.39476858346694316</v>
      </c>
    </row>
    <row r="91" spans="2:20" x14ac:dyDescent="0.55000000000000004">
      <c r="B91">
        <f t="shared" si="13"/>
        <v>12</v>
      </c>
      <c r="D91">
        <f t="shared" si="14"/>
        <v>-0.25596591364615762</v>
      </c>
      <c r="E91">
        <f t="shared" si="14"/>
        <v>0.50767810292670235</v>
      </c>
      <c r="F91">
        <f t="shared" si="15"/>
        <v>-0.25575863408363858</v>
      </c>
      <c r="G91">
        <f t="shared" si="15"/>
        <v>0.50853135927593418</v>
      </c>
      <c r="H91">
        <f t="shared" si="16"/>
        <v>-0.25617154492508981</v>
      </c>
      <c r="I91">
        <f t="shared" si="16"/>
        <v>0.50682454974690128</v>
      </c>
      <c r="J91">
        <f t="shared" si="17"/>
        <v>-0.25586227386489813</v>
      </c>
      <c r="K91">
        <f t="shared" si="18"/>
        <v>0.50810473110131826</v>
      </c>
      <c r="L91">
        <f t="shared" si="19"/>
        <v>-0.25606872928562374</v>
      </c>
      <c r="M91">
        <f t="shared" si="20"/>
        <v>0.50725132633680181</v>
      </c>
      <c r="N91">
        <f t="shared" si="21"/>
        <v>-0.25500901751566629</v>
      </c>
      <c r="O91">
        <f t="shared" si="22"/>
        <v>0.50789745153879928</v>
      </c>
      <c r="P91">
        <f t="shared" si="23"/>
        <v>-0.25521517610582267</v>
      </c>
      <c r="Q91">
        <f t="shared" si="24"/>
        <v>0.50704569505786967</v>
      </c>
      <c r="R91" s="3">
        <f t="shared" si="25"/>
        <v>525.14577330569148</v>
      </c>
      <c r="S91" s="3">
        <f t="shared" si="26"/>
        <v>0.19222169148044477</v>
      </c>
      <c r="T91">
        <f t="shared" si="27"/>
        <v>0.39925274495182284</v>
      </c>
    </row>
    <row r="92" spans="2:20" x14ac:dyDescent="0.55000000000000004">
      <c r="B92">
        <f t="shared" si="13"/>
        <v>13</v>
      </c>
      <c r="D92">
        <f t="shared" si="14"/>
        <v>-0.26709276302972096</v>
      </c>
      <c r="E92">
        <f t="shared" si="14"/>
        <v>0.36113325588780287</v>
      </c>
      <c r="F92">
        <f t="shared" si="15"/>
        <v>-0.26716701815479854</v>
      </c>
      <c r="G92">
        <f t="shared" si="15"/>
        <v>0.36199026586527955</v>
      </c>
      <c r="H92">
        <f t="shared" si="16"/>
        <v>-0.26701687144112879</v>
      </c>
      <c r="I92">
        <f t="shared" si="16"/>
        <v>0.36027650057676036</v>
      </c>
      <c r="J92">
        <f t="shared" si="17"/>
        <v>-0.26712989059225978</v>
      </c>
      <c r="K92">
        <f t="shared" si="18"/>
        <v>0.36156176087654124</v>
      </c>
      <c r="L92">
        <f t="shared" si="19"/>
        <v>-0.2670548172354249</v>
      </c>
      <c r="M92">
        <f t="shared" si="20"/>
        <v>0.36070487823228159</v>
      </c>
      <c r="N92">
        <f t="shared" si="21"/>
        <v>-0.2662728806147831</v>
      </c>
      <c r="O92">
        <f t="shared" si="22"/>
        <v>0.36163601600161882</v>
      </c>
      <c r="P92">
        <f t="shared" si="23"/>
        <v>-0.26619806192438239</v>
      </c>
      <c r="Q92">
        <f t="shared" si="24"/>
        <v>0.36078076982087376</v>
      </c>
      <c r="R92" s="3">
        <f t="shared" si="25"/>
        <v>520.50708045881277</v>
      </c>
      <c r="S92" s="3">
        <f t="shared" si="26"/>
        <v>0.17894987070819712</v>
      </c>
      <c r="T92">
        <f t="shared" si="27"/>
        <v>0.40021207923977764</v>
      </c>
    </row>
    <row r="93" spans="2:20" x14ac:dyDescent="0.55000000000000004">
      <c r="B93">
        <f t="shared" si="13"/>
        <v>14</v>
      </c>
      <c r="D93">
        <f t="shared" si="14"/>
        <v>-0.23146411519639995</v>
      </c>
      <c r="E93">
        <f t="shared" si="14"/>
        <v>0.22184038533508627</v>
      </c>
      <c r="F93">
        <f t="shared" si="15"/>
        <v>-0.23180248440510443</v>
      </c>
      <c r="G93">
        <f t="shared" si="15"/>
        <v>0.22260984283871366</v>
      </c>
      <c r="H93">
        <f t="shared" si="16"/>
        <v>-0.23112430169464179</v>
      </c>
      <c r="I93">
        <f t="shared" si="16"/>
        <v>0.22107169596648579</v>
      </c>
      <c r="J93">
        <f t="shared" si="17"/>
        <v>-0.2316332998007522</v>
      </c>
      <c r="K93">
        <f t="shared" si="18"/>
        <v>0.22222511408689996</v>
      </c>
      <c r="L93">
        <f t="shared" si="19"/>
        <v>-0.23129420844552087</v>
      </c>
      <c r="M93">
        <f t="shared" si="20"/>
        <v>0.22145604065078603</v>
      </c>
      <c r="N93">
        <f t="shared" si="21"/>
        <v>-0.23086384229712481</v>
      </c>
      <c r="O93">
        <f t="shared" si="22"/>
        <v>0.22256348329560444</v>
      </c>
      <c r="P93">
        <f t="shared" si="23"/>
        <v>-0.2305255190769204</v>
      </c>
      <c r="Q93">
        <f t="shared" si="24"/>
        <v>0.22179585415254419</v>
      </c>
      <c r="R93" s="3">
        <f t="shared" si="25"/>
        <v>515.16057046733249</v>
      </c>
      <c r="S93" s="3">
        <f t="shared" si="26"/>
        <v>0.16476086671830409</v>
      </c>
      <c r="T93">
        <f t="shared" si="27"/>
        <v>0.39653958867167738</v>
      </c>
    </row>
    <row r="94" spans="2:20" x14ac:dyDescent="0.55000000000000004">
      <c r="B94">
        <f t="shared" si="13"/>
        <v>15</v>
      </c>
      <c r="D94">
        <f t="shared" si="14"/>
        <v>-0.15456518127597474</v>
      </c>
      <c r="E94">
        <f t="shared" si="14"/>
        <v>0.10446782896050372</v>
      </c>
      <c r="F94">
        <f t="shared" si="15"/>
        <v>-0.15512131470592824</v>
      </c>
      <c r="G94">
        <f t="shared" si="15"/>
        <v>0.10506984576484429</v>
      </c>
      <c r="H94">
        <f t="shared" si="16"/>
        <v>-0.15400795270447004</v>
      </c>
      <c r="I94">
        <f t="shared" si="16"/>
        <v>0.10386699831528828</v>
      </c>
      <c r="J94">
        <f t="shared" si="17"/>
        <v>-0.1548432479909515</v>
      </c>
      <c r="K94">
        <f t="shared" si="18"/>
        <v>0.10476883736267401</v>
      </c>
      <c r="L94">
        <f t="shared" si="19"/>
        <v>-0.15428656699022239</v>
      </c>
      <c r="M94">
        <f t="shared" si="20"/>
        <v>0.104167413637896</v>
      </c>
      <c r="N94">
        <f t="shared" si="21"/>
        <v>-0.15424123118661093</v>
      </c>
      <c r="O94">
        <f t="shared" si="22"/>
        <v>0.10532497079262751</v>
      </c>
      <c r="P94">
        <f t="shared" si="23"/>
        <v>-0.15368573634500696</v>
      </c>
      <c r="Q94">
        <f t="shared" si="24"/>
        <v>0.1047246422094007</v>
      </c>
      <c r="R94" s="3">
        <f t="shared" si="25"/>
        <v>509.1543465362069</v>
      </c>
      <c r="S94" s="3">
        <f t="shared" si="26"/>
        <v>0.15167622462689057</v>
      </c>
      <c r="T94">
        <f t="shared" si="27"/>
        <v>0.38792659047758954</v>
      </c>
    </row>
    <row r="95" spans="2:20" x14ac:dyDescent="0.55000000000000004">
      <c r="B95">
        <f t="shared" si="13"/>
        <v>16</v>
      </c>
      <c r="D95">
        <f t="shared" si="14"/>
        <v>-4.6365311561285184E-2</v>
      </c>
      <c r="E95">
        <f t="shared" si="14"/>
        <v>2.095844226641801E-2</v>
      </c>
      <c r="F95">
        <f t="shared" si="15"/>
        <v>-4.7069446645647245E-2</v>
      </c>
      <c r="G95">
        <f t="shared" si="15"/>
        <v>2.1333444183182466E-2</v>
      </c>
      <c r="H95">
        <f t="shared" si="16"/>
        <v>-4.56605463950411E-2</v>
      </c>
      <c r="I95">
        <f t="shared" si="16"/>
        <v>2.0584902797558372E-2</v>
      </c>
      <c r="J95">
        <f t="shared" si="17"/>
        <v>-4.6717379103466211E-2</v>
      </c>
      <c r="K95">
        <f t="shared" si="18"/>
        <v>2.1145943224800238E-2</v>
      </c>
      <c r="L95">
        <f t="shared" si="19"/>
        <v>-4.6012928978163142E-2</v>
      </c>
      <c r="M95">
        <f t="shared" si="20"/>
        <v>2.0771672531988191E-2</v>
      </c>
      <c r="N95">
        <f t="shared" si="21"/>
        <v>-4.6342377186701755E-2</v>
      </c>
      <c r="O95">
        <f t="shared" si="22"/>
        <v>2.1850078309162298E-2</v>
      </c>
      <c r="P95">
        <f t="shared" si="23"/>
        <v>-4.5639389509303505E-2</v>
      </c>
      <c r="Q95">
        <f t="shared" si="24"/>
        <v>2.1476437698232275E-2</v>
      </c>
      <c r="R95" s="3">
        <f t="shared" si="25"/>
        <v>502.57131065128118</v>
      </c>
      <c r="S95" s="3">
        <f t="shared" si="26"/>
        <v>0.141747825701589</v>
      </c>
      <c r="T95">
        <f t="shared" si="27"/>
        <v>0.37502403544819146</v>
      </c>
    </row>
    <row r="96" spans="2:20" x14ac:dyDescent="0.55000000000000004">
      <c r="B96">
        <f t="shared" si="13"/>
        <v>17</v>
      </c>
      <c r="D96">
        <f t="shared" si="14"/>
        <v>7.985501619510231E-2</v>
      </c>
      <c r="E96">
        <f t="shared" si="14"/>
        <v>-2.0792629037256882E-2</v>
      </c>
      <c r="F96">
        <f t="shared" si="15"/>
        <v>7.9087905554901874E-2</v>
      </c>
      <c r="G96">
        <f t="shared" si="15"/>
        <v>-2.067736086138617E-2</v>
      </c>
      <c r="H96">
        <f t="shared" si="16"/>
        <v>8.0622229999313261E-2</v>
      </c>
      <c r="I96">
        <f t="shared" si="16"/>
        <v>-2.0906330131010134E-2</v>
      </c>
      <c r="J96">
        <f t="shared" si="17"/>
        <v>7.9471460875002092E-2</v>
      </c>
      <c r="K96">
        <f t="shared" si="18"/>
        <v>-2.0734994949321524E-2</v>
      </c>
      <c r="L96">
        <f t="shared" si="19"/>
        <v>8.0238623097207779E-2</v>
      </c>
      <c r="M96">
        <f t="shared" si="20"/>
        <v>-2.084947958413351E-2</v>
      </c>
      <c r="N96">
        <f t="shared" si="21"/>
        <v>7.9586729050872801E-2</v>
      </c>
      <c r="O96">
        <f t="shared" si="22"/>
        <v>-1.9967884309121088E-2</v>
      </c>
      <c r="P96">
        <f t="shared" si="23"/>
        <v>8.0352324190961028E-2</v>
      </c>
      <c r="Q96">
        <f t="shared" si="24"/>
        <v>-2.0082265779922559E-2</v>
      </c>
      <c r="R96" s="3">
        <f t="shared" si="25"/>
        <v>495.54044780917508</v>
      </c>
      <c r="S96" s="3">
        <f t="shared" si="26"/>
        <v>0.13659150436411976</v>
      </c>
      <c r="T96">
        <f t="shared" si="27"/>
        <v>0.35939935521478539</v>
      </c>
    </row>
    <row r="97" spans="2:20" x14ac:dyDescent="0.55000000000000004">
      <c r="B97">
        <f t="shared" si="13"/>
        <v>18</v>
      </c>
      <c r="D97">
        <f t="shared" si="14"/>
        <v>0.20904786931049946</v>
      </c>
      <c r="E97">
        <f t="shared" si="14"/>
        <v>-1.7792595846908989E-2</v>
      </c>
      <c r="F97">
        <f t="shared" si="15"/>
        <v>0.20830822710992006</v>
      </c>
      <c r="G97">
        <f t="shared" si="15"/>
        <v>-1.7939478189691143E-2</v>
      </c>
      <c r="H97">
        <f t="shared" si="16"/>
        <v>0.20978708672468252</v>
      </c>
      <c r="I97">
        <f t="shared" si="16"/>
        <v>-1.7644223619244344E-2</v>
      </c>
      <c r="J97">
        <f t="shared" si="17"/>
        <v>0.20867804821020974</v>
      </c>
      <c r="K97">
        <f t="shared" si="18"/>
        <v>-1.7866037018300064E-2</v>
      </c>
      <c r="L97">
        <f t="shared" si="19"/>
        <v>0.20941747801759097</v>
      </c>
      <c r="M97">
        <f t="shared" si="20"/>
        <v>-1.7718409733076666E-2</v>
      </c>
      <c r="N97">
        <f t="shared" si="21"/>
        <v>0.20853116586742759</v>
      </c>
      <c r="O97">
        <f t="shared" si="22"/>
        <v>-1.7126394817720665E-2</v>
      </c>
      <c r="P97">
        <f t="shared" si="23"/>
        <v>0.20926910578992633</v>
      </c>
      <c r="Q97">
        <f t="shared" si="24"/>
        <v>-1.6979192318893603E-2</v>
      </c>
      <c r="R97" s="3">
        <f t="shared" si="25"/>
        <v>488.24734851794744</v>
      </c>
      <c r="S97" s="3">
        <f t="shared" si="26"/>
        <v>0.13696313380272032</v>
      </c>
      <c r="T97">
        <f t="shared" si="27"/>
        <v>0.34326230626657134</v>
      </c>
    </row>
    <row r="98" spans="2:20" x14ac:dyDescent="0.55000000000000004">
      <c r="B98">
        <f t="shared" ref="B98:B115" si="28">B24</f>
        <v>19</v>
      </c>
      <c r="D98">
        <f t="shared" ref="D98:E113" si="29">D24*$F24</f>
        <v>0.32613507577734846</v>
      </c>
      <c r="E98">
        <f t="shared" si="29"/>
        <v>2.7758185787526399E-2</v>
      </c>
      <c r="F98">
        <f t="shared" si="15"/>
        <v>0.32550835041960785</v>
      </c>
      <c r="G98">
        <f t="shared" si="15"/>
        <v>2.7377005012097153E-2</v>
      </c>
      <c r="H98">
        <f t="shared" si="16"/>
        <v>0.32676090800002294</v>
      </c>
      <c r="I98">
        <f t="shared" si="16"/>
        <v>2.8140608096178802E-2</v>
      </c>
      <c r="J98">
        <f t="shared" si="17"/>
        <v>0.32582171309847818</v>
      </c>
      <c r="K98">
        <f t="shared" si="18"/>
        <v>2.7567595399811774E-2</v>
      </c>
      <c r="L98">
        <f t="shared" si="19"/>
        <v>0.32644799188868567</v>
      </c>
      <c r="M98">
        <f t="shared" si="20"/>
        <v>2.7949396941852601E-2</v>
      </c>
      <c r="N98">
        <f t="shared" si="21"/>
        <v>0.32544053232304893</v>
      </c>
      <c r="O98">
        <f t="shared" si="22"/>
        <v>2.8194320757552384E-2</v>
      </c>
      <c r="P98">
        <f t="shared" si="23"/>
        <v>0.3260655695800333</v>
      </c>
      <c r="Q98">
        <f t="shared" si="24"/>
        <v>2.8575229164527084E-2</v>
      </c>
      <c r="R98" s="3">
        <f t="shared" si="25"/>
        <v>480.9411006444862</v>
      </c>
      <c r="S98" s="3">
        <f t="shared" si="26"/>
        <v>0.14249621141901245</v>
      </c>
      <c r="T98">
        <f t="shared" si="27"/>
        <v>0.32898557875338991</v>
      </c>
    </row>
    <row r="99" spans="2:20" x14ac:dyDescent="0.55000000000000004">
      <c r="B99">
        <f t="shared" si="28"/>
        <v>20</v>
      </c>
      <c r="D99">
        <f t="shared" si="29"/>
        <v>0.41773999492122638</v>
      </c>
      <c r="E99">
        <f t="shared" si="29"/>
        <v>0.10877103483644859</v>
      </c>
      <c r="F99">
        <f t="shared" ref="F99:G118" si="30">G25*$K25</f>
        <v>0.41729684988581628</v>
      </c>
      <c r="G99">
        <f t="shared" si="30"/>
        <v>0.10821017610673599</v>
      </c>
      <c r="H99">
        <f t="shared" ref="H99:I118" si="31">I25*$L25</f>
        <v>0.41818189158118241</v>
      </c>
      <c r="I99">
        <f t="shared" si="31"/>
        <v>0.10933274585098994</v>
      </c>
      <c r="J99">
        <f t="shared" si="17"/>
        <v>0.41751842240352133</v>
      </c>
      <c r="K99">
        <f t="shared" si="18"/>
        <v>0.10849060547159228</v>
      </c>
      <c r="L99">
        <f t="shared" si="19"/>
        <v>0.41796094325120436</v>
      </c>
      <c r="M99">
        <f t="shared" si="20"/>
        <v>0.10905189034371926</v>
      </c>
      <c r="N99">
        <f t="shared" si="21"/>
        <v>0.41695756367380871</v>
      </c>
      <c r="O99">
        <f t="shared" si="22"/>
        <v>0.10893375050700238</v>
      </c>
      <c r="P99">
        <f t="shared" si="23"/>
        <v>0.41739923223666303</v>
      </c>
      <c r="Q99">
        <f t="shared" si="24"/>
        <v>0.10949378700367529</v>
      </c>
      <c r="R99" s="3">
        <f t="shared" si="25"/>
        <v>473.93356962311157</v>
      </c>
      <c r="S99" s="3">
        <f t="shared" si="26"/>
        <v>0.15170864257653494</v>
      </c>
      <c r="T99">
        <f t="shared" si="27"/>
        <v>0.31851191396425993</v>
      </c>
    </row>
    <row r="100" spans="2:20" x14ac:dyDescent="0.55000000000000004">
      <c r="B100">
        <f t="shared" si="28"/>
        <v>21</v>
      </c>
      <c r="D100">
        <f t="shared" si="29"/>
        <v>0.47371573317378657</v>
      </c>
      <c r="E100">
        <f t="shared" si="29"/>
        <v>0.21413301259269005</v>
      </c>
      <c r="F100">
        <f t="shared" si="30"/>
        <v>0.47350400101036816</v>
      </c>
      <c r="G100">
        <f t="shared" si="30"/>
        <v>0.21346730612299389</v>
      </c>
      <c r="H100">
        <f t="shared" si="31"/>
        <v>0.47392601509560173</v>
      </c>
      <c r="I100">
        <f t="shared" si="31"/>
        <v>0.21479908752942758</v>
      </c>
      <c r="J100">
        <f t="shared" si="17"/>
        <v>0.47360986709207736</v>
      </c>
      <c r="K100">
        <f t="shared" si="18"/>
        <v>0.21380015935784197</v>
      </c>
      <c r="L100">
        <f t="shared" si="19"/>
        <v>0.47382087413469415</v>
      </c>
      <c r="M100">
        <f t="shared" si="20"/>
        <v>0.21446605006105882</v>
      </c>
      <c r="N100">
        <f t="shared" si="21"/>
        <v>0.4729441606223812</v>
      </c>
      <c r="O100">
        <f t="shared" si="22"/>
        <v>0.21401189152126038</v>
      </c>
      <c r="P100">
        <f t="shared" si="23"/>
        <v>0.47315479919795661</v>
      </c>
      <c r="Q100">
        <f t="shared" si="24"/>
        <v>0.21467633198287397</v>
      </c>
      <c r="R100" s="3">
        <f t="shared" si="25"/>
        <v>467.58671097462803</v>
      </c>
      <c r="S100" s="3">
        <f t="shared" si="26"/>
        <v>0.16233436845231952</v>
      </c>
      <c r="T100">
        <f t="shared" si="27"/>
        <v>0.31280330525819872</v>
      </c>
    </row>
    <row r="101" spans="2:20" x14ac:dyDescent="0.55000000000000004">
      <c r="B101">
        <f t="shared" si="28"/>
        <v>22</v>
      </c>
      <c r="D101">
        <f t="shared" si="29"/>
        <v>0.48829521378297436</v>
      </c>
      <c r="E101">
        <f t="shared" si="29"/>
        <v>0.33002996182324151</v>
      </c>
      <c r="F101">
        <f t="shared" si="30"/>
        <v>0.48833451187217197</v>
      </c>
      <c r="G101">
        <f t="shared" si="30"/>
        <v>0.32934558918042028</v>
      </c>
      <c r="H101">
        <f t="shared" si="31"/>
        <v>0.48825443939460494</v>
      </c>
      <c r="I101">
        <f t="shared" si="31"/>
        <v>0.33071418159680593</v>
      </c>
      <c r="J101">
        <f t="shared" si="17"/>
        <v>0.48831486282757319</v>
      </c>
      <c r="K101">
        <f t="shared" si="18"/>
        <v>0.32968777550183093</v>
      </c>
      <c r="L101">
        <f t="shared" si="19"/>
        <v>0.48827482658878962</v>
      </c>
      <c r="M101">
        <f t="shared" si="20"/>
        <v>0.3303720717100237</v>
      </c>
      <c r="N101">
        <f t="shared" si="21"/>
        <v>0.48763049018475196</v>
      </c>
      <c r="O101">
        <f t="shared" si="22"/>
        <v>0.32964847741263331</v>
      </c>
      <c r="P101">
        <f t="shared" si="23"/>
        <v>0.4875906068152252</v>
      </c>
      <c r="Q101">
        <f t="shared" si="24"/>
        <v>0.33033129732165428</v>
      </c>
      <c r="R101" s="3">
        <f t="shared" si="25"/>
        <v>462.28483302635988</v>
      </c>
      <c r="S101" s="3">
        <f t="shared" si="26"/>
        <v>0.17193976991315257</v>
      </c>
      <c r="T101">
        <f t="shared" si="27"/>
        <v>0.31152086489885661</v>
      </c>
    </row>
    <row r="102" spans="2:20" x14ac:dyDescent="0.55000000000000004">
      <c r="B102">
        <f t="shared" si="28"/>
        <v>23</v>
      </c>
      <c r="D102">
        <f t="shared" si="29"/>
        <v>0.46073197423109852</v>
      </c>
      <c r="E102">
        <f t="shared" si="29"/>
        <v>0.44157582963949471</v>
      </c>
      <c r="F102">
        <f t="shared" si="30"/>
        <v>0.46101159512235085</v>
      </c>
      <c r="G102">
        <f t="shared" si="30"/>
        <v>0.44096018656040659</v>
      </c>
      <c r="H102">
        <f t="shared" si="31"/>
        <v>0.46045102884946504</v>
      </c>
      <c r="I102">
        <f t="shared" si="31"/>
        <v>0.4421908222000327</v>
      </c>
      <c r="J102">
        <f t="shared" si="17"/>
        <v>0.46087178467672468</v>
      </c>
      <c r="K102">
        <f t="shared" si="18"/>
        <v>0.44126800809995065</v>
      </c>
      <c r="L102">
        <f t="shared" si="19"/>
        <v>0.46059150154028178</v>
      </c>
      <c r="M102">
        <f t="shared" si="20"/>
        <v>0.4418833259197637</v>
      </c>
      <c r="N102">
        <f t="shared" si="21"/>
        <v>0.46025614159763656</v>
      </c>
      <c r="O102">
        <f t="shared" si="22"/>
        <v>0.44098838720869832</v>
      </c>
      <c r="P102">
        <f t="shared" si="23"/>
        <v>0.45997650897974379</v>
      </c>
      <c r="Q102">
        <f t="shared" si="24"/>
        <v>0.44160238053813022</v>
      </c>
      <c r="R102" s="3">
        <f t="shared" si="25"/>
        <v>458.39233264552576</v>
      </c>
      <c r="S102" s="3">
        <f t="shared" si="26"/>
        <v>0.17866571757644562</v>
      </c>
      <c r="T102">
        <f t="shared" si="27"/>
        <v>0.31309193550237413</v>
      </c>
    </row>
    <row r="103" spans="2:20" x14ac:dyDescent="0.55000000000000004">
      <c r="B103">
        <f t="shared" si="28"/>
        <v>24</v>
      </c>
      <c r="D103">
        <f t="shared" si="29"/>
        <v>0.39535900302643373</v>
      </c>
      <c r="E103">
        <f t="shared" si="29"/>
        <v>0.53456066120220602</v>
      </c>
      <c r="F103">
        <f t="shared" si="30"/>
        <v>0.39583931658767446</v>
      </c>
      <c r="G103">
        <f t="shared" si="30"/>
        <v>0.53409210811739394</v>
      </c>
      <c r="H103">
        <f t="shared" si="31"/>
        <v>0.39487767612252656</v>
      </c>
      <c r="I103">
        <f t="shared" si="31"/>
        <v>0.53502814812656174</v>
      </c>
      <c r="J103">
        <f t="shared" si="17"/>
        <v>0.39559915980705407</v>
      </c>
      <c r="K103">
        <f t="shared" si="18"/>
        <v>0.53432638465979998</v>
      </c>
      <c r="L103">
        <f t="shared" si="19"/>
        <v>0.39511833957448017</v>
      </c>
      <c r="M103">
        <f t="shared" si="20"/>
        <v>0.53479440466438388</v>
      </c>
      <c r="N103">
        <f t="shared" si="21"/>
        <v>0.39513060672224198</v>
      </c>
      <c r="O103">
        <f t="shared" si="22"/>
        <v>0.5338460710985593</v>
      </c>
      <c r="P103">
        <f t="shared" si="23"/>
        <v>0.39465085265012445</v>
      </c>
      <c r="Q103">
        <f t="shared" si="24"/>
        <v>0.53431307776047676</v>
      </c>
      <c r="R103" s="3">
        <f t="shared" si="25"/>
        <v>456.20295784706497</v>
      </c>
      <c r="S103" s="3">
        <f t="shared" si="26"/>
        <v>0.18184385660741445</v>
      </c>
      <c r="T103">
        <f t="shared" si="27"/>
        <v>0.31520591732774661</v>
      </c>
    </row>
    <row r="104" spans="2:20" x14ac:dyDescent="0.55000000000000004">
      <c r="B104">
        <f t="shared" si="28"/>
        <v>25</v>
      </c>
      <c r="D104">
        <f t="shared" si="29"/>
        <v>0.30105965476676616</v>
      </c>
      <c r="E104">
        <f t="shared" si="29"/>
        <v>0.59711620278880073</v>
      </c>
      <c r="F104">
        <f t="shared" si="30"/>
        <v>0.30167685681125811</v>
      </c>
      <c r="G104">
        <f t="shared" si="30"/>
        <v>0.59685488162682765</v>
      </c>
      <c r="H104">
        <f t="shared" si="31"/>
        <v>0.30044187290433</v>
      </c>
      <c r="I104">
        <f t="shared" si="31"/>
        <v>0.59737617288604516</v>
      </c>
      <c r="J104">
        <f t="shared" si="17"/>
        <v>0.30136825578901216</v>
      </c>
      <c r="K104">
        <f t="shared" si="18"/>
        <v>0.59698554220781419</v>
      </c>
      <c r="L104">
        <f t="shared" si="19"/>
        <v>0.30075076383554811</v>
      </c>
      <c r="M104">
        <f t="shared" si="20"/>
        <v>0.59724618783742289</v>
      </c>
      <c r="N104">
        <f t="shared" si="21"/>
        <v>0.30110693462703908</v>
      </c>
      <c r="O104">
        <f t="shared" si="22"/>
        <v>0.59636834016332219</v>
      </c>
      <c r="P104">
        <f t="shared" si="23"/>
        <v>0.30049079373830367</v>
      </c>
      <c r="Q104">
        <f t="shared" si="24"/>
        <v>0.59662840597498668</v>
      </c>
      <c r="R104" s="3">
        <f t="shared" si="25"/>
        <v>455.89205566371328</v>
      </c>
      <c r="S104" s="3">
        <f t="shared" si="26"/>
        <v>0.18223401406867334</v>
      </c>
      <c r="T104">
        <f t="shared" si="27"/>
        <v>0.3156080333845076</v>
      </c>
    </row>
    <row r="105" spans="2:20" x14ac:dyDescent="0.55000000000000004">
      <c r="B105">
        <f t="shared" si="28"/>
        <v>26</v>
      </c>
      <c r="D105">
        <f t="shared" si="29"/>
        <v>0.19021206874839736</v>
      </c>
      <c r="E105">
        <f t="shared" si="29"/>
        <v>0.62110761362676103</v>
      </c>
      <c r="F105">
        <f t="shared" si="30"/>
        <v>0.190885727271317</v>
      </c>
      <c r="G105">
        <f t="shared" si="30"/>
        <v>0.62108838667694732</v>
      </c>
      <c r="H105">
        <f t="shared" si="31"/>
        <v>0.18953833517628388</v>
      </c>
      <c r="I105">
        <f t="shared" si="31"/>
        <v>0.62112536888230307</v>
      </c>
      <c r="J105">
        <f t="shared" si="17"/>
        <v>0.19054889800985719</v>
      </c>
      <c r="K105">
        <f t="shared" si="18"/>
        <v>0.62109800015185423</v>
      </c>
      <c r="L105">
        <f t="shared" si="19"/>
        <v>0.18987520196234062</v>
      </c>
      <c r="M105">
        <f t="shared" si="20"/>
        <v>0.62111649125453205</v>
      </c>
      <c r="N105">
        <f t="shared" si="21"/>
        <v>0.19052967106004348</v>
      </c>
      <c r="O105">
        <f t="shared" si="22"/>
        <v>0.62042434162893456</v>
      </c>
      <c r="P105">
        <f t="shared" si="23"/>
        <v>0.18985744670679858</v>
      </c>
      <c r="Q105">
        <f t="shared" si="24"/>
        <v>0.62044275768241852</v>
      </c>
      <c r="R105" s="3">
        <f t="shared" si="25"/>
        <v>457.48532610877595</v>
      </c>
      <c r="S105" s="3">
        <f t="shared" si="26"/>
        <v>0.18175285060425456</v>
      </c>
      <c r="T105">
        <f t="shared" si="27"/>
        <v>0.31290911110799113</v>
      </c>
    </row>
    <row r="106" spans="2:20" x14ac:dyDescent="0.55000000000000004">
      <c r="B106">
        <f t="shared" si="28"/>
        <v>27</v>
      </c>
      <c r="D106">
        <f t="shared" si="29"/>
        <v>7.7228857042003926E-2</v>
      </c>
      <c r="E106">
        <f t="shared" si="29"/>
        <v>0.60309125969225585</v>
      </c>
      <c r="F106">
        <f t="shared" si="30"/>
        <v>7.7871386555024472E-2</v>
      </c>
      <c r="G106">
        <f t="shared" si="30"/>
        <v>0.6033195826983897</v>
      </c>
      <c r="H106">
        <f t="shared" si="31"/>
        <v>7.658676907638988E-2</v>
      </c>
      <c r="I106">
        <f t="shared" si="31"/>
        <v>0.60286152312110464</v>
      </c>
      <c r="J106">
        <f t="shared" si="17"/>
        <v>7.7550121798514199E-2</v>
      </c>
      <c r="K106">
        <f t="shared" si="18"/>
        <v>0.60320542119532283</v>
      </c>
      <c r="L106">
        <f t="shared" si="19"/>
        <v>7.6907813059196903E-2</v>
      </c>
      <c r="M106">
        <f t="shared" si="20"/>
        <v>0.60297639140668025</v>
      </c>
      <c r="N106">
        <f t="shared" si="21"/>
        <v>7.7778444804648045E-2</v>
      </c>
      <c r="O106">
        <f t="shared" si="22"/>
        <v>0.60256289168230226</v>
      </c>
      <c r="P106">
        <f t="shared" si="23"/>
        <v>7.7137549630348121E-2</v>
      </c>
      <c r="Q106">
        <f t="shared" si="24"/>
        <v>0.6023343034410662</v>
      </c>
      <c r="R106" s="3">
        <f t="shared" si="25"/>
        <v>460.85405174196433</v>
      </c>
      <c r="S106" s="3">
        <f t="shared" si="26"/>
        <v>0.18277370428120249</v>
      </c>
      <c r="T106">
        <f t="shared" si="27"/>
        <v>0.30709309175600041</v>
      </c>
    </row>
    <row r="107" spans="2:20" x14ac:dyDescent="0.55000000000000004">
      <c r="B107">
        <f t="shared" si="28"/>
        <v>28</v>
      </c>
      <c r="D107">
        <f t="shared" si="29"/>
        <v>-2.313977624132002E-2</v>
      </c>
      <c r="E107">
        <f t="shared" si="29"/>
        <v>0.54472834839443607</v>
      </c>
      <c r="F107">
        <f t="shared" si="30"/>
        <v>-2.26128028834514E-2</v>
      </c>
      <c r="G107">
        <f t="shared" si="30"/>
        <v>0.545179553502664</v>
      </c>
      <c r="H107">
        <f t="shared" si="31"/>
        <v>-2.3665840488391394E-2</v>
      </c>
      <c r="I107">
        <f t="shared" si="31"/>
        <v>0.54427596036533255</v>
      </c>
      <c r="J107">
        <f t="shared" si="17"/>
        <v>-2.2876289562385708E-2</v>
      </c>
      <c r="K107">
        <f t="shared" si="18"/>
        <v>0.54495395094855004</v>
      </c>
      <c r="L107">
        <f t="shared" si="19"/>
        <v>-2.3402808364855705E-2</v>
      </c>
      <c r="M107">
        <f t="shared" si="20"/>
        <v>0.54450215437988425</v>
      </c>
      <c r="N107">
        <f t="shared" si="21"/>
        <v>-2.2425084454157772E-2</v>
      </c>
      <c r="O107">
        <f t="shared" si="22"/>
        <v>0.54442697759068137</v>
      </c>
      <c r="P107">
        <f t="shared" si="23"/>
        <v>-2.2950420335752182E-2</v>
      </c>
      <c r="Q107">
        <f t="shared" si="24"/>
        <v>0.5439760901328129</v>
      </c>
      <c r="R107" s="3">
        <f t="shared" si="25"/>
        <v>465.73839566715674</v>
      </c>
      <c r="S107" s="3">
        <f t="shared" si="26"/>
        <v>0.18726725366051933</v>
      </c>
      <c r="T107">
        <f t="shared" si="27"/>
        <v>0.29952222469546341</v>
      </c>
    </row>
    <row r="108" spans="2:20" x14ac:dyDescent="0.55000000000000004">
      <c r="B108">
        <f t="shared" si="28"/>
        <v>29</v>
      </c>
      <c r="D108">
        <f t="shared" si="29"/>
        <v>-9.7544176833666466E-2</v>
      </c>
      <c r="E108">
        <f t="shared" si="29"/>
        <v>0.45260656681848555</v>
      </c>
      <c r="F108">
        <f t="shared" si="30"/>
        <v>-9.7204065982235785E-2</v>
      </c>
      <c r="G108">
        <f t="shared" si="30"/>
        <v>0.45322863999638696</v>
      </c>
      <c r="H108">
        <f t="shared" si="31"/>
        <v>-9.788301534397803E-2</v>
      </c>
      <c r="I108">
        <f t="shared" si="31"/>
        <v>0.45198368760876206</v>
      </c>
      <c r="J108">
        <f t="shared" si="17"/>
        <v>-9.7374121407951125E-2</v>
      </c>
      <c r="K108">
        <f t="shared" si="18"/>
        <v>0.45291760340743625</v>
      </c>
      <c r="L108">
        <f t="shared" si="19"/>
        <v>-9.7713596088822241E-2</v>
      </c>
      <c r="M108">
        <f t="shared" si="20"/>
        <v>0.4522951272136238</v>
      </c>
      <c r="N108">
        <f t="shared" si="21"/>
        <v>-9.6752048230049709E-2</v>
      </c>
      <c r="O108">
        <f t="shared" si="22"/>
        <v>0.45257749255600555</v>
      </c>
      <c r="P108">
        <f t="shared" si="23"/>
        <v>-9.709071687909876E-2</v>
      </c>
      <c r="Q108">
        <f t="shared" si="24"/>
        <v>0.45195628870331223</v>
      </c>
      <c r="R108" s="3">
        <f t="shared" si="25"/>
        <v>471.7911780550109</v>
      </c>
      <c r="S108" s="3">
        <f t="shared" si="26"/>
        <v>0.19611451603058258</v>
      </c>
      <c r="T108">
        <f t="shared" si="27"/>
        <v>0.29245630414164958</v>
      </c>
    </row>
    <row r="109" spans="2:20" x14ac:dyDescent="0.55000000000000004">
      <c r="B109">
        <f t="shared" si="28"/>
        <v>30</v>
      </c>
      <c r="D109">
        <f t="shared" si="29"/>
        <v>-0.13561454432876099</v>
      </c>
      <c r="E109">
        <f t="shared" si="29"/>
        <v>0.33748977186502593</v>
      </c>
      <c r="F109">
        <f t="shared" si="30"/>
        <v>-0.13551101574847826</v>
      </c>
      <c r="G109">
        <f t="shared" si="30"/>
        <v>0.33820930865799265</v>
      </c>
      <c r="H109">
        <f t="shared" si="31"/>
        <v>-0.13571658503742065</v>
      </c>
      <c r="I109">
        <f t="shared" si="31"/>
        <v>0.33676990887707792</v>
      </c>
      <c r="J109">
        <f t="shared" si="17"/>
        <v>-0.13556278003861963</v>
      </c>
      <c r="K109">
        <f t="shared" si="18"/>
        <v>0.33784954026150926</v>
      </c>
      <c r="L109">
        <f t="shared" si="19"/>
        <v>-0.13566556468309082</v>
      </c>
      <c r="M109">
        <f t="shared" si="20"/>
        <v>0.33712984037105193</v>
      </c>
      <c r="N109">
        <f t="shared" si="21"/>
        <v>-0.13484324324565292</v>
      </c>
      <c r="O109">
        <f t="shared" si="22"/>
        <v>0.33774601168122653</v>
      </c>
      <c r="P109">
        <f t="shared" si="23"/>
        <v>-0.13494570169514281</v>
      </c>
      <c r="Q109">
        <f t="shared" si="24"/>
        <v>0.33702779966239227</v>
      </c>
      <c r="R109" s="3">
        <f t="shared" si="25"/>
        <v>478.6291193195932</v>
      </c>
      <c r="S109" s="3">
        <f t="shared" si="26"/>
        <v>0.20882848149708264</v>
      </c>
      <c r="T109">
        <f t="shared" si="27"/>
        <v>0.28829774705637834</v>
      </c>
    </row>
    <row r="110" spans="2:20" x14ac:dyDescent="0.55000000000000004">
      <c r="B110">
        <f t="shared" si="28"/>
        <v>31</v>
      </c>
      <c r="D110">
        <f t="shared" si="29"/>
        <v>-0.13119941216541164</v>
      </c>
      <c r="E110">
        <f t="shared" si="29"/>
        <v>0.21308138531730936</v>
      </c>
      <c r="F110">
        <f t="shared" si="30"/>
        <v>-0.13135460626377518</v>
      </c>
      <c r="G110">
        <f t="shared" si="30"/>
        <v>0.21381204414047961</v>
      </c>
      <c r="H110">
        <f t="shared" si="31"/>
        <v>-0.13104268879015823</v>
      </c>
      <c r="I110">
        <f t="shared" si="31"/>
        <v>0.21235092771288266</v>
      </c>
      <c r="J110">
        <f t="shared" si="17"/>
        <v>-0.1312770092145934</v>
      </c>
      <c r="K110">
        <f t="shared" si="18"/>
        <v>0.21344671472889448</v>
      </c>
      <c r="L110">
        <f t="shared" si="19"/>
        <v>-0.13112105047778494</v>
      </c>
      <c r="M110">
        <f t="shared" si="20"/>
        <v>0.21271615651509601</v>
      </c>
      <c r="N110">
        <f t="shared" si="21"/>
        <v>-0.13054635039142315</v>
      </c>
      <c r="O110">
        <f t="shared" si="22"/>
        <v>0.21360190882725802</v>
      </c>
      <c r="P110">
        <f t="shared" si="23"/>
        <v>-0.13039059287335825</v>
      </c>
      <c r="Q110">
        <f t="shared" si="24"/>
        <v>0.21287287989034942</v>
      </c>
      <c r="R110" s="3">
        <f t="shared" si="25"/>
        <v>485.87888109932027</v>
      </c>
      <c r="S110" s="3">
        <f t="shared" si="26"/>
        <v>0.22373468225271342</v>
      </c>
      <c r="T110">
        <f t="shared" si="27"/>
        <v>0.28885224959498768</v>
      </c>
    </row>
    <row r="111" spans="2:20" x14ac:dyDescent="0.55000000000000004">
      <c r="B111">
        <f t="shared" si="28"/>
        <v>32</v>
      </c>
      <c r="D111">
        <f t="shared" si="29"/>
        <v>-8.3120266113578922E-2</v>
      </c>
      <c r="E111">
        <f t="shared" si="29"/>
        <v>9.4442968025976196E-2</v>
      </c>
      <c r="F111">
        <f t="shared" si="30"/>
        <v>-8.3525917827886931E-2</v>
      </c>
      <c r="G111">
        <f t="shared" si="30"/>
        <v>9.5095453311473829E-2</v>
      </c>
      <c r="H111">
        <f t="shared" si="31"/>
        <v>-8.2713224255621762E-2</v>
      </c>
      <c r="I111">
        <f t="shared" si="31"/>
        <v>9.3791197846881405E-2</v>
      </c>
      <c r="J111">
        <f t="shared" si="17"/>
        <v>-8.3323091970732927E-2</v>
      </c>
      <c r="K111">
        <f t="shared" si="18"/>
        <v>9.4769210668725012E-2</v>
      </c>
      <c r="L111">
        <f t="shared" si="19"/>
        <v>-8.2916745184600349E-2</v>
      </c>
      <c r="M111">
        <f t="shared" si="20"/>
        <v>9.41170829364288E-2</v>
      </c>
      <c r="N111">
        <f t="shared" si="21"/>
        <v>-8.2670606685235293E-2</v>
      </c>
      <c r="O111">
        <f t="shared" si="22"/>
        <v>9.5174862383033021E-2</v>
      </c>
      <c r="P111">
        <f t="shared" si="23"/>
        <v>-8.2264975005505558E-2</v>
      </c>
      <c r="Q111">
        <f t="shared" si="24"/>
        <v>9.4524124794385961E-2</v>
      </c>
      <c r="R111" s="3">
        <f t="shared" si="25"/>
        <v>493.20990122404021</v>
      </c>
      <c r="S111" s="3">
        <f t="shared" si="26"/>
        <v>0.23848911123969471</v>
      </c>
      <c r="T111">
        <f t="shared" si="27"/>
        <v>0.29484065261394043</v>
      </c>
    </row>
    <row r="112" spans="2:20" x14ac:dyDescent="0.55000000000000004">
      <c r="B112">
        <f t="shared" si="28"/>
        <v>33</v>
      </c>
      <c r="D112">
        <f t="shared" si="29"/>
        <v>4.6454016518095468E-3</v>
      </c>
      <c r="E112">
        <f t="shared" si="29"/>
        <v>-3.7508998743810053E-3</v>
      </c>
      <c r="F112">
        <f t="shared" si="30"/>
        <v>4.0272909052778937E-3</v>
      </c>
      <c r="G112">
        <f t="shared" si="30"/>
        <v>-3.2584686253119841E-3</v>
      </c>
      <c r="H112">
        <f t="shared" si="31"/>
        <v>5.2645972502193359E-3</v>
      </c>
      <c r="I112">
        <f t="shared" si="31"/>
        <v>-4.2421754853263363E-3</v>
      </c>
      <c r="J112">
        <f t="shared" si="17"/>
        <v>4.3363462785437207E-3</v>
      </c>
      <c r="K112">
        <f t="shared" si="18"/>
        <v>-3.5046842498464947E-3</v>
      </c>
      <c r="L112">
        <f t="shared" si="19"/>
        <v>4.9549994510144409E-3</v>
      </c>
      <c r="M112">
        <f t="shared" si="20"/>
        <v>-3.9965376798536713E-3</v>
      </c>
      <c r="N112">
        <f t="shared" si="21"/>
        <v>4.8287775276127419E-3</v>
      </c>
      <c r="O112">
        <f t="shared" si="22"/>
        <v>-2.8865735033148415E-3</v>
      </c>
      <c r="P112">
        <f t="shared" si="23"/>
        <v>5.4462750619597719E-3</v>
      </c>
      <c r="Q112">
        <f t="shared" si="24"/>
        <v>-3.3773420814438822E-3</v>
      </c>
      <c r="R112" s="3">
        <f t="shared" si="25"/>
        <v>500.35182352471548</v>
      </c>
      <c r="S112" s="3">
        <f t="shared" si="26"/>
        <v>0.25072521971078188</v>
      </c>
      <c r="T112">
        <f t="shared" si="27"/>
        <v>0.30576815491748938</v>
      </c>
    </row>
    <row r="113" spans="1:20" x14ac:dyDescent="0.55000000000000004">
      <c r="B113">
        <f t="shared" si="28"/>
        <v>34</v>
      </c>
      <c r="D113">
        <f t="shared" si="29"/>
        <v>0.12337490872145043</v>
      </c>
      <c r="E113">
        <f t="shared" si="29"/>
        <v>-6.8921359082096179E-2</v>
      </c>
      <c r="F113">
        <f t="shared" si="30"/>
        <v>0.1226079699695948</v>
      </c>
      <c r="G113">
        <f t="shared" si="30"/>
        <v>-6.8653881773367051E-2</v>
      </c>
      <c r="H113">
        <f t="shared" si="31"/>
        <v>0.12414249444885872</v>
      </c>
      <c r="I113">
        <f t="shared" si="31"/>
        <v>-6.9187365266203657E-2</v>
      </c>
      <c r="J113">
        <f t="shared" si="17"/>
        <v>0.12299143934552262</v>
      </c>
      <c r="K113">
        <f t="shared" si="18"/>
        <v>-6.8787620427731622E-2</v>
      </c>
      <c r="L113">
        <f t="shared" si="19"/>
        <v>0.12375870158515458</v>
      </c>
      <c r="M113">
        <f t="shared" si="20"/>
        <v>-6.9054362174149925E-2</v>
      </c>
      <c r="N113">
        <f t="shared" si="21"/>
        <v>0.12325891665425175</v>
      </c>
      <c r="O113">
        <f t="shared" si="22"/>
        <v>-6.8020681675875994E-2</v>
      </c>
      <c r="P113">
        <f t="shared" si="23"/>
        <v>0.12402470776926205</v>
      </c>
      <c r="Q113">
        <f t="shared" si="24"/>
        <v>-6.8286776446741637E-2</v>
      </c>
      <c r="R113" s="3">
        <f t="shared" si="25"/>
        <v>507.09868619753257</v>
      </c>
      <c r="S113" s="3">
        <f t="shared" si="26"/>
        <v>0.25862883118971508</v>
      </c>
      <c r="T113">
        <f t="shared" si="27"/>
        <v>0.32012601303223281</v>
      </c>
    </row>
    <row r="114" spans="1:20" x14ac:dyDescent="0.55000000000000004">
      <c r="B114">
        <f t="shared" si="28"/>
        <v>35</v>
      </c>
      <c r="D114">
        <f>D40*$F40</f>
        <v>0.26055938921555566</v>
      </c>
      <c r="E114">
        <f>E40*$F40</f>
        <v>-9.2061488859708634E-2</v>
      </c>
      <c r="F114">
        <f t="shared" si="30"/>
        <v>0.25972581734353439</v>
      </c>
      <c r="G114">
        <f t="shared" si="30"/>
        <v>-9.20592216879665E-2</v>
      </c>
      <c r="H114">
        <f t="shared" si="31"/>
        <v>0.26139308657207866</v>
      </c>
      <c r="I114">
        <f t="shared" si="31"/>
        <v>-9.2062132069857791E-2</v>
      </c>
      <c r="J114">
        <f t="shared" si="17"/>
        <v>0.26014260327954503</v>
      </c>
      <c r="K114">
        <f t="shared" si="18"/>
        <v>-9.2060355273837574E-2</v>
      </c>
      <c r="L114">
        <f t="shared" si="19"/>
        <v>0.26097623789381719</v>
      </c>
      <c r="M114">
        <f t="shared" si="20"/>
        <v>-9.2061810464783206E-2</v>
      </c>
      <c r="N114">
        <f t="shared" si="21"/>
        <v>0.26014487045128715</v>
      </c>
      <c r="O114">
        <f t="shared" si="22"/>
        <v>-9.1226783401816308E-2</v>
      </c>
      <c r="P114">
        <f t="shared" si="23"/>
        <v>0.26097688110396633</v>
      </c>
      <c r="Q114">
        <f t="shared" si="24"/>
        <v>-9.1228113108260206E-2</v>
      </c>
      <c r="R114" s="3">
        <f t="shared" si="25"/>
        <v>513.30403746883701</v>
      </c>
      <c r="S114" s="3">
        <f t="shared" si="26"/>
        <v>0.26130635168841088</v>
      </c>
      <c r="T114">
        <f t="shared" si="27"/>
        <v>0.33581545215513486</v>
      </c>
    </row>
    <row r="115" spans="1:20" x14ac:dyDescent="0.55000000000000004">
      <c r="B115">
        <f t="shared" si="28"/>
        <v>36</v>
      </c>
      <c r="D115">
        <f>D41*$F41</f>
        <v>0.40130250860562583</v>
      </c>
      <c r="E115">
        <f>E41*$F41</f>
        <v>-6.8810225605672973E-2</v>
      </c>
      <c r="F115">
        <f t="shared" si="30"/>
        <v>0.40049382803518302</v>
      </c>
      <c r="G115">
        <f t="shared" si="30"/>
        <v>-6.9083902986524684E-2</v>
      </c>
      <c r="H115">
        <f t="shared" si="31"/>
        <v>0.40211076835627496</v>
      </c>
      <c r="I115">
        <f t="shared" si="31"/>
        <v>-6.8534953254076963E-2</v>
      </c>
      <c r="J115">
        <f t="shared" si="17"/>
        <v>0.40089816832040442</v>
      </c>
      <c r="K115">
        <f t="shared" si="18"/>
        <v>-6.8947064296098828E-2</v>
      </c>
      <c r="L115">
        <f t="shared" si="19"/>
        <v>0.4017066384809504</v>
      </c>
      <c r="M115">
        <f t="shared" si="20"/>
        <v>-6.8672589429874975E-2</v>
      </c>
      <c r="N115">
        <f t="shared" si="21"/>
        <v>0.40062449093955271</v>
      </c>
      <c r="O115">
        <f t="shared" si="22"/>
        <v>-6.8138383725656018E-2</v>
      </c>
      <c r="P115">
        <f t="shared" si="23"/>
        <v>0.40143136612935437</v>
      </c>
      <c r="Q115">
        <f t="shared" si="24"/>
        <v>-6.7864329679225843E-2</v>
      </c>
      <c r="R115" s="3">
        <f t="shared" si="25"/>
        <v>518.87121168008332</v>
      </c>
      <c r="S115" s="3">
        <f t="shared" si="26"/>
        <v>0.25889485410844537</v>
      </c>
      <c r="T115">
        <f t="shared" si="27"/>
        <v>0.35065400315170309</v>
      </c>
    </row>
    <row r="116" spans="1:20" x14ac:dyDescent="0.55000000000000004">
      <c r="A116" t="s">
        <v>11</v>
      </c>
      <c r="D116">
        <f>SIN($D$3)*$C$1/2</f>
        <v>0.19999998186200607</v>
      </c>
      <c r="E116">
        <f>COS($D$3)*$C$1/2</f>
        <v>0.34641017198575053</v>
      </c>
    </row>
    <row r="117" spans="1:20" x14ac:dyDescent="0.55000000000000004">
      <c r="B117">
        <v>0</v>
      </c>
      <c r="D117" s="3">
        <f t="shared" ref="D117:D140" si="32">S79</f>
        <v>0.2524330705631031</v>
      </c>
      <c r="E117">
        <f t="shared" ref="E117:E140" si="33">T79</f>
        <v>0.36283778303022235</v>
      </c>
    </row>
    <row r="118" spans="1:20" x14ac:dyDescent="0.55000000000000004">
      <c r="B118">
        <v>1</v>
      </c>
      <c r="D118" s="3">
        <f t="shared" si="32"/>
        <v>0.24355803965951001</v>
      </c>
      <c r="E118">
        <f t="shared" si="33"/>
        <v>0.37126977451477705</v>
      </c>
    </row>
    <row r="119" spans="1:20" x14ac:dyDescent="0.55000000000000004">
      <c r="B119">
        <v>2</v>
      </c>
      <c r="D119" s="3">
        <f t="shared" si="32"/>
        <v>0.2341130079739222</v>
      </c>
      <c r="E119">
        <f t="shared" si="33"/>
        <v>0.37570783015896081</v>
      </c>
    </row>
    <row r="120" spans="1:20" x14ac:dyDescent="0.55000000000000004">
      <c r="B120">
        <v>3</v>
      </c>
      <c r="D120" s="3">
        <f t="shared" si="32"/>
        <v>0.22575324014228254</v>
      </c>
      <c r="E120">
        <f t="shared" si="33"/>
        <v>0.37672693825494263</v>
      </c>
      <c r="J120" t="s">
        <v>18</v>
      </c>
      <c r="L120" t="s">
        <v>19</v>
      </c>
      <c r="N120" t="s">
        <v>33</v>
      </c>
      <c r="P120" t="s">
        <v>34</v>
      </c>
    </row>
    <row r="121" spans="1:20" x14ac:dyDescent="0.55000000000000004">
      <c r="B121">
        <v>4</v>
      </c>
      <c r="D121" s="3">
        <f t="shared" si="32"/>
        <v>0.21962365031854109</v>
      </c>
      <c r="E121">
        <f t="shared" si="33"/>
        <v>0.37552320731126232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20" x14ac:dyDescent="0.55000000000000004">
      <c r="B122">
        <v>5</v>
      </c>
      <c r="D122" s="3">
        <f t="shared" si="32"/>
        <v>0.21616085391294548</v>
      </c>
      <c r="E122">
        <f t="shared" si="33"/>
        <v>0.37361001349117462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20" x14ac:dyDescent="0.55000000000000004">
      <c r="B123">
        <v>6</v>
      </c>
      <c r="D123" s="3">
        <f t="shared" si="32"/>
        <v>0.21504658938041188</v>
      </c>
      <c r="E123">
        <f t="shared" si="33"/>
        <v>0.37246932051379378</v>
      </c>
    </row>
    <row r="124" spans="1:20" x14ac:dyDescent="0.55000000000000004">
      <c r="B124">
        <v>7</v>
      </c>
      <c r="D124" s="3">
        <f t="shared" si="32"/>
        <v>0.21531289438571499</v>
      </c>
      <c r="E124">
        <f t="shared" si="33"/>
        <v>0.37322365487825993</v>
      </c>
    </row>
    <row r="125" spans="1:20" x14ac:dyDescent="0.55000000000000004">
      <c r="B125">
        <v>8</v>
      </c>
      <c r="D125" s="3">
        <f t="shared" si="32"/>
        <v>0.21557489555464973</v>
      </c>
      <c r="E125">
        <f t="shared" si="33"/>
        <v>0.37638749606980543</v>
      </c>
    </row>
    <row r="126" spans="1:20" x14ac:dyDescent="0.55000000000000004">
      <c r="B126">
        <v>9</v>
      </c>
      <c r="D126" s="3">
        <f t="shared" si="32"/>
        <v>0.21434705033210127</v>
      </c>
      <c r="E126">
        <f t="shared" si="33"/>
        <v>0.38174232698192478</v>
      </c>
    </row>
    <row r="127" spans="1:20" x14ac:dyDescent="0.55000000000000004">
      <c r="B127">
        <v>10</v>
      </c>
      <c r="D127" s="3">
        <f t="shared" si="32"/>
        <v>0.2103852079139262</v>
      </c>
      <c r="E127">
        <f t="shared" si="33"/>
        <v>0.38835918543881126</v>
      </c>
    </row>
    <row r="128" spans="1:20" x14ac:dyDescent="0.55000000000000004">
      <c r="B128">
        <v>11</v>
      </c>
      <c r="D128" s="3">
        <f t="shared" si="32"/>
        <v>0.20299140075436389</v>
      </c>
      <c r="E128">
        <f t="shared" si="33"/>
        <v>0.39476858346694316</v>
      </c>
    </row>
    <row r="129" spans="2:5" x14ac:dyDescent="0.55000000000000004">
      <c r="B129">
        <v>12</v>
      </c>
      <c r="D129" s="3">
        <f t="shared" si="32"/>
        <v>0.19222169148044477</v>
      </c>
      <c r="E129">
        <f t="shared" si="33"/>
        <v>0.39925274495182284</v>
      </c>
    </row>
    <row r="130" spans="2:5" x14ac:dyDescent="0.55000000000000004">
      <c r="B130">
        <v>13</v>
      </c>
      <c r="D130" s="3">
        <f t="shared" si="32"/>
        <v>0.17894987070819712</v>
      </c>
      <c r="E130">
        <f t="shared" si="33"/>
        <v>0.40021207923977764</v>
      </c>
    </row>
    <row r="131" spans="2:5" x14ac:dyDescent="0.55000000000000004">
      <c r="B131">
        <v>14</v>
      </c>
      <c r="D131" s="3">
        <f t="shared" si="32"/>
        <v>0.16476086671830409</v>
      </c>
      <c r="E131">
        <f t="shared" si="33"/>
        <v>0.39653958867167738</v>
      </c>
    </row>
    <row r="132" spans="2:5" x14ac:dyDescent="0.55000000000000004">
      <c r="B132">
        <v>15</v>
      </c>
      <c r="D132" s="3">
        <f t="shared" si="32"/>
        <v>0.15167622462689057</v>
      </c>
      <c r="E132">
        <f t="shared" si="33"/>
        <v>0.38792659047758954</v>
      </c>
    </row>
    <row r="133" spans="2:5" x14ac:dyDescent="0.55000000000000004">
      <c r="B133">
        <v>16</v>
      </c>
      <c r="D133" s="3">
        <f t="shared" si="32"/>
        <v>0.141747825701589</v>
      </c>
      <c r="E133">
        <f t="shared" si="33"/>
        <v>0.37502403544819146</v>
      </c>
    </row>
    <row r="134" spans="2:5" x14ac:dyDescent="0.55000000000000004">
      <c r="B134">
        <v>17</v>
      </c>
      <c r="D134" s="3">
        <f t="shared" si="32"/>
        <v>0.13659150436411976</v>
      </c>
      <c r="E134">
        <f t="shared" si="33"/>
        <v>0.35939935521478539</v>
      </c>
    </row>
    <row r="135" spans="2:5" x14ac:dyDescent="0.55000000000000004">
      <c r="B135">
        <v>18</v>
      </c>
      <c r="D135" s="3">
        <f t="shared" si="32"/>
        <v>0.13696313380272032</v>
      </c>
      <c r="E135">
        <f t="shared" si="33"/>
        <v>0.34326230626657134</v>
      </c>
    </row>
    <row r="136" spans="2:5" x14ac:dyDescent="0.55000000000000004">
      <c r="B136">
        <v>19</v>
      </c>
      <c r="D136" s="3">
        <f t="shared" si="32"/>
        <v>0.14249621141901245</v>
      </c>
      <c r="E136">
        <f t="shared" si="33"/>
        <v>0.32898557875338991</v>
      </c>
    </row>
    <row r="137" spans="2:5" x14ac:dyDescent="0.55000000000000004">
      <c r="B137">
        <v>20</v>
      </c>
      <c r="D137" s="3">
        <f t="shared" si="32"/>
        <v>0.15170864257653494</v>
      </c>
      <c r="E137">
        <f t="shared" si="33"/>
        <v>0.31851191396425993</v>
      </c>
    </row>
    <row r="138" spans="2:5" x14ac:dyDescent="0.55000000000000004">
      <c r="B138">
        <v>21</v>
      </c>
      <c r="D138" s="3">
        <f t="shared" si="32"/>
        <v>0.16233436845231952</v>
      </c>
      <c r="E138">
        <f t="shared" si="33"/>
        <v>0.31280330525819872</v>
      </c>
    </row>
    <row r="139" spans="2:5" x14ac:dyDescent="0.55000000000000004">
      <c r="B139">
        <v>22</v>
      </c>
      <c r="D139" s="3">
        <f t="shared" si="32"/>
        <v>0.17193976991315257</v>
      </c>
      <c r="E139">
        <f t="shared" si="33"/>
        <v>0.31152086489885661</v>
      </c>
    </row>
    <row r="140" spans="2:5" x14ac:dyDescent="0.55000000000000004">
      <c r="B140">
        <v>23</v>
      </c>
      <c r="D140" s="3">
        <f t="shared" si="32"/>
        <v>0.17866571757644562</v>
      </c>
      <c r="E140">
        <f t="shared" si="33"/>
        <v>0.31309193550237413</v>
      </c>
    </row>
    <row r="141" spans="2:5" x14ac:dyDescent="0.55000000000000004">
      <c r="B141">
        <v>24</v>
      </c>
      <c r="D141" s="3">
        <f t="shared" ref="D141:D147" si="34">S103</f>
        <v>0.18184385660741445</v>
      </c>
      <c r="E141">
        <f t="shared" ref="E141:E147" si="35">T103</f>
        <v>0.31520591732774661</v>
      </c>
    </row>
    <row r="142" spans="2:5" x14ac:dyDescent="0.55000000000000004">
      <c r="B142">
        <v>25</v>
      </c>
      <c r="D142" s="3">
        <f t="shared" si="34"/>
        <v>0.18223401406867334</v>
      </c>
      <c r="E142">
        <f t="shared" si="35"/>
        <v>0.3156080333845076</v>
      </c>
    </row>
    <row r="143" spans="2:5" x14ac:dyDescent="0.55000000000000004">
      <c r="B143">
        <v>26</v>
      </c>
      <c r="D143" s="3">
        <f t="shared" si="34"/>
        <v>0.18175285060425456</v>
      </c>
      <c r="E143">
        <f t="shared" si="35"/>
        <v>0.31290911110799113</v>
      </c>
    </row>
    <row r="144" spans="2:5" x14ac:dyDescent="0.55000000000000004">
      <c r="B144">
        <v>27</v>
      </c>
      <c r="D144" s="3">
        <f t="shared" si="34"/>
        <v>0.18277370428120249</v>
      </c>
      <c r="E144">
        <f t="shared" si="35"/>
        <v>0.30709309175600041</v>
      </c>
    </row>
    <row r="145" spans="2:5" x14ac:dyDescent="0.55000000000000004">
      <c r="B145">
        <v>28</v>
      </c>
      <c r="D145" s="3">
        <f t="shared" si="34"/>
        <v>0.18726725366051933</v>
      </c>
      <c r="E145">
        <f t="shared" si="35"/>
        <v>0.29952222469546341</v>
      </c>
    </row>
    <row r="146" spans="2:5" x14ac:dyDescent="0.55000000000000004">
      <c r="B146">
        <v>29</v>
      </c>
      <c r="D146" s="3">
        <f t="shared" si="34"/>
        <v>0.19611451603058258</v>
      </c>
      <c r="E146">
        <f t="shared" si="35"/>
        <v>0.29245630414164958</v>
      </c>
    </row>
    <row r="147" spans="2:5" x14ac:dyDescent="0.55000000000000004">
      <c r="B147">
        <v>30</v>
      </c>
      <c r="D147" s="3">
        <f t="shared" si="34"/>
        <v>0.20882848149708264</v>
      </c>
      <c r="E147">
        <f t="shared" si="35"/>
        <v>0.28829774705637834</v>
      </c>
    </row>
    <row r="148" spans="2:5" x14ac:dyDescent="0.55000000000000004">
      <c r="B148">
        <v>31</v>
      </c>
      <c r="D148" s="3">
        <f t="shared" ref="D148:E153" si="36">S110</f>
        <v>0.22373468225271342</v>
      </c>
      <c r="E148">
        <f t="shared" si="36"/>
        <v>0.28885224959498768</v>
      </c>
    </row>
    <row r="149" spans="2:5" x14ac:dyDescent="0.55000000000000004">
      <c r="B149">
        <v>32</v>
      </c>
      <c r="D149" s="3">
        <f t="shared" si="36"/>
        <v>0.23848911123969471</v>
      </c>
      <c r="E149">
        <f t="shared" si="36"/>
        <v>0.29484065261394043</v>
      </c>
    </row>
    <row r="150" spans="2:5" x14ac:dyDescent="0.55000000000000004">
      <c r="B150">
        <v>33</v>
      </c>
      <c r="D150" s="3">
        <f t="shared" si="36"/>
        <v>0.25072521971078188</v>
      </c>
      <c r="E150">
        <f t="shared" si="36"/>
        <v>0.30576815491748938</v>
      </c>
    </row>
    <row r="151" spans="2:5" x14ac:dyDescent="0.55000000000000004">
      <c r="B151">
        <v>34</v>
      </c>
      <c r="D151" s="3">
        <f t="shared" si="36"/>
        <v>0.25862883118971508</v>
      </c>
      <c r="E151">
        <f t="shared" si="36"/>
        <v>0.32012601303223281</v>
      </c>
    </row>
    <row r="152" spans="2:5" x14ac:dyDescent="0.55000000000000004">
      <c r="B152">
        <v>35</v>
      </c>
      <c r="D152" s="3">
        <f t="shared" si="36"/>
        <v>0.26130635168841088</v>
      </c>
      <c r="E152">
        <f t="shared" si="36"/>
        <v>0.33581545215513486</v>
      </c>
    </row>
    <row r="153" spans="2:5" x14ac:dyDescent="0.55000000000000004">
      <c r="B153">
        <v>36</v>
      </c>
      <c r="D153" s="3">
        <f t="shared" si="36"/>
        <v>0.25889485410844537</v>
      </c>
      <c r="E153">
        <f t="shared" si="36"/>
        <v>0.35065400315170309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397-6F64-4449-8B89-4A2F43B7C366}">
  <dimension ref="A1:AE153"/>
  <sheetViews>
    <sheetView topLeftCell="AE72" workbookViewId="0">
      <selection activeCell="W79" sqref="W79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-0.8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36</v>
      </c>
      <c r="F2">
        <f>F1/C2*2*PI()</f>
        <v>0</v>
      </c>
      <c r="H2" s="2">
        <v>0.01</v>
      </c>
    </row>
    <row r="3" spans="1:12" x14ac:dyDescent="0.55000000000000004">
      <c r="B3" s="1" t="s">
        <v>3</v>
      </c>
      <c r="C3" s="2">
        <v>0.6</v>
      </c>
      <c r="D3">
        <f>C3*2*PI()</f>
        <v>3.7699111843077517</v>
      </c>
      <c r="E3" t="s">
        <v>4</v>
      </c>
      <c r="F3" s="2">
        <v>0.1</v>
      </c>
      <c r="H3">
        <f>-H2</f>
        <v>-0.01</v>
      </c>
      <c r="J3">
        <f>H2</f>
        <v>0.01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0.57022820183397849</v>
      </c>
      <c r="G5">
        <f>COS($C5+$F$2-$H$2)</f>
        <v>0.99995000041666526</v>
      </c>
      <c r="H5">
        <f>SIN($C5+$F$2-$H$2)</f>
        <v>-9.9998333341666645E-3</v>
      </c>
      <c r="I5">
        <f>COS($C5+$F$2+$H$2)</f>
        <v>0.99995000041666526</v>
      </c>
      <c r="J5">
        <f>SIN($C5+$F$2+$H$2)</f>
        <v>9.9998333341666645E-3</v>
      </c>
      <c r="K5">
        <f>SIN($C5+$D$3-$H$2)*$C$1+$F$3</f>
        <v>0.56373266253320831</v>
      </c>
      <c r="L5">
        <f>SIN($C5+$D$3+$H$2)*$C$1+$F$3</f>
        <v>0.57667671870642068</v>
      </c>
    </row>
    <row r="6" spans="1:12" x14ac:dyDescent="0.55000000000000004">
      <c r="B6">
        <v>1</v>
      </c>
      <c r="C6">
        <f t="shared" ref="C6:C69" si="0">B6/$C$2*2*PI()</f>
        <v>0.17453292519943295</v>
      </c>
      <c r="D6">
        <f t="shared" ref="D6:D41" si="1">COS($C6+$F$2)</f>
        <v>0.98480775301220802</v>
      </c>
      <c r="E6">
        <f t="shared" ref="E6:E41" si="2">SIN($C6+$F$2)</f>
        <v>0.17364817766693033</v>
      </c>
      <c r="F6">
        <f t="shared" ref="F6:F41" si="3">SIN($C6+$D$3)*$C$1+$F$3</f>
        <v>0.67547184027092066</v>
      </c>
      <c r="G6">
        <f t="shared" ref="G6:G41" si="4">COS($C6+$F$2-$H$2)</f>
        <v>0.98649496587034369</v>
      </c>
      <c r="H6">
        <f t="shared" ref="H6:H41" si="5">SIN($C6+$F$2-$H$2)</f>
        <v>0.16379158193408291</v>
      </c>
      <c r="I6">
        <f t="shared" ref="I6:I41" si="6">COS($C6+$F$2+$H$2)</f>
        <v>0.98302206019944161</v>
      </c>
      <c r="J6">
        <f t="shared" ref="J6:J41" si="7">SIN($C6+$F$2+$H$2)</f>
        <v>0.18348740872671743</v>
      </c>
      <c r="K6">
        <f t="shared" ref="K6:K41" si="8">SIN($C6+$D$3-$H$2)*$C$1+$F$3</f>
        <v>0.66988589257566744</v>
      </c>
      <c r="L6">
        <f t="shared" ref="L6:L41" si="9">SIN($C6+$D$3+$H$2)*$C$1+$F$3</f>
        <v>0.68100024126170522</v>
      </c>
    </row>
    <row r="7" spans="1:12" x14ac:dyDescent="0.55000000000000004">
      <c r="B7">
        <v>2</v>
      </c>
      <c r="C7">
        <f t="shared" si="0"/>
        <v>0.3490658503988659</v>
      </c>
      <c r="D7">
        <f t="shared" si="1"/>
        <v>0.93969262078590843</v>
      </c>
      <c r="E7">
        <f t="shared" si="2"/>
        <v>0.34202014332566871</v>
      </c>
      <c r="F7">
        <f t="shared" si="3"/>
        <v>0.7632300580440331</v>
      </c>
      <c r="G7">
        <f t="shared" si="4"/>
        <v>0.94306578097659088</v>
      </c>
      <c r="H7">
        <f t="shared" si="5"/>
        <v>0.33260627286780498</v>
      </c>
      <c r="I7">
        <f t="shared" si="6"/>
        <v>0.93622549211622186</v>
      </c>
      <c r="J7">
        <f t="shared" si="7"/>
        <v>0.35139981205421572</v>
      </c>
      <c r="K7">
        <f t="shared" si="8"/>
        <v>0.758723428148391</v>
      </c>
      <c r="L7">
        <f t="shared" si="9"/>
        <v>0.76767036548656076</v>
      </c>
    </row>
    <row r="8" spans="1:12" x14ac:dyDescent="0.55000000000000004">
      <c r="B8">
        <v>3</v>
      </c>
      <c r="C8">
        <f t="shared" si="0"/>
        <v>0.52359877559829882</v>
      </c>
      <c r="D8">
        <f t="shared" si="1"/>
        <v>0.86602540378443871</v>
      </c>
      <c r="E8">
        <f t="shared" si="2"/>
        <v>0.49999999999999994</v>
      </c>
      <c r="F8">
        <f t="shared" si="3"/>
        <v>0.83083636611408085</v>
      </c>
      <c r="G8">
        <f t="shared" si="4"/>
        <v>0.87098201954217547</v>
      </c>
      <c r="H8">
        <f t="shared" si="5"/>
        <v>0.49131489050733379</v>
      </c>
      <c r="I8">
        <f t="shared" si="6"/>
        <v>0.86098218620800882</v>
      </c>
      <c r="J8">
        <f t="shared" si="7"/>
        <v>0.50863510990933136</v>
      </c>
      <c r="K8">
        <f t="shared" si="8"/>
        <v>0.82754598568696414</v>
      </c>
      <c r="L8">
        <f t="shared" si="9"/>
        <v>0.83405366351361432</v>
      </c>
    </row>
    <row r="9" spans="1:12" x14ac:dyDescent="0.55000000000000004">
      <c r="B9">
        <v>4</v>
      </c>
      <c r="C9">
        <f t="shared" si="0"/>
        <v>0.69813170079773179</v>
      </c>
      <c r="D9">
        <f t="shared" si="1"/>
        <v>0.76604444311897801</v>
      </c>
      <c r="E9">
        <f t="shared" si="2"/>
        <v>0.64278760968653925</v>
      </c>
      <c r="F9">
        <f t="shared" si="3"/>
        <v>0.87623658102079716</v>
      </c>
      <c r="G9">
        <f t="shared" si="4"/>
        <v>0.77243391018213903</v>
      </c>
      <c r="H9">
        <f t="shared" si="5"/>
        <v>0.63509515381612791</v>
      </c>
      <c r="I9">
        <f t="shared" si="6"/>
        <v>0.75957837224987346</v>
      </c>
      <c r="J9">
        <f t="shared" si="7"/>
        <v>0.65041578733163652</v>
      </c>
      <c r="K9">
        <f t="shared" si="8"/>
        <v>0.87426242660647113</v>
      </c>
      <c r="L9">
        <f t="shared" si="9"/>
        <v>0.87813311242388281</v>
      </c>
    </row>
    <row r="10" spans="1:12" x14ac:dyDescent="0.55000000000000004">
      <c r="B10">
        <v>5</v>
      </c>
      <c r="C10">
        <f t="shared" si="0"/>
        <v>0.87266462599716477</v>
      </c>
      <c r="D10">
        <f t="shared" si="1"/>
        <v>0.64278760968653936</v>
      </c>
      <c r="E10">
        <f t="shared" si="2"/>
        <v>0.76604444311897801</v>
      </c>
      <c r="F10">
        <f t="shared" si="3"/>
        <v>0.89805124020785942</v>
      </c>
      <c r="G10">
        <f t="shared" si="4"/>
        <v>0.65041578733163663</v>
      </c>
      <c r="H10">
        <f t="shared" si="5"/>
        <v>0.75957837224987346</v>
      </c>
      <c r="I10">
        <f t="shared" si="6"/>
        <v>0.63509515381612802</v>
      </c>
      <c r="J10">
        <f t="shared" si="7"/>
        <v>0.77243391018213892</v>
      </c>
      <c r="K10">
        <f t="shared" si="8"/>
        <v>0.89745329548923292</v>
      </c>
      <c r="L10">
        <f t="shared" si="9"/>
        <v>0.89856938046750556</v>
      </c>
    </row>
    <row r="11" spans="1:12" x14ac:dyDescent="0.55000000000000004">
      <c r="B11">
        <v>6</v>
      </c>
      <c r="C11">
        <f t="shared" si="0"/>
        <v>1.0471975511965976</v>
      </c>
      <c r="D11">
        <f t="shared" si="1"/>
        <v>0.50000000000000011</v>
      </c>
      <c r="E11">
        <f t="shared" si="2"/>
        <v>0.8660254037844386</v>
      </c>
      <c r="F11">
        <f t="shared" si="3"/>
        <v>0.89561751629461872</v>
      </c>
      <c r="G11">
        <f t="shared" si="4"/>
        <v>0.50863510990933147</v>
      </c>
      <c r="H11">
        <f t="shared" si="5"/>
        <v>0.8609821862080087</v>
      </c>
      <c r="I11">
        <f t="shared" si="6"/>
        <v>0.49131489050733396</v>
      </c>
      <c r="J11">
        <f t="shared" si="7"/>
        <v>0.87098201954217547</v>
      </c>
      <c r="K11">
        <f t="shared" si="8"/>
        <v>0.89641394951939268</v>
      </c>
      <c r="L11">
        <f t="shared" si="9"/>
        <v>0.89474152198122769</v>
      </c>
    </row>
    <row r="12" spans="1:12" x14ac:dyDescent="0.55000000000000004">
      <c r="B12">
        <v>7</v>
      </c>
      <c r="C12">
        <f t="shared" si="0"/>
        <v>1.2217304763960306</v>
      </c>
      <c r="D12">
        <f t="shared" si="1"/>
        <v>0.34202014332566882</v>
      </c>
      <c r="E12">
        <f t="shared" si="2"/>
        <v>0.93969262078590832</v>
      </c>
      <c r="F12">
        <f t="shared" si="3"/>
        <v>0.86900935675065505</v>
      </c>
      <c r="G12">
        <f t="shared" si="4"/>
        <v>0.35139981205421583</v>
      </c>
      <c r="H12">
        <f t="shared" si="5"/>
        <v>0.93622549211622186</v>
      </c>
      <c r="I12">
        <f t="shared" si="6"/>
        <v>0.33260627286780509</v>
      </c>
      <c r="J12">
        <f t="shared" si="7"/>
        <v>0.94306578097659088</v>
      </c>
      <c r="K12">
        <f t="shared" si="8"/>
        <v>0.87117596869830927</v>
      </c>
      <c r="L12">
        <f t="shared" si="9"/>
        <v>0.86676584450816474</v>
      </c>
    </row>
    <row r="13" spans="1:12" x14ac:dyDescent="0.55000000000000004">
      <c r="B13">
        <v>8</v>
      </c>
      <c r="C13">
        <f t="shared" si="0"/>
        <v>1.3962634015954636</v>
      </c>
      <c r="D13">
        <f t="shared" si="1"/>
        <v>0.17364817766693041</v>
      </c>
      <c r="E13">
        <f t="shared" si="2"/>
        <v>0.98480775301220802</v>
      </c>
      <c r="F13">
        <f t="shared" si="3"/>
        <v>0.81903523703933367</v>
      </c>
      <c r="G13">
        <f t="shared" si="4"/>
        <v>0.18348740872671751</v>
      </c>
      <c r="H13">
        <f t="shared" si="5"/>
        <v>0.98302206019944161</v>
      </c>
      <c r="I13">
        <f t="shared" si="6"/>
        <v>0.163791581934083</v>
      </c>
      <c r="J13">
        <f t="shared" si="7"/>
        <v>0.98649496587034369</v>
      </c>
      <c r="K13">
        <f t="shared" si="8"/>
        <v>0.82250619630219723</v>
      </c>
      <c r="L13">
        <f t="shared" si="9"/>
        <v>0.81549237485196013</v>
      </c>
    </row>
    <row r="14" spans="1:12" x14ac:dyDescent="0.55000000000000004">
      <c r="B14">
        <v>9</v>
      </c>
      <c r="C14">
        <f t="shared" si="0"/>
        <v>1.5707963267948966</v>
      </c>
      <c r="D14">
        <f t="shared" si="1"/>
        <v>6.1257422745431001E-17</v>
      </c>
      <c r="E14">
        <f t="shared" si="2"/>
        <v>1</v>
      </c>
      <c r="F14">
        <f t="shared" si="3"/>
        <v>0.74721359549995803</v>
      </c>
      <c r="G14">
        <f t="shared" si="4"/>
        <v>9.9998333341667356E-3</v>
      </c>
      <c r="H14">
        <f t="shared" si="5"/>
        <v>0.99995000041666526</v>
      </c>
      <c r="I14">
        <f t="shared" si="6"/>
        <v>-9.9998333341666124E-3</v>
      </c>
      <c r="J14">
        <f t="shared" si="7"/>
        <v>0.99995000041666526</v>
      </c>
      <c r="K14">
        <f t="shared" si="8"/>
        <v>0.75188343873721908</v>
      </c>
      <c r="L14">
        <f t="shared" si="9"/>
        <v>0.74247903144248995</v>
      </c>
    </row>
    <row r="15" spans="1:12" x14ac:dyDescent="0.55000000000000004">
      <c r="B15">
        <v>10</v>
      </c>
      <c r="C15">
        <f t="shared" si="0"/>
        <v>1.7453292519943295</v>
      </c>
      <c r="D15">
        <f t="shared" si="1"/>
        <v>-0.1736481776669303</v>
      </c>
      <c r="E15">
        <f t="shared" si="2"/>
        <v>0.98480775301220802</v>
      </c>
      <c r="F15">
        <f t="shared" si="3"/>
        <v>0.65572669636719805</v>
      </c>
      <c r="G15">
        <f t="shared" si="4"/>
        <v>-0.16379158193408286</v>
      </c>
      <c r="H15">
        <f t="shared" si="5"/>
        <v>0.98649496587034369</v>
      </c>
      <c r="I15">
        <f t="shared" si="6"/>
        <v>-0.18348740872671737</v>
      </c>
      <c r="J15">
        <f t="shared" si="7"/>
        <v>0.98302206019944161</v>
      </c>
      <c r="K15">
        <f t="shared" si="8"/>
        <v>0.66145353275514696</v>
      </c>
      <c r="L15">
        <f t="shared" si="9"/>
        <v>0.64994428777271651</v>
      </c>
    </row>
    <row r="16" spans="1:12" x14ac:dyDescent="0.55000000000000004">
      <c r="B16">
        <v>11</v>
      </c>
      <c r="C16">
        <f t="shared" si="0"/>
        <v>1.9198621771937625</v>
      </c>
      <c r="D16">
        <f t="shared" si="1"/>
        <v>-0.34202014332566871</v>
      </c>
      <c r="E16">
        <f t="shared" si="2"/>
        <v>0.93969262078590843</v>
      </c>
      <c r="F16">
        <f t="shared" si="3"/>
        <v>0.5473543227765979</v>
      </c>
      <c r="G16">
        <f t="shared" si="4"/>
        <v>-0.33260627286780498</v>
      </c>
      <c r="H16">
        <f t="shared" si="5"/>
        <v>0.94306578097659088</v>
      </c>
      <c r="I16">
        <f t="shared" si="6"/>
        <v>-0.35139981205421572</v>
      </c>
      <c r="J16">
        <f t="shared" si="7"/>
        <v>0.93622549211622186</v>
      </c>
      <c r="K16">
        <f t="shared" si="8"/>
        <v>0.55396414528950599</v>
      </c>
      <c r="L16">
        <f t="shared" si="9"/>
        <v>0.54069976520420615</v>
      </c>
    </row>
    <row r="17" spans="2:12" x14ac:dyDescent="0.55000000000000004">
      <c r="B17">
        <v>12</v>
      </c>
      <c r="C17">
        <f t="shared" si="0"/>
        <v>2.0943951023931953</v>
      </c>
      <c r="D17">
        <f t="shared" si="1"/>
        <v>-0.49999999999999978</v>
      </c>
      <c r="E17">
        <f t="shared" si="2"/>
        <v>0.86602540378443871</v>
      </c>
      <c r="F17">
        <f t="shared" si="3"/>
        <v>0.42538931446064077</v>
      </c>
      <c r="G17">
        <f t="shared" si="4"/>
        <v>-0.49131489050733385</v>
      </c>
      <c r="H17">
        <f t="shared" si="5"/>
        <v>0.87098201954217547</v>
      </c>
      <c r="I17">
        <f t="shared" si="6"/>
        <v>-0.50863510990933103</v>
      </c>
      <c r="J17">
        <f t="shared" si="7"/>
        <v>0.86098218620800904</v>
      </c>
      <c r="K17">
        <f t="shared" si="8"/>
        <v>0.4326812869861848</v>
      </c>
      <c r="L17">
        <f t="shared" si="9"/>
        <v>0.41806480327480755</v>
      </c>
    </row>
    <row r="18" spans="2:12" x14ac:dyDescent="0.55000000000000004">
      <c r="B18">
        <v>13</v>
      </c>
      <c r="C18">
        <f t="shared" si="0"/>
        <v>2.2689280275926285</v>
      </c>
      <c r="D18">
        <f t="shared" si="1"/>
        <v>-0.64278760968653936</v>
      </c>
      <c r="E18">
        <f t="shared" si="2"/>
        <v>0.76604444311897801</v>
      </c>
      <c r="F18">
        <f t="shared" si="3"/>
        <v>0.29353751647973431</v>
      </c>
      <c r="G18">
        <f t="shared" si="4"/>
        <v>-0.63509515381612813</v>
      </c>
      <c r="H18">
        <f t="shared" si="5"/>
        <v>0.77243391018213881</v>
      </c>
      <c r="I18">
        <f t="shared" si="6"/>
        <v>-0.65041578733163641</v>
      </c>
      <c r="J18">
        <f t="shared" si="7"/>
        <v>0.75957837224987357</v>
      </c>
      <c r="K18">
        <f t="shared" si="8"/>
        <v>0.30129007612264186</v>
      </c>
      <c r="L18">
        <f t="shared" si="9"/>
        <v>0.2857656032464595</v>
      </c>
    </row>
    <row r="19" spans="2:12" x14ac:dyDescent="0.55000000000000004">
      <c r="B19">
        <v>14</v>
      </c>
      <c r="C19">
        <f t="shared" si="0"/>
        <v>2.4434609527920612</v>
      </c>
      <c r="D19">
        <f t="shared" si="1"/>
        <v>-0.7660444431189779</v>
      </c>
      <c r="E19">
        <f t="shared" si="2"/>
        <v>0.64278760968653947</v>
      </c>
      <c r="F19">
        <f t="shared" si="3"/>
        <v>0.15580517899530053</v>
      </c>
      <c r="G19">
        <f t="shared" si="4"/>
        <v>-0.75957837224987346</v>
      </c>
      <c r="H19">
        <f t="shared" si="5"/>
        <v>0.65041578733163652</v>
      </c>
      <c r="I19">
        <f t="shared" si="6"/>
        <v>-0.77243391018213869</v>
      </c>
      <c r="J19">
        <f t="shared" si="7"/>
        <v>0.63509515381612824</v>
      </c>
      <c r="K19">
        <f t="shared" si="8"/>
        <v>0.16378276815380627</v>
      </c>
      <c r="L19">
        <f t="shared" si="9"/>
        <v>0.14782200936539941</v>
      </c>
    </row>
    <row r="20" spans="2:12" x14ac:dyDescent="0.55000000000000004">
      <c r="B20">
        <v>15</v>
      </c>
      <c r="C20">
        <f t="shared" si="0"/>
        <v>2.6179938779914944</v>
      </c>
      <c r="D20">
        <f t="shared" si="1"/>
        <v>-0.86602540378443871</v>
      </c>
      <c r="E20">
        <f t="shared" si="2"/>
        <v>0.49999999999999994</v>
      </c>
      <c r="F20">
        <f t="shared" si="3"/>
        <v>1.6377229385876949E-2</v>
      </c>
      <c r="G20">
        <f t="shared" si="4"/>
        <v>-0.86098218620800893</v>
      </c>
      <c r="H20">
        <f t="shared" si="5"/>
        <v>0.50863510990933114</v>
      </c>
      <c r="I20">
        <f t="shared" si="6"/>
        <v>-0.87098201954217536</v>
      </c>
      <c r="J20">
        <f t="shared" si="7"/>
        <v>0.49131489050733401</v>
      </c>
      <c r="K20">
        <f t="shared" si="8"/>
        <v>2.4337453050254601E-2</v>
      </c>
      <c r="L20">
        <f t="shared" si="9"/>
        <v>8.4253679288752992E-3</v>
      </c>
    </row>
    <row r="21" spans="2:12" x14ac:dyDescent="0.55000000000000004">
      <c r="B21">
        <v>16</v>
      </c>
      <c r="C21">
        <f t="shared" si="0"/>
        <v>2.7925268031909272</v>
      </c>
      <c r="D21">
        <f t="shared" si="1"/>
        <v>-0.93969262078590832</v>
      </c>
      <c r="E21">
        <f t="shared" si="2"/>
        <v>0.34202014332566888</v>
      </c>
      <c r="F21">
        <f t="shared" si="3"/>
        <v>-0.12050988465359946</v>
      </c>
      <c r="G21">
        <f t="shared" si="4"/>
        <v>-0.93622549211622186</v>
      </c>
      <c r="H21">
        <f t="shared" si="5"/>
        <v>0.35139981205421567</v>
      </c>
      <c r="I21">
        <f t="shared" si="6"/>
        <v>-0.94306578097659077</v>
      </c>
      <c r="J21">
        <f t="shared" si="7"/>
        <v>0.33260627286780536</v>
      </c>
      <c r="K21">
        <f t="shared" si="8"/>
        <v>-0.1128088938513245</v>
      </c>
      <c r="L21">
        <f t="shared" si="9"/>
        <v>-0.12818882465116671</v>
      </c>
    </row>
    <row r="22" spans="2:12" x14ac:dyDescent="0.55000000000000004">
      <c r="B22">
        <v>17</v>
      </c>
      <c r="C22">
        <f t="shared" si="0"/>
        <v>2.9670597283903599</v>
      </c>
      <c r="D22">
        <f t="shared" si="1"/>
        <v>-0.98480775301220802</v>
      </c>
      <c r="E22">
        <f t="shared" si="2"/>
        <v>0.17364817766693069</v>
      </c>
      <c r="F22">
        <f t="shared" si="3"/>
        <v>-0.25069691743126188</v>
      </c>
      <c r="G22">
        <f t="shared" si="4"/>
        <v>-0.98302206019944161</v>
      </c>
      <c r="H22">
        <f t="shared" si="5"/>
        <v>0.18348740872671757</v>
      </c>
      <c r="I22">
        <f t="shared" si="6"/>
        <v>-0.98649496587034358</v>
      </c>
      <c r="J22">
        <f t="shared" si="7"/>
        <v>0.1637915819340835</v>
      </c>
      <c r="K22">
        <f t="shared" si="8"/>
        <v>-0.24348915019972736</v>
      </c>
      <c r="L22">
        <f t="shared" si="9"/>
        <v>-0.25786961526329977</v>
      </c>
    </row>
    <row r="23" spans="2:12" x14ac:dyDescent="0.55000000000000004">
      <c r="B23">
        <v>18</v>
      </c>
      <c r="C23">
        <f t="shared" si="0"/>
        <v>3.1415926535897931</v>
      </c>
      <c r="D23">
        <f t="shared" si="1"/>
        <v>-1</v>
      </c>
      <c r="E23">
        <f t="shared" si="2"/>
        <v>1.22514845490862E-16</v>
      </c>
      <c r="F23">
        <f t="shared" si="3"/>
        <v>-0.37022820183397831</v>
      </c>
      <c r="G23">
        <f t="shared" si="4"/>
        <v>-0.99995000041666526</v>
      </c>
      <c r="H23">
        <f t="shared" si="5"/>
        <v>9.9998333341665743E-3</v>
      </c>
      <c r="I23">
        <f t="shared" si="6"/>
        <v>-0.99995000041666526</v>
      </c>
      <c r="J23">
        <f t="shared" si="7"/>
        <v>-9.9998333341663297E-3</v>
      </c>
      <c r="K23">
        <f t="shared" si="8"/>
        <v>-0.36373266253320824</v>
      </c>
      <c r="L23">
        <f t="shared" si="9"/>
        <v>-0.37667671870642061</v>
      </c>
    </row>
    <row r="24" spans="2:12" x14ac:dyDescent="0.55000000000000004">
      <c r="B24">
        <v>19</v>
      </c>
      <c r="C24">
        <f t="shared" si="0"/>
        <v>3.3161255787892263</v>
      </c>
      <c r="D24">
        <f t="shared" si="1"/>
        <v>-0.98480775301220802</v>
      </c>
      <c r="E24">
        <f t="shared" si="2"/>
        <v>-0.17364817766693047</v>
      </c>
      <c r="F24">
        <f t="shared" si="3"/>
        <v>-0.47547184027092071</v>
      </c>
      <c r="G24">
        <f t="shared" si="4"/>
        <v>-0.98649496587034369</v>
      </c>
      <c r="H24">
        <f t="shared" si="5"/>
        <v>-0.16379158193408325</v>
      </c>
      <c r="I24">
        <f t="shared" si="6"/>
        <v>-0.98302206019944161</v>
      </c>
      <c r="J24">
        <f t="shared" si="7"/>
        <v>-0.18348740872671732</v>
      </c>
      <c r="K24">
        <f t="shared" si="8"/>
        <v>-0.46988589257566737</v>
      </c>
      <c r="L24">
        <f t="shared" si="9"/>
        <v>-0.48100024126170515</v>
      </c>
    </row>
    <row r="25" spans="2:12" x14ac:dyDescent="0.55000000000000004">
      <c r="B25">
        <v>20</v>
      </c>
      <c r="C25">
        <f t="shared" si="0"/>
        <v>3.4906585039886591</v>
      </c>
      <c r="D25">
        <f t="shared" si="1"/>
        <v>-0.93969262078590843</v>
      </c>
      <c r="E25">
        <f t="shared" si="2"/>
        <v>-0.34202014332566866</v>
      </c>
      <c r="F25">
        <f t="shared" si="3"/>
        <v>-0.56323005804403314</v>
      </c>
      <c r="G25">
        <f t="shared" si="4"/>
        <v>-0.94306578097659077</v>
      </c>
      <c r="H25">
        <f t="shared" si="5"/>
        <v>-0.33260627286780514</v>
      </c>
      <c r="I25">
        <f t="shared" si="6"/>
        <v>-0.93622549211622197</v>
      </c>
      <c r="J25">
        <f t="shared" si="7"/>
        <v>-0.35139981205421544</v>
      </c>
      <c r="K25">
        <f t="shared" si="8"/>
        <v>-0.55872342814839093</v>
      </c>
      <c r="L25">
        <f t="shared" si="9"/>
        <v>-0.5676703654865608</v>
      </c>
    </row>
    <row r="26" spans="2:12" x14ac:dyDescent="0.55000000000000004">
      <c r="B26">
        <v>21</v>
      </c>
      <c r="C26">
        <f t="shared" si="0"/>
        <v>3.6651914291880923</v>
      </c>
      <c r="D26">
        <f t="shared" si="1"/>
        <v>-0.8660254037844386</v>
      </c>
      <c r="E26">
        <f t="shared" si="2"/>
        <v>-0.50000000000000011</v>
      </c>
      <c r="F26">
        <f t="shared" si="3"/>
        <v>-0.63083636611408078</v>
      </c>
      <c r="G26">
        <f t="shared" si="4"/>
        <v>-0.87098201954217525</v>
      </c>
      <c r="H26">
        <f t="shared" si="5"/>
        <v>-0.49131489050733418</v>
      </c>
      <c r="I26">
        <f t="shared" si="6"/>
        <v>-0.86098218620800882</v>
      </c>
      <c r="J26">
        <f t="shared" si="7"/>
        <v>-0.50863510990933136</v>
      </c>
      <c r="K26">
        <f t="shared" si="8"/>
        <v>-0.62754598568696418</v>
      </c>
      <c r="L26">
        <f t="shared" si="9"/>
        <v>-0.63405366351361425</v>
      </c>
    </row>
    <row r="27" spans="2:12" x14ac:dyDescent="0.55000000000000004">
      <c r="B27">
        <v>22</v>
      </c>
      <c r="C27">
        <f t="shared" si="0"/>
        <v>3.839724354387525</v>
      </c>
      <c r="D27">
        <f t="shared" si="1"/>
        <v>-0.76604444311897801</v>
      </c>
      <c r="E27">
        <f t="shared" si="2"/>
        <v>-0.64278760968653925</v>
      </c>
      <c r="F27">
        <f t="shared" si="3"/>
        <v>-0.6762365810207972</v>
      </c>
      <c r="G27">
        <f t="shared" si="4"/>
        <v>-0.77243391018213892</v>
      </c>
      <c r="H27">
        <f t="shared" si="5"/>
        <v>-0.63509515381612813</v>
      </c>
      <c r="I27">
        <f t="shared" si="6"/>
        <v>-0.75957837224987357</v>
      </c>
      <c r="J27">
        <f t="shared" si="7"/>
        <v>-0.65041578733163641</v>
      </c>
      <c r="K27">
        <f t="shared" si="8"/>
        <v>-0.67426242660647118</v>
      </c>
      <c r="L27">
        <f t="shared" si="9"/>
        <v>-0.67813311242388286</v>
      </c>
    </row>
    <row r="28" spans="2:12" x14ac:dyDescent="0.55000000000000004">
      <c r="B28">
        <v>23</v>
      </c>
      <c r="C28">
        <f t="shared" si="0"/>
        <v>4.0142572795869578</v>
      </c>
      <c r="D28">
        <f t="shared" si="1"/>
        <v>-0.64278760968653947</v>
      </c>
      <c r="E28">
        <f t="shared" si="2"/>
        <v>-0.7660444431189779</v>
      </c>
      <c r="F28">
        <f t="shared" si="3"/>
        <v>-0.69805124020785947</v>
      </c>
      <c r="G28">
        <f t="shared" si="4"/>
        <v>-0.65041578733163663</v>
      </c>
      <c r="H28">
        <f t="shared" si="5"/>
        <v>-0.75957837224987346</v>
      </c>
      <c r="I28">
        <f t="shared" si="6"/>
        <v>-0.63509515381612835</v>
      </c>
      <c r="J28">
        <f t="shared" si="7"/>
        <v>-0.77243391018213869</v>
      </c>
      <c r="K28">
        <f t="shared" si="8"/>
        <v>-0.69745329548923296</v>
      </c>
      <c r="L28">
        <f t="shared" si="9"/>
        <v>-0.69856938046750561</v>
      </c>
    </row>
    <row r="29" spans="2:12" x14ac:dyDescent="0.55000000000000004">
      <c r="B29">
        <v>24</v>
      </c>
      <c r="C29">
        <f t="shared" si="0"/>
        <v>4.1887902047863905</v>
      </c>
      <c r="D29">
        <f t="shared" si="1"/>
        <v>-0.50000000000000044</v>
      </c>
      <c r="E29">
        <f t="shared" si="2"/>
        <v>-0.86602540378443837</v>
      </c>
      <c r="F29">
        <f t="shared" si="3"/>
        <v>-0.69561751629461877</v>
      </c>
      <c r="G29">
        <f t="shared" si="4"/>
        <v>-0.50863510990933158</v>
      </c>
      <c r="H29">
        <f t="shared" si="5"/>
        <v>-0.8609821862080087</v>
      </c>
      <c r="I29">
        <f t="shared" si="6"/>
        <v>-0.49131489050733446</v>
      </c>
      <c r="J29">
        <f t="shared" si="7"/>
        <v>-0.87098201954217513</v>
      </c>
      <c r="K29">
        <f t="shared" si="8"/>
        <v>-0.69641394951939273</v>
      </c>
      <c r="L29">
        <f t="shared" si="9"/>
        <v>-0.69474152198122774</v>
      </c>
    </row>
    <row r="30" spans="2:12" x14ac:dyDescent="0.55000000000000004">
      <c r="B30">
        <v>25</v>
      </c>
      <c r="C30">
        <f t="shared" si="0"/>
        <v>4.3633231299858233</v>
      </c>
      <c r="D30">
        <f t="shared" si="1"/>
        <v>-0.34202014332566938</v>
      </c>
      <c r="E30">
        <f t="shared" si="2"/>
        <v>-0.93969262078590821</v>
      </c>
      <c r="F30">
        <f t="shared" si="3"/>
        <v>-0.66900935675065554</v>
      </c>
      <c r="G30">
        <f t="shared" si="4"/>
        <v>-0.35139981205421617</v>
      </c>
      <c r="H30">
        <f t="shared" si="5"/>
        <v>-0.93622549211622175</v>
      </c>
      <c r="I30">
        <f t="shared" si="6"/>
        <v>-0.33260627286780581</v>
      </c>
      <c r="J30">
        <f t="shared" si="7"/>
        <v>-0.94306578097659055</v>
      </c>
      <c r="K30">
        <f t="shared" si="8"/>
        <v>-0.67117596869830976</v>
      </c>
      <c r="L30">
        <f t="shared" si="9"/>
        <v>-0.66676584450816523</v>
      </c>
    </row>
    <row r="31" spans="2:12" x14ac:dyDescent="0.55000000000000004">
      <c r="B31">
        <v>26</v>
      </c>
      <c r="C31">
        <f t="shared" si="0"/>
        <v>4.5378560551852569</v>
      </c>
      <c r="D31">
        <f t="shared" si="1"/>
        <v>-0.17364817766693033</v>
      </c>
      <c r="E31">
        <f t="shared" si="2"/>
        <v>-0.98480775301220802</v>
      </c>
      <c r="F31">
        <f t="shared" si="3"/>
        <v>-0.61903523703933372</v>
      </c>
      <c r="G31">
        <f t="shared" si="4"/>
        <v>-0.18348740872671718</v>
      </c>
      <c r="H31">
        <f t="shared" si="5"/>
        <v>-0.98302206019944161</v>
      </c>
      <c r="I31">
        <f t="shared" si="6"/>
        <v>-0.16379158193408311</v>
      </c>
      <c r="J31">
        <f t="shared" si="7"/>
        <v>-0.98649496587034369</v>
      </c>
      <c r="K31">
        <f t="shared" si="8"/>
        <v>-0.62250619630219728</v>
      </c>
      <c r="L31">
        <f t="shared" si="9"/>
        <v>-0.61549237485196018</v>
      </c>
    </row>
    <row r="32" spans="2:12" x14ac:dyDescent="0.55000000000000004">
      <c r="B32">
        <v>27</v>
      </c>
      <c r="C32">
        <f t="shared" si="0"/>
        <v>4.7123889803846897</v>
      </c>
      <c r="D32">
        <f t="shared" si="1"/>
        <v>-1.83772268236293E-16</v>
      </c>
      <c r="E32">
        <f t="shared" si="2"/>
        <v>-1</v>
      </c>
      <c r="F32">
        <f t="shared" si="3"/>
        <v>-0.54721359549995818</v>
      </c>
      <c r="G32">
        <f t="shared" si="4"/>
        <v>-9.999833334166635E-3</v>
      </c>
      <c r="H32">
        <f t="shared" si="5"/>
        <v>-0.99995000041666526</v>
      </c>
      <c r="I32">
        <f t="shared" si="6"/>
        <v>9.9998333341662672E-3</v>
      </c>
      <c r="J32">
        <f t="shared" si="7"/>
        <v>-0.99995000041666526</v>
      </c>
      <c r="K32">
        <f t="shared" si="8"/>
        <v>-0.55188343873721923</v>
      </c>
      <c r="L32">
        <f t="shared" si="9"/>
        <v>-0.54247903144248999</v>
      </c>
    </row>
    <row r="33" spans="1:12" x14ac:dyDescent="0.55000000000000004">
      <c r="B33">
        <v>28</v>
      </c>
      <c r="C33">
        <f t="shared" si="0"/>
        <v>4.8869219055841224</v>
      </c>
      <c r="D33">
        <f t="shared" si="1"/>
        <v>0.17364817766692997</v>
      </c>
      <c r="E33">
        <f t="shared" si="2"/>
        <v>-0.98480775301220813</v>
      </c>
      <c r="F33">
        <f t="shared" si="3"/>
        <v>-0.4557266963671982</v>
      </c>
      <c r="G33">
        <f t="shared" si="4"/>
        <v>0.16379158193408275</v>
      </c>
      <c r="H33">
        <f t="shared" si="5"/>
        <v>-0.98649496587034369</v>
      </c>
      <c r="I33">
        <f t="shared" si="6"/>
        <v>0.18348740872671682</v>
      </c>
      <c r="J33">
        <f t="shared" si="7"/>
        <v>-0.98302206019944172</v>
      </c>
      <c r="K33">
        <f t="shared" si="8"/>
        <v>-0.46145353275514711</v>
      </c>
      <c r="L33">
        <f t="shared" si="9"/>
        <v>-0.44994428777271656</v>
      </c>
    </row>
    <row r="34" spans="1:12" x14ac:dyDescent="0.55000000000000004">
      <c r="B34">
        <v>29</v>
      </c>
      <c r="C34">
        <f t="shared" si="0"/>
        <v>5.0614548307835561</v>
      </c>
      <c r="D34">
        <f t="shared" si="1"/>
        <v>0.34202014332566899</v>
      </c>
      <c r="E34">
        <f t="shared" si="2"/>
        <v>-0.93969262078590832</v>
      </c>
      <c r="F34">
        <f t="shared" si="3"/>
        <v>-0.34735432277659684</v>
      </c>
      <c r="G34">
        <f t="shared" si="4"/>
        <v>0.33260627286780547</v>
      </c>
      <c r="H34">
        <f t="shared" si="5"/>
        <v>-0.94306578097659066</v>
      </c>
      <c r="I34">
        <f t="shared" si="6"/>
        <v>0.35139981205421583</v>
      </c>
      <c r="J34">
        <f t="shared" si="7"/>
        <v>-0.93622549211622186</v>
      </c>
      <c r="K34">
        <f t="shared" si="8"/>
        <v>-0.35396414528950482</v>
      </c>
      <c r="L34">
        <f t="shared" si="9"/>
        <v>-0.34069976520420509</v>
      </c>
    </row>
    <row r="35" spans="1:12" x14ac:dyDescent="0.55000000000000004">
      <c r="B35">
        <v>30</v>
      </c>
      <c r="C35">
        <f t="shared" si="0"/>
        <v>5.2359877559829888</v>
      </c>
      <c r="D35">
        <f t="shared" si="1"/>
        <v>0.50000000000000011</v>
      </c>
      <c r="E35">
        <f t="shared" si="2"/>
        <v>-0.8660254037844386</v>
      </c>
      <c r="F35">
        <f t="shared" si="3"/>
        <v>-0.22538931446063956</v>
      </c>
      <c r="G35">
        <f t="shared" si="4"/>
        <v>0.49131489050733412</v>
      </c>
      <c r="H35">
        <f t="shared" si="5"/>
        <v>-0.87098201954217536</v>
      </c>
      <c r="I35">
        <f t="shared" si="6"/>
        <v>0.50863510990933136</v>
      </c>
      <c r="J35">
        <f t="shared" si="7"/>
        <v>-0.86098218620800882</v>
      </c>
      <c r="K35">
        <f t="shared" si="8"/>
        <v>-0.23268128698618365</v>
      </c>
      <c r="L35">
        <f t="shared" si="9"/>
        <v>-0.21806480327480635</v>
      </c>
    </row>
    <row r="36" spans="1:12" x14ac:dyDescent="0.55000000000000004">
      <c r="B36">
        <v>31</v>
      </c>
      <c r="C36">
        <f t="shared" si="0"/>
        <v>5.4105206811824216</v>
      </c>
      <c r="D36">
        <f t="shared" si="1"/>
        <v>0.64278760968653925</v>
      </c>
      <c r="E36">
        <f t="shared" si="2"/>
        <v>-0.76604444311897812</v>
      </c>
      <c r="F36">
        <f t="shared" si="3"/>
        <v>-9.3537516479733712E-2</v>
      </c>
      <c r="G36">
        <f t="shared" si="4"/>
        <v>0.63509515381612802</v>
      </c>
      <c r="H36">
        <f t="shared" si="5"/>
        <v>-0.77243391018213892</v>
      </c>
      <c r="I36">
        <f t="shared" si="6"/>
        <v>0.6504157873316363</v>
      </c>
      <c r="J36">
        <f t="shared" si="7"/>
        <v>-0.75957837224987368</v>
      </c>
      <c r="K36">
        <f t="shared" si="8"/>
        <v>-0.10129007612264124</v>
      </c>
      <c r="L36">
        <f t="shared" si="9"/>
        <v>-8.5765603246458905E-2</v>
      </c>
    </row>
    <row r="37" spans="1:12" x14ac:dyDescent="0.55000000000000004">
      <c r="B37">
        <v>32</v>
      </c>
      <c r="C37">
        <f t="shared" si="0"/>
        <v>5.5850536063818543</v>
      </c>
      <c r="D37">
        <f t="shared" si="1"/>
        <v>0.76604444311897779</v>
      </c>
      <c r="E37">
        <f t="shared" si="2"/>
        <v>-0.64278760968653958</v>
      </c>
      <c r="F37">
        <f t="shared" si="3"/>
        <v>4.4194821004700104E-2</v>
      </c>
      <c r="G37">
        <f t="shared" si="4"/>
        <v>0.75957837224987335</v>
      </c>
      <c r="H37">
        <f t="shared" si="5"/>
        <v>-0.65041578733163663</v>
      </c>
      <c r="I37">
        <f t="shared" si="6"/>
        <v>0.77243391018213858</v>
      </c>
      <c r="J37">
        <f t="shared" si="7"/>
        <v>-0.63509515381612835</v>
      </c>
      <c r="K37">
        <f t="shared" si="8"/>
        <v>3.6217231846194353E-2</v>
      </c>
      <c r="L37">
        <f t="shared" si="9"/>
        <v>5.2177990634601212E-2</v>
      </c>
    </row>
    <row r="38" spans="1:12" x14ac:dyDescent="0.55000000000000004">
      <c r="B38">
        <v>33</v>
      </c>
      <c r="C38">
        <f t="shared" si="0"/>
        <v>5.7595865315812871</v>
      </c>
      <c r="D38">
        <f t="shared" si="1"/>
        <v>0.86602540378443837</v>
      </c>
      <c r="E38">
        <f t="shared" si="2"/>
        <v>-0.50000000000000044</v>
      </c>
      <c r="F38">
        <f t="shared" si="3"/>
        <v>0.18362277061412297</v>
      </c>
      <c r="G38">
        <f t="shared" si="4"/>
        <v>0.8609821862080087</v>
      </c>
      <c r="H38">
        <f t="shared" si="5"/>
        <v>-0.5086351099093317</v>
      </c>
      <c r="I38">
        <f t="shared" si="6"/>
        <v>0.87098201954217513</v>
      </c>
      <c r="J38">
        <f t="shared" si="7"/>
        <v>-0.49131489050733451</v>
      </c>
      <c r="K38">
        <f t="shared" si="8"/>
        <v>0.17566254694974531</v>
      </c>
      <c r="L38">
        <f t="shared" si="9"/>
        <v>0.1915746320711246</v>
      </c>
    </row>
    <row r="39" spans="1:12" x14ac:dyDescent="0.55000000000000004">
      <c r="B39">
        <v>34</v>
      </c>
      <c r="C39">
        <f t="shared" si="0"/>
        <v>5.9341194567807198</v>
      </c>
      <c r="D39">
        <f t="shared" si="1"/>
        <v>0.93969262078590809</v>
      </c>
      <c r="E39">
        <f t="shared" si="2"/>
        <v>-0.34202014332566943</v>
      </c>
      <c r="F39">
        <f t="shared" si="3"/>
        <v>0.32050988465359942</v>
      </c>
      <c r="G39">
        <f t="shared" si="4"/>
        <v>0.93622549211622175</v>
      </c>
      <c r="H39">
        <f t="shared" si="5"/>
        <v>-0.35139981205421622</v>
      </c>
      <c r="I39">
        <f t="shared" si="6"/>
        <v>0.94306578097659055</v>
      </c>
      <c r="J39">
        <f t="shared" si="7"/>
        <v>-0.33260627286780586</v>
      </c>
      <c r="K39">
        <f t="shared" si="8"/>
        <v>0.31280889385132438</v>
      </c>
      <c r="L39">
        <f t="shared" si="9"/>
        <v>0.32818882465116661</v>
      </c>
    </row>
    <row r="40" spans="1:12" x14ac:dyDescent="0.55000000000000004">
      <c r="B40">
        <v>35</v>
      </c>
      <c r="C40">
        <f t="shared" si="0"/>
        <v>6.1086523819801535</v>
      </c>
      <c r="D40">
        <f t="shared" si="1"/>
        <v>0.98480775301220802</v>
      </c>
      <c r="E40">
        <f t="shared" si="2"/>
        <v>-0.17364817766693039</v>
      </c>
      <c r="F40">
        <f t="shared" si="3"/>
        <v>0.45069691743126183</v>
      </c>
      <c r="G40">
        <f t="shared" si="4"/>
        <v>0.98302206019944161</v>
      </c>
      <c r="H40">
        <f t="shared" si="5"/>
        <v>-0.18348740872671726</v>
      </c>
      <c r="I40">
        <f t="shared" si="6"/>
        <v>0.98649496587034369</v>
      </c>
      <c r="J40">
        <f t="shared" si="7"/>
        <v>-0.16379158193408316</v>
      </c>
      <c r="K40">
        <f t="shared" si="8"/>
        <v>0.44348915019972723</v>
      </c>
      <c r="L40">
        <f t="shared" si="9"/>
        <v>0.45786961526329972</v>
      </c>
    </row>
    <row r="41" spans="1:12" x14ac:dyDescent="0.55000000000000004">
      <c r="B41">
        <v>36</v>
      </c>
      <c r="C41">
        <f t="shared" si="0"/>
        <v>6.2831853071795862</v>
      </c>
      <c r="D41">
        <f t="shared" si="1"/>
        <v>1</v>
      </c>
      <c r="E41">
        <f t="shared" si="2"/>
        <v>-2.45029690981724E-16</v>
      </c>
      <c r="F41">
        <f t="shared" si="3"/>
        <v>0.57022820183397827</v>
      </c>
      <c r="G41">
        <f t="shared" si="4"/>
        <v>0.99995000041666526</v>
      </c>
      <c r="H41">
        <f t="shared" si="5"/>
        <v>-9.9998333341666957E-3</v>
      </c>
      <c r="I41">
        <f t="shared" si="6"/>
        <v>0.99995000041666526</v>
      </c>
      <c r="J41">
        <f t="shared" si="7"/>
        <v>9.9998333341662065E-3</v>
      </c>
      <c r="K41">
        <f t="shared" si="8"/>
        <v>0.56373266253320808</v>
      </c>
      <c r="L41">
        <f t="shared" si="9"/>
        <v>0.57667671870642045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-0.76047597471245065</v>
      </c>
      <c r="E42">
        <f>SIN(C42+$F$2+$D$3)*$D$1</f>
        <v>-0.55251813715492459</v>
      </c>
    </row>
    <row r="43" spans="1:12" x14ac:dyDescent="0.55000000000000004">
      <c r="B43">
        <v>1</v>
      </c>
      <c r="C43">
        <f t="shared" si="0"/>
        <v>0.17453292519943295</v>
      </c>
      <c r="D43">
        <f t="shared" ref="D43:D78" si="10">COS(C43+$F$2+$D$3)*$D$1</f>
        <v>-0.65297886823145768</v>
      </c>
      <c r="E43">
        <f t="shared" ref="E43:E78" si="11">SIN(C43+$F$2+$D$3)*$D$1</f>
        <v>-0.67617941231833179</v>
      </c>
    </row>
    <row r="44" spans="1:12" x14ac:dyDescent="0.55000000000000004">
      <c r="B44">
        <v>2</v>
      </c>
      <c r="C44">
        <f t="shared" si="0"/>
        <v>0.3490658503988659</v>
      </c>
      <c r="D44">
        <f t="shared" si="10"/>
        <v>-0.5256413292625024</v>
      </c>
      <c r="E44">
        <f t="shared" si="11"/>
        <v>-0.77929531820173892</v>
      </c>
    </row>
    <row r="45" spans="1:12" x14ac:dyDescent="0.55000000000000004">
      <c r="B45">
        <v>3</v>
      </c>
      <c r="C45">
        <f t="shared" si="0"/>
        <v>0.52359877559829882</v>
      </c>
      <c r="D45">
        <f t="shared" si="10"/>
        <v>-0.38233244449125209</v>
      </c>
      <c r="E45">
        <f t="shared" si="11"/>
        <v>-0.85873273018404483</v>
      </c>
    </row>
    <row r="46" spans="1:12" x14ac:dyDescent="0.55000000000000004">
      <c r="B46">
        <v>4</v>
      </c>
      <c r="C46">
        <f t="shared" si="0"/>
        <v>0.69813170079773179</v>
      </c>
      <c r="D46">
        <f t="shared" si="10"/>
        <v>-0.2274065818636877</v>
      </c>
      <c r="E46">
        <f t="shared" si="11"/>
        <v>-0.91207798269943663</v>
      </c>
    </row>
    <row r="47" spans="1:12" x14ac:dyDescent="0.55000000000000004">
      <c r="B47">
        <v>5</v>
      </c>
      <c r="C47">
        <f t="shared" si="0"/>
        <v>0.87266462599716477</v>
      </c>
      <c r="D47">
        <f t="shared" si="10"/>
        <v>-6.5571085319478042E-2</v>
      </c>
      <c r="E47">
        <f t="shared" si="11"/>
        <v>-0.93771020724423471</v>
      </c>
    </row>
    <row r="48" spans="1:12" x14ac:dyDescent="0.55000000000000004">
      <c r="B48">
        <v>6</v>
      </c>
      <c r="C48">
        <f t="shared" si="0"/>
        <v>1.0471975511965976</v>
      </c>
      <c r="D48">
        <f t="shared" si="10"/>
        <v>9.8256755471593807E-2</v>
      </c>
      <c r="E48">
        <f t="shared" si="11"/>
        <v>-0.93485058164617696</v>
      </c>
    </row>
    <row r="49" spans="2:5" x14ac:dyDescent="0.55000000000000004">
      <c r="B49">
        <v>7</v>
      </c>
      <c r="C49">
        <f t="shared" si="0"/>
        <v>1.2217304763960306</v>
      </c>
      <c r="D49">
        <f t="shared" si="10"/>
        <v>0.2590991144679794</v>
      </c>
      <c r="E49">
        <f t="shared" si="11"/>
        <v>-0.90358599418201957</v>
      </c>
    </row>
    <row r="50" spans="2:5" x14ac:dyDescent="0.55000000000000004">
      <c r="B50">
        <v>8</v>
      </c>
      <c r="C50">
        <f t="shared" si="0"/>
        <v>1.3962634015954636</v>
      </c>
      <c r="D50">
        <f t="shared" si="10"/>
        <v>0.41206887798173275</v>
      </c>
      <c r="E50">
        <f t="shared" si="11"/>
        <v>-0.844866403521217</v>
      </c>
    </row>
    <row r="51" spans="2:5" x14ac:dyDescent="0.55000000000000004">
      <c r="B51">
        <v>9</v>
      </c>
      <c r="C51">
        <f t="shared" si="0"/>
        <v>1.5707963267948966</v>
      </c>
      <c r="D51">
        <f t="shared" si="10"/>
        <v>0.55251813715492448</v>
      </c>
      <c r="E51">
        <f t="shared" si="11"/>
        <v>-0.76047597471245065</v>
      </c>
    </row>
    <row r="52" spans="2:5" x14ac:dyDescent="0.55000000000000004">
      <c r="B52">
        <v>10</v>
      </c>
      <c r="C52">
        <f t="shared" si="0"/>
        <v>1.7453292519943295</v>
      </c>
      <c r="D52">
        <f t="shared" si="10"/>
        <v>0.67617941231833179</v>
      </c>
      <c r="E52">
        <f t="shared" si="11"/>
        <v>-0.65297886823145768</v>
      </c>
    </row>
    <row r="53" spans="2:5" x14ac:dyDescent="0.55000000000000004">
      <c r="B53">
        <v>11</v>
      </c>
      <c r="C53">
        <f t="shared" si="0"/>
        <v>1.9198621771937625</v>
      </c>
      <c r="D53">
        <f t="shared" si="10"/>
        <v>0.77929531820173892</v>
      </c>
      <c r="E53">
        <f t="shared" si="11"/>
        <v>-0.52564132926250251</v>
      </c>
    </row>
    <row r="54" spans="2:5" x14ac:dyDescent="0.55000000000000004">
      <c r="B54">
        <v>12</v>
      </c>
      <c r="C54">
        <f t="shared" si="0"/>
        <v>2.0943951023931953</v>
      </c>
      <c r="D54">
        <f t="shared" si="10"/>
        <v>0.8587327301840445</v>
      </c>
      <c r="E54">
        <f t="shared" si="11"/>
        <v>-0.38233244449125287</v>
      </c>
    </row>
    <row r="55" spans="2:5" x14ac:dyDescent="0.55000000000000004">
      <c r="B55">
        <v>13</v>
      </c>
      <c r="C55">
        <f t="shared" si="0"/>
        <v>2.2689280275926285</v>
      </c>
      <c r="D55">
        <f t="shared" si="10"/>
        <v>0.91207798269943663</v>
      </c>
      <c r="E55">
        <f t="shared" si="11"/>
        <v>-0.22740658186368778</v>
      </c>
    </row>
    <row r="56" spans="2:5" x14ac:dyDescent="0.55000000000000004">
      <c r="B56">
        <v>14</v>
      </c>
      <c r="C56">
        <f t="shared" si="0"/>
        <v>2.4434609527920612</v>
      </c>
      <c r="D56">
        <f t="shared" si="10"/>
        <v>0.93771020724423471</v>
      </c>
      <c r="E56">
        <f t="shared" si="11"/>
        <v>-6.5571085319478098E-2</v>
      </c>
    </row>
    <row r="57" spans="2:5" x14ac:dyDescent="0.55000000000000004">
      <c r="B57">
        <v>15</v>
      </c>
      <c r="C57">
        <f t="shared" si="0"/>
        <v>2.6179938779914944</v>
      </c>
      <c r="D57">
        <f t="shared" si="10"/>
        <v>0.93485058164617685</v>
      </c>
      <c r="E57">
        <f t="shared" si="11"/>
        <v>9.8256755471594584E-2</v>
      </c>
    </row>
    <row r="58" spans="2:5" x14ac:dyDescent="0.55000000000000004">
      <c r="B58">
        <v>16</v>
      </c>
      <c r="C58">
        <f t="shared" si="0"/>
        <v>2.7925268031909272</v>
      </c>
      <c r="D58">
        <f t="shared" si="10"/>
        <v>0.90358599418201957</v>
      </c>
      <c r="E58">
        <f t="shared" si="11"/>
        <v>0.25909911446797934</v>
      </c>
    </row>
    <row r="59" spans="2:5" x14ac:dyDescent="0.55000000000000004">
      <c r="B59">
        <v>17</v>
      </c>
      <c r="C59">
        <f t="shared" si="0"/>
        <v>2.9670597283903599</v>
      </c>
      <c r="D59">
        <f t="shared" si="10"/>
        <v>0.844866403521217</v>
      </c>
      <c r="E59">
        <f t="shared" si="11"/>
        <v>0.4120688779817327</v>
      </c>
    </row>
    <row r="60" spans="2:5" x14ac:dyDescent="0.55000000000000004">
      <c r="B60">
        <v>18</v>
      </c>
      <c r="C60">
        <f t="shared" si="0"/>
        <v>3.1415926535897931</v>
      </c>
      <c r="D60">
        <f t="shared" si="10"/>
        <v>0.76047597471245065</v>
      </c>
      <c r="E60">
        <f t="shared" si="11"/>
        <v>0.55251813715492448</v>
      </c>
    </row>
    <row r="61" spans="2:5" x14ac:dyDescent="0.55000000000000004">
      <c r="B61">
        <v>19</v>
      </c>
      <c r="C61">
        <f t="shared" si="0"/>
        <v>3.3161255787892263</v>
      </c>
      <c r="D61">
        <f t="shared" si="10"/>
        <v>0.65297886823145768</v>
      </c>
      <c r="E61">
        <f t="shared" si="11"/>
        <v>0.67617941231833179</v>
      </c>
    </row>
    <row r="62" spans="2:5" x14ac:dyDescent="0.55000000000000004">
      <c r="B62">
        <v>20</v>
      </c>
      <c r="C62">
        <f t="shared" si="0"/>
        <v>3.4906585039886591</v>
      </c>
      <c r="D62">
        <f t="shared" si="10"/>
        <v>0.52564132926250251</v>
      </c>
      <c r="E62">
        <f t="shared" si="11"/>
        <v>0.77929531820173881</v>
      </c>
    </row>
    <row r="63" spans="2:5" x14ac:dyDescent="0.55000000000000004">
      <c r="B63">
        <v>21</v>
      </c>
      <c r="C63">
        <f t="shared" si="0"/>
        <v>3.6651914291880923</v>
      </c>
      <c r="D63">
        <f t="shared" si="10"/>
        <v>0.3823324444912522</v>
      </c>
      <c r="E63">
        <f t="shared" si="11"/>
        <v>0.85873273018404472</v>
      </c>
    </row>
    <row r="64" spans="2:5" x14ac:dyDescent="0.55000000000000004">
      <c r="B64">
        <v>22</v>
      </c>
      <c r="C64">
        <f t="shared" si="0"/>
        <v>3.839724354387525</v>
      </c>
      <c r="D64">
        <f t="shared" si="10"/>
        <v>0.22740658186368784</v>
      </c>
      <c r="E64">
        <f t="shared" si="11"/>
        <v>0.91207798269943663</v>
      </c>
    </row>
    <row r="65" spans="1:31" x14ac:dyDescent="0.55000000000000004">
      <c r="B65">
        <v>23</v>
      </c>
      <c r="C65">
        <f t="shared" si="0"/>
        <v>4.0142572795869578</v>
      </c>
      <c r="D65">
        <f t="shared" si="10"/>
        <v>6.5571085319478153E-2</v>
      </c>
      <c r="E65">
        <f t="shared" si="11"/>
        <v>0.93771020724423471</v>
      </c>
    </row>
    <row r="66" spans="1:31" x14ac:dyDescent="0.55000000000000004">
      <c r="B66">
        <v>24</v>
      </c>
      <c r="C66">
        <f t="shared" si="0"/>
        <v>4.1887902047863905</v>
      </c>
      <c r="D66">
        <f t="shared" si="10"/>
        <v>-9.8256755471593696E-2</v>
      </c>
      <c r="E66">
        <f t="shared" si="11"/>
        <v>0.93485058164617696</v>
      </c>
    </row>
    <row r="67" spans="1:31" x14ac:dyDescent="0.55000000000000004">
      <c r="B67">
        <v>25</v>
      </c>
      <c r="C67">
        <f t="shared" si="0"/>
        <v>4.3633231299858233</v>
      </c>
      <c r="D67">
        <f t="shared" si="10"/>
        <v>-0.25909911446797768</v>
      </c>
      <c r="E67">
        <f t="shared" si="11"/>
        <v>0.90358599418202012</v>
      </c>
      <c r="K67" t="s">
        <v>44</v>
      </c>
      <c r="L67" t="s">
        <v>45</v>
      </c>
    </row>
    <row r="68" spans="1:31" x14ac:dyDescent="0.55000000000000004">
      <c r="B68">
        <v>26</v>
      </c>
      <c r="C68">
        <f t="shared" si="0"/>
        <v>4.5378560551852569</v>
      </c>
      <c r="D68">
        <f t="shared" si="10"/>
        <v>-0.41206887798173264</v>
      </c>
      <c r="E68">
        <f t="shared" si="11"/>
        <v>0.844866403521217</v>
      </c>
      <c r="H68" t="s">
        <v>37</v>
      </c>
      <c r="I68">
        <f>F79</f>
        <v>0.56370447613496943</v>
      </c>
      <c r="J68">
        <f>G79</f>
        <v>-5.6372326703581039E-3</v>
      </c>
      <c r="K68">
        <f>-(J69-J68)</f>
        <v>-5.6372326703581039E-3</v>
      </c>
      <c r="L68">
        <f>(I69-I68)</f>
        <v>6.5237256990090531E-3</v>
      </c>
    </row>
    <row r="69" spans="1:31" x14ac:dyDescent="0.55000000000000004">
      <c r="B69">
        <v>27</v>
      </c>
      <c r="C69">
        <f t="shared" si="0"/>
        <v>4.7123889803846897</v>
      </c>
      <c r="D69">
        <f t="shared" si="10"/>
        <v>-0.55251813715492448</v>
      </c>
      <c r="E69">
        <f t="shared" si="11"/>
        <v>0.76047597471245076</v>
      </c>
      <c r="H69" t="s">
        <v>38</v>
      </c>
      <c r="I69">
        <f>D79</f>
        <v>0.57022820183397849</v>
      </c>
      <c r="J69">
        <f>E79</f>
        <v>0</v>
      </c>
      <c r="K69">
        <f>-(J70-J69)</f>
        <v>-5.7666710747583186E-3</v>
      </c>
      <c r="L69">
        <f>(I70-I69)</f>
        <v>6.4196832767879908E-3</v>
      </c>
    </row>
    <row r="70" spans="1:31" x14ac:dyDescent="0.55000000000000004">
      <c r="B70">
        <v>28</v>
      </c>
      <c r="C70">
        <f t="shared" ref="C70:C78" si="12">B70/$C$2*2*PI()</f>
        <v>4.8869219055841224</v>
      </c>
      <c r="D70">
        <f t="shared" si="10"/>
        <v>-0.67617941231833167</v>
      </c>
      <c r="E70">
        <f t="shared" si="11"/>
        <v>0.65297886823145779</v>
      </c>
      <c r="H70" t="s">
        <v>39</v>
      </c>
      <c r="I70">
        <f>H79</f>
        <v>0.57664788511076648</v>
      </c>
      <c r="J70">
        <f>I79</f>
        <v>5.7666710747583186E-3</v>
      </c>
    </row>
    <row r="71" spans="1:31" x14ac:dyDescent="0.55000000000000004">
      <c r="B71">
        <v>29</v>
      </c>
      <c r="C71">
        <f t="shared" si="12"/>
        <v>5.0614548307835561</v>
      </c>
      <c r="D71">
        <f t="shared" si="10"/>
        <v>-0.7792953182017397</v>
      </c>
      <c r="E71">
        <f t="shared" si="11"/>
        <v>0.52564132926250118</v>
      </c>
      <c r="H71" t="s">
        <v>40</v>
      </c>
      <c r="I71">
        <f>J79</f>
        <v>0.56696633898447391</v>
      </c>
      <c r="J71">
        <f>K79</f>
        <v>-2.818616335179052E-3</v>
      </c>
      <c r="K71">
        <f>(I68+I69)/2</f>
        <v>0.56696633898447391</v>
      </c>
      <c r="L71">
        <f>(J68+J69)/2</f>
        <v>-2.818616335179052E-3</v>
      </c>
    </row>
    <row r="72" spans="1:31" x14ac:dyDescent="0.55000000000000004">
      <c r="B72">
        <v>30</v>
      </c>
      <c r="C72">
        <f t="shared" si="12"/>
        <v>5.2359877559829888</v>
      </c>
      <c r="D72">
        <f t="shared" si="10"/>
        <v>-0.85873273018404506</v>
      </c>
      <c r="E72">
        <f t="shared" si="11"/>
        <v>0.38233244449125142</v>
      </c>
      <c r="H72" t="s">
        <v>41</v>
      </c>
      <c r="I72">
        <f>N79</f>
        <v>0.56132910631411581</v>
      </c>
      <c r="J72">
        <f>O79</f>
        <v>3.7051093638300011E-3</v>
      </c>
      <c r="K72">
        <f>K71+K68</f>
        <v>0.56132910631411581</v>
      </c>
      <c r="L72">
        <f>L71+L68</f>
        <v>3.7051093638300011E-3</v>
      </c>
    </row>
    <row r="73" spans="1:31" x14ac:dyDescent="0.55000000000000004">
      <c r="B73">
        <v>31</v>
      </c>
      <c r="C73">
        <f t="shared" si="12"/>
        <v>5.4105206811824216</v>
      </c>
      <c r="D73">
        <f t="shared" si="10"/>
        <v>-0.91207798269943674</v>
      </c>
      <c r="E73">
        <f t="shared" si="11"/>
        <v>0.22740658186368709</v>
      </c>
      <c r="H73" t="s">
        <v>42</v>
      </c>
      <c r="I73">
        <f>L79</f>
        <v>0.57343804347237248</v>
      </c>
      <c r="J73">
        <f>M79</f>
        <v>2.8833355373791593E-3</v>
      </c>
      <c r="K73">
        <f>(I69+I70)/2</f>
        <v>0.57343804347237248</v>
      </c>
      <c r="L73">
        <f>(J69+J70)/2</f>
        <v>2.8833355373791593E-3</v>
      </c>
    </row>
    <row r="74" spans="1:31" x14ac:dyDescent="0.55000000000000004">
      <c r="B74">
        <v>32</v>
      </c>
      <c r="C74">
        <f t="shared" si="12"/>
        <v>5.5850536063818543</v>
      </c>
      <c r="D74">
        <f t="shared" si="10"/>
        <v>-0.93771020724423482</v>
      </c>
      <c r="E74">
        <f t="shared" si="11"/>
        <v>6.5571085319477376E-2</v>
      </c>
      <c r="H74" t="s">
        <v>43</v>
      </c>
      <c r="I74">
        <f>P79</f>
        <v>0.56767137239761412</v>
      </c>
      <c r="J74">
        <f>Q79</f>
        <v>9.3030188141671501E-3</v>
      </c>
      <c r="K74">
        <f>K73+K69</f>
        <v>0.56767137239761412</v>
      </c>
      <c r="L74">
        <f>L73+L69</f>
        <v>9.3030188141671501E-3</v>
      </c>
    </row>
    <row r="75" spans="1:31" x14ac:dyDescent="0.55000000000000004">
      <c r="B75">
        <v>33</v>
      </c>
      <c r="C75">
        <f t="shared" si="12"/>
        <v>5.7595865315812871</v>
      </c>
      <c r="D75">
        <f t="shared" si="10"/>
        <v>-0.93485058164617685</v>
      </c>
      <c r="E75">
        <f t="shared" si="11"/>
        <v>-9.8256755471594459E-2</v>
      </c>
      <c r="N75">
        <f>N79-J79</f>
        <v>-5.6372326703580944E-3</v>
      </c>
      <c r="O75">
        <f>O79-K79</f>
        <v>6.5237256990090531E-3</v>
      </c>
      <c r="P75">
        <f>P79-L79</f>
        <v>-5.7666710747583672E-3</v>
      </c>
      <c r="Q75">
        <f>Q79-M79</f>
        <v>6.4196832767879908E-3</v>
      </c>
    </row>
    <row r="76" spans="1:31" x14ac:dyDescent="0.55000000000000004">
      <c r="B76">
        <v>34</v>
      </c>
      <c r="C76">
        <f t="shared" si="12"/>
        <v>5.9341194567807198</v>
      </c>
      <c r="D76">
        <f t="shared" si="10"/>
        <v>-0.90358599418201968</v>
      </c>
      <c r="E76">
        <f t="shared" si="11"/>
        <v>-0.25909911446797923</v>
      </c>
    </row>
    <row r="77" spans="1:31" x14ac:dyDescent="0.55000000000000004">
      <c r="B77">
        <v>35</v>
      </c>
      <c r="C77">
        <f t="shared" si="12"/>
        <v>6.1086523819801535</v>
      </c>
      <c r="D77">
        <f t="shared" si="10"/>
        <v>-0.844866403521217</v>
      </c>
      <c r="E77">
        <f t="shared" si="11"/>
        <v>-0.41206887798173258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  <c r="S77" t="s">
        <v>47</v>
      </c>
      <c r="AA77" t="s">
        <v>46</v>
      </c>
    </row>
    <row r="78" spans="1:31" x14ac:dyDescent="0.55000000000000004">
      <c r="B78">
        <v>36</v>
      </c>
      <c r="C78">
        <f t="shared" si="12"/>
        <v>6.2831853071795862</v>
      </c>
      <c r="D78">
        <f t="shared" si="10"/>
        <v>-0.76047597471245076</v>
      </c>
      <c r="E78">
        <f t="shared" si="11"/>
        <v>-0.55251813715492437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  <c r="U78" t="s">
        <v>46</v>
      </c>
      <c r="X78" t="s">
        <v>53</v>
      </c>
      <c r="Y78" t="s">
        <v>54</v>
      </c>
      <c r="AA78" t="s">
        <v>48</v>
      </c>
      <c r="AB78" t="s">
        <v>49</v>
      </c>
      <c r="AC78" t="s">
        <v>50</v>
      </c>
      <c r="AD78" t="s">
        <v>51</v>
      </c>
      <c r="AE78" t="s">
        <v>52</v>
      </c>
    </row>
    <row r="79" spans="1:31" x14ac:dyDescent="0.55000000000000004">
      <c r="A79" t="s">
        <v>13</v>
      </c>
      <c r="B79">
        <f>B5</f>
        <v>0</v>
      </c>
      <c r="C79">
        <f>C5</f>
        <v>0</v>
      </c>
      <c r="D79">
        <f t="shared" ref="D79:E97" si="13">D5*$F5</f>
        <v>0.57022820183397849</v>
      </c>
      <c r="E79">
        <f t="shared" si="13"/>
        <v>0</v>
      </c>
      <c r="F79">
        <f>G5*$K5</f>
        <v>0.56370447613496943</v>
      </c>
      <c r="G79">
        <f>H5*$K5</f>
        <v>-5.6372326703581039E-3</v>
      </c>
      <c r="H79">
        <f>I5*$L5</f>
        <v>0.57664788511076648</v>
      </c>
      <c r="I79">
        <f>J5*$L5</f>
        <v>5.7666710747583186E-3</v>
      </c>
      <c r="J79">
        <f>(D79+F79)/2</f>
        <v>0.56696633898447391</v>
      </c>
      <c r="K79">
        <f>(E79+G79)/2</f>
        <v>-2.818616335179052E-3</v>
      </c>
      <c r="L79">
        <f>(D79+H79)/2</f>
        <v>0.57343804347237248</v>
      </c>
      <c r="M79">
        <f>(E79+I79)/2</f>
        <v>2.8833355373791593E-3</v>
      </c>
      <c r="N79">
        <f>-(E79-G79)+J79</f>
        <v>0.56132910631411581</v>
      </c>
      <c r="O79">
        <f>D79-F79+K79</f>
        <v>3.7051093638300011E-3</v>
      </c>
      <c r="P79">
        <f>-(I79-E79)+L79</f>
        <v>0.56767137239761412</v>
      </c>
      <c r="Q79">
        <f>H79-D79+M79</f>
        <v>9.3030188141671501E-3</v>
      </c>
      <c r="R79" s="3">
        <f>(J79*(Q79-M79)+L79*(K79-Q79)+P79*(M79-K79))/((L79-P79)*(K79-O79)-(J79-N79)*(M79-Q79))</f>
        <v>52.013355413971603</v>
      </c>
      <c r="S79" s="3">
        <f>J79+R79*(N79-J79)</f>
        <v>0.27375495254988613</v>
      </c>
      <c r="T79">
        <f>K79+R79*(O79-K79)</f>
        <v>0.33650224707063914</v>
      </c>
      <c r="U79">
        <f>ATAN2(T79,S79)*180/PI()</f>
        <v>39.129417257241975</v>
      </c>
      <c r="W79">
        <f>ATAN2(H79-F79,-(I79-G79))</f>
        <v>-0.72225121875117448</v>
      </c>
      <c r="X79">
        <f>MOD(-(W79+C79*2)*180/PI(),360)</f>
        <v>41.381946582622277</v>
      </c>
      <c r="Y79">
        <f>U79</f>
        <v>39.129417257241975</v>
      </c>
      <c r="AA79">
        <v>41.207263011679359</v>
      </c>
      <c r="AB79">
        <v>39.129417257241975</v>
      </c>
      <c r="AC79">
        <v>37.721093804477874</v>
      </c>
      <c r="AD79">
        <v>36.903118647853219</v>
      </c>
      <c r="AE79">
        <v>36.37192878215594</v>
      </c>
    </row>
    <row r="80" spans="1:31" x14ac:dyDescent="0.55000000000000004">
      <c r="B80">
        <f t="shared" ref="B80:B97" si="14">B6</f>
        <v>1</v>
      </c>
      <c r="C80">
        <f t="shared" ref="C80:C115" si="15">C6</f>
        <v>0.17453292519943295</v>
      </c>
      <c r="D80">
        <f t="shared" si="13"/>
        <v>0.6652099052402265</v>
      </c>
      <c r="E80">
        <f t="shared" si="13"/>
        <v>0.11729445412837322</v>
      </c>
      <c r="F80">
        <f t="shared" ref="F80:G95" si="16">G6*$K6</f>
        <v>0.66083906073345777</v>
      </c>
      <c r="G80">
        <f t="shared" si="16"/>
        <v>0.10972167006029369</v>
      </c>
      <c r="H80">
        <f t="shared" ref="H80:I95" si="17">I6*$L6</f>
        <v>0.66943826016139829</v>
      </c>
      <c r="I80">
        <f t="shared" si="17"/>
        <v>0.12495496961137968</v>
      </c>
      <c r="J80">
        <f t="shared" ref="J80:K115" si="18">(D80+F80)/2</f>
        <v>0.66302448298684213</v>
      </c>
      <c r="K80">
        <f t="shared" si="18"/>
        <v>0.11350806209433345</v>
      </c>
      <c r="L80">
        <f t="shared" ref="L80:M115" si="19">(D80+H80)/2</f>
        <v>0.66732408270081245</v>
      </c>
      <c r="M80">
        <f t="shared" si="19"/>
        <v>0.12112471186987644</v>
      </c>
      <c r="N80">
        <f t="shared" ref="N80:N115" si="20">-(E80-G80)+J80</f>
        <v>0.65545169891876265</v>
      </c>
      <c r="O80">
        <f t="shared" ref="O80:O115" si="21">D80-F80+K80</f>
        <v>0.11787890660110217</v>
      </c>
      <c r="P80">
        <f t="shared" ref="P80:P115" si="22">-(I80-E80)+L80</f>
        <v>0.65966356721780595</v>
      </c>
      <c r="Q80">
        <f t="shared" ref="Q80:Q115" si="23">H80-D80+M80</f>
        <v>0.12535306679104824</v>
      </c>
      <c r="R80" s="3">
        <f t="shared" ref="R80:R115" si="24">(J80*(Q80-M80)+L80*(K80-Q80)+P80*(M80-K80))/((L80-P80)*(K80-O80)-(J80-N80)*(M80-Q80))</f>
        <v>52.326514721102249</v>
      </c>
      <c r="S80" s="3">
        <f t="shared" ref="S80:S115" si="25">J80+R80*(N80-J80)</f>
        <v>0.26676708596875237</v>
      </c>
      <c r="T80">
        <f t="shared" ref="T80:T115" si="26">K80+R80*(O80-K80)</f>
        <v>0.34221912152141593</v>
      </c>
      <c r="U80">
        <f t="shared" ref="U80:U115" si="27">ATAN2(T80,S80)*180/PI()</f>
        <v>37.937173373633598</v>
      </c>
      <c r="W80">
        <f t="shared" ref="W80:W115" si="28">ATAN2(H80-F80,-(I80-G80))</f>
        <v>-1.056888785921583</v>
      </c>
      <c r="X80">
        <f t="shared" ref="X80:X114" si="29">MOD(-(W80+C80*2)*180/PI(),360)</f>
        <v>40.55526684801228</v>
      </c>
      <c r="Y80">
        <f t="shared" ref="Y80:Y115" si="30">U80</f>
        <v>37.937173373633598</v>
      </c>
      <c r="AA80">
        <v>39.178768274342879</v>
      </c>
      <c r="AB80">
        <v>37.937173373633598</v>
      </c>
      <c r="AC80">
        <v>37.075961220299128</v>
      </c>
      <c r="AD80">
        <v>36.567930979505462</v>
      </c>
      <c r="AE80">
        <v>36.234800706972869</v>
      </c>
    </row>
    <row r="81" spans="2:31" x14ac:dyDescent="0.55000000000000004">
      <c r="B81">
        <f t="shared" si="14"/>
        <v>2</v>
      </c>
      <c r="C81">
        <f t="shared" si="15"/>
        <v>0.3490658503988659</v>
      </c>
      <c r="D81">
        <f t="shared" si="13"/>
        <v>0.71720165350597842</v>
      </c>
      <c r="E81">
        <f t="shared" si="13"/>
        <v>0.26104005384267864</v>
      </c>
      <c r="F81">
        <f t="shared" si="16"/>
        <v>0.71552610231199865</v>
      </c>
      <c r="G81">
        <f t="shared" si="16"/>
        <v>0.25235617157392015</v>
      </c>
      <c r="H81">
        <f t="shared" si="17"/>
        <v>0.71871256571069519</v>
      </c>
      <c r="I81">
        <f t="shared" si="17"/>
        <v>0.26975922215156856</v>
      </c>
      <c r="J81">
        <f t="shared" si="18"/>
        <v>0.71636387790898848</v>
      </c>
      <c r="K81">
        <f t="shared" si="18"/>
        <v>0.2566981127082994</v>
      </c>
      <c r="L81">
        <f t="shared" si="19"/>
        <v>0.71795710960833681</v>
      </c>
      <c r="M81">
        <f t="shared" si="19"/>
        <v>0.26539963799712363</v>
      </c>
      <c r="N81">
        <f t="shared" si="20"/>
        <v>0.70767999564022999</v>
      </c>
      <c r="O81">
        <f t="shared" si="21"/>
        <v>0.25837366390227917</v>
      </c>
      <c r="P81">
        <f t="shared" si="22"/>
        <v>0.70923794129944695</v>
      </c>
      <c r="Q81">
        <f t="shared" si="23"/>
        <v>0.2669105502018404</v>
      </c>
      <c r="R81" s="3">
        <f t="shared" si="24"/>
        <v>52.576412747461511</v>
      </c>
      <c r="S81" s="3">
        <f t="shared" si="25"/>
        <v>0.25979649949637956</v>
      </c>
      <c r="T81">
        <f t="shared" si="26"/>
        <v>0.34479258386248196</v>
      </c>
      <c r="U81">
        <f t="shared" si="27"/>
        <v>36.997525226736741</v>
      </c>
      <c r="W81">
        <f t="shared" si="28"/>
        <v>-1.3897042624155369</v>
      </c>
      <c r="X81">
        <f t="shared" si="29"/>
        <v>39.624189007751298</v>
      </c>
      <c r="Y81">
        <f t="shared" si="30"/>
        <v>36.997525226736741</v>
      </c>
      <c r="AA81">
        <v>37.624000247603938</v>
      </c>
      <c r="AB81">
        <v>36.997525226736741</v>
      </c>
      <c r="AC81">
        <v>36.557191525697945</v>
      </c>
      <c r="AD81">
        <v>36.295106742649871</v>
      </c>
      <c r="AE81">
        <v>36.122281956363445</v>
      </c>
    </row>
    <row r="82" spans="2:31" x14ac:dyDescent="0.55000000000000004">
      <c r="B82">
        <f t="shared" si="14"/>
        <v>3</v>
      </c>
      <c r="C82">
        <f t="shared" si="15"/>
        <v>0.52359877559829882</v>
      </c>
      <c r="D82">
        <f t="shared" si="13"/>
        <v>0.71952539944274263</v>
      </c>
      <c r="E82">
        <f t="shared" si="13"/>
        <v>0.41541818305704037</v>
      </c>
      <c r="F82">
        <f t="shared" si="16"/>
        <v>0.72077767387765224</v>
      </c>
      <c r="G82">
        <f t="shared" si="16"/>
        <v>0.4065856653475744</v>
      </c>
      <c r="H82">
        <f t="shared" si="17"/>
        <v>0.71810534662675063</v>
      </c>
      <c r="I82">
        <f t="shared" si="17"/>
        <v>0.42422897681152771</v>
      </c>
      <c r="J82">
        <f t="shared" si="18"/>
        <v>0.72015153666019738</v>
      </c>
      <c r="K82">
        <f t="shared" si="18"/>
        <v>0.41100192420230741</v>
      </c>
      <c r="L82">
        <f t="shared" si="19"/>
        <v>0.71881537303474663</v>
      </c>
      <c r="M82">
        <f t="shared" si="19"/>
        <v>0.41982357993428404</v>
      </c>
      <c r="N82">
        <f t="shared" si="20"/>
        <v>0.71131901895073146</v>
      </c>
      <c r="O82">
        <f t="shared" si="21"/>
        <v>0.40974964976739781</v>
      </c>
      <c r="P82">
        <f t="shared" si="22"/>
        <v>0.71000457928025928</v>
      </c>
      <c r="Q82">
        <f t="shared" si="23"/>
        <v>0.41840352711829204</v>
      </c>
      <c r="R82" s="3">
        <f t="shared" si="24"/>
        <v>52.761706375913988</v>
      </c>
      <c r="S82" s="3">
        <f t="shared" si="25"/>
        <v>0.2541328307132964</v>
      </c>
      <c r="T82">
        <f t="shared" si="26"/>
        <v>0.34492978816554315</v>
      </c>
      <c r="U82">
        <f t="shared" si="27"/>
        <v>36.381556867956043</v>
      </c>
      <c r="W82">
        <f t="shared" si="28"/>
        <v>-1.7211177909102706</v>
      </c>
      <c r="X82">
        <f t="shared" si="29"/>
        <v>38.612785464038197</v>
      </c>
      <c r="Y82">
        <f t="shared" si="30"/>
        <v>36.381556867956043</v>
      </c>
      <c r="AA82">
        <v>36.618930017451618</v>
      </c>
      <c r="AB82">
        <v>36.381556867956043</v>
      </c>
      <c r="AC82">
        <v>36.213683743442289</v>
      </c>
      <c r="AD82">
        <v>36.113351677648289</v>
      </c>
      <c r="AE82">
        <v>36.047018008421915</v>
      </c>
    </row>
    <row r="83" spans="2:31" x14ac:dyDescent="0.55000000000000004">
      <c r="B83">
        <f t="shared" si="14"/>
        <v>4</v>
      </c>
      <c r="C83">
        <f t="shared" si="15"/>
        <v>0.69813170079773179</v>
      </c>
      <c r="D83">
        <f t="shared" si="13"/>
        <v>0.67123616374855377</v>
      </c>
      <c r="E83">
        <f t="shared" si="13"/>
        <v>0.56323401743426382</v>
      </c>
      <c r="F83">
        <f t="shared" si="16"/>
        <v>0.67530994470896188</v>
      </c>
      <c r="G83">
        <f t="shared" si="16"/>
        <v>0.55523983030129798</v>
      </c>
      <c r="H83">
        <f t="shared" si="17"/>
        <v>0.66701092015364805</v>
      </c>
      <c r="I83">
        <f t="shared" si="17"/>
        <v>0.57115163969916027</v>
      </c>
      <c r="J83">
        <f t="shared" si="18"/>
        <v>0.67327305422875783</v>
      </c>
      <c r="K83">
        <f t="shared" si="18"/>
        <v>0.5592369238677809</v>
      </c>
      <c r="L83">
        <f t="shared" si="19"/>
        <v>0.66912354195110091</v>
      </c>
      <c r="M83">
        <f t="shared" si="19"/>
        <v>0.56719282856671205</v>
      </c>
      <c r="N83">
        <f t="shared" si="20"/>
        <v>0.66527886709579198</v>
      </c>
      <c r="O83">
        <f t="shared" si="21"/>
        <v>0.55516314290737279</v>
      </c>
      <c r="P83">
        <f t="shared" si="22"/>
        <v>0.66120591968620446</v>
      </c>
      <c r="Q83">
        <f t="shared" si="23"/>
        <v>0.56296758497180632</v>
      </c>
      <c r="R83" s="3">
        <f t="shared" si="24"/>
        <v>52.881727907629291</v>
      </c>
      <c r="S83" s="3">
        <f t="shared" si="25"/>
        <v>0.25052662542058685</v>
      </c>
      <c r="T83">
        <f t="shared" si="26"/>
        <v>0.34380834756419831</v>
      </c>
      <c r="U83">
        <f t="shared" si="27"/>
        <v>36.080114032463563</v>
      </c>
      <c r="W83">
        <f t="shared" si="28"/>
        <v>-2.0515458202086965</v>
      </c>
      <c r="X83">
        <f t="shared" si="29"/>
        <v>37.544916975663106</v>
      </c>
      <c r="Y83">
        <f t="shared" si="30"/>
        <v>36.080114032463563</v>
      </c>
      <c r="AA83">
        <v>36.12980455029809</v>
      </c>
      <c r="AB83">
        <v>36.080114032463563</v>
      </c>
      <c r="AC83">
        <v>36.044903303146562</v>
      </c>
      <c r="AD83">
        <v>36.023831407412302</v>
      </c>
      <c r="AE83">
        <v>36.009888458455144</v>
      </c>
    </row>
    <row r="84" spans="2:31" x14ac:dyDescent="0.55000000000000004">
      <c r="B84">
        <f t="shared" si="14"/>
        <v>5</v>
      </c>
      <c r="C84">
        <f t="shared" si="15"/>
        <v>0.87266462599716477</v>
      </c>
      <c r="D84">
        <f t="shared" si="13"/>
        <v>0.5772562100692421</v>
      </c>
      <c r="E84">
        <f t="shared" si="13"/>
        <v>0.6879471621973372</v>
      </c>
      <c r="F84">
        <f t="shared" si="16"/>
        <v>0.5837177917790014</v>
      </c>
      <c r="G84">
        <f t="shared" si="16"/>
        <v>0.68168611335799623</v>
      </c>
      <c r="H84">
        <f t="shared" si="17"/>
        <v>0.57067705890247333</v>
      </c>
      <c r="I84">
        <f t="shared" si="17"/>
        <v>0.69408546012445738</v>
      </c>
      <c r="J84">
        <f t="shared" si="18"/>
        <v>0.58048700092412175</v>
      </c>
      <c r="K84">
        <f t="shared" si="18"/>
        <v>0.68481663777766677</v>
      </c>
      <c r="L84">
        <f t="shared" si="19"/>
        <v>0.57396663448585772</v>
      </c>
      <c r="M84">
        <f t="shared" si="19"/>
        <v>0.69101631116089735</v>
      </c>
      <c r="N84">
        <f t="shared" si="20"/>
        <v>0.57422595208478078</v>
      </c>
      <c r="O84">
        <f t="shared" si="21"/>
        <v>0.67835505606790747</v>
      </c>
      <c r="P84">
        <f t="shared" si="22"/>
        <v>0.56782833655873755</v>
      </c>
      <c r="Q84">
        <f t="shared" si="23"/>
        <v>0.68443715999412857</v>
      </c>
      <c r="R84" s="3">
        <f t="shared" si="24"/>
        <v>52.936205753960195</v>
      </c>
      <c r="S84" s="3">
        <f t="shared" si="25"/>
        <v>0.24905083132917416</v>
      </c>
      <c r="T84">
        <f t="shared" si="26"/>
        <v>0.34276501889382249</v>
      </c>
      <c r="U84">
        <f t="shared" si="27"/>
        <v>36.00191105789667</v>
      </c>
      <c r="W84">
        <f t="shared" si="28"/>
        <v>-2.3814007897327638</v>
      </c>
      <c r="X84">
        <f t="shared" si="29"/>
        <v>36.444214580808548</v>
      </c>
      <c r="Y84">
        <f t="shared" si="30"/>
        <v>36.00191105789667</v>
      </c>
      <c r="AA84">
        <v>36.003095896493853</v>
      </c>
      <c r="AB84">
        <v>36.00191105789667</v>
      </c>
      <c r="AC84">
        <v>36.001071253838646</v>
      </c>
      <c r="AD84">
        <v>36.00056858195984</v>
      </c>
      <c r="AE84">
        <v>36.000235934465181</v>
      </c>
    </row>
    <row r="85" spans="2:31" x14ac:dyDescent="0.55000000000000004">
      <c r="B85">
        <f t="shared" si="14"/>
        <v>6</v>
      </c>
      <c r="C85">
        <f t="shared" si="15"/>
        <v>1.0471975511965976</v>
      </c>
      <c r="D85">
        <f t="shared" si="13"/>
        <v>0.44780875814730947</v>
      </c>
      <c r="E85">
        <f t="shared" si="13"/>
        <v>0.77562752118546319</v>
      </c>
      <c r="F85">
        <f t="shared" si="16"/>
        <v>0.45594760773805421</v>
      </c>
      <c r="G85">
        <f t="shared" si="16"/>
        <v>0.77179644200456221</v>
      </c>
      <c r="H85">
        <f t="shared" si="17"/>
        <v>0.43959983290457222</v>
      </c>
      <c r="I85">
        <f t="shared" si="17"/>
        <v>0.7793037777834495</v>
      </c>
      <c r="J85">
        <f t="shared" si="18"/>
        <v>0.45187818294268184</v>
      </c>
      <c r="K85">
        <f t="shared" si="18"/>
        <v>0.77371198159501264</v>
      </c>
      <c r="L85">
        <f t="shared" si="19"/>
        <v>0.44370429552594082</v>
      </c>
      <c r="M85">
        <f t="shared" si="19"/>
        <v>0.77746564948445629</v>
      </c>
      <c r="N85">
        <f t="shared" si="20"/>
        <v>0.44804710376178086</v>
      </c>
      <c r="O85">
        <f t="shared" si="21"/>
        <v>0.76557313200426791</v>
      </c>
      <c r="P85">
        <f t="shared" si="22"/>
        <v>0.4400280389279545</v>
      </c>
      <c r="Q85">
        <f t="shared" si="23"/>
        <v>0.76925672424171898</v>
      </c>
      <c r="R85" s="3">
        <f t="shared" si="24"/>
        <v>52.92508780304707</v>
      </c>
      <c r="S85" s="3">
        <f t="shared" si="25"/>
        <v>0.24911798091307205</v>
      </c>
      <c r="T85">
        <f t="shared" si="26"/>
        <v>0.34296265238905388</v>
      </c>
      <c r="U85">
        <f t="shared" si="27"/>
        <v>35.99355134331541</v>
      </c>
      <c r="W85">
        <f t="shared" si="28"/>
        <v>-2.7110922921191558</v>
      </c>
      <c r="X85">
        <f t="shared" si="29"/>
        <v>35.334146208876135</v>
      </c>
      <c r="Y85">
        <f t="shared" si="30"/>
        <v>35.99355134331541</v>
      </c>
      <c r="AA85">
        <v>35.989553188648557</v>
      </c>
      <c r="AB85">
        <v>35.99355134331541</v>
      </c>
      <c r="AC85">
        <v>35.996385181924836</v>
      </c>
      <c r="AD85">
        <v>35.99808139167574</v>
      </c>
      <c r="AE85">
        <v>35.999203869805655</v>
      </c>
    </row>
    <row r="86" spans="2:31" x14ac:dyDescent="0.55000000000000004">
      <c r="B86">
        <f t="shared" si="14"/>
        <v>7</v>
      </c>
      <c r="C86">
        <f t="shared" si="15"/>
        <v>1.2217304763960306</v>
      </c>
      <c r="D86">
        <f t="shared" si="13"/>
        <v>0.2972187047472063</v>
      </c>
      <c r="E86">
        <f t="shared" si="13"/>
        <v>0.81660167993249944</v>
      </c>
      <c r="F86">
        <f t="shared" si="16"/>
        <v>0.30613107166673531</v>
      </c>
      <c r="G86">
        <f t="shared" si="16"/>
        <v>0.81561715001440083</v>
      </c>
      <c r="H86">
        <f t="shared" si="17"/>
        <v>0.28829175699097614</v>
      </c>
      <c r="I86">
        <f t="shared" si="17"/>
        <v>0.81741720807492668</v>
      </c>
      <c r="J86">
        <f t="shared" si="18"/>
        <v>0.3016748882069708</v>
      </c>
      <c r="K86">
        <f t="shared" si="18"/>
        <v>0.81610941497345013</v>
      </c>
      <c r="L86">
        <f t="shared" si="19"/>
        <v>0.29275523086909122</v>
      </c>
      <c r="M86">
        <f t="shared" si="19"/>
        <v>0.817009444003713</v>
      </c>
      <c r="N86">
        <f t="shared" si="20"/>
        <v>0.30069035828887219</v>
      </c>
      <c r="O86">
        <f t="shared" si="21"/>
        <v>0.80719704805392112</v>
      </c>
      <c r="P86">
        <f t="shared" si="22"/>
        <v>0.29193970272666397</v>
      </c>
      <c r="Q86">
        <f t="shared" si="23"/>
        <v>0.80808249624748285</v>
      </c>
      <c r="R86" s="3">
        <f t="shared" si="24"/>
        <v>52.848460879555617</v>
      </c>
      <c r="S86" s="3">
        <f t="shared" si="25"/>
        <v>0.24964399734558437</v>
      </c>
      <c r="T86">
        <f t="shared" si="26"/>
        <v>0.34510454048247546</v>
      </c>
      <c r="U86">
        <f t="shared" si="27"/>
        <v>35.881472868914315</v>
      </c>
      <c r="W86">
        <f t="shared" si="28"/>
        <v>-3.0410290401226798</v>
      </c>
      <c r="X86">
        <f t="shared" si="29"/>
        <v>34.238129375749445</v>
      </c>
      <c r="Y86">
        <f t="shared" si="30"/>
        <v>35.881472868914315</v>
      </c>
      <c r="AA86">
        <v>35.807935517921791</v>
      </c>
      <c r="AB86">
        <v>35.881472868914315</v>
      </c>
      <c r="AC86">
        <v>35.933571670676862</v>
      </c>
      <c r="AD86">
        <v>35.964746337657552</v>
      </c>
      <c r="AE86">
        <v>35.985372518448663</v>
      </c>
    </row>
    <row r="87" spans="2:31" x14ac:dyDescent="0.55000000000000004">
      <c r="B87">
        <f t="shared" si="14"/>
        <v>8</v>
      </c>
      <c r="C87">
        <f t="shared" si="15"/>
        <v>1.3962634015954636</v>
      </c>
      <c r="D87">
        <f t="shared" si="13"/>
        <v>0.14222397635688269</v>
      </c>
      <c r="E87">
        <f t="shared" si="13"/>
        <v>0.80659225142652735</v>
      </c>
      <c r="F87">
        <f t="shared" si="16"/>
        <v>0.15091953062115901</v>
      </c>
      <c r="G87">
        <f t="shared" si="16"/>
        <v>0.80854173561579223</v>
      </c>
      <c r="H87">
        <f t="shared" si="17"/>
        <v>0.13357078613218476</v>
      </c>
      <c r="I87">
        <f t="shared" si="17"/>
        <v>0.80447912249710996</v>
      </c>
      <c r="J87">
        <f t="shared" si="18"/>
        <v>0.14657175348902085</v>
      </c>
      <c r="K87">
        <f t="shared" si="18"/>
        <v>0.80756699352115979</v>
      </c>
      <c r="L87">
        <f t="shared" si="19"/>
        <v>0.13789738124453371</v>
      </c>
      <c r="M87">
        <f t="shared" si="19"/>
        <v>0.80553568696181865</v>
      </c>
      <c r="N87">
        <f t="shared" si="20"/>
        <v>0.14852123767828573</v>
      </c>
      <c r="O87">
        <f t="shared" si="21"/>
        <v>0.79887143925688342</v>
      </c>
      <c r="P87">
        <f t="shared" si="22"/>
        <v>0.14001051017395111</v>
      </c>
      <c r="Q87">
        <f t="shared" si="23"/>
        <v>0.79688249673712075</v>
      </c>
      <c r="R87" s="3">
        <f t="shared" si="24"/>
        <v>52.706562491521275</v>
      </c>
      <c r="S87" s="3">
        <f t="shared" si="25"/>
        <v>0.2493223637367431</v>
      </c>
      <c r="T87">
        <f t="shared" si="26"/>
        <v>0.34925421929266287</v>
      </c>
      <c r="U87">
        <f t="shared" si="27"/>
        <v>35.52193049140125</v>
      </c>
      <c r="W87">
        <f t="shared" si="28"/>
        <v>2.91156425183727</v>
      </c>
      <c r="X87">
        <f t="shared" si="29"/>
        <v>33.17965658855934</v>
      </c>
      <c r="Y87">
        <f t="shared" si="30"/>
        <v>35.52193049140125</v>
      </c>
      <c r="AA87">
        <v>35.224147463316115</v>
      </c>
      <c r="AB87">
        <v>35.52193049140125</v>
      </c>
      <c r="AC87">
        <v>35.732356928677603</v>
      </c>
      <c r="AD87">
        <v>35.858053785125499</v>
      </c>
      <c r="AE87">
        <v>35.941129027409865</v>
      </c>
    </row>
    <row r="88" spans="2:31" x14ac:dyDescent="0.55000000000000004">
      <c r="B88">
        <f t="shared" si="14"/>
        <v>9</v>
      </c>
      <c r="C88">
        <f t="shared" si="15"/>
        <v>1.5707963267948966</v>
      </c>
      <c r="D88">
        <f t="shared" si="13"/>
        <v>4.5772379100674408E-17</v>
      </c>
      <c r="E88">
        <f t="shared" si="13"/>
        <v>0.74721359549995803</v>
      </c>
      <c r="F88">
        <f t="shared" si="16"/>
        <v>7.5187090740923557E-3</v>
      </c>
      <c r="G88">
        <f t="shared" si="16"/>
        <v>0.75184584487856598</v>
      </c>
      <c r="H88">
        <f t="shared" si="17"/>
        <v>-7.4246665685383517E-3</v>
      </c>
      <c r="I88">
        <f t="shared" si="17"/>
        <v>0.74244190780028307</v>
      </c>
      <c r="J88">
        <f t="shared" si="18"/>
        <v>3.7593545370462008E-3</v>
      </c>
      <c r="K88">
        <f t="shared" si="18"/>
        <v>0.74952972018926201</v>
      </c>
      <c r="L88">
        <f t="shared" si="19"/>
        <v>-3.7123332842691529E-3</v>
      </c>
      <c r="M88">
        <f t="shared" si="19"/>
        <v>0.7448277516501205</v>
      </c>
      <c r="N88">
        <f t="shared" si="20"/>
        <v>8.3916039156541559E-3</v>
      </c>
      <c r="O88">
        <f t="shared" si="21"/>
        <v>0.74201101111516965</v>
      </c>
      <c r="P88">
        <f t="shared" si="22"/>
        <v>1.0593544154058007E-3</v>
      </c>
      <c r="Q88">
        <f t="shared" si="23"/>
        <v>0.73740308508158214</v>
      </c>
      <c r="R88" s="3">
        <f t="shared" si="24"/>
        <v>52.499885150525415</v>
      </c>
      <c r="S88" s="3">
        <f t="shared" si="25"/>
        <v>0.24695191490255658</v>
      </c>
      <c r="T88">
        <f t="shared" si="26"/>
        <v>0.35479835731920006</v>
      </c>
      <c r="U88">
        <f t="shared" si="27"/>
        <v>34.839250343920533</v>
      </c>
      <c r="W88">
        <f t="shared" si="28"/>
        <v>2.5799037843020391</v>
      </c>
      <c r="X88">
        <f t="shared" si="29"/>
        <v>32.182401609663657</v>
      </c>
      <c r="Y88">
        <f t="shared" si="30"/>
        <v>34.839250343920533</v>
      </c>
      <c r="AA88">
        <v>34.10803406410141</v>
      </c>
      <c r="AB88">
        <v>34.839250343920533</v>
      </c>
      <c r="AC88">
        <v>35.352183687183455</v>
      </c>
      <c r="AD88">
        <v>35.657070244765123</v>
      </c>
      <c r="AE88">
        <v>35.857949961701848</v>
      </c>
    </row>
    <row r="89" spans="2:31" x14ac:dyDescent="0.55000000000000004">
      <c r="B89">
        <f t="shared" si="14"/>
        <v>10</v>
      </c>
      <c r="C89">
        <f t="shared" si="15"/>
        <v>1.7453292519943295</v>
      </c>
      <c r="D89">
        <f t="shared" si="13"/>
        <v>-0.11386574587172046</v>
      </c>
      <c r="E89">
        <f t="shared" si="13"/>
        <v>0.64576473443949867</v>
      </c>
      <c r="F89">
        <f t="shared" si="16"/>
        <v>-0.10834052050585322</v>
      </c>
      <c r="G89">
        <f t="shared" si="16"/>
        <v>0.65252058022010695</v>
      </c>
      <c r="H89">
        <f t="shared" si="17"/>
        <v>-0.11925659318014765</v>
      </c>
      <c r="I89">
        <f t="shared" si="17"/>
        <v>0.63890957278119453</v>
      </c>
      <c r="J89">
        <f t="shared" si="18"/>
        <v>-0.11110313318878684</v>
      </c>
      <c r="K89">
        <f t="shared" si="18"/>
        <v>0.64914265732980281</v>
      </c>
      <c r="L89">
        <f t="shared" si="19"/>
        <v>-0.11656116952593407</v>
      </c>
      <c r="M89">
        <f t="shared" si="19"/>
        <v>0.6423371536103466</v>
      </c>
      <c r="N89">
        <f t="shared" si="20"/>
        <v>-0.10434728740817856</v>
      </c>
      <c r="O89">
        <f t="shared" si="21"/>
        <v>0.64361743196393562</v>
      </c>
      <c r="P89">
        <f t="shared" si="22"/>
        <v>-0.10970600786762993</v>
      </c>
      <c r="Q89">
        <f t="shared" si="23"/>
        <v>0.6369463063019194</v>
      </c>
      <c r="R89" s="3">
        <f t="shared" si="24"/>
        <v>52.229377460487115</v>
      </c>
      <c r="S89" s="3">
        <f t="shared" si="25"/>
        <v>0.2417504861514424</v>
      </c>
      <c r="T89">
        <f t="shared" si="26"/>
        <v>0.36056357614166717</v>
      </c>
      <c r="U89">
        <f t="shared" si="27"/>
        <v>33.841042508786103</v>
      </c>
      <c r="W89">
        <f t="shared" si="28"/>
        <v>2.2467575909691799</v>
      </c>
      <c r="X89">
        <f t="shared" si="29"/>
        <v>31.270272448485912</v>
      </c>
      <c r="Y89">
        <f t="shared" si="30"/>
        <v>33.841042508786103</v>
      </c>
      <c r="AA89">
        <v>32.449324982761425</v>
      </c>
      <c r="AB89">
        <v>33.841042508786103</v>
      </c>
      <c r="AC89">
        <v>34.802773258483811</v>
      </c>
      <c r="AD89">
        <v>35.368667716446147</v>
      </c>
      <c r="AE89">
        <v>35.739153237289244</v>
      </c>
    </row>
    <row r="90" spans="2:31" x14ac:dyDescent="0.55000000000000004">
      <c r="B90">
        <f t="shared" si="14"/>
        <v>11</v>
      </c>
      <c r="C90">
        <f t="shared" si="15"/>
        <v>1.9198621771937625</v>
      </c>
      <c r="D90">
        <f t="shared" si="13"/>
        <v>-0.18720620392597634</v>
      </c>
      <c r="E90">
        <f t="shared" si="13"/>
        <v>0.51434481806843735</v>
      </c>
      <c r="F90">
        <f t="shared" si="16"/>
        <v>-0.18425194966714178</v>
      </c>
      <c r="G90">
        <f t="shared" si="16"/>
        <v>0.52242462931047762</v>
      </c>
      <c r="H90">
        <f t="shared" si="17"/>
        <v>-0.1900017958705166</v>
      </c>
      <c r="I90">
        <f t="shared" si="17"/>
        <v>0.50621690376543349</v>
      </c>
      <c r="J90">
        <f t="shared" si="18"/>
        <v>-0.18572907679655906</v>
      </c>
      <c r="K90">
        <f t="shared" si="18"/>
        <v>0.51838472368945743</v>
      </c>
      <c r="L90">
        <f t="shared" si="19"/>
        <v>-0.18860399989824647</v>
      </c>
      <c r="M90">
        <f t="shared" si="19"/>
        <v>0.51028086091693536</v>
      </c>
      <c r="N90">
        <f t="shared" si="20"/>
        <v>-0.17764926555451879</v>
      </c>
      <c r="O90">
        <f t="shared" si="21"/>
        <v>0.51543046943062287</v>
      </c>
      <c r="P90">
        <f t="shared" si="22"/>
        <v>-0.18047608559524261</v>
      </c>
      <c r="Q90">
        <f t="shared" si="23"/>
        <v>0.5074852689723951</v>
      </c>
      <c r="R90" s="3">
        <f t="shared" si="24"/>
        <v>51.896748338858359</v>
      </c>
      <c r="S90" s="3">
        <f t="shared" si="25"/>
        <v>0.23358685385708336</v>
      </c>
      <c r="T90">
        <f t="shared" si="26"/>
        <v>0.36506853388972005</v>
      </c>
      <c r="U90">
        <f t="shared" si="27"/>
        <v>32.612895352707348</v>
      </c>
      <c r="W90">
        <f t="shared" si="28"/>
        <v>1.9117050141642564</v>
      </c>
      <c r="X90">
        <f t="shared" si="29"/>
        <v>30.467371014390835</v>
      </c>
      <c r="Y90">
        <f t="shared" si="30"/>
        <v>32.612895352707348</v>
      </c>
      <c r="AA90">
        <v>30.343240949151017</v>
      </c>
      <c r="AB90">
        <v>32.612895352707348</v>
      </c>
      <c r="AC90">
        <v>34.141963293425853</v>
      </c>
      <c r="AD90">
        <v>35.026503658586009</v>
      </c>
      <c r="AE90">
        <v>35.599487677542037</v>
      </c>
    </row>
    <row r="91" spans="2:31" x14ac:dyDescent="0.55000000000000004">
      <c r="B91">
        <f t="shared" si="14"/>
        <v>12</v>
      </c>
      <c r="C91">
        <f t="shared" si="15"/>
        <v>2.0943951023931953</v>
      </c>
      <c r="D91">
        <f t="shared" si="13"/>
        <v>-0.2126946572303203</v>
      </c>
      <c r="E91">
        <f t="shared" si="13"/>
        <v>0.36839795282136201</v>
      </c>
      <c r="F91">
        <f t="shared" si="16"/>
        <v>-0.21258275914018968</v>
      </c>
      <c r="G91">
        <f t="shared" si="16"/>
        <v>0.37685762115733484</v>
      </c>
      <c r="H91">
        <f t="shared" si="17"/>
        <v>-0.2126424371629046</v>
      </c>
      <c r="I91">
        <f t="shared" si="17"/>
        <v>0.35994634830016503</v>
      </c>
      <c r="J91">
        <f t="shared" si="18"/>
        <v>-0.21263870818525499</v>
      </c>
      <c r="K91">
        <f t="shared" si="18"/>
        <v>0.3726277869893484</v>
      </c>
      <c r="L91">
        <f t="shared" si="19"/>
        <v>-0.21266854719661243</v>
      </c>
      <c r="M91">
        <f t="shared" si="19"/>
        <v>0.36417215056076352</v>
      </c>
      <c r="N91">
        <f t="shared" si="20"/>
        <v>-0.20417903984928215</v>
      </c>
      <c r="O91">
        <f t="shared" si="21"/>
        <v>0.37251588889921777</v>
      </c>
      <c r="P91">
        <f t="shared" si="22"/>
        <v>-0.20421694267541546</v>
      </c>
      <c r="Q91">
        <f t="shared" si="23"/>
        <v>0.36422437062817925</v>
      </c>
      <c r="R91" s="3">
        <f t="shared" si="24"/>
        <v>51.50487921509697</v>
      </c>
      <c r="S91" s="3">
        <f t="shared" si="25"/>
        <v>0.2230754876588063</v>
      </c>
      <c r="T91">
        <f t="shared" si="26"/>
        <v>0.36686448937277055</v>
      </c>
      <c r="U91">
        <f t="shared" si="27"/>
        <v>31.302095937520448</v>
      </c>
      <c r="W91">
        <f t="shared" si="28"/>
        <v>1.5743252022081216</v>
      </c>
      <c r="X91">
        <f t="shared" si="29"/>
        <v>29.797810332394761</v>
      </c>
      <c r="Y91">
        <f t="shared" si="30"/>
        <v>31.302095937520448</v>
      </c>
      <c r="AA91">
        <v>27.967702327827968</v>
      </c>
      <c r="AB91">
        <v>31.302095937520448</v>
      </c>
      <c r="AC91">
        <v>33.464113687518179</v>
      </c>
      <c r="AD91">
        <v>34.683791973882592</v>
      </c>
      <c r="AE91">
        <v>35.46179397436871</v>
      </c>
    </row>
    <row r="92" spans="2:31" x14ac:dyDescent="0.55000000000000004">
      <c r="B92">
        <f t="shared" si="14"/>
        <v>13</v>
      </c>
      <c r="C92">
        <f t="shared" si="15"/>
        <v>2.2689280275926285</v>
      </c>
      <c r="D92">
        <f t="shared" si="13"/>
        <v>-0.18868227857133157</v>
      </c>
      <c r="E92">
        <f t="shared" si="13"/>
        <v>0.2248627833462459</v>
      </c>
      <c r="F92">
        <f t="shared" si="16"/>
        <v>-0.19134786723838218</v>
      </c>
      <c r="G92">
        <f t="shared" si="16"/>
        <v>0.23272667159848651</v>
      </c>
      <c r="H92">
        <f t="shared" si="17"/>
        <v>-0.185866459827846</v>
      </c>
      <c r="I92">
        <f t="shared" si="17"/>
        <v>0.21706137175894888</v>
      </c>
      <c r="J92">
        <f t="shared" si="18"/>
        <v>-0.19001507290485686</v>
      </c>
      <c r="K92">
        <f t="shared" si="18"/>
        <v>0.22879472747236621</v>
      </c>
      <c r="L92">
        <f t="shared" si="19"/>
        <v>-0.18727436919958879</v>
      </c>
      <c r="M92">
        <f t="shared" si="19"/>
        <v>0.22096207755259739</v>
      </c>
      <c r="N92">
        <f t="shared" si="20"/>
        <v>-0.18215118465261626</v>
      </c>
      <c r="O92">
        <f t="shared" si="21"/>
        <v>0.23146031613941681</v>
      </c>
      <c r="P92">
        <f t="shared" si="22"/>
        <v>-0.17947295761229176</v>
      </c>
      <c r="Q92">
        <f t="shared" si="23"/>
        <v>0.22377789629608297</v>
      </c>
      <c r="R92" s="3">
        <f t="shared" si="24"/>
        <v>51.05834126679941</v>
      </c>
      <c r="S92" s="3">
        <f t="shared" si="25"/>
        <v>0.21150201716201861</v>
      </c>
      <c r="T92">
        <f t="shared" si="26"/>
        <v>0.36489526331154898</v>
      </c>
      <c r="U92">
        <f t="shared" si="27"/>
        <v>30.097606080767292</v>
      </c>
      <c r="W92">
        <f t="shared" si="28"/>
        <v>1.2342038294273934</v>
      </c>
      <c r="X92">
        <f t="shared" si="29"/>
        <v>29.285329514926218</v>
      </c>
      <c r="Y92">
        <f t="shared" si="30"/>
        <v>30.097606080767292</v>
      </c>
      <c r="AA92">
        <v>25.567415574052703</v>
      </c>
      <c r="AB92">
        <v>30.097606080767292</v>
      </c>
      <c r="AC92">
        <v>32.882641485200274</v>
      </c>
      <c r="AD92">
        <v>34.401817743232641</v>
      </c>
      <c r="AE92">
        <v>35.351613378830734</v>
      </c>
    </row>
    <row r="93" spans="2:31" x14ac:dyDescent="0.55000000000000004">
      <c r="B93">
        <f t="shared" si="14"/>
        <v>14</v>
      </c>
      <c r="C93">
        <f t="shared" si="15"/>
        <v>2.4434609527920612</v>
      </c>
      <c r="D93">
        <f t="shared" si="13"/>
        <v>-0.11935369157850767</v>
      </c>
      <c r="E93">
        <f t="shared" si="13"/>
        <v>0.10014963858317265</v>
      </c>
      <c r="F93">
        <f t="shared" si="16"/>
        <v>-0.12440584843684657</v>
      </c>
      <c r="G93">
        <f t="shared" si="16"/>
        <v>0.10652689810011279</v>
      </c>
      <c r="H93">
        <f t="shared" si="17"/>
        <v>-0.1141827327050962</v>
      </c>
      <c r="I93">
        <f t="shared" si="17"/>
        <v>9.3881041775327481E-2</v>
      </c>
      <c r="J93">
        <f t="shared" si="18"/>
        <v>-0.12187977000767712</v>
      </c>
      <c r="K93">
        <f t="shared" si="18"/>
        <v>0.10333826834164273</v>
      </c>
      <c r="L93">
        <f t="shared" si="19"/>
        <v>-0.11676821214180194</v>
      </c>
      <c r="M93">
        <f t="shared" si="19"/>
        <v>9.7015340179250065E-2</v>
      </c>
      <c r="N93">
        <f t="shared" si="20"/>
        <v>-0.11550251049073698</v>
      </c>
      <c r="O93">
        <f t="shared" si="21"/>
        <v>0.10839042519998163</v>
      </c>
      <c r="P93">
        <f t="shared" si="22"/>
        <v>-0.11049961533395677</v>
      </c>
      <c r="Q93">
        <f t="shared" si="23"/>
        <v>0.10218629905266154</v>
      </c>
      <c r="R93" s="3">
        <f t="shared" si="24"/>
        <v>50.563997574237611</v>
      </c>
      <c r="S93" s="3">
        <f t="shared" si="25"/>
        <v>0.20057996473716783</v>
      </c>
      <c r="T93">
        <f t="shared" si="26"/>
        <v>0.35879551547135885</v>
      </c>
      <c r="U93">
        <f t="shared" si="27"/>
        <v>29.20680509620524</v>
      </c>
      <c r="W93">
        <f t="shared" si="28"/>
        <v>0.89094455274165263</v>
      </c>
      <c r="X93">
        <f t="shared" si="29"/>
        <v>28.952637347732548</v>
      </c>
      <c r="Y93">
        <f t="shared" si="30"/>
        <v>29.20680509620524</v>
      </c>
      <c r="AA93">
        <v>23.448178383220004</v>
      </c>
      <c r="AB93">
        <v>29.20680509620524</v>
      </c>
      <c r="AC93">
        <v>32.508576608725193</v>
      </c>
      <c r="AD93">
        <v>34.236271118275361</v>
      </c>
      <c r="AE93">
        <v>35.290987267437615</v>
      </c>
    </row>
    <row r="94" spans="2:31" x14ac:dyDescent="0.55000000000000004">
      <c r="B94">
        <f t="shared" si="14"/>
        <v>15</v>
      </c>
      <c r="C94">
        <f t="shared" si="15"/>
        <v>2.6179938779914944</v>
      </c>
      <c r="D94">
        <f t="shared" si="13"/>
        <v>-1.418309669177446E-2</v>
      </c>
      <c r="E94">
        <f t="shared" si="13"/>
        <v>8.1886146929384725E-3</v>
      </c>
      <c r="F94">
        <f t="shared" si="16"/>
        <v>-2.095411353394298E-2</v>
      </c>
      <c r="G94">
        <f t="shared" si="16"/>
        <v>1.2378883107129436E-2</v>
      </c>
      <c r="H94">
        <f t="shared" si="17"/>
        <v>-7.3383439740776837E-3</v>
      </c>
      <c r="I94">
        <f t="shared" si="17"/>
        <v>4.1395087214593715E-3</v>
      </c>
      <c r="J94">
        <f t="shared" si="18"/>
        <v>-1.756860511285872E-2</v>
      </c>
      <c r="K94">
        <f t="shared" si="18"/>
        <v>1.0283748900033954E-2</v>
      </c>
      <c r="L94">
        <f t="shared" si="19"/>
        <v>-1.0760720332926072E-2</v>
      </c>
      <c r="M94">
        <f t="shared" si="19"/>
        <v>6.164061707198922E-3</v>
      </c>
      <c r="N94">
        <f t="shared" si="20"/>
        <v>-1.3378336698667757E-2</v>
      </c>
      <c r="O94">
        <f t="shared" si="21"/>
        <v>1.7054765742202473E-2</v>
      </c>
      <c r="P94">
        <f t="shared" si="22"/>
        <v>-6.7116143614469707E-3</v>
      </c>
      <c r="Q94">
        <f t="shared" si="23"/>
        <v>1.3008814424895699E-2</v>
      </c>
      <c r="R94" s="3">
        <f t="shared" si="24"/>
        <v>50.031640518608029</v>
      </c>
      <c r="S94" s="3">
        <f t="shared" si="25"/>
        <v>0.19207739786242128</v>
      </c>
      <c r="T94">
        <f t="shared" si="26"/>
        <v>0.34904882949284982</v>
      </c>
      <c r="U94">
        <f t="shared" si="27"/>
        <v>28.823463020734479</v>
      </c>
      <c r="W94">
        <f t="shared" si="28"/>
        <v>0.5441864507618126</v>
      </c>
      <c r="X94">
        <f t="shared" si="29"/>
        <v>28.820413103144347</v>
      </c>
      <c r="Y94">
        <f t="shared" si="30"/>
        <v>28.823463020734479</v>
      </c>
      <c r="AA94">
        <v>21.973144972807205</v>
      </c>
      <c r="AB94">
        <v>28.823463020734479</v>
      </c>
      <c r="AC94">
        <v>32.426105801369509</v>
      </c>
      <c r="AD94">
        <v>34.223638159628123</v>
      </c>
      <c r="AE94">
        <v>35.292857935644712</v>
      </c>
    </row>
    <row r="95" spans="2:31" x14ac:dyDescent="0.55000000000000004">
      <c r="B95">
        <f t="shared" si="14"/>
        <v>16</v>
      </c>
      <c r="C95">
        <f t="shared" si="15"/>
        <v>2.7925268031909272</v>
      </c>
      <c r="D95">
        <f t="shared" si="13"/>
        <v>0.11324224934074839</v>
      </c>
      <c r="E95">
        <f t="shared" si="13"/>
        <v>-4.1216808021383916E-2</v>
      </c>
      <c r="F95">
        <f t="shared" si="16"/>
        <v>0.10561456216104292</v>
      </c>
      <c r="G95">
        <f t="shared" si="16"/>
        <v>-3.9641024097399398E-2</v>
      </c>
      <c r="H95">
        <f t="shared" si="17"/>
        <v>0.12089049403212379</v>
      </c>
      <c r="I95">
        <f t="shared" si="17"/>
        <v>-4.2636407190529212E-2</v>
      </c>
      <c r="J95">
        <f t="shared" si="18"/>
        <v>0.10942840575089566</v>
      </c>
      <c r="K95">
        <f t="shared" si="18"/>
        <v>-4.0428916059391654E-2</v>
      </c>
      <c r="L95">
        <f t="shared" si="19"/>
        <v>0.11706637168643609</v>
      </c>
      <c r="M95">
        <f t="shared" si="19"/>
        <v>-4.1926607605956567E-2</v>
      </c>
      <c r="N95">
        <f t="shared" si="20"/>
        <v>0.11100418967488018</v>
      </c>
      <c r="O95">
        <f t="shared" si="21"/>
        <v>-3.2801228879686187E-2</v>
      </c>
      <c r="P95">
        <f t="shared" si="22"/>
        <v>0.11848597085558138</v>
      </c>
      <c r="Q95">
        <f t="shared" si="23"/>
        <v>-3.4278362914581167E-2</v>
      </c>
      <c r="R95" s="3">
        <f t="shared" si="24"/>
        <v>49.474571845034696</v>
      </c>
      <c r="S95" s="3">
        <f t="shared" si="25"/>
        <v>0.18738964071031872</v>
      </c>
      <c r="T95">
        <f t="shared" si="26"/>
        <v>0.33694764132439653</v>
      </c>
      <c r="U95">
        <f t="shared" si="27"/>
        <v>29.080131644547144</v>
      </c>
      <c r="W95">
        <f t="shared" si="28"/>
        <v>0.19362844386804254</v>
      </c>
      <c r="X95">
        <f t="shared" si="29"/>
        <v>28.905907372675415</v>
      </c>
      <c r="Y95">
        <f t="shared" si="30"/>
        <v>29.080131644547144</v>
      </c>
      <c r="AA95">
        <v>21.537581913626028</v>
      </c>
      <c r="AB95">
        <v>29.080131644547144</v>
      </c>
      <c r="AC95">
        <v>32.667857304840396</v>
      </c>
      <c r="AD95">
        <v>34.370533487915317</v>
      </c>
      <c r="AE95">
        <v>35.357475951821016</v>
      </c>
    </row>
    <row r="96" spans="2:31" x14ac:dyDescent="0.55000000000000004">
      <c r="B96">
        <f t="shared" si="14"/>
        <v>17</v>
      </c>
      <c r="C96">
        <f t="shared" si="15"/>
        <v>2.9670597283903599</v>
      </c>
      <c r="D96">
        <f t="shared" si="13"/>
        <v>0.24688826794256805</v>
      </c>
      <c r="E96">
        <f t="shared" si="13"/>
        <v>-4.3533062858655616E-2</v>
      </c>
      <c r="F96">
        <f t="shared" ref="F96:G111" si="31">G22*$K22</f>
        <v>0.23935520606554728</v>
      </c>
      <c r="G96">
        <f t="shared" si="31"/>
        <v>-4.4677193223218496E-2</v>
      </c>
      <c r="H96">
        <f t="shared" ref="H96:I111" si="32">I22*$L22</f>
        <v>0.25438707730816751</v>
      </c>
      <c r="I96">
        <f t="shared" si="32"/>
        <v>-4.2236872216709354E-2</v>
      </c>
      <c r="J96">
        <f t="shared" si="18"/>
        <v>0.24312173700405765</v>
      </c>
      <c r="K96">
        <f t="shared" si="18"/>
        <v>-4.4105128040937053E-2</v>
      </c>
      <c r="L96">
        <f t="shared" si="19"/>
        <v>0.25063767262536779</v>
      </c>
      <c r="M96">
        <f t="shared" si="19"/>
        <v>-4.2884967537682485E-2</v>
      </c>
      <c r="N96">
        <f t="shared" si="20"/>
        <v>0.24197760663949477</v>
      </c>
      <c r="O96">
        <f t="shared" si="21"/>
        <v>-3.6572066163916284E-2</v>
      </c>
      <c r="P96">
        <f t="shared" si="22"/>
        <v>0.24934148198342154</v>
      </c>
      <c r="Q96">
        <f t="shared" si="23"/>
        <v>-3.5386158172083022E-2</v>
      </c>
      <c r="R96" s="3">
        <f t="shared" si="24"/>
        <v>48.909980768892538</v>
      </c>
      <c r="S96" s="3">
        <f t="shared" si="25"/>
        <v>0.18716234287618153</v>
      </c>
      <c r="T96">
        <f t="shared" si="26"/>
        <v>0.32433678349502626</v>
      </c>
      <c r="U96">
        <f t="shared" si="27"/>
        <v>29.987599059856436</v>
      </c>
      <c r="W96">
        <f t="shared" si="28"/>
        <v>-0.16093906517504789</v>
      </c>
      <c r="X96">
        <f t="shared" si="29"/>
        <v>29.221129193311185</v>
      </c>
      <c r="Y96">
        <f t="shared" si="30"/>
        <v>29.987599059856436</v>
      </c>
      <c r="AA96">
        <v>22.47691410289346</v>
      </c>
      <c r="AB96">
        <v>29.987599059856436</v>
      </c>
      <c r="AC96">
        <v>33.197223309651605</v>
      </c>
      <c r="AD96">
        <v>34.649524690639602</v>
      </c>
      <c r="AE96">
        <v>35.471937412008899</v>
      </c>
    </row>
    <row r="97" spans="2:31" x14ac:dyDescent="0.55000000000000004">
      <c r="B97">
        <f t="shared" si="14"/>
        <v>18</v>
      </c>
      <c r="C97">
        <f t="shared" si="15"/>
        <v>3.1415926535897931</v>
      </c>
      <c r="D97">
        <f t="shared" si="13"/>
        <v>0.37022820183397831</v>
      </c>
      <c r="E97">
        <f t="shared" si="13"/>
        <v>-4.5358450944049524E-17</v>
      </c>
      <c r="F97">
        <f t="shared" si="31"/>
        <v>0.36371447605163637</v>
      </c>
      <c r="G97">
        <f t="shared" si="31"/>
        <v>-3.637266003524737E-3</v>
      </c>
      <c r="H97">
        <f t="shared" si="32"/>
        <v>0.37665788502743341</v>
      </c>
      <c r="I97">
        <f t="shared" si="32"/>
        <v>3.7667044079248589E-3</v>
      </c>
      <c r="J97">
        <f t="shared" si="18"/>
        <v>0.36697133894280731</v>
      </c>
      <c r="K97">
        <f t="shared" si="18"/>
        <v>-1.8186330017623913E-3</v>
      </c>
      <c r="L97">
        <f t="shared" si="19"/>
        <v>0.37344304343070589</v>
      </c>
      <c r="M97">
        <f t="shared" si="19"/>
        <v>1.8833522039624067E-3</v>
      </c>
      <c r="N97">
        <f t="shared" si="20"/>
        <v>0.3633340729392826</v>
      </c>
      <c r="O97">
        <f t="shared" si="21"/>
        <v>4.6950927805795477E-3</v>
      </c>
      <c r="P97">
        <f t="shared" si="22"/>
        <v>0.36967633902278096</v>
      </c>
      <c r="Q97">
        <f t="shared" si="23"/>
        <v>8.313035397417512E-3</v>
      </c>
      <c r="R97" s="3">
        <f t="shared" si="24"/>
        <v>48.358927849367554</v>
      </c>
      <c r="S97" s="3">
        <f t="shared" si="25"/>
        <v>0.19107705470939848</v>
      </c>
      <c r="T97">
        <f t="shared" si="26"/>
        <v>0.31317816213707667</v>
      </c>
      <c r="U97">
        <f t="shared" si="27"/>
        <v>31.388307630187136</v>
      </c>
      <c r="W97">
        <f t="shared" si="28"/>
        <v>-0.51959659743072384</v>
      </c>
      <c r="X97">
        <f t="shared" si="29"/>
        <v>29.770692082138567</v>
      </c>
      <c r="Y97">
        <f t="shared" si="30"/>
        <v>31.388307630187136</v>
      </c>
      <c r="AA97">
        <v>24.86232891377924</v>
      </c>
      <c r="AB97">
        <v>31.388307630187136</v>
      </c>
      <c r="AC97">
        <v>33.90884494462594</v>
      </c>
      <c r="AD97">
        <v>35.004405298381037</v>
      </c>
      <c r="AE97">
        <v>35.613276894041796</v>
      </c>
    </row>
    <row r="98" spans="2:31" x14ac:dyDescent="0.55000000000000004">
      <c r="B98">
        <f t="shared" ref="B98:B115" si="33">B24</f>
        <v>19</v>
      </c>
      <c r="C98">
        <f t="shared" si="15"/>
        <v>3.3161255787892263</v>
      </c>
      <c r="D98">
        <f t="shared" ref="D98:E113" si="34">D24*$F24</f>
        <v>0.46824835463778491</v>
      </c>
      <c r="E98">
        <f t="shared" si="34"/>
        <v>8.2564818594987224E-2</v>
      </c>
      <c r="F98">
        <f t="shared" si="31"/>
        <v>0.46354006755938898</v>
      </c>
      <c r="G98">
        <f t="shared" si="31"/>
        <v>7.6963353673477258E-2</v>
      </c>
      <c r="H98">
        <f t="shared" si="32"/>
        <v>0.47283384812150986</v>
      </c>
      <c r="I98">
        <f t="shared" si="32"/>
        <v>8.8257487866036127E-2</v>
      </c>
      <c r="J98">
        <f t="shared" si="18"/>
        <v>0.46589421109858697</v>
      </c>
      <c r="K98">
        <f t="shared" si="18"/>
        <v>7.9764086134232248E-2</v>
      </c>
      <c r="L98">
        <f t="shared" si="19"/>
        <v>0.47054110137964739</v>
      </c>
      <c r="M98">
        <f t="shared" si="19"/>
        <v>8.5411153230511683E-2</v>
      </c>
      <c r="N98">
        <f t="shared" si="20"/>
        <v>0.46029274617707699</v>
      </c>
      <c r="O98">
        <f t="shared" si="21"/>
        <v>8.4472373212628182E-2</v>
      </c>
      <c r="P98">
        <f t="shared" si="22"/>
        <v>0.4648484321085985</v>
      </c>
      <c r="Q98">
        <f t="shared" si="23"/>
        <v>8.9996646714236628E-2</v>
      </c>
      <c r="R98" s="3">
        <f t="shared" si="24"/>
        <v>47.845724593729727</v>
      </c>
      <c r="S98" s="3">
        <f t="shared" si="25"/>
        <v>0.19788806314258256</v>
      </c>
      <c r="T98">
        <f t="shared" si="26"/>
        <v>0.30503549299538046</v>
      </c>
      <c r="U98">
        <f t="shared" si="27"/>
        <v>32.973000174079068</v>
      </c>
      <c r="W98">
        <f t="shared" si="28"/>
        <v>-0.88225568295993961</v>
      </c>
      <c r="X98">
        <f t="shared" si="29"/>
        <v>30.549527085036516</v>
      </c>
      <c r="Y98">
        <f t="shared" si="30"/>
        <v>32.973000174079068</v>
      </c>
      <c r="AA98">
        <v>28.253187012609782</v>
      </c>
      <c r="AB98">
        <v>32.973000174079068</v>
      </c>
      <c r="AC98">
        <v>34.65494171256443</v>
      </c>
      <c r="AD98">
        <v>35.365005787705499</v>
      </c>
      <c r="AE98">
        <v>35.754478640975584</v>
      </c>
    </row>
    <row r="99" spans="2:31" x14ac:dyDescent="0.55000000000000004">
      <c r="B99">
        <f t="shared" si="33"/>
        <v>20</v>
      </c>
      <c r="C99">
        <f t="shared" si="15"/>
        <v>3.4906585039886591</v>
      </c>
      <c r="D99">
        <f t="shared" si="34"/>
        <v>0.52926312934879682</v>
      </c>
      <c r="E99">
        <f t="shared" si="34"/>
        <v>0.19263602517754488</v>
      </c>
      <c r="F99">
        <f t="shared" si="31"/>
        <v>0.52691294611668038</v>
      </c>
      <c r="G99">
        <f t="shared" si="31"/>
        <v>0.18583491700035923</v>
      </c>
      <c r="H99">
        <f t="shared" si="32"/>
        <v>0.53146746728745098</v>
      </c>
      <c r="I99">
        <f t="shared" si="32"/>
        <v>0.19947925974072525</v>
      </c>
      <c r="J99">
        <f t="shared" si="18"/>
        <v>0.5280880377327386</v>
      </c>
      <c r="K99">
        <f t="shared" si="18"/>
        <v>0.18923547108895206</v>
      </c>
      <c r="L99">
        <f t="shared" si="19"/>
        <v>0.53036529831812396</v>
      </c>
      <c r="M99">
        <f t="shared" si="19"/>
        <v>0.19605764245913507</v>
      </c>
      <c r="N99">
        <f t="shared" si="20"/>
        <v>0.52128692955555289</v>
      </c>
      <c r="O99">
        <f t="shared" si="21"/>
        <v>0.1915856543210685</v>
      </c>
      <c r="P99">
        <f t="shared" si="22"/>
        <v>0.52352206375494359</v>
      </c>
      <c r="Q99">
        <f t="shared" si="23"/>
        <v>0.19826198039778922</v>
      </c>
      <c r="R99" s="3">
        <f t="shared" si="24"/>
        <v>47.396545023901091</v>
      </c>
      <c r="S99" s="3">
        <f t="shared" si="25"/>
        <v>0.20573900780033416</v>
      </c>
      <c r="T99">
        <f t="shared" si="26"/>
        <v>0.30062603646437641</v>
      </c>
      <c r="U99">
        <f t="shared" si="27"/>
        <v>34.386511707559244</v>
      </c>
      <c r="W99">
        <f t="shared" si="28"/>
        <v>-1.2486232222486247</v>
      </c>
      <c r="X99">
        <f t="shared" si="29"/>
        <v>31.540840836871496</v>
      </c>
      <c r="Y99">
        <f t="shared" si="30"/>
        <v>34.386511707559244</v>
      </c>
      <c r="AA99">
        <v>31.713043457074011</v>
      </c>
      <c r="AB99">
        <v>34.386511707559244</v>
      </c>
      <c r="AC99">
        <v>35.291765679998598</v>
      </c>
      <c r="AD99">
        <v>35.667314285086718</v>
      </c>
      <c r="AE99">
        <v>35.871713520685532</v>
      </c>
    </row>
    <row r="100" spans="2:31" x14ac:dyDescent="0.55000000000000004">
      <c r="B100">
        <f t="shared" si="33"/>
        <v>21</v>
      </c>
      <c r="C100">
        <f t="shared" si="15"/>
        <v>3.6651914291880923</v>
      </c>
      <c r="D100">
        <f t="shared" si="34"/>
        <v>0.54632031868585473</v>
      </c>
      <c r="E100">
        <f t="shared" si="34"/>
        <v>0.31541818305704045</v>
      </c>
      <c r="F100">
        <f t="shared" si="31"/>
        <v>0.54658126996921708</v>
      </c>
      <c r="G100">
        <f t="shared" si="31"/>
        <v>0.3083226872461079</v>
      </c>
      <c r="H100">
        <f t="shared" si="32"/>
        <v>0.5459089093851488</v>
      </c>
      <c r="I100">
        <f t="shared" si="32"/>
        <v>0.32250195482966137</v>
      </c>
      <c r="J100">
        <f t="shared" si="18"/>
        <v>0.54645079432753585</v>
      </c>
      <c r="K100">
        <f t="shared" si="18"/>
        <v>0.3118704351515742</v>
      </c>
      <c r="L100">
        <f t="shared" si="19"/>
        <v>0.54611461403550177</v>
      </c>
      <c r="M100">
        <f t="shared" si="19"/>
        <v>0.31896006894335094</v>
      </c>
      <c r="N100">
        <f t="shared" si="20"/>
        <v>0.53935529851660324</v>
      </c>
      <c r="O100">
        <f t="shared" si="21"/>
        <v>0.31160948386821186</v>
      </c>
      <c r="P100">
        <f t="shared" si="22"/>
        <v>0.53903084226288089</v>
      </c>
      <c r="Q100">
        <f t="shared" si="23"/>
        <v>0.318548659642645</v>
      </c>
      <c r="R100" s="3">
        <f t="shared" si="24"/>
        <v>47.037243929704758</v>
      </c>
      <c r="S100" s="3">
        <f t="shared" si="25"/>
        <v>0.2126982270665006</v>
      </c>
      <c r="T100">
        <f t="shared" si="26"/>
        <v>0.29959600598229019</v>
      </c>
      <c r="U100">
        <f t="shared" si="27"/>
        <v>35.372852564885115</v>
      </c>
      <c r="W100">
        <f t="shared" si="28"/>
        <v>-1.6181794035290709</v>
      </c>
      <c r="X100">
        <f t="shared" si="29"/>
        <v>32.714850317212722</v>
      </c>
      <c r="Y100">
        <f t="shared" si="30"/>
        <v>35.372852564885115</v>
      </c>
      <c r="AA100">
        <v>34.303520882063452</v>
      </c>
      <c r="AB100">
        <v>35.372852564885115</v>
      </c>
      <c r="AC100">
        <v>35.726287943251812</v>
      </c>
      <c r="AD100">
        <v>35.871725111943768</v>
      </c>
      <c r="AE100">
        <v>35.950598015868444</v>
      </c>
    </row>
    <row r="101" spans="2:31" x14ac:dyDescent="0.55000000000000004">
      <c r="B101">
        <f t="shared" si="33"/>
        <v>22</v>
      </c>
      <c r="C101">
        <f t="shared" si="15"/>
        <v>3.839724354387525</v>
      </c>
      <c r="D101">
        <f t="shared" si="34"/>
        <v>0.51802727512475821</v>
      </c>
      <c r="E101">
        <f t="shared" si="34"/>
        <v>0.43467649549695597</v>
      </c>
      <c r="F101">
        <f t="shared" si="31"/>
        <v>0.52082316267253403</v>
      </c>
      <c r="G101">
        <f t="shared" si="31"/>
        <v>0.42822079953807263</v>
      </c>
      <c r="H101">
        <f t="shared" si="32"/>
        <v>0.51509524570367349</v>
      </c>
      <c r="I101">
        <f t="shared" si="32"/>
        <v>0.44106848223283285</v>
      </c>
      <c r="J101">
        <f t="shared" si="18"/>
        <v>0.51942521889864612</v>
      </c>
      <c r="K101">
        <f t="shared" si="18"/>
        <v>0.43144864751751433</v>
      </c>
      <c r="L101">
        <f t="shared" si="19"/>
        <v>0.51656126041421579</v>
      </c>
      <c r="M101">
        <f t="shared" si="19"/>
        <v>0.43787248886489438</v>
      </c>
      <c r="N101">
        <f t="shared" si="20"/>
        <v>0.51296952293976283</v>
      </c>
      <c r="O101">
        <f t="shared" si="21"/>
        <v>0.42865275996973851</v>
      </c>
      <c r="P101">
        <f t="shared" si="22"/>
        <v>0.51016927367833897</v>
      </c>
      <c r="Q101">
        <f t="shared" si="23"/>
        <v>0.43494045944380966</v>
      </c>
      <c r="R101" s="3">
        <f t="shared" si="24"/>
        <v>46.790583815683078</v>
      </c>
      <c r="S101" s="3">
        <f t="shared" si="25"/>
        <v>0.21735943604595104</v>
      </c>
      <c r="T101">
        <f t="shared" si="26"/>
        <v>0.30062743687408511</v>
      </c>
      <c r="U101">
        <f t="shared" si="27"/>
        <v>35.867655065256372</v>
      </c>
      <c r="W101">
        <f t="shared" si="28"/>
        <v>-1.9901793176119567</v>
      </c>
      <c r="X101">
        <f t="shared" si="29"/>
        <v>34.028875373391259</v>
      </c>
      <c r="Y101">
        <f t="shared" si="30"/>
        <v>35.867655065256372</v>
      </c>
      <c r="AA101">
        <v>35.639991618782503</v>
      </c>
      <c r="AB101">
        <v>35.867655065256372</v>
      </c>
      <c r="AC101">
        <v>35.942342765935308</v>
      </c>
      <c r="AD101">
        <v>35.972998684431197</v>
      </c>
      <c r="AE101">
        <v>35.989605183685207</v>
      </c>
    </row>
    <row r="102" spans="2:31" x14ac:dyDescent="0.55000000000000004">
      <c r="B102">
        <f t="shared" si="33"/>
        <v>23</v>
      </c>
      <c r="C102">
        <f t="shared" si="15"/>
        <v>4.0142572795869578</v>
      </c>
      <c r="D102">
        <f t="shared" si="34"/>
        <v>0.44869868813193436</v>
      </c>
      <c r="E102">
        <f t="shared" si="34"/>
        <v>0.53473827357354153</v>
      </c>
      <c r="F102">
        <f t="shared" si="31"/>
        <v>0.45363463431267409</v>
      </c>
      <c r="G102">
        <f t="shared" si="31"/>
        <v>0.52977043890802156</v>
      </c>
      <c r="H102">
        <f t="shared" si="32"/>
        <v>0.44365802813924798</v>
      </c>
      <c r="I102">
        <f t="shared" si="32"/>
        <v>0.53959867808802953</v>
      </c>
      <c r="J102">
        <f t="shared" si="18"/>
        <v>0.4511666612223042</v>
      </c>
      <c r="K102">
        <f t="shared" si="18"/>
        <v>0.53225435624078155</v>
      </c>
      <c r="L102">
        <f t="shared" si="19"/>
        <v>0.44617835813559115</v>
      </c>
      <c r="M102">
        <f t="shared" si="19"/>
        <v>0.53716847583078553</v>
      </c>
      <c r="N102">
        <f t="shared" si="20"/>
        <v>0.44619882655678422</v>
      </c>
      <c r="O102">
        <f t="shared" si="21"/>
        <v>0.52731841006004188</v>
      </c>
      <c r="P102">
        <f t="shared" si="22"/>
        <v>0.44131795362110315</v>
      </c>
      <c r="Q102">
        <f t="shared" si="23"/>
        <v>0.53212781583809909</v>
      </c>
      <c r="R102" s="3">
        <f t="shared" si="24"/>
        <v>46.673329622770915</v>
      </c>
      <c r="S102" s="3">
        <f t="shared" si="25"/>
        <v>0.21930127636706243</v>
      </c>
      <c r="T102">
        <f t="shared" si="26"/>
        <v>0.30187731314686173</v>
      </c>
      <c r="U102">
        <f t="shared" si="27"/>
        <v>35.996840858686411</v>
      </c>
      <c r="W102">
        <f t="shared" si="28"/>
        <v>-2.3636857992797138</v>
      </c>
      <c r="X102">
        <f t="shared" si="29"/>
        <v>35.429220393734283</v>
      </c>
      <c r="Y102">
        <f t="shared" si="30"/>
        <v>35.996840858686411</v>
      </c>
      <c r="AA102">
        <v>35.991400035091296</v>
      </c>
      <c r="AB102">
        <v>35.996840858686411</v>
      </c>
      <c r="AC102">
        <v>35.998624024076335</v>
      </c>
      <c r="AD102">
        <v>35.999355683682154</v>
      </c>
      <c r="AE102">
        <v>35.999751967920758</v>
      </c>
    </row>
    <row r="103" spans="2:31" x14ac:dyDescent="0.55000000000000004">
      <c r="B103">
        <f t="shared" si="33"/>
        <v>24</v>
      </c>
      <c r="C103">
        <f t="shared" si="15"/>
        <v>4.1887902047863905</v>
      </c>
      <c r="D103">
        <f t="shared" si="34"/>
        <v>0.34780875814730972</v>
      </c>
      <c r="E103">
        <f t="shared" si="34"/>
        <v>0.6024224404285754</v>
      </c>
      <c r="F103">
        <f t="shared" si="31"/>
        <v>0.35422058575618803</v>
      </c>
      <c r="G103">
        <f t="shared" si="31"/>
        <v>0.5996000047629606</v>
      </c>
      <c r="H103">
        <f t="shared" si="32"/>
        <v>0.34133685480310583</v>
      </c>
      <c r="I103">
        <f t="shared" si="32"/>
        <v>0.60510737387501423</v>
      </c>
      <c r="J103">
        <f t="shared" si="18"/>
        <v>0.35101467195174885</v>
      </c>
      <c r="K103">
        <f t="shared" si="18"/>
        <v>0.601011222595768</v>
      </c>
      <c r="L103">
        <f t="shared" si="19"/>
        <v>0.34457280647520777</v>
      </c>
      <c r="M103">
        <f t="shared" si="19"/>
        <v>0.60376490715179476</v>
      </c>
      <c r="N103">
        <f t="shared" si="20"/>
        <v>0.34819223628613405</v>
      </c>
      <c r="O103">
        <f t="shared" si="21"/>
        <v>0.59459939498688974</v>
      </c>
      <c r="P103">
        <f t="shared" si="22"/>
        <v>0.34188787302876894</v>
      </c>
      <c r="Q103">
        <f t="shared" si="23"/>
        <v>0.59729300380759087</v>
      </c>
      <c r="R103" s="3">
        <f t="shared" si="24"/>
        <v>46.69384581848638</v>
      </c>
      <c r="S103" s="3">
        <f t="shared" si="25"/>
        <v>0.21922429614893452</v>
      </c>
      <c r="T103">
        <f t="shared" si="26"/>
        <v>0.30161833281209222</v>
      </c>
      <c r="U103">
        <f t="shared" si="27"/>
        <v>36.010659977396628</v>
      </c>
      <c r="W103">
        <f t="shared" si="28"/>
        <v>-2.7376343384299711</v>
      </c>
      <c r="X103">
        <f t="shared" si="29"/>
        <v>36.854893442126638</v>
      </c>
      <c r="Y103">
        <f t="shared" si="30"/>
        <v>36.010659977396628</v>
      </c>
      <c r="AA103">
        <v>36.029018509840689</v>
      </c>
      <c r="AB103">
        <v>36.010659977396628</v>
      </c>
      <c r="AC103">
        <v>36.004643024161084</v>
      </c>
      <c r="AD103">
        <v>36.002174154593824</v>
      </c>
      <c r="AE103">
        <v>36.000836950536772</v>
      </c>
    </row>
    <row r="104" spans="2:31" x14ac:dyDescent="0.55000000000000004">
      <c r="B104">
        <f t="shared" si="33"/>
        <v>25</v>
      </c>
      <c r="C104">
        <f t="shared" si="15"/>
        <v>4.3633231299858233</v>
      </c>
      <c r="D104">
        <f t="shared" si="34"/>
        <v>0.22881467608207309</v>
      </c>
      <c r="E104">
        <f t="shared" si="34"/>
        <v>0.62866315577531817</v>
      </c>
      <c r="F104">
        <f t="shared" si="31"/>
        <v>0.23585110925589253</v>
      </c>
      <c r="G104">
        <f t="shared" si="31"/>
        <v>0.62837205159115694</v>
      </c>
      <c r="H104">
        <f t="shared" si="32"/>
        <v>0.22177050241741578</v>
      </c>
      <c r="I104">
        <f t="shared" si="32"/>
        <v>0.62880405187960875</v>
      </c>
      <c r="J104">
        <f t="shared" si="18"/>
        <v>0.23233289266898283</v>
      </c>
      <c r="K104">
        <f t="shared" si="18"/>
        <v>0.62851760368323761</v>
      </c>
      <c r="L104">
        <f t="shared" si="19"/>
        <v>0.22529258924974443</v>
      </c>
      <c r="M104">
        <f t="shared" si="19"/>
        <v>0.62873360382746346</v>
      </c>
      <c r="N104">
        <f t="shared" si="20"/>
        <v>0.2320417884848216</v>
      </c>
      <c r="O104">
        <f t="shared" si="21"/>
        <v>0.6214811705094182</v>
      </c>
      <c r="P104">
        <f t="shared" si="22"/>
        <v>0.22515169314545386</v>
      </c>
      <c r="Q104">
        <f t="shared" si="23"/>
        <v>0.6216894301628062</v>
      </c>
      <c r="R104" s="3">
        <f t="shared" si="24"/>
        <v>46.850809889404957</v>
      </c>
      <c r="S104" s="3">
        <f t="shared" si="25"/>
        <v>0.21869442587883478</v>
      </c>
      <c r="T104">
        <f t="shared" si="26"/>
        <v>0.29885501075712201</v>
      </c>
      <c r="U104">
        <f t="shared" si="27"/>
        <v>36.195707998641893</v>
      </c>
      <c r="W104">
        <f t="shared" si="28"/>
        <v>-3.1109217582605462</v>
      </c>
      <c r="X104">
        <f t="shared" si="29"/>
        <v>38.242687143746707</v>
      </c>
      <c r="Y104">
        <f t="shared" si="30"/>
        <v>36.195707998641893</v>
      </c>
      <c r="AA104">
        <v>36.532091019253642</v>
      </c>
      <c r="AB104">
        <v>36.195707998641893</v>
      </c>
      <c r="AC104">
        <v>36.085276364793053</v>
      </c>
      <c r="AD104">
        <v>36.039938325407746</v>
      </c>
      <c r="AE104">
        <v>36.015375809328567</v>
      </c>
    </row>
    <row r="105" spans="2:31" x14ac:dyDescent="0.55000000000000004">
      <c r="B105">
        <f t="shared" si="33"/>
        <v>26</v>
      </c>
      <c r="C105">
        <f t="shared" si="15"/>
        <v>4.5378560551852569</v>
      </c>
      <c r="D105">
        <f t="shared" si="34"/>
        <v>0.10749434082349656</v>
      </c>
      <c r="E105">
        <f t="shared" si="34"/>
        <v>0.60963070082408577</v>
      </c>
      <c r="F105">
        <f t="shared" si="31"/>
        <v>0.11422204887581532</v>
      </c>
      <c r="G105">
        <f t="shared" si="31"/>
        <v>0.61193732357590402</v>
      </c>
      <c r="H105">
        <f t="shared" si="32"/>
        <v>0.10081246974536823</v>
      </c>
      <c r="I105">
        <f t="shared" si="32"/>
        <v>0.60718012932304122</v>
      </c>
      <c r="J105">
        <f t="shared" si="18"/>
        <v>0.11085819484965594</v>
      </c>
      <c r="K105">
        <f t="shared" si="18"/>
        <v>0.6107840121999949</v>
      </c>
      <c r="L105">
        <f t="shared" si="19"/>
        <v>0.1041534052844324</v>
      </c>
      <c r="M105">
        <f t="shared" si="19"/>
        <v>0.60840541507356349</v>
      </c>
      <c r="N105">
        <f t="shared" si="20"/>
        <v>0.11316481760147419</v>
      </c>
      <c r="O105">
        <f t="shared" si="21"/>
        <v>0.60405630414767608</v>
      </c>
      <c r="P105">
        <f t="shared" si="22"/>
        <v>0.10660397678547695</v>
      </c>
      <c r="Q105">
        <f t="shared" si="23"/>
        <v>0.60172354399543515</v>
      </c>
      <c r="R105" s="3">
        <f t="shared" si="24"/>
        <v>47.133399990360907</v>
      </c>
      <c r="S105" s="3">
        <f t="shared" si="25"/>
        <v>0.21957716763797269</v>
      </c>
      <c r="T105">
        <f t="shared" si="26"/>
        <v>0.29368425755168026</v>
      </c>
      <c r="U105">
        <f t="shared" si="27"/>
        <v>36.784144686997493</v>
      </c>
      <c r="W105">
        <f t="shared" si="28"/>
        <v>2.8006828171722193</v>
      </c>
      <c r="X105">
        <f t="shared" si="29"/>
        <v>39.532694821222208</v>
      </c>
      <c r="Y105">
        <f t="shared" si="30"/>
        <v>36.784144686997493</v>
      </c>
      <c r="AA105">
        <v>38.116229325109387</v>
      </c>
      <c r="AB105">
        <v>36.784144686997493</v>
      </c>
      <c r="AC105">
        <v>36.342486310032172</v>
      </c>
      <c r="AD105">
        <v>36.160554322391697</v>
      </c>
      <c r="AE105">
        <v>36.061843691541164</v>
      </c>
    </row>
    <row r="106" spans="2:31" x14ac:dyDescent="0.55000000000000004">
      <c r="B106">
        <f t="shared" si="33"/>
        <v>27</v>
      </c>
      <c r="C106">
        <f t="shared" si="15"/>
        <v>4.7123889803846897</v>
      </c>
      <c r="D106">
        <f t="shared" si="34"/>
        <v>1.0056268365476465E-16</v>
      </c>
      <c r="E106">
        <f t="shared" si="34"/>
        <v>0.54721359549995818</v>
      </c>
      <c r="F106">
        <f t="shared" si="31"/>
        <v>5.518742407258955E-3</v>
      </c>
      <c r="G106">
        <f t="shared" si="31"/>
        <v>0.55185584479523309</v>
      </c>
      <c r="H106">
        <f t="shared" si="32"/>
        <v>-5.4246999017048417E-3</v>
      </c>
      <c r="I106">
        <f t="shared" si="32"/>
        <v>0.54245190771695007</v>
      </c>
      <c r="J106">
        <f t="shared" si="18"/>
        <v>2.7593712036295278E-3</v>
      </c>
      <c r="K106">
        <f t="shared" si="18"/>
        <v>0.54953472014759563</v>
      </c>
      <c r="L106">
        <f t="shared" si="19"/>
        <v>-2.7123499508523705E-3</v>
      </c>
      <c r="M106">
        <f t="shared" si="19"/>
        <v>0.54483275160845412</v>
      </c>
      <c r="N106">
        <f t="shared" si="20"/>
        <v>7.401620498904431E-3</v>
      </c>
      <c r="O106">
        <f t="shared" si="21"/>
        <v>0.54401597774033683</v>
      </c>
      <c r="P106">
        <f t="shared" si="22"/>
        <v>2.0493378321557467E-3</v>
      </c>
      <c r="Q106">
        <f t="shared" si="23"/>
        <v>0.53940805170674921</v>
      </c>
      <c r="R106" s="3">
        <f t="shared" si="24"/>
        <v>47.522906184497508</v>
      </c>
      <c r="S106" s="3">
        <f t="shared" si="25"/>
        <v>0.22337254894802841</v>
      </c>
      <c r="T106">
        <f t="shared" si="26"/>
        <v>0.28726804247102761</v>
      </c>
      <c r="U106">
        <f t="shared" si="27"/>
        <v>37.867756370432829</v>
      </c>
      <c r="W106">
        <f t="shared" si="28"/>
        <v>2.431711713575357</v>
      </c>
      <c r="X106">
        <f t="shared" si="29"/>
        <v>40.673181819606725</v>
      </c>
      <c r="Y106">
        <f t="shared" si="30"/>
        <v>37.867756370432829</v>
      </c>
      <c r="AA106">
        <v>40.933944773968619</v>
      </c>
      <c r="AB106">
        <v>37.867756370432829</v>
      </c>
      <c r="AC106">
        <v>36.821366839628787</v>
      </c>
      <c r="AD106">
        <v>36.386119587707519</v>
      </c>
      <c r="AE106">
        <v>36.148951576264949</v>
      </c>
    </row>
    <row r="107" spans="2:31" x14ac:dyDescent="0.55000000000000004">
      <c r="B107">
        <f t="shared" si="33"/>
        <v>28</v>
      </c>
      <c r="C107">
        <f t="shared" si="15"/>
        <v>4.8869219055841224</v>
      </c>
      <c r="D107">
        <f t="shared" si="34"/>
        <v>-7.9136110338334287E-2</v>
      </c>
      <c r="E107">
        <f t="shared" si="34"/>
        <v>0.44880318383705731</v>
      </c>
      <c r="F107">
        <f t="shared" si="31"/>
        <v>-7.5582204119036614E-2</v>
      </c>
      <c r="G107">
        <f t="shared" si="31"/>
        <v>0.45522158704603838</v>
      </c>
      <c r="H107">
        <f t="shared" si="32"/>
        <v>-8.2559111434803933E-2</v>
      </c>
      <c r="I107">
        <f t="shared" si="32"/>
        <v>0.44230516074130632</v>
      </c>
      <c r="J107">
        <f t="shared" si="18"/>
        <v>-7.7359157228685443E-2</v>
      </c>
      <c r="K107">
        <f t="shared" si="18"/>
        <v>0.45201238544154787</v>
      </c>
      <c r="L107">
        <f t="shared" si="19"/>
        <v>-8.084761088656911E-2</v>
      </c>
      <c r="M107">
        <f t="shared" si="19"/>
        <v>0.44555417228918182</v>
      </c>
      <c r="N107">
        <f t="shared" si="20"/>
        <v>-7.0940754019704372E-2</v>
      </c>
      <c r="O107">
        <f t="shared" si="21"/>
        <v>0.44845847922225018</v>
      </c>
      <c r="P107">
        <f t="shared" si="22"/>
        <v>-7.4349587790818128E-2</v>
      </c>
      <c r="Q107">
        <f t="shared" si="23"/>
        <v>0.44213117119271217</v>
      </c>
      <c r="R107" s="3">
        <f t="shared" si="24"/>
        <v>47.995327750057946</v>
      </c>
      <c r="S107" s="3">
        <f t="shared" si="25"/>
        <v>0.23069420841838476</v>
      </c>
      <c r="T107">
        <f t="shared" si="26"/>
        <v>0.28144149165338606</v>
      </c>
      <c r="U107">
        <f t="shared" si="27"/>
        <v>39.341061383336722</v>
      </c>
      <c r="W107">
        <f t="shared" si="28"/>
        <v>2.0660516902718791</v>
      </c>
      <c r="X107">
        <f t="shared" si="29"/>
        <v>41.623957891551413</v>
      </c>
      <c r="Y107">
        <f t="shared" si="30"/>
        <v>39.341061383336722</v>
      </c>
      <c r="AA107">
        <v>44.464805303398308</v>
      </c>
      <c r="AB107">
        <v>39.341061383336722</v>
      </c>
      <c r="AC107">
        <v>37.489662826763741</v>
      </c>
      <c r="AD107">
        <v>36.704245768959204</v>
      </c>
      <c r="AE107">
        <v>36.272504133998233</v>
      </c>
    </row>
    <row r="108" spans="2:31" x14ac:dyDescent="0.55000000000000004">
      <c r="B108">
        <f t="shared" si="33"/>
        <v>29</v>
      </c>
      <c r="C108">
        <f t="shared" si="15"/>
        <v>5.0614548307835561</v>
      </c>
      <c r="D108">
        <f t="shared" si="34"/>
        <v>-0.11880217526084234</v>
      </c>
      <c r="E108">
        <f t="shared" si="34"/>
        <v>0.32640629391125459</v>
      </c>
      <c r="F108">
        <f t="shared" si="31"/>
        <v>-0.11773069509358058</v>
      </c>
      <c r="G108">
        <f t="shared" si="31"/>
        <v>0.33381147311515824</v>
      </c>
      <c r="H108">
        <f t="shared" si="32"/>
        <v>-0.11972183345967313</v>
      </c>
      <c r="I108">
        <f t="shared" si="32"/>
        <v>0.31897180534218816</v>
      </c>
      <c r="J108">
        <f t="shared" si="18"/>
        <v>-0.11826643517721147</v>
      </c>
      <c r="K108">
        <f t="shared" si="18"/>
        <v>0.33010888351320644</v>
      </c>
      <c r="L108">
        <f t="shared" si="19"/>
        <v>-0.11926200436025775</v>
      </c>
      <c r="M108">
        <f t="shared" si="19"/>
        <v>0.3226890496267214</v>
      </c>
      <c r="N108">
        <f t="shared" si="20"/>
        <v>-0.11086125597330782</v>
      </c>
      <c r="O108">
        <f t="shared" si="21"/>
        <v>0.32903740334594467</v>
      </c>
      <c r="P108">
        <f t="shared" si="22"/>
        <v>-0.11182751579119132</v>
      </c>
      <c r="Q108">
        <f t="shared" si="23"/>
        <v>0.32176939142789063</v>
      </c>
      <c r="R108" s="3">
        <f t="shared" si="24"/>
        <v>48.524314107866722</v>
      </c>
      <c r="S108" s="3">
        <f t="shared" si="25"/>
        <v>0.24106480653805196</v>
      </c>
      <c r="T108">
        <f t="shared" si="26"/>
        <v>0.27811604331664658</v>
      </c>
      <c r="U108">
        <f t="shared" si="27"/>
        <v>40.918018603541668</v>
      </c>
      <c r="W108">
        <f t="shared" si="28"/>
        <v>1.7041764500758059</v>
      </c>
      <c r="X108">
        <f t="shared" si="29"/>
        <v>42.357881865069203</v>
      </c>
      <c r="Y108">
        <f t="shared" si="30"/>
        <v>40.918018603541668</v>
      </c>
      <c r="AA108">
        <v>47.717975114453829</v>
      </c>
      <c r="AB108">
        <v>40.918018603541668</v>
      </c>
      <c r="AC108">
        <v>38.241236287138641</v>
      </c>
      <c r="AD108">
        <v>37.069317599402318</v>
      </c>
      <c r="AE108">
        <v>36.415844587789159</v>
      </c>
    </row>
    <row r="109" spans="2:31" x14ac:dyDescent="0.55000000000000004">
      <c r="B109">
        <f t="shared" si="33"/>
        <v>30</v>
      </c>
      <c r="C109">
        <f t="shared" si="15"/>
        <v>5.2359877559829888</v>
      </c>
      <c r="D109">
        <f t="shared" si="34"/>
        <v>-0.11269465723031981</v>
      </c>
      <c r="E109">
        <f t="shared" si="34"/>
        <v>0.19519287206447319</v>
      </c>
      <c r="F109">
        <f t="shared" si="31"/>
        <v>-0.11431978103872241</v>
      </c>
      <c r="G109">
        <f t="shared" si="31"/>
        <v>0.20266121724889871</v>
      </c>
      <c r="H109">
        <f t="shared" si="32"/>
        <v>-0.11091541518103784</v>
      </c>
      <c r="I109">
        <f t="shared" si="32"/>
        <v>0.18774991105856212</v>
      </c>
      <c r="J109">
        <f t="shared" si="18"/>
        <v>-0.11350721913452111</v>
      </c>
      <c r="K109">
        <f t="shared" si="18"/>
        <v>0.19892704465668595</v>
      </c>
      <c r="L109">
        <f t="shared" si="19"/>
        <v>-0.11180503620567883</v>
      </c>
      <c r="M109">
        <f t="shared" si="19"/>
        <v>0.19147139156151766</v>
      </c>
      <c r="N109">
        <f t="shared" si="20"/>
        <v>-0.10603887395009559</v>
      </c>
      <c r="O109">
        <f t="shared" si="21"/>
        <v>0.20055216846508855</v>
      </c>
      <c r="P109">
        <f t="shared" si="22"/>
        <v>-0.10436207519976776</v>
      </c>
      <c r="Q109">
        <f t="shared" si="23"/>
        <v>0.19325063361079964</v>
      </c>
      <c r="R109" s="3">
        <f t="shared" si="24"/>
        <v>49.083839561291562</v>
      </c>
      <c r="S109" s="3">
        <f t="shared" si="25"/>
        <v>0.25306783768616542</v>
      </c>
      <c r="T109">
        <f t="shared" si="26"/>
        <v>0.27869436093555433</v>
      </c>
      <c r="U109">
        <f t="shared" si="27"/>
        <v>42.240953685818425</v>
      </c>
      <c r="W109">
        <f t="shared" si="28"/>
        <v>1.3463358173126474</v>
      </c>
      <c r="X109">
        <f t="shared" si="29"/>
        <v>42.860639860689048</v>
      </c>
      <c r="Y109">
        <f t="shared" si="30"/>
        <v>42.240953685818425</v>
      </c>
      <c r="AA109">
        <v>49.830379241722298</v>
      </c>
      <c r="AB109">
        <v>42.240953685818425</v>
      </c>
      <c r="AC109">
        <v>38.927457933001797</v>
      </c>
      <c r="AD109">
        <v>37.414462426941682</v>
      </c>
      <c r="AE109">
        <v>36.553942903433118</v>
      </c>
    </row>
    <row r="110" spans="2:31" x14ac:dyDescent="0.55000000000000004">
      <c r="B110">
        <f t="shared" si="33"/>
        <v>31</v>
      </c>
      <c r="C110">
        <f t="shared" si="15"/>
        <v>5.4105206811824216</v>
      </c>
      <c r="D110">
        <f t="shared" si="34"/>
        <v>-6.0124756634023307E-2</v>
      </c>
      <c r="E110">
        <f t="shared" si="34"/>
        <v>7.1653894722449846E-2</v>
      </c>
      <c r="F110">
        <f t="shared" si="31"/>
        <v>-6.4328836475156151E-2</v>
      </c>
      <c r="G110">
        <f t="shared" si="31"/>
        <v>7.8239889562058282E-2</v>
      </c>
      <c r="H110">
        <f t="shared" si="32"/>
        <v>-5.5783302361518308E-2</v>
      </c>
      <c r="I110">
        <f t="shared" si="32"/>
        <v>6.5145697308973738E-2</v>
      </c>
      <c r="J110">
        <f t="shared" si="18"/>
        <v>-6.2226796554589729E-2</v>
      </c>
      <c r="K110">
        <f t="shared" si="18"/>
        <v>7.4946892142254057E-2</v>
      </c>
      <c r="L110">
        <f t="shared" si="19"/>
        <v>-5.7954029497770808E-2</v>
      </c>
      <c r="M110">
        <f t="shared" si="19"/>
        <v>6.8399796015711792E-2</v>
      </c>
      <c r="N110">
        <f t="shared" si="20"/>
        <v>-5.5640801714981293E-2</v>
      </c>
      <c r="O110">
        <f t="shared" si="21"/>
        <v>7.91509719833869E-2</v>
      </c>
      <c r="P110">
        <f t="shared" si="22"/>
        <v>-5.14458320842947E-2</v>
      </c>
      <c r="Q110">
        <f t="shared" si="23"/>
        <v>7.2741250288216791E-2</v>
      </c>
      <c r="R110" s="3">
        <f t="shared" si="24"/>
        <v>49.650208944659987</v>
      </c>
      <c r="S110" s="3">
        <f t="shared" si="25"/>
        <v>0.26476922334042158</v>
      </c>
      <c r="T110">
        <f t="shared" si="26"/>
        <v>0.28368033467453269</v>
      </c>
      <c r="U110">
        <f t="shared" si="27"/>
        <v>43.025164322458004</v>
      </c>
      <c r="W110">
        <f t="shared" si="28"/>
        <v>0.99258135619962939</v>
      </c>
      <c r="X110">
        <f t="shared" si="29"/>
        <v>43.129277466389794</v>
      </c>
      <c r="Y110">
        <f t="shared" si="30"/>
        <v>43.025164322458004</v>
      </c>
      <c r="AA110">
        <v>50.476712881917749</v>
      </c>
      <c r="AB110">
        <v>43.025164322458004</v>
      </c>
      <c r="AC110">
        <v>39.405738737972207</v>
      </c>
      <c r="AD110">
        <v>37.670769572472281</v>
      </c>
      <c r="AE110">
        <v>36.66002278231786</v>
      </c>
    </row>
    <row r="111" spans="2:31" x14ac:dyDescent="0.55000000000000004">
      <c r="B111">
        <f t="shared" si="33"/>
        <v>32</v>
      </c>
      <c r="C111">
        <f t="shared" si="15"/>
        <v>5.5850536063818543</v>
      </c>
      <c r="D111">
        <f t="shared" si="34"/>
        <v>3.3855197045288395E-2</v>
      </c>
      <c r="E111">
        <f t="shared" si="34"/>
        <v>-2.840788335413565E-2</v>
      </c>
      <c r="F111">
        <f t="shared" si="31"/>
        <v>2.7509826013128583E-2</v>
      </c>
      <c r="G111">
        <f t="shared" si="31"/>
        <v>-2.3556259366214923E-2</v>
      </c>
      <c r="H111">
        <f t="shared" si="32"/>
        <v>4.0304049331332019E-2</v>
      </c>
      <c r="I111">
        <f t="shared" si="32"/>
        <v>-3.3137988987898562E-2</v>
      </c>
      <c r="J111">
        <f t="shared" si="18"/>
        <v>3.0682511529208489E-2</v>
      </c>
      <c r="K111">
        <f t="shared" si="18"/>
        <v>-2.5982071360175288E-2</v>
      </c>
      <c r="L111">
        <f t="shared" si="19"/>
        <v>3.7079623188310207E-2</v>
      </c>
      <c r="M111">
        <f t="shared" si="19"/>
        <v>-3.0772936171017104E-2</v>
      </c>
      <c r="N111">
        <f t="shared" si="20"/>
        <v>3.5534135517129216E-2</v>
      </c>
      <c r="O111">
        <f t="shared" si="21"/>
        <v>-1.9636700328015476E-2</v>
      </c>
      <c r="P111">
        <f t="shared" si="22"/>
        <v>4.1809728822073122E-2</v>
      </c>
      <c r="Q111">
        <f t="shared" si="23"/>
        <v>-2.432408388497348E-2</v>
      </c>
      <c r="R111" s="3">
        <f t="shared" si="24"/>
        <v>50.203251545583207</v>
      </c>
      <c r="S111" s="3">
        <f t="shared" si="25"/>
        <v>0.27424981099937829</v>
      </c>
      <c r="T111">
        <f t="shared" si="26"/>
        <v>0.29257618671740071</v>
      </c>
      <c r="U111">
        <f t="shared" si="27"/>
        <v>43.148182437129798</v>
      </c>
      <c r="W111">
        <f t="shared" si="28"/>
        <v>0.64280353614075325</v>
      </c>
      <c r="X111">
        <f t="shared" si="29"/>
        <v>43.170070323049686</v>
      </c>
      <c r="Y111">
        <f t="shared" si="30"/>
        <v>43.148182437129798</v>
      </c>
      <c r="AA111">
        <v>49.802345573891962</v>
      </c>
      <c r="AB111">
        <v>43.148182437129798</v>
      </c>
      <c r="AC111">
        <v>39.583216400241085</v>
      </c>
      <c r="AD111">
        <v>37.786874711637495</v>
      </c>
      <c r="AE111">
        <v>36.712725002549966</v>
      </c>
    </row>
    <row r="112" spans="2:31" x14ac:dyDescent="0.55000000000000004">
      <c r="B112">
        <f t="shared" si="33"/>
        <v>33</v>
      </c>
      <c r="C112">
        <f t="shared" si="15"/>
        <v>5.7595865315812871</v>
      </c>
      <c r="D112">
        <f t="shared" si="34"/>
        <v>0.15902198406511314</v>
      </c>
      <c r="E112">
        <f t="shared" si="34"/>
        <v>-9.1811385307061566E-2</v>
      </c>
      <c r="F112">
        <f t="shared" ref="F112:G115" si="35">G38*$K38</f>
        <v>0.15124232370765869</v>
      </c>
      <c r="G112">
        <f t="shared" si="35"/>
        <v>-8.9348138874736846E-2</v>
      </c>
      <c r="H112">
        <f t="shared" ref="H112:I115" si="36">I38*$L38</f>
        <v>0.16685805993435726</v>
      </c>
      <c r="I112">
        <f t="shared" si="36"/>
        <v>-9.4123469380007471E-2</v>
      </c>
      <c r="J112">
        <f t="shared" si="18"/>
        <v>0.1551321538863859</v>
      </c>
      <c r="K112">
        <f t="shared" si="18"/>
        <v>-9.0579762090899213E-2</v>
      </c>
      <c r="L112">
        <f t="shared" si="19"/>
        <v>0.1629400219997352</v>
      </c>
      <c r="M112">
        <f t="shared" si="19"/>
        <v>-9.2967427343534526E-2</v>
      </c>
      <c r="N112">
        <f t="shared" si="20"/>
        <v>0.15759540031871061</v>
      </c>
      <c r="O112">
        <f t="shared" si="21"/>
        <v>-8.2800101733444764E-2</v>
      </c>
      <c r="P112">
        <f t="shared" si="22"/>
        <v>0.16525210607268109</v>
      </c>
      <c r="Q112">
        <f t="shared" si="23"/>
        <v>-8.5131351474290407E-2</v>
      </c>
      <c r="R112" s="3">
        <f t="shared" si="24"/>
        <v>50.726771657882509</v>
      </c>
      <c r="S112" s="3">
        <f t="shared" si="25"/>
        <v>0.28008469319601503</v>
      </c>
      <c r="T112">
        <f t="shared" si="26"/>
        <v>0.30405729243757318</v>
      </c>
      <c r="U112">
        <f t="shared" si="27"/>
        <v>42.64995758917005</v>
      </c>
      <c r="W112">
        <f t="shared" si="28"/>
        <v>0.29677161156061116</v>
      </c>
      <c r="X112">
        <f t="shared" si="29"/>
        <v>42.99623917828103</v>
      </c>
      <c r="Y112">
        <f t="shared" si="30"/>
        <v>42.64995758917005</v>
      </c>
      <c r="AA112">
        <v>48.167146127928056</v>
      </c>
      <c r="AB112">
        <v>42.64995758917005</v>
      </c>
      <c r="AC112">
        <v>39.437837249143186</v>
      </c>
      <c r="AD112">
        <v>37.742061839111443</v>
      </c>
      <c r="AE112">
        <v>36.7016411429545</v>
      </c>
    </row>
    <row r="113" spans="1:31" x14ac:dyDescent="0.55000000000000004">
      <c r="B113">
        <f t="shared" si="33"/>
        <v>34</v>
      </c>
      <c r="C113">
        <f t="shared" si="15"/>
        <v>5.9341194567807198</v>
      </c>
      <c r="D113">
        <f t="shared" si="34"/>
        <v>0.30118077349792993</v>
      </c>
      <c r="E113">
        <f t="shared" si="34"/>
        <v>-0.10962083668651786</v>
      </c>
      <c r="F113">
        <f t="shared" si="35"/>
        <v>0.29285966058428714</v>
      </c>
      <c r="G113">
        <f t="shared" si="35"/>
        <v>-0.10992098650824265</v>
      </c>
      <c r="H113">
        <f t="shared" si="36"/>
        <v>0.30950365022744175</v>
      </c>
      <c r="I113">
        <f t="shared" si="36"/>
        <v>-0.10915766176409042</v>
      </c>
      <c r="J113">
        <f t="shared" si="18"/>
        <v>0.29702021704110854</v>
      </c>
      <c r="K113">
        <f t="shared" si="18"/>
        <v>-0.10977091159738026</v>
      </c>
      <c r="L113">
        <f t="shared" si="19"/>
        <v>0.30534221186268584</v>
      </c>
      <c r="M113">
        <f t="shared" si="19"/>
        <v>-0.10938924922530413</v>
      </c>
      <c r="N113">
        <f t="shared" si="20"/>
        <v>0.29672006721938371</v>
      </c>
      <c r="O113">
        <f t="shared" si="21"/>
        <v>-0.10144979868373746</v>
      </c>
      <c r="P113">
        <f t="shared" si="22"/>
        <v>0.30487903694025842</v>
      </c>
      <c r="Q113">
        <f t="shared" si="23"/>
        <v>-0.10106637249579231</v>
      </c>
      <c r="R113" s="3">
        <f t="shared" si="24"/>
        <v>51.208440404732507</v>
      </c>
      <c r="S113" s="3">
        <f t="shared" si="25"/>
        <v>0.28165001278282165</v>
      </c>
      <c r="T113">
        <f t="shared" si="26"/>
        <v>0.31634030314194672</v>
      </c>
      <c r="U113">
        <f t="shared" si="27"/>
        <v>41.679909331057772</v>
      </c>
      <c r="W113">
        <f t="shared" si="28"/>
        <v>-4.5829771870001451E-2</v>
      </c>
      <c r="X113">
        <f t="shared" si="29"/>
        <v>42.625852504198519</v>
      </c>
      <c r="Y113">
        <f t="shared" si="30"/>
        <v>41.679909331057772</v>
      </c>
      <c r="AA113">
        <v>45.964356450085283</v>
      </c>
      <c r="AB113">
        <v>41.679909331057772</v>
      </c>
      <c r="AC113">
        <v>39.014328509886724</v>
      </c>
      <c r="AD113">
        <v>37.549514076428082</v>
      </c>
      <c r="AE113">
        <v>36.629709194339725</v>
      </c>
    </row>
    <row r="114" spans="1:31" x14ac:dyDescent="0.55000000000000004">
      <c r="B114">
        <f t="shared" si="33"/>
        <v>35</v>
      </c>
      <c r="C114">
        <f t="shared" si="15"/>
        <v>6.1086523819801535</v>
      </c>
      <c r="D114">
        <f>D40*$F40</f>
        <v>0.4438498185450096</v>
      </c>
      <c r="E114">
        <f>E40*$F40</f>
        <v>-7.8262698392041613E-2</v>
      </c>
      <c r="F114">
        <f t="shared" si="35"/>
        <v>0.43595961810543549</v>
      </c>
      <c r="G114">
        <f t="shared" si="35"/>
        <v>-8.137467496856185E-2</v>
      </c>
      <c r="H114">
        <f t="shared" si="36"/>
        <v>0.45168607048223625</v>
      </c>
      <c r="I114">
        <f t="shared" si="36"/>
        <v>-7.4995188603525886E-2</v>
      </c>
      <c r="J114">
        <f t="shared" si="18"/>
        <v>0.43990471832522254</v>
      </c>
      <c r="K114">
        <f t="shared" si="18"/>
        <v>-7.9818686680301731E-2</v>
      </c>
      <c r="L114">
        <f t="shared" si="19"/>
        <v>0.4477679445136229</v>
      </c>
      <c r="M114">
        <f t="shared" si="19"/>
        <v>-7.662894349778375E-2</v>
      </c>
      <c r="N114">
        <f t="shared" si="20"/>
        <v>0.43679274174870231</v>
      </c>
      <c r="O114">
        <f t="shared" si="21"/>
        <v>-7.1928486240727618E-2</v>
      </c>
      <c r="P114">
        <f t="shared" si="22"/>
        <v>0.44450043472510714</v>
      </c>
      <c r="Q114">
        <f t="shared" si="23"/>
        <v>-6.8792691560557104E-2</v>
      </c>
      <c r="R114" s="3">
        <f t="shared" si="24"/>
        <v>51.639341513012774</v>
      </c>
      <c r="S114" s="3">
        <f t="shared" si="25"/>
        <v>0.27920429710979772</v>
      </c>
      <c r="T114">
        <f t="shared" si="26"/>
        <v>0.32762606842498943</v>
      </c>
      <c r="U114">
        <f t="shared" si="27"/>
        <v>40.437774048760005</v>
      </c>
      <c r="W114">
        <f t="shared" si="28"/>
        <v>-0.38537033991896802</v>
      </c>
      <c r="X114">
        <f t="shared" si="29"/>
        <v>42.080094026878669</v>
      </c>
      <c r="Y114">
        <f t="shared" si="30"/>
        <v>40.437774048760005</v>
      </c>
      <c r="AA114">
        <v>43.546488321045778</v>
      </c>
      <c r="AB114">
        <v>40.437774048760005</v>
      </c>
      <c r="AC114">
        <v>38.404285378299193</v>
      </c>
      <c r="AD114">
        <v>37.250554418916202</v>
      </c>
      <c r="AE114">
        <v>36.512061942511693</v>
      </c>
    </row>
    <row r="115" spans="1:31" x14ac:dyDescent="0.55000000000000004">
      <c r="B115">
        <f t="shared" si="33"/>
        <v>36</v>
      </c>
      <c r="C115">
        <f t="shared" si="15"/>
        <v>6.2831853071795862</v>
      </c>
      <c r="D115">
        <f>D41*$F41</f>
        <v>0.57022820183397827</v>
      </c>
      <c r="E115">
        <f>E41*$F41</f>
        <v>-1.3972284008444385E-16</v>
      </c>
      <c r="F115">
        <f t="shared" si="35"/>
        <v>0.56370447613496921</v>
      </c>
      <c r="G115">
        <f t="shared" si="35"/>
        <v>-5.6372326703581187E-3</v>
      </c>
      <c r="H115">
        <f t="shared" si="36"/>
        <v>0.57664788511076626</v>
      </c>
      <c r="I115">
        <f t="shared" si="36"/>
        <v>5.7666710747580523E-3</v>
      </c>
      <c r="J115">
        <f t="shared" si="18"/>
        <v>0.56696633898447368</v>
      </c>
      <c r="K115">
        <f t="shared" si="18"/>
        <v>-2.8186163351791292E-3</v>
      </c>
      <c r="L115">
        <f t="shared" si="19"/>
        <v>0.57343804347237226</v>
      </c>
      <c r="M115">
        <f t="shared" si="19"/>
        <v>2.8833355373789563E-3</v>
      </c>
      <c r="N115">
        <f t="shared" si="20"/>
        <v>0.5613291063141157</v>
      </c>
      <c r="O115">
        <f t="shared" si="21"/>
        <v>3.7051093638299239E-3</v>
      </c>
      <c r="P115">
        <f t="shared" si="22"/>
        <v>0.56767137239761412</v>
      </c>
      <c r="Q115">
        <f t="shared" si="23"/>
        <v>9.3030188141669471E-3</v>
      </c>
      <c r="R115" s="3">
        <f t="shared" si="24"/>
        <v>52.013355413996628</v>
      </c>
      <c r="S115" s="3">
        <f t="shared" si="25"/>
        <v>0.27375495254975057</v>
      </c>
      <c r="T115">
        <f t="shared" si="26"/>
        <v>0.33650224707080234</v>
      </c>
      <c r="U115">
        <f t="shared" si="27"/>
        <v>39.129417257214477</v>
      </c>
      <c r="W115">
        <f t="shared" si="28"/>
        <v>-0.72225121875116349</v>
      </c>
      <c r="X115">
        <f>MOD(-(W115+C115*2)*180/PI(),360)</f>
        <v>41.381946582621595</v>
      </c>
      <c r="Y115">
        <f t="shared" si="30"/>
        <v>39.129417257214477</v>
      </c>
      <c r="AA115">
        <v>41.207263011653197</v>
      </c>
      <c r="AB115">
        <v>39.129417257214477</v>
      </c>
      <c r="AC115">
        <v>37.721093804528159</v>
      </c>
      <c r="AD115">
        <v>36.903118647876852</v>
      </c>
      <c r="AE115">
        <v>36.371928782179637</v>
      </c>
    </row>
    <row r="116" spans="1:31" x14ac:dyDescent="0.55000000000000004">
      <c r="A116" t="s">
        <v>11</v>
      </c>
      <c r="D116">
        <f>SIN($D$3)*$C$1/2</f>
        <v>0.23511410091698923</v>
      </c>
      <c r="E116">
        <f>COS($D$3)*$C$1/2</f>
        <v>0.32360679774997902</v>
      </c>
    </row>
    <row r="117" spans="1:31" x14ac:dyDescent="0.55000000000000004">
      <c r="B117">
        <v>0</v>
      </c>
      <c r="D117" s="3">
        <f>S79</f>
        <v>0.27375495254988613</v>
      </c>
      <c r="E117">
        <f>T79</f>
        <v>0.33650224707063914</v>
      </c>
    </row>
    <row r="118" spans="1:31" x14ac:dyDescent="0.55000000000000004">
      <c r="B118">
        <v>1</v>
      </c>
      <c r="D118" s="3">
        <f>S80</f>
        <v>0.26676708596875237</v>
      </c>
      <c r="E118">
        <f>T80</f>
        <v>0.34221912152141593</v>
      </c>
    </row>
    <row r="119" spans="1:31" x14ac:dyDescent="0.55000000000000004">
      <c r="B119">
        <v>2</v>
      </c>
      <c r="D119" s="3">
        <f t="shared" ref="D119:E134" si="37">S81</f>
        <v>0.25979649949637956</v>
      </c>
      <c r="E119">
        <f t="shared" si="37"/>
        <v>0.34479258386248196</v>
      </c>
    </row>
    <row r="120" spans="1:31" x14ac:dyDescent="0.55000000000000004">
      <c r="B120">
        <v>3</v>
      </c>
      <c r="D120" s="3">
        <f t="shared" si="37"/>
        <v>0.2541328307132964</v>
      </c>
      <c r="E120">
        <f t="shared" si="37"/>
        <v>0.34492978816554315</v>
      </c>
      <c r="J120" t="s">
        <v>18</v>
      </c>
      <c r="L120" t="s">
        <v>19</v>
      </c>
      <c r="N120" t="s">
        <v>33</v>
      </c>
      <c r="P120" t="s">
        <v>34</v>
      </c>
    </row>
    <row r="121" spans="1:31" x14ac:dyDescent="0.55000000000000004">
      <c r="B121">
        <v>4</v>
      </c>
      <c r="D121" s="3">
        <f t="shared" si="37"/>
        <v>0.25052662542058685</v>
      </c>
      <c r="E121">
        <f t="shared" si="37"/>
        <v>0.34380834756419831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31" x14ac:dyDescent="0.55000000000000004">
      <c r="B122">
        <v>5</v>
      </c>
      <c r="D122" s="3">
        <f t="shared" si="37"/>
        <v>0.24905083132917416</v>
      </c>
      <c r="E122">
        <f t="shared" si="37"/>
        <v>0.34276501889382249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31" x14ac:dyDescent="0.55000000000000004">
      <c r="B123">
        <v>6</v>
      </c>
      <c r="D123" s="3">
        <f t="shared" si="37"/>
        <v>0.24911798091307205</v>
      </c>
      <c r="E123">
        <f t="shared" si="37"/>
        <v>0.34296265238905388</v>
      </c>
    </row>
    <row r="124" spans="1:31" x14ac:dyDescent="0.55000000000000004">
      <c r="B124">
        <v>7</v>
      </c>
      <c r="D124" s="3">
        <f t="shared" si="37"/>
        <v>0.24964399734558437</v>
      </c>
      <c r="E124">
        <f t="shared" si="37"/>
        <v>0.34510454048247546</v>
      </c>
    </row>
    <row r="125" spans="1:31" x14ac:dyDescent="0.55000000000000004">
      <c r="B125">
        <v>8</v>
      </c>
      <c r="D125" s="3">
        <f t="shared" si="37"/>
        <v>0.2493223637367431</v>
      </c>
      <c r="E125">
        <f t="shared" si="37"/>
        <v>0.34925421929266287</v>
      </c>
    </row>
    <row r="126" spans="1:31" x14ac:dyDescent="0.55000000000000004">
      <c r="B126">
        <v>9</v>
      </c>
      <c r="D126" s="3">
        <f t="shared" si="37"/>
        <v>0.24695191490255658</v>
      </c>
      <c r="E126">
        <f t="shared" si="37"/>
        <v>0.35479835731920006</v>
      </c>
    </row>
    <row r="127" spans="1:31" x14ac:dyDescent="0.55000000000000004">
      <c r="B127">
        <v>10</v>
      </c>
      <c r="D127" s="3">
        <f t="shared" si="37"/>
        <v>0.2417504861514424</v>
      </c>
      <c r="E127">
        <f t="shared" si="37"/>
        <v>0.36056357614166717</v>
      </c>
    </row>
    <row r="128" spans="1:31" x14ac:dyDescent="0.55000000000000004">
      <c r="B128">
        <v>11</v>
      </c>
      <c r="D128" s="3">
        <f t="shared" si="37"/>
        <v>0.23358685385708336</v>
      </c>
      <c r="E128">
        <f t="shared" si="37"/>
        <v>0.36506853388972005</v>
      </c>
    </row>
    <row r="129" spans="2:5" x14ac:dyDescent="0.55000000000000004">
      <c r="B129">
        <v>12</v>
      </c>
      <c r="D129" s="3">
        <f t="shared" si="37"/>
        <v>0.2230754876588063</v>
      </c>
      <c r="E129">
        <f t="shared" si="37"/>
        <v>0.36686448937277055</v>
      </c>
    </row>
    <row r="130" spans="2:5" x14ac:dyDescent="0.55000000000000004">
      <c r="B130">
        <v>13</v>
      </c>
      <c r="D130" s="3">
        <f t="shared" si="37"/>
        <v>0.21150201716201861</v>
      </c>
      <c r="E130">
        <f t="shared" si="37"/>
        <v>0.36489526331154898</v>
      </c>
    </row>
    <row r="131" spans="2:5" x14ac:dyDescent="0.55000000000000004">
      <c r="B131">
        <v>14</v>
      </c>
      <c r="D131" s="3">
        <f t="shared" si="37"/>
        <v>0.20057996473716783</v>
      </c>
      <c r="E131">
        <f t="shared" si="37"/>
        <v>0.35879551547135885</v>
      </c>
    </row>
    <row r="132" spans="2:5" x14ac:dyDescent="0.55000000000000004">
      <c r="B132">
        <v>15</v>
      </c>
      <c r="D132" s="3">
        <f t="shared" si="37"/>
        <v>0.19207739786242128</v>
      </c>
      <c r="E132">
        <f t="shared" si="37"/>
        <v>0.34904882949284982</v>
      </c>
    </row>
    <row r="133" spans="2:5" x14ac:dyDescent="0.55000000000000004">
      <c r="B133">
        <v>16</v>
      </c>
      <c r="D133" s="3">
        <f t="shared" si="37"/>
        <v>0.18738964071031872</v>
      </c>
      <c r="E133">
        <f t="shared" si="37"/>
        <v>0.33694764132439653</v>
      </c>
    </row>
    <row r="134" spans="2:5" x14ac:dyDescent="0.55000000000000004">
      <c r="B134">
        <v>17</v>
      </c>
      <c r="D134" s="3">
        <f t="shared" si="37"/>
        <v>0.18716234287618153</v>
      </c>
      <c r="E134">
        <f t="shared" si="37"/>
        <v>0.32433678349502626</v>
      </c>
    </row>
    <row r="135" spans="2:5" x14ac:dyDescent="0.55000000000000004">
      <c r="B135">
        <v>18</v>
      </c>
      <c r="D135" s="3">
        <f t="shared" ref="D135:E139" si="38">S97</f>
        <v>0.19107705470939848</v>
      </c>
      <c r="E135">
        <f t="shared" si="38"/>
        <v>0.31317816213707667</v>
      </c>
    </row>
    <row r="136" spans="2:5" x14ac:dyDescent="0.55000000000000004">
      <c r="B136">
        <v>19</v>
      </c>
      <c r="D136" s="3">
        <f t="shared" si="38"/>
        <v>0.19788806314258256</v>
      </c>
      <c r="E136">
        <f t="shared" si="38"/>
        <v>0.30503549299538046</v>
      </c>
    </row>
    <row r="137" spans="2:5" x14ac:dyDescent="0.55000000000000004">
      <c r="B137">
        <v>20</v>
      </c>
      <c r="D137" s="3">
        <f t="shared" si="38"/>
        <v>0.20573900780033416</v>
      </c>
      <c r="E137">
        <f t="shared" si="38"/>
        <v>0.30062603646437641</v>
      </c>
    </row>
    <row r="138" spans="2:5" x14ac:dyDescent="0.55000000000000004">
      <c r="B138">
        <v>21</v>
      </c>
      <c r="D138" s="3">
        <f t="shared" si="38"/>
        <v>0.2126982270665006</v>
      </c>
      <c r="E138">
        <f t="shared" si="38"/>
        <v>0.29959600598229019</v>
      </c>
    </row>
    <row r="139" spans="2:5" x14ac:dyDescent="0.55000000000000004">
      <c r="B139">
        <v>22</v>
      </c>
      <c r="D139" s="3">
        <f t="shared" si="38"/>
        <v>0.21735943604595104</v>
      </c>
      <c r="E139">
        <f t="shared" si="38"/>
        <v>0.30062743687408511</v>
      </c>
    </row>
    <row r="140" spans="2:5" x14ac:dyDescent="0.55000000000000004">
      <c r="B140">
        <v>23</v>
      </c>
      <c r="D140" s="3">
        <f>S102</f>
        <v>0.21930127636706243</v>
      </c>
      <c r="E140">
        <f>T102</f>
        <v>0.30187731314686173</v>
      </c>
    </row>
    <row r="141" spans="2:5" x14ac:dyDescent="0.55000000000000004">
      <c r="B141">
        <v>24</v>
      </c>
      <c r="D141" s="3">
        <f t="shared" ref="D141:E147" si="39">S103</f>
        <v>0.21922429614893452</v>
      </c>
      <c r="E141">
        <f t="shared" si="39"/>
        <v>0.30161833281209222</v>
      </c>
    </row>
    <row r="142" spans="2:5" x14ac:dyDescent="0.55000000000000004">
      <c r="B142">
        <v>25</v>
      </c>
      <c r="D142" s="3">
        <f t="shared" si="39"/>
        <v>0.21869442587883478</v>
      </c>
      <c r="E142">
        <f t="shared" si="39"/>
        <v>0.29885501075712201</v>
      </c>
    </row>
    <row r="143" spans="2:5" x14ac:dyDescent="0.55000000000000004">
      <c r="B143">
        <v>26</v>
      </c>
      <c r="D143" s="3">
        <f t="shared" si="39"/>
        <v>0.21957716763797269</v>
      </c>
      <c r="E143">
        <f t="shared" si="39"/>
        <v>0.29368425755168026</v>
      </c>
    </row>
    <row r="144" spans="2:5" x14ac:dyDescent="0.55000000000000004">
      <c r="B144">
        <v>27</v>
      </c>
      <c r="D144" s="3">
        <f t="shared" si="39"/>
        <v>0.22337254894802841</v>
      </c>
      <c r="E144">
        <f t="shared" si="39"/>
        <v>0.28726804247102761</v>
      </c>
    </row>
    <row r="145" spans="2:5" x14ac:dyDescent="0.55000000000000004">
      <c r="B145">
        <v>28</v>
      </c>
      <c r="D145" s="3">
        <f t="shared" si="39"/>
        <v>0.23069420841838476</v>
      </c>
      <c r="E145">
        <f t="shared" si="39"/>
        <v>0.28144149165338606</v>
      </c>
    </row>
    <row r="146" spans="2:5" x14ac:dyDescent="0.55000000000000004">
      <c r="B146">
        <v>29</v>
      </c>
      <c r="D146" s="3">
        <f t="shared" si="39"/>
        <v>0.24106480653805196</v>
      </c>
      <c r="E146">
        <f t="shared" si="39"/>
        <v>0.27811604331664658</v>
      </c>
    </row>
    <row r="147" spans="2:5" x14ac:dyDescent="0.55000000000000004">
      <c r="B147">
        <v>30</v>
      </c>
      <c r="D147" s="3">
        <f t="shared" si="39"/>
        <v>0.25306783768616542</v>
      </c>
      <c r="E147">
        <f t="shared" si="39"/>
        <v>0.27869436093555433</v>
      </c>
    </row>
    <row r="148" spans="2:5" x14ac:dyDescent="0.55000000000000004">
      <c r="B148">
        <v>31</v>
      </c>
      <c r="D148" s="3">
        <f>S110</f>
        <v>0.26476922334042158</v>
      </c>
      <c r="E148">
        <f>T110</f>
        <v>0.28368033467453269</v>
      </c>
    </row>
    <row r="149" spans="2:5" x14ac:dyDescent="0.55000000000000004">
      <c r="B149">
        <v>32</v>
      </c>
      <c r="D149" s="3">
        <f t="shared" ref="D149:E151" si="40">S111</f>
        <v>0.27424981099937829</v>
      </c>
      <c r="E149">
        <f t="shared" si="40"/>
        <v>0.29257618671740071</v>
      </c>
    </row>
    <row r="150" spans="2:5" x14ac:dyDescent="0.55000000000000004">
      <c r="B150">
        <v>33</v>
      </c>
      <c r="D150" s="3">
        <f t="shared" si="40"/>
        <v>0.28008469319601503</v>
      </c>
      <c r="E150">
        <f t="shared" si="40"/>
        <v>0.30405729243757318</v>
      </c>
    </row>
    <row r="151" spans="2:5" x14ac:dyDescent="0.55000000000000004">
      <c r="B151">
        <v>34</v>
      </c>
      <c r="D151" s="3">
        <f t="shared" si="40"/>
        <v>0.28165001278282165</v>
      </c>
      <c r="E151">
        <f t="shared" si="40"/>
        <v>0.31634030314194672</v>
      </c>
    </row>
    <row r="152" spans="2:5" x14ac:dyDescent="0.55000000000000004">
      <c r="B152">
        <v>35</v>
      </c>
      <c r="D152" s="3">
        <f>S114</f>
        <v>0.27920429710979772</v>
      </c>
      <c r="E152">
        <f>T114</f>
        <v>0.32762606842498943</v>
      </c>
    </row>
    <row r="153" spans="2:5" x14ac:dyDescent="0.55000000000000004">
      <c r="B153">
        <v>36</v>
      </c>
      <c r="D153" s="3">
        <f>S115</f>
        <v>0.27375495254975057</v>
      </c>
      <c r="E153">
        <f>T115</f>
        <v>0.33650224707080234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8A6-686E-42A1-82B1-112236A39D74}">
  <dimension ref="A1:AP211"/>
  <sheetViews>
    <sheetView topLeftCell="A192" workbookViewId="0">
      <selection activeCell="N210" sqref="N210"/>
    </sheetView>
  </sheetViews>
  <sheetFormatPr defaultRowHeight="14.4" x14ac:dyDescent="0.55000000000000004"/>
  <cols>
    <col min="1" max="1" width="10.3125" customWidth="1"/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0.94</v>
      </c>
      <c r="E1" t="s">
        <v>1</v>
      </c>
      <c r="F1">
        <v>0</v>
      </c>
    </row>
    <row r="2" spans="1:6" x14ac:dyDescent="0.55000000000000004">
      <c r="B2" s="1" t="s">
        <v>2</v>
      </c>
      <c r="C2">
        <v>43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0.69282053246696629</v>
      </c>
    </row>
    <row r="6" spans="1:6" x14ac:dyDescent="0.55000000000000004">
      <c r="B6">
        <v>1</v>
      </c>
      <c r="C6">
        <f t="shared" ref="C6:C69" si="0">B6/$C$2*2*PI()</f>
        <v>0.14612058853906015</v>
      </c>
      <c r="D6">
        <f t="shared" ref="D6:D41" si="1">COS(C6+$F$2)</f>
        <v>0.98934336807511025</v>
      </c>
      <c r="E6">
        <f t="shared" ref="E6:E41" si="2">SIN(C6+$F$2)</f>
        <v>0.14560116773500487</v>
      </c>
      <c r="F6">
        <f t="shared" ref="F6:F41" si="3">COS($D$3-C6)*$C$1+$F$3</f>
        <v>0.74367781333819249</v>
      </c>
    </row>
    <row r="7" spans="1:6" x14ac:dyDescent="0.55000000000000004">
      <c r="B7">
        <v>2</v>
      </c>
      <c r="C7">
        <f t="shared" si="0"/>
        <v>0.29224117707812031</v>
      </c>
      <c r="D7">
        <f t="shared" si="1"/>
        <v>0.95760059990840596</v>
      </c>
      <c r="E7">
        <f t="shared" si="2"/>
        <v>0.28809909936523759</v>
      </c>
      <c r="F7">
        <f t="shared" si="3"/>
        <v>0.77868489275451469</v>
      </c>
    </row>
    <row r="8" spans="1:6" x14ac:dyDescent="0.55000000000000004">
      <c r="B8">
        <v>3</v>
      </c>
      <c r="C8">
        <f t="shared" si="0"/>
        <v>0.43836176561718043</v>
      </c>
      <c r="D8">
        <f t="shared" si="1"/>
        <v>0.90544823749314662</v>
      </c>
      <c r="E8">
        <f t="shared" si="2"/>
        <v>0.42445669887581505</v>
      </c>
      <c r="F8">
        <f t="shared" si="3"/>
        <v>0.7970956555957226</v>
      </c>
    </row>
    <row r="9" spans="1:6" x14ac:dyDescent="0.55000000000000004">
      <c r="B9">
        <v>4</v>
      </c>
      <c r="C9">
        <f t="shared" si="0"/>
        <v>0.58448235415624061</v>
      </c>
      <c r="D9">
        <f t="shared" si="1"/>
        <v>0.83399781788987792</v>
      </c>
      <c r="E9">
        <f t="shared" si="2"/>
        <v>0.55176774077044588</v>
      </c>
      <c r="F9">
        <f t="shared" si="3"/>
        <v>0.7985177084157058</v>
      </c>
    </row>
    <row r="10" spans="1:6" x14ac:dyDescent="0.55000000000000004">
      <c r="B10">
        <v>5</v>
      </c>
      <c r="C10">
        <f t="shared" si="0"/>
        <v>0.73060294269530068</v>
      </c>
      <c r="D10">
        <f t="shared" si="1"/>
        <v>0.74477218274378187</v>
      </c>
      <c r="E10">
        <f t="shared" si="2"/>
        <v>0.66731881122223935</v>
      </c>
      <c r="F10">
        <f t="shared" si="3"/>
        <v>0.78292074262750377</v>
      </c>
    </row>
    <row r="11" spans="1:6" x14ac:dyDescent="0.55000000000000004">
      <c r="B11">
        <v>6</v>
      </c>
      <c r="C11">
        <f t="shared" si="0"/>
        <v>0.87672353123436086</v>
      </c>
      <c r="D11">
        <f t="shared" si="1"/>
        <v>0.63967302155889127</v>
      </c>
      <c r="E11">
        <f t="shared" si="2"/>
        <v>0.76864713977853205</v>
      </c>
      <c r="F11">
        <f t="shared" si="3"/>
        <v>0.75063718047821615</v>
      </c>
    </row>
    <row r="12" spans="1:6" x14ac:dyDescent="0.55000000000000004">
      <c r="B12">
        <v>7</v>
      </c>
      <c r="C12">
        <f t="shared" si="0"/>
        <v>1.022844119773421</v>
      </c>
      <c r="D12">
        <f t="shared" si="1"/>
        <v>0.52094034048793025</v>
      </c>
      <c r="E12">
        <f t="shared" si="2"/>
        <v>0.85359308903734643</v>
      </c>
      <c r="F12">
        <f t="shared" si="3"/>
        <v>0.70235509004594188</v>
      </c>
    </row>
    <row r="13" spans="1:6" x14ac:dyDescent="0.55000000000000004">
      <c r="B13">
        <v>8</v>
      </c>
      <c r="C13">
        <f t="shared" si="0"/>
        <v>1.1689647083124812</v>
      </c>
      <c r="D13">
        <f t="shared" si="1"/>
        <v>0.39110472049015599</v>
      </c>
      <c r="E13">
        <f t="shared" si="2"/>
        <v>0.92034618356915943</v>
      </c>
      <c r="F13">
        <f t="shared" si="3"/>
        <v>0.63910352026328265</v>
      </c>
    </row>
    <row r="14" spans="1:6" x14ac:dyDescent="0.55000000000000004">
      <c r="B14">
        <v>9</v>
      </c>
      <c r="C14">
        <f t="shared" si="0"/>
        <v>1.3150852968515414</v>
      </c>
      <c r="D14">
        <f t="shared" si="1"/>
        <v>0.25293338239168067</v>
      </c>
      <c r="E14">
        <f t="shared" si="2"/>
        <v>0.96748369705742532</v>
      </c>
      <c r="F14">
        <f t="shared" si="3"/>
        <v>0.56223056852592912</v>
      </c>
    </row>
    <row r="15" spans="1:6" x14ac:dyDescent="0.55000000000000004">
      <c r="B15">
        <v>10</v>
      </c>
      <c r="C15">
        <f t="shared" si="0"/>
        <v>1.4612058853906014</v>
      </c>
      <c r="D15">
        <f t="shared" si="1"/>
        <v>0.10937120837787452</v>
      </c>
      <c r="E15">
        <f t="shared" si="2"/>
        <v>0.99400097523994591</v>
      </c>
      <c r="F15">
        <f t="shared" si="3"/>
        <v>0.47337464833717102</v>
      </c>
    </row>
    <row r="16" spans="1:6" x14ac:dyDescent="0.55000000000000004">
      <c r="B16">
        <v>11</v>
      </c>
      <c r="C16">
        <f t="shared" si="0"/>
        <v>1.6073264739296618</v>
      </c>
      <c r="D16">
        <f t="shared" si="1"/>
        <v>-3.6522023057658948E-2</v>
      </c>
      <c r="E16">
        <f t="shared" si="2"/>
        <v>0.99933284837023939</v>
      </c>
      <c r="F16">
        <f t="shared" si="3"/>
        <v>0.37442956936860589</v>
      </c>
    </row>
    <row r="17" spans="2:6" x14ac:dyDescent="0.55000000000000004">
      <c r="B17">
        <v>12</v>
      </c>
      <c r="C17">
        <f t="shared" si="0"/>
        <v>1.7534470624687217</v>
      </c>
      <c r="D17">
        <f t="shared" si="1"/>
        <v>-0.18163685097943635</v>
      </c>
      <c r="E17">
        <f t="shared" si="2"/>
        <v>0.98336567682946618</v>
      </c>
      <c r="F17">
        <f t="shared" si="3"/>
        <v>0.26750417419492856</v>
      </c>
    </row>
    <row r="18" spans="2:6" x14ac:dyDescent="0.55000000000000004">
      <c r="B18">
        <v>13</v>
      </c>
      <c r="C18">
        <f t="shared" si="0"/>
        <v>1.8995676510077817</v>
      </c>
      <c r="D18">
        <f t="shared" si="1"/>
        <v>-0.32288040477144597</v>
      </c>
      <c r="E18">
        <f t="shared" si="2"/>
        <v>0.94643977315760941</v>
      </c>
      <c r="F18">
        <f t="shared" si="3"/>
        <v>0.15487739197571737</v>
      </c>
    </row>
    <row r="19" spans="2:6" x14ac:dyDescent="0.55000000000000004">
      <c r="B19">
        <v>14</v>
      </c>
      <c r="C19">
        <f t="shared" si="0"/>
        <v>2.0456882395468421</v>
      </c>
      <c r="D19">
        <f t="shared" si="1"/>
        <v>-0.45724232330463849</v>
      </c>
      <c r="E19">
        <f t="shared" si="2"/>
        <v>0.88934214888251895</v>
      </c>
      <c r="F19">
        <f t="shared" si="3"/>
        <v>3.8949667036961594E-2</v>
      </c>
    </row>
    <row r="20" spans="2:6" x14ac:dyDescent="0.55000000000000004">
      <c r="B20">
        <v>15</v>
      </c>
      <c r="C20">
        <f t="shared" si="0"/>
        <v>2.1918088280859021</v>
      </c>
      <c r="D20">
        <f t="shared" si="1"/>
        <v>-0.58185891555795266</v>
      </c>
      <c r="E20">
        <f t="shared" si="2"/>
        <v>0.81328974073556548</v>
      </c>
      <c r="F20">
        <f t="shared" si="3"/>
        <v>-7.7808202432213647E-2</v>
      </c>
    </row>
    <row r="21" spans="2:6" x14ac:dyDescent="0.55000000000000004">
      <c r="B21">
        <v>16</v>
      </c>
      <c r="C21">
        <f t="shared" si="0"/>
        <v>2.3379294166249625</v>
      </c>
      <c r="D21">
        <f t="shared" si="1"/>
        <v>-0.69407419522063396</v>
      </c>
      <c r="E21">
        <f t="shared" si="2"/>
        <v>0.71990347375799579</v>
      </c>
      <c r="F21">
        <f t="shared" si="3"/>
        <v>-0.1929077251532744</v>
      </c>
    </row>
    <row r="22" spans="2:6" x14ac:dyDescent="0.55000000000000004">
      <c r="B22">
        <v>17</v>
      </c>
      <c r="C22">
        <f t="shared" si="0"/>
        <v>2.4840500051640224</v>
      </c>
      <c r="D22">
        <f t="shared" si="1"/>
        <v>-0.79149648842925402</v>
      </c>
      <c r="E22">
        <f t="shared" si="2"/>
        <v>0.61117371409784937</v>
      </c>
      <c r="F22">
        <f t="shared" si="3"/>
        <v>-0.30389575462948226</v>
      </c>
    </row>
    <row r="23" spans="2:6" x14ac:dyDescent="0.55000000000000004">
      <c r="B23">
        <v>18</v>
      </c>
      <c r="C23">
        <f t="shared" si="0"/>
        <v>2.6301705937030828</v>
      </c>
      <c r="D23">
        <f t="shared" si="1"/>
        <v>-0.87204940814380771</v>
      </c>
      <c r="E23">
        <f t="shared" si="2"/>
        <v>0.48941784781108544</v>
      </c>
      <c r="F23">
        <f t="shared" si="3"/>
        <v>-0.40840677370444445</v>
      </c>
    </row>
    <row r="24" spans="2:6" x14ac:dyDescent="0.55000000000000004">
      <c r="B24">
        <v>19</v>
      </c>
      <c r="C24">
        <f t="shared" si="0"/>
        <v>2.7762911822421428</v>
      </c>
      <c r="D24">
        <f t="shared" si="1"/>
        <v>-0.93401610873254792</v>
      </c>
      <c r="E24">
        <f t="shared" si="2"/>
        <v>0.35723088980113288</v>
      </c>
      <c r="F24">
        <f t="shared" si="3"/>
        <v>-0.50421331145340631</v>
      </c>
    </row>
    <row r="25" spans="2:6" x14ac:dyDescent="0.55000000000000004">
      <c r="B25">
        <v>20</v>
      </c>
      <c r="C25">
        <f t="shared" si="0"/>
        <v>2.9224117707812027</v>
      </c>
      <c r="D25">
        <f t="shared" si="1"/>
        <v>-0.97607587755592706</v>
      </c>
      <c r="E25">
        <f t="shared" si="2"/>
        <v>0.21743017558155725</v>
      </c>
      <c r="F25">
        <f t="shared" si="3"/>
        <v>-0.58927341785879062</v>
      </c>
    </row>
    <row r="26" spans="2:6" x14ac:dyDescent="0.55000000000000004">
      <c r="B26">
        <v>21</v>
      </c>
      <c r="C26">
        <f t="shared" si="0"/>
        <v>3.0685323593202627</v>
      </c>
      <c r="D26">
        <f t="shared" si="1"/>
        <v>-0.99733228366355164</v>
      </c>
      <c r="E26">
        <f t="shared" si="2"/>
        <v>7.2995314660908001E-2</v>
      </c>
      <c r="F26">
        <f t="shared" si="3"/>
        <v>-0.66177418442968916</v>
      </c>
    </row>
    <row r="27" spans="2:6" x14ac:dyDescent="0.55000000000000004">
      <c r="B27">
        <v>22</v>
      </c>
      <c r="C27">
        <f t="shared" si="0"/>
        <v>3.2146529478593235</v>
      </c>
      <c r="D27">
        <f t="shared" si="1"/>
        <v>-0.99733228366355164</v>
      </c>
      <c r="E27">
        <f t="shared" si="2"/>
        <v>-7.2995314660907751E-2</v>
      </c>
      <c r="F27">
        <f t="shared" si="3"/>
        <v>-0.72017038319886528</v>
      </c>
    </row>
    <row r="28" spans="2:6" x14ac:dyDescent="0.55000000000000004">
      <c r="B28">
        <v>23</v>
      </c>
      <c r="C28">
        <f t="shared" si="0"/>
        <v>3.3607735363983831</v>
      </c>
      <c r="D28">
        <f t="shared" si="1"/>
        <v>-0.97607587755592728</v>
      </c>
      <c r="E28">
        <f t="shared" si="2"/>
        <v>-0.21743017558155656</v>
      </c>
      <c r="F28">
        <f t="shared" si="3"/>
        <v>-0.76321740057412679</v>
      </c>
    </row>
    <row r="29" spans="2:6" x14ac:dyDescent="0.55000000000000004">
      <c r="B29">
        <v>24</v>
      </c>
      <c r="C29">
        <f t="shared" si="0"/>
        <v>3.5068941249374435</v>
      </c>
      <c r="D29">
        <f t="shared" si="1"/>
        <v>-0.93401610873254803</v>
      </c>
      <c r="E29">
        <f t="shared" si="2"/>
        <v>-0.35723088980113266</v>
      </c>
      <c r="F29">
        <f t="shared" si="3"/>
        <v>-0.78999776411620903</v>
      </c>
    </row>
    <row r="30" spans="2:6" x14ac:dyDescent="0.55000000000000004">
      <c r="B30">
        <v>25</v>
      </c>
      <c r="C30">
        <f t="shared" si="0"/>
        <v>3.6530147134765039</v>
      </c>
      <c r="D30">
        <f t="shared" si="1"/>
        <v>-0.8720494081438076</v>
      </c>
      <c r="E30">
        <f t="shared" si="2"/>
        <v>-0.4894178478110856</v>
      </c>
      <c r="F30">
        <f t="shared" si="3"/>
        <v>-0.7999406968709466</v>
      </c>
    </row>
    <row r="31" spans="2:6" x14ac:dyDescent="0.55000000000000004">
      <c r="B31">
        <v>26</v>
      </c>
      <c r="C31">
        <f t="shared" si="0"/>
        <v>3.7991353020155634</v>
      </c>
      <c r="D31">
        <f t="shared" si="1"/>
        <v>-0.79149648842925446</v>
      </c>
      <c r="E31">
        <f t="shared" si="2"/>
        <v>-0.61117371409784882</v>
      </c>
      <c r="F31">
        <f t="shared" si="3"/>
        <v>-0.79283428248909726</v>
      </c>
    </row>
    <row r="32" spans="2:6" x14ac:dyDescent="0.55000000000000004">
      <c r="B32">
        <v>27</v>
      </c>
      <c r="C32">
        <f t="shared" si="0"/>
        <v>3.9452558905546238</v>
      </c>
      <c r="D32">
        <f t="shared" si="1"/>
        <v>-0.69407419522063407</v>
      </c>
      <c r="E32">
        <f t="shared" si="2"/>
        <v>-0.71990347375799568</v>
      </c>
      <c r="F32">
        <f t="shared" si="3"/>
        <v>-0.76882998185540696</v>
      </c>
    </row>
    <row r="33" spans="1:6" x14ac:dyDescent="0.55000000000000004">
      <c r="B33">
        <v>28</v>
      </c>
      <c r="C33">
        <f t="shared" si="0"/>
        <v>4.0913764790936842</v>
      </c>
      <c r="D33">
        <f t="shared" si="1"/>
        <v>-0.58185891555795288</v>
      </c>
      <c r="E33">
        <f t="shared" si="2"/>
        <v>-0.81328974073556537</v>
      </c>
      <c r="F33">
        <f t="shared" si="3"/>
        <v>-0.72843940496281112</v>
      </c>
    </row>
    <row r="34" spans="1:6" x14ac:dyDescent="0.55000000000000004">
      <c r="B34">
        <v>29</v>
      </c>
      <c r="C34">
        <f t="shared" si="0"/>
        <v>4.2374970676327441</v>
      </c>
      <c r="D34">
        <f t="shared" si="1"/>
        <v>-0.45724232330463871</v>
      </c>
      <c r="E34">
        <f t="shared" si="2"/>
        <v>-0.88934214888251883</v>
      </c>
      <c r="F34">
        <f t="shared" si="3"/>
        <v>-0.6725234068336664</v>
      </c>
    </row>
    <row r="35" spans="1:6" x14ac:dyDescent="0.55000000000000004">
      <c r="B35">
        <v>30</v>
      </c>
      <c r="C35">
        <f t="shared" si="0"/>
        <v>4.3836176561718041</v>
      </c>
      <c r="D35">
        <f t="shared" si="1"/>
        <v>-0.32288040477144664</v>
      </c>
      <c r="E35">
        <f t="shared" si="2"/>
        <v>-0.94643977315760919</v>
      </c>
      <c r="F35">
        <f t="shared" si="3"/>
        <v>-0.60227373988952326</v>
      </c>
    </row>
    <row r="36" spans="1:6" x14ac:dyDescent="0.55000000000000004">
      <c r="B36">
        <v>31</v>
      </c>
      <c r="C36">
        <f t="shared" si="0"/>
        <v>4.5297382447108641</v>
      </c>
      <c r="D36">
        <f t="shared" si="1"/>
        <v>-0.18163685097943705</v>
      </c>
      <c r="E36">
        <f t="shared" si="2"/>
        <v>-0.98336567682946596</v>
      </c>
      <c r="F36">
        <f t="shared" si="3"/>
        <v>-0.51918765381732113</v>
      </c>
    </row>
    <row r="37" spans="1:6" x14ac:dyDescent="0.55000000000000004">
      <c r="B37">
        <v>32</v>
      </c>
      <c r="C37">
        <f t="shared" si="0"/>
        <v>4.6758588332499249</v>
      </c>
      <c r="D37">
        <f t="shared" si="1"/>
        <v>-3.6522023057658747E-2</v>
      </c>
      <c r="E37">
        <f t="shared" si="2"/>
        <v>-0.99933284837023939</v>
      </c>
      <c r="F37">
        <f t="shared" si="3"/>
        <v>-0.42503598429176193</v>
      </c>
    </row>
    <row r="38" spans="1:6" x14ac:dyDescent="0.55000000000000004">
      <c r="B38">
        <v>33</v>
      </c>
      <c r="C38">
        <f t="shared" si="0"/>
        <v>4.8219794217889849</v>
      </c>
      <c r="D38">
        <f t="shared" si="1"/>
        <v>0.10937120837787428</v>
      </c>
      <c r="E38">
        <f t="shared" si="2"/>
        <v>-0.99400097523994591</v>
      </c>
      <c r="F38">
        <f t="shared" si="3"/>
        <v>-0.32182541068734216</v>
      </c>
    </row>
    <row r="39" spans="1:6" x14ac:dyDescent="0.55000000000000004">
      <c r="B39">
        <v>34</v>
      </c>
      <c r="C39">
        <f t="shared" si="0"/>
        <v>4.9681000103280448</v>
      </c>
      <c r="D39">
        <f t="shared" si="1"/>
        <v>0.25293338239168045</v>
      </c>
      <c r="E39">
        <f t="shared" si="2"/>
        <v>-0.96748369705742532</v>
      </c>
      <c r="F39">
        <f t="shared" si="3"/>
        <v>-0.21175568719137933</v>
      </c>
    </row>
    <row r="40" spans="1:6" x14ac:dyDescent="0.55000000000000004">
      <c r="B40">
        <v>35</v>
      </c>
      <c r="C40">
        <f t="shared" si="0"/>
        <v>5.1142205988671048</v>
      </c>
      <c r="D40">
        <f t="shared" si="1"/>
        <v>0.39110472049015554</v>
      </c>
      <c r="E40">
        <f t="shared" si="2"/>
        <v>-0.92034618356915965</v>
      </c>
      <c r="F40">
        <f t="shared" si="3"/>
        <v>-9.7172758862615297E-2</v>
      </c>
    </row>
    <row r="41" spans="1:6" x14ac:dyDescent="0.55000000000000004">
      <c r="B41">
        <v>36</v>
      </c>
      <c r="C41">
        <f t="shared" si="0"/>
        <v>5.2603411874061656</v>
      </c>
      <c r="D41">
        <f t="shared" si="1"/>
        <v>0.52094034048793048</v>
      </c>
      <c r="E41">
        <f t="shared" si="2"/>
        <v>-0.85359308903734632</v>
      </c>
      <c r="F41">
        <f t="shared" si="3"/>
        <v>1.9481238114799373E-2</v>
      </c>
    </row>
    <row r="42" spans="1:6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0.81406412564868524</v>
      </c>
      <c r="E42">
        <f>SIN(C42+$F$2+$D$3)*$D$1</f>
        <v>0.46999957375708495</v>
      </c>
    </row>
    <row r="43" spans="1:6" x14ac:dyDescent="0.55000000000000004">
      <c r="B43">
        <v>1</v>
      </c>
      <c r="C43">
        <f t="shared" si="0"/>
        <v>0.14612058853906015</v>
      </c>
      <c r="D43">
        <f t="shared" ref="D43:D78" si="4">COS(C43+$F$2+$D$3)*$D$1</f>
        <v>0.73695645712440383</v>
      </c>
      <c r="E43">
        <f t="shared" ref="E43:E78" si="5">SIN(C43+$F$2+$D$3)*$D$1</f>
        <v>0.5835196486003249</v>
      </c>
    </row>
    <row r="44" spans="1:6" x14ac:dyDescent="0.55000000000000004">
      <c r="B44">
        <v>2</v>
      </c>
      <c r="C44">
        <f t="shared" si="0"/>
        <v>0.29224117707812031</v>
      </c>
      <c r="D44">
        <f t="shared" si="4"/>
        <v>0.64414184118363116</v>
      </c>
      <c r="E44">
        <f t="shared" si="5"/>
        <v>0.68460301521141542</v>
      </c>
    </row>
    <row r="45" spans="1:6" x14ac:dyDescent="0.55000000000000004">
      <c r="B45">
        <v>3</v>
      </c>
      <c r="C45">
        <f t="shared" si="0"/>
        <v>0.43836176561718043</v>
      </c>
      <c r="D45">
        <f t="shared" si="4"/>
        <v>0.537598460225029</v>
      </c>
      <c r="E45">
        <f t="shared" si="5"/>
        <v>0.77109525712695037</v>
      </c>
    </row>
    <row r="46" spans="1:6" x14ac:dyDescent="0.55000000000000004">
      <c r="B46">
        <v>4</v>
      </c>
      <c r="C46">
        <f t="shared" si="0"/>
        <v>0.58448235415624061</v>
      </c>
      <c r="D46">
        <f t="shared" si="4"/>
        <v>0.41959710143841544</v>
      </c>
      <c r="E46">
        <f t="shared" si="5"/>
        <v>0.84115294237402505</v>
      </c>
    </row>
    <row r="47" spans="1:6" x14ac:dyDescent="0.55000000000000004">
      <c r="B47">
        <v>5</v>
      </c>
      <c r="C47">
        <f t="shared" si="0"/>
        <v>0.73060294269530068</v>
      </c>
      <c r="D47">
        <f t="shared" si="4"/>
        <v>0.29265275891824249</v>
      </c>
      <c r="E47">
        <f t="shared" si="5"/>
        <v>0.89328291302226359</v>
      </c>
    </row>
    <row r="48" spans="1:6" x14ac:dyDescent="0.55000000000000004">
      <c r="B48">
        <v>6</v>
      </c>
      <c r="C48">
        <f t="shared" si="0"/>
        <v>0.87672353123436086</v>
      </c>
      <c r="D48">
        <f t="shared" si="4"/>
        <v>0.15947103093087889</v>
      </c>
      <c r="E48">
        <f t="shared" si="5"/>
        <v>0.92637410925275898</v>
      </c>
    </row>
    <row r="49" spans="2:5" x14ac:dyDescent="0.55000000000000004">
      <c r="B49">
        <v>7</v>
      </c>
      <c r="C49">
        <f t="shared" si="0"/>
        <v>1.022844119773421</v>
      </c>
      <c r="D49">
        <f t="shared" si="4"/>
        <v>2.2890454784889075E-2</v>
      </c>
      <c r="E49">
        <f t="shared" si="5"/>
        <v>0.93972124966914572</v>
      </c>
    </row>
    <row r="50" spans="2:5" x14ac:dyDescent="0.55000000000000004">
      <c r="B50">
        <v>8</v>
      </c>
      <c r="C50">
        <f t="shared" si="0"/>
        <v>1.1689647083124812</v>
      </c>
      <c r="D50">
        <f t="shared" si="4"/>
        <v>-0.11417799166357252</v>
      </c>
      <c r="E50">
        <f t="shared" si="5"/>
        <v>0.93303986314608933</v>
      </c>
    </row>
    <row r="51" spans="2:5" x14ac:dyDescent="0.55000000000000004">
      <c r="B51">
        <v>9</v>
      </c>
      <c r="C51">
        <f t="shared" si="0"/>
        <v>1.3150852968515414</v>
      </c>
      <c r="D51">
        <f t="shared" si="4"/>
        <v>-0.24881293244987046</v>
      </c>
      <c r="E51">
        <f t="shared" si="5"/>
        <v>0.90647235183743802</v>
      </c>
    </row>
    <row r="52" spans="2:5" x14ac:dyDescent="0.55000000000000004">
      <c r="B52">
        <v>10</v>
      </c>
      <c r="C52">
        <f t="shared" si="0"/>
        <v>1.4612058853906014</v>
      </c>
      <c r="D52">
        <f t="shared" si="4"/>
        <v>-0.37814485755762672</v>
      </c>
      <c r="E52">
        <f t="shared" si="5"/>
        <v>0.86058495612154529</v>
      </c>
    </row>
    <row r="53" spans="2:5" x14ac:dyDescent="0.55000000000000004">
      <c r="B53">
        <v>11</v>
      </c>
      <c r="C53">
        <f t="shared" si="0"/>
        <v>1.6073264739296618</v>
      </c>
      <c r="D53">
        <f t="shared" si="4"/>
        <v>-0.49941728154282039</v>
      </c>
      <c r="E53">
        <f t="shared" si="5"/>
        <v>0.79635568617068286</v>
      </c>
    </row>
    <row r="54" spans="2:5" x14ac:dyDescent="0.55000000000000004">
      <c r="B54">
        <v>12</v>
      </c>
      <c r="C54">
        <f t="shared" si="0"/>
        <v>1.7534470624687217</v>
      </c>
      <c r="D54">
        <f t="shared" si="4"/>
        <v>-0.61004549323535184</v>
      </c>
      <c r="E54">
        <f t="shared" si="5"/>
        <v>0.71515347736219259</v>
      </c>
    </row>
    <row r="55" spans="2:5" x14ac:dyDescent="0.55000000000000004">
      <c r="B55">
        <v>13</v>
      </c>
      <c r="C55">
        <f t="shared" si="0"/>
        <v>1.8995676510077817</v>
      </c>
      <c r="D55">
        <f t="shared" si="4"/>
        <v>-0.70767164437018937</v>
      </c>
      <c r="E55">
        <f t="shared" si="5"/>
        <v>0.61870901379759469</v>
      </c>
    </row>
    <row r="56" spans="2:5" x14ac:dyDescent="0.55000000000000004">
      <c r="B56">
        <v>14</v>
      </c>
      <c r="C56">
        <f t="shared" si="0"/>
        <v>2.0456882395468421</v>
      </c>
      <c r="D56">
        <f t="shared" si="4"/>
        <v>-0.79021500302955783</v>
      </c>
      <c r="E56">
        <f t="shared" si="5"/>
        <v>0.50907784177569138</v>
      </c>
    </row>
    <row r="57" spans="2:5" x14ac:dyDescent="0.55000000000000004">
      <c r="B57">
        <v>15</v>
      </c>
      <c r="C57">
        <f t="shared" si="0"/>
        <v>2.1918088280859021</v>
      </c>
      <c r="D57">
        <f t="shared" si="4"/>
        <v>-0.85591630083130277</v>
      </c>
      <c r="E57">
        <f t="shared" si="5"/>
        <v>0.38859655939194654</v>
      </c>
    </row>
    <row r="58" spans="2:5" x14ac:dyDescent="0.55000000000000004">
      <c r="B58">
        <v>16</v>
      </c>
      <c r="C58">
        <f t="shared" si="0"/>
        <v>2.3379294166249625</v>
      </c>
      <c r="D58">
        <f t="shared" si="4"/>
        <v>-0.903375228680103</v>
      </c>
      <c r="E58">
        <f t="shared" si="5"/>
        <v>0.25983301600676439</v>
      </c>
    </row>
    <row r="59" spans="2:5" x14ac:dyDescent="0.55000000000000004">
      <c r="B59">
        <v>17</v>
      </c>
      <c r="C59">
        <f t="shared" si="0"/>
        <v>2.4840500051640224</v>
      </c>
      <c r="D59">
        <f t="shared" si="4"/>
        <v>-0.93158028192468911</v>
      </c>
      <c r="E59">
        <f t="shared" si="5"/>
        <v>0.12553158299454642</v>
      </c>
    </row>
    <row r="60" spans="2:5" x14ac:dyDescent="0.55000000000000004">
      <c r="B60">
        <v>18</v>
      </c>
      <c r="C60">
        <f t="shared" si="0"/>
        <v>2.6301705937030828</v>
      </c>
      <c r="D60">
        <f t="shared" si="4"/>
        <v>-0.9399303188233622</v>
      </c>
      <c r="E60">
        <f t="shared" si="5"/>
        <v>-1.1445337767515247E-2</v>
      </c>
    </row>
    <row r="61" spans="2:5" x14ac:dyDescent="0.55000000000000004">
      <c r="B61">
        <v>19</v>
      </c>
      <c r="C61">
        <f t="shared" si="0"/>
        <v>2.7762911822421428</v>
      </c>
      <c r="D61">
        <f t="shared" si="4"/>
        <v>-0.92824737283654557</v>
      </c>
      <c r="E61">
        <f t="shared" si="5"/>
        <v>-0.1481783210258876</v>
      </c>
    </row>
    <row r="62" spans="2:5" x14ac:dyDescent="0.55000000000000004">
      <c r="B62">
        <v>20</v>
      </c>
      <c r="C62">
        <f t="shared" si="0"/>
        <v>2.9224117707812027</v>
      </c>
      <c r="D62">
        <f t="shared" si="4"/>
        <v>-0.89678044567459891</v>
      </c>
      <c r="E62">
        <f t="shared" si="5"/>
        <v>-0.28175314063141788</v>
      </c>
    </row>
    <row r="63" spans="2:5" x14ac:dyDescent="0.55000000000000004">
      <c r="B63">
        <v>21</v>
      </c>
      <c r="C63">
        <f t="shared" si="0"/>
        <v>3.0685323593202627</v>
      </c>
      <c r="D63">
        <f t="shared" si="4"/>
        <v>-0.84620020025866671</v>
      </c>
      <c r="E63">
        <f t="shared" si="5"/>
        <v>-0.40932288121016669</v>
      </c>
    </row>
    <row r="64" spans="2:5" x14ac:dyDescent="0.55000000000000004">
      <c r="B64">
        <v>22</v>
      </c>
      <c r="C64">
        <f t="shared" si="0"/>
        <v>3.2146529478593235</v>
      </c>
      <c r="D64">
        <f t="shared" si="4"/>
        <v>-0.77758466670488469</v>
      </c>
      <c r="E64">
        <f t="shared" si="5"/>
        <v>-0.52816861522193193</v>
      </c>
    </row>
    <row r="65" spans="1:8" x14ac:dyDescent="0.55000000000000004">
      <c r="B65">
        <v>23</v>
      </c>
      <c r="C65">
        <f t="shared" si="0"/>
        <v>3.3607735363983831</v>
      </c>
      <c r="D65">
        <f t="shared" si="4"/>
        <v>-0.69239626598407933</v>
      </c>
      <c r="E65">
        <f t="shared" si="5"/>
        <v>-0.63575735218029839</v>
      </c>
    </row>
    <row r="66" spans="1:8" x14ac:dyDescent="0.55000000000000004">
      <c r="B66">
        <v>24</v>
      </c>
      <c r="C66">
        <f t="shared" si="0"/>
        <v>3.5068941249374435</v>
      </c>
      <c r="D66">
        <f t="shared" si="4"/>
        <v>-0.59245064095775257</v>
      </c>
      <c r="E66">
        <f t="shared" si="5"/>
        <v>-0.72979602494720963</v>
      </c>
    </row>
    <row r="67" spans="1:8" x14ac:dyDescent="0.55000000000000004">
      <c r="B67">
        <v>25</v>
      </c>
      <c r="C67">
        <f t="shared" si="0"/>
        <v>3.6530147134765039</v>
      </c>
      <c r="D67">
        <f t="shared" si="4"/>
        <v>-0.47987795910272241</v>
      </c>
      <c r="E67">
        <f t="shared" si="5"/>
        <v>-0.80828036247790014</v>
      </c>
    </row>
    <row r="68" spans="1:8" x14ac:dyDescent="0.55000000000000004">
      <c r="B68">
        <v>26</v>
      </c>
      <c r="C68">
        <f t="shared" si="0"/>
        <v>3.7991353020155634</v>
      </c>
      <c r="D68">
        <f t="shared" si="4"/>
        <v>-0.35707751168964225</v>
      </c>
      <c r="E68">
        <f t="shared" si="5"/>
        <v>-0.86953760737850394</v>
      </c>
    </row>
    <row r="69" spans="1:8" x14ac:dyDescent="0.55000000000000004">
      <c r="B69">
        <v>27</v>
      </c>
      <c r="C69">
        <f t="shared" si="0"/>
        <v>3.9452558905546238</v>
      </c>
      <c r="D69">
        <f t="shared" si="4"/>
        <v>-0.22666657705509802</v>
      </c>
      <c r="E69">
        <f t="shared" si="5"/>
        <v>-0.91226216782574365</v>
      </c>
    </row>
    <row r="70" spans="1:8" x14ac:dyDescent="0.55000000000000004">
      <c r="B70">
        <v>28</v>
      </c>
      <c r="C70">
        <f t="shared" ref="C70:C78" si="6">B70/$C$2*2*PI()</f>
        <v>4.0913764790936842</v>
      </c>
      <c r="D70">
        <f t="shared" si="4"/>
        <v>-9.1424637857851251E-2</v>
      </c>
      <c r="E70">
        <f t="shared" si="5"/>
        <v>-0.93554344398994138</v>
      </c>
    </row>
    <row r="71" spans="1:8" x14ac:dyDescent="0.55000000000000004">
      <c r="B71">
        <v>29</v>
      </c>
      <c r="C71">
        <f t="shared" si="6"/>
        <v>4.2374970676327441</v>
      </c>
      <c r="D71">
        <f t="shared" si="4"/>
        <v>4.5765858768429632E-2</v>
      </c>
      <c r="E71">
        <f t="shared" si="5"/>
        <v>-0.93888523588944994</v>
      </c>
    </row>
    <row r="72" spans="1:8" x14ac:dyDescent="0.55000000000000004">
      <c r="B72">
        <v>30</v>
      </c>
      <c r="C72">
        <f t="shared" si="6"/>
        <v>4.3836176561718041</v>
      </c>
      <c r="D72">
        <f t="shared" si="4"/>
        <v>0.18198093557146722</v>
      </c>
      <c r="E72">
        <f t="shared" si="5"/>
        <v>-0.92221631903178414</v>
      </c>
    </row>
    <row r="73" spans="1:8" x14ac:dyDescent="0.55000000000000004">
      <c r="B73">
        <v>31</v>
      </c>
      <c r="C73">
        <f t="shared" si="6"/>
        <v>4.5297382447108641</v>
      </c>
      <c r="D73">
        <f t="shared" si="4"/>
        <v>0.3143174046790404</v>
      </c>
      <c r="E73">
        <f t="shared" si="5"/>
        <v>-0.88589196244002144</v>
      </c>
    </row>
    <row r="74" spans="1:8" x14ac:dyDescent="0.55000000000000004">
      <c r="B74">
        <v>32</v>
      </c>
      <c r="C74">
        <f t="shared" si="6"/>
        <v>4.6758588332499249</v>
      </c>
      <c r="D74">
        <f t="shared" si="4"/>
        <v>0.43995474400811202</v>
      </c>
      <c r="E74">
        <f t="shared" si="5"/>
        <v>-0.83068635671037505</v>
      </c>
    </row>
    <row r="75" spans="1:8" x14ac:dyDescent="0.55000000000000004">
      <c r="B75">
        <v>33</v>
      </c>
      <c r="C75">
        <f t="shared" si="6"/>
        <v>4.8219794217889849</v>
      </c>
      <c r="D75">
        <f t="shared" si="4"/>
        <v>0.55621521179617561</v>
      </c>
      <c r="E75">
        <f t="shared" si="5"/>
        <v>-0.75777611348374874</v>
      </c>
    </row>
    <row r="76" spans="1:8" x14ac:dyDescent="0.55000000000000004">
      <c r="B76">
        <v>34</v>
      </c>
      <c r="C76">
        <f t="shared" si="6"/>
        <v>4.9681000103280448</v>
      </c>
      <c r="D76">
        <f t="shared" si="4"/>
        <v>0.66062091801796652</v>
      </c>
      <c r="E76">
        <f t="shared" si="5"/>
        <v>-0.66871518801138286</v>
      </c>
      <c r="G76" t="s">
        <v>56</v>
      </c>
      <c r="H76" s="2">
        <v>2</v>
      </c>
    </row>
    <row r="77" spans="1:8" x14ac:dyDescent="0.55000000000000004">
      <c r="B77">
        <v>35</v>
      </c>
      <c r="C77">
        <f t="shared" si="6"/>
        <v>5.1142205988671048</v>
      </c>
      <c r="D77">
        <f t="shared" si="4"/>
        <v>0.75094663630935676</v>
      </c>
      <c r="E77">
        <f t="shared" si="5"/>
        <v>-0.56540175929657532</v>
      </c>
    </row>
    <row r="78" spans="1:8" x14ac:dyDescent="0.55000000000000004">
      <c r="B78">
        <v>36</v>
      </c>
      <c r="C78">
        <f t="shared" si="6"/>
        <v>5.2603411874061656</v>
      </c>
      <c r="D78">
        <f t="shared" si="4"/>
        <v>0.82526723080398168</v>
      </c>
      <c r="E78">
        <f t="shared" si="5"/>
        <v>-0.45003777370474962</v>
      </c>
    </row>
    <row r="79" spans="1:8" x14ac:dyDescent="0.55000000000000004">
      <c r="A79" t="s">
        <v>55</v>
      </c>
      <c r="B79">
        <f t="shared" ref="B79:B97" si="7">B5</f>
        <v>0</v>
      </c>
      <c r="D79">
        <f t="shared" ref="D79:E97" si="8">D5*$F5</f>
        <v>0.69282053246696629</v>
      </c>
      <c r="E79">
        <f t="shared" si="8"/>
        <v>0</v>
      </c>
      <c r="F79" t="s">
        <v>25</v>
      </c>
      <c r="G79" t="s">
        <v>26</v>
      </c>
    </row>
    <row r="80" spans="1:8" x14ac:dyDescent="0.55000000000000004">
      <c r="B80">
        <f t="shared" si="7"/>
        <v>1</v>
      </c>
      <c r="D80">
        <f t="shared" si="8"/>
        <v>0.73575271261074049</v>
      </c>
      <c r="E80">
        <f t="shared" si="8"/>
        <v>0.10828035804065581</v>
      </c>
      <c r="F80">
        <f>(D79+D80)/2-(E80-E79)*$H$76</f>
        <v>0.49772590645754172</v>
      </c>
      <c r="G80">
        <f>(E79+E80)/2+(D80-D79)*$H$76</f>
        <v>0.14000453930787632</v>
      </c>
    </row>
    <row r="81" spans="2:13" x14ac:dyDescent="0.55000000000000004">
      <c r="B81">
        <f t="shared" si="7"/>
        <v>2</v>
      </c>
      <c r="D81">
        <f t="shared" si="8"/>
        <v>0.74566912044133604</v>
      </c>
      <c r="E81">
        <f t="shared" si="8"/>
        <v>0.2243384162918923</v>
      </c>
      <c r="F81">
        <f t="shared" ref="F81:F115" si="9">(D80+D81)/2-(E81-E80)*$H$76</f>
        <v>0.50859480002356527</v>
      </c>
      <c r="G81">
        <f t="shared" ref="G81:G115" si="10">(E80+E81)/2+(D81-D80)*$H$76</f>
        <v>0.18614220282746516</v>
      </c>
      <c r="H81">
        <f>(F80+F81)/2-(G81-G80)*$H$76</f>
        <v>0.41088502620137585</v>
      </c>
      <c r="I81">
        <f>(G80+G81)/2+(F81-F80)*$H$76</f>
        <v>0.18481115819971783</v>
      </c>
    </row>
    <row r="82" spans="2:13" x14ac:dyDescent="0.55000000000000004">
      <c r="B82">
        <f t="shared" si="7"/>
        <v>3</v>
      </c>
      <c r="D82">
        <f t="shared" si="8"/>
        <v>0.72172885647259122</v>
      </c>
      <c r="E82">
        <f t="shared" si="8"/>
        <v>0.338332590662414</v>
      </c>
      <c r="F82">
        <f t="shared" si="9"/>
        <v>0.50571063971592012</v>
      </c>
      <c r="G82">
        <f t="shared" si="10"/>
        <v>0.23345497553966349</v>
      </c>
      <c r="H82">
        <f t="shared" ref="H82:H115" si="11">(F81+F82)/2-(G82-G81)*$H$76</f>
        <v>0.41252717444534609</v>
      </c>
      <c r="I82">
        <f t="shared" ref="I82:I115" si="12">(G81+G82)/2+(F82-F81)*$H$76</f>
        <v>0.204030268568274</v>
      </c>
      <c r="J82">
        <f t="shared" ref="J82:J115" si="13">(H81+H82)/2-(I82-I81)*$H$76</f>
        <v>0.37326787958624863</v>
      </c>
      <c r="K82">
        <f t="shared" ref="K82:K115" si="14">(I81+I82)/2+(H82-H81)*$H$76</f>
        <v>0.1977050098719364</v>
      </c>
    </row>
    <row r="83" spans="2:13" x14ac:dyDescent="0.55000000000000004">
      <c r="B83">
        <f t="shared" si="7"/>
        <v>4</v>
      </c>
      <c r="D83">
        <f t="shared" si="8"/>
        <v>0.66596202636512447</v>
      </c>
      <c r="E83">
        <f t="shared" si="8"/>
        <v>0.44059631193772764</v>
      </c>
      <c r="F83">
        <f t="shared" si="9"/>
        <v>0.48931799886823057</v>
      </c>
      <c r="G83">
        <f t="shared" si="10"/>
        <v>0.2779307910851373</v>
      </c>
      <c r="H83">
        <f t="shared" si="11"/>
        <v>0.40856268820112773</v>
      </c>
      <c r="I83">
        <f t="shared" si="12"/>
        <v>0.22290760161702128</v>
      </c>
      <c r="J83">
        <f t="shared" si="13"/>
        <v>0.37279026522574232</v>
      </c>
      <c r="K83">
        <f t="shared" si="14"/>
        <v>0.20553996260421092</v>
      </c>
      <c r="L83">
        <f t="shared" ref="L83:L115" si="15">(J82+J83)/2-(K83-K82)*$H$76</f>
        <v>0.35735916694144643</v>
      </c>
      <c r="M83">
        <f t="shared" ref="M83:M115" si="16">(K82+K83)/2+(J83-J82)*$H$76</f>
        <v>0.20066725751706105</v>
      </c>
    </row>
    <row r="84" spans="2:13" x14ac:dyDescent="0.55000000000000004">
      <c r="B84">
        <f t="shared" si="7"/>
        <v>5</v>
      </c>
      <c r="D84">
        <f t="shared" si="8"/>
        <v>0.58309759040206866</v>
      </c>
      <c r="E84">
        <f t="shared" si="8"/>
        <v>0.52245773925141858</v>
      </c>
      <c r="F84">
        <f t="shared" si="9"/>
        <v>0.46080695375621472</v>
      </c>
      <c r="G84">
        <f t="shared" si="10"/>
        <v>0.31579815366846148</v>
      </c>
      <c r="H84">
        <f t="shared" si="11"/>
        <v>0.39932775114557428</v>
      </c>
      <c r="I84">
        <f t="shared" si="12"/>
        <v>0.23984238215276765</v>
      </c>
      <c r="J84">
        <f t="shared" si="13"/>
        <v>0.37007565860185826</v>
      </c>
      <c r="K84">
        <f t="shared" si="14"/>
        <v>0.21290511777378757</v>
      </c>
      <c r="L84">
        <f t="shared" si="15"/>
        <v>0.35670265157464698</v>
      </c>
      <c r="M84">
        <f t="shared" si="16"/>
        <v>0.20379332694123112</v>
      </c>
    </row>
    <row r="85" spans="2:13" x14ac:dyDescent="0.55000000000000004">
      <c r="B85">
        <f t="shared" si="7"/>
        <v>6</v>
      </c>
      <c r="D85">
        <f t="shared" si="8"/>
        <v>0.48016235333094731</v>
      </c>
      <c r="E85">
        <f t="shared" si="8"/>
        <v>0.57697512178600263</v>
      </c>
      <c r="F85">
        <f t="shared" si="9"/>
        <v>0.42259520679733986</v>
      </c>
      <c r="G85">
        <f t="shared" si="10"/>
        <v>0.34384595637646787</v>
      </c>
      <c r="H85">
        <f t="shared" si="11"/>
        <v>0.38560547486076452</v>
      </c>
      <c r="I85">
        <f t="shared" si="12"/>
        <v>0.25339856110471493</v>
      </c>
      <c r="J85">
        <f t="shared" si="13"/>
        <v>0.36535425509927488</v>
      </c>
      <c r="K85">
        <f t="shared" si="14"/>
        <v>0.21917591905912176</v>
      </c>
      <c r="L85">
        <f t="shared" si="15"/>
        <v>0.35517335427989816</v>
      </c>
      <c r="M85">
        <f t="shared" si="16"/>
        <v>0.20659771141128791</v>
      </c>
    </row>
    <row r="86" spans="2:13" x14ac:dyDescent="0.55000000000000004">
      <c r="B86">
        <f t="shared" si="7"/>
        <v>7</v>
      </c>
      <c r="D86">
        <f t="shared" si="8"/>
        <v>0.36588509975196387</v>
      </c>
      <c r="E86">
        <f t="shared" si="8"/>
        <v>0.59952545091341913</v>
      </c>
      <c r="F86">
        <f t="shared" si="9"/>
        <v>0.37792306828662259</v>
      </c>
      <c r="G86">
        <f t="shared" si="10"/>
        <v>0.359695779191744</v>
      </c>
      <c r="H86">
        <f t="shared" si="11"/>
        <v>0.36855949191142895</v>
      </c>
      <c r="I86">
        <f t="shared" si="12"/>
        <v>0.26242659076267139</v>
      </c>
      <c r="J86">
        <f t="shared" si="13"/>
        <v>0.35902642407018381</v>
      </c>
      <c r="K86">
        <f t="shared" si="14"/>
        <v>0.22382061003502202</v>
      </c>
      <c r="L86">
        <f t="shared" si="15"/>
        <v>0.35290095763292884</v>
      </c>
      <c r="M86">
        <f t="shared" si="16"/>
        <v>0.20884260248888975</v>
      </c>
    </row>
    <row r="87" spans="2:13" x14ac:dyDescent="0.55000000000000004">
      <c r="B87">
        <f t="shared" si="7"/>
        <v>8</v>
      </c>
      <c r="D87">
        <f t="shared" si="8"/>
        <v>0.2499564036568459</v>
      </c>
      <c r="E87">
        <f t="shared" si="8"/>
        <v>0.58819648577992711</v>
      </c>
      <c r="F87">
        <f t="shared" si="9"/>
        <v>0.33057868197138895</v>
      </c>
      <c r="G87">
        <f t="shared" si="10"/>
        <v>0.36200357615643719</v>
      </c>
      <c r="H87">
        <f t="shared" si="11"/>
        <v>0.3496352811996194</v>
      </c>
      <c r="I87">
        <f t="shared" si="12"/>
        <v>0.26616090504362333</v>
      </c>
      <c r="J87">
        <f t="shared" si="13"/>
        <v>0.35162875799362026</v>
      </c>
      <c r="K87">
        <f t="shared" si="14"/>
        <v>0.22644532647952825</v>
      </c>
      <c r="L87">
        <f t="shared" si="15"/>
        <v>0.35007815814288956</v>
      </c>
      <c r="M87">
        <f t="shared" si="16"/>
        <v>0.21033763610414802</v>
      </c>
    </row>
    <row r="88" spans="2:13" x14ac:dyDescent="0.55000000000000004">
      <c r="B88">
        <f t="shared" si="7"/>
        <v>9</v>
      </c>
      <c r="D88">
        <f t="shared" si="8"/>
        <v>0.14220687938126086</v>
      </c>
      <c r="E88">
        <f t="shared" si="8"/>
        <v>0.543948909036164</v>
      </c>
      <c r="F88">
        <f t="shared" si="9"/>
        <v>0.28457679500657962</v>
      </c>
      <c r="G88">
        <f t="shared" si="10"/>
        <v>0.35057364885687547</v>
      </c>
      <c r="H88">
        <f t="shared" si="11"/>
        <v>0.33043759308810772</v>
      </c>
      <c r="I88">
        <f t="shared" si="12"/>
        <v>0.26428483857703766</v>
      </c>
      <c r="J88">
        <f t="shared" si="13"/>
        <v>0.34378857007703489</v>
      </c>
      <c r="K88">
        <f t="shared" si="14"/>
        <v>0.22682749558730714</v>
      </c>
      <c r="L88">
        <f t="shared" si="15"/>
        <v>0.34694432581976981</v>
      </c>
      <c r="M88">
        <f t="shared" si="16"/>
        <v>0.21095603520024697</v>
      </c>
    </row>
    <row r="89" spans="2:13" x14ac:dyDescent="0.55000000000000004">
      <c r="B89">
        <f t="shared" si="7"/>
        <v>10</v>
      </c>
      <c r="D89">
        <f t="shared" si="8"/>
        <v>5.1773557304087801E-2</v>
      </c>
      <c r="E89">
        <f t="shared" si="8"/>
        <v>0.47053486210101442</v>
      </c>
      <c r="F89">
        <f t="shared" si="9"/>
        <v>0.24381831221297351</v>
      </c>
      <c r="G89">
        <f t="shared" si="10"/>
        <v>0.32637524141424307</v>
      </c>
      <c r="H89">
        <f t="shared" si="11"/>
        <v>0.31259436849504141</v>
      </c>
      <c r="I89">
        <f t="shared" si="12"/>
        <v>0.25695747954834702</v>
      </c>
      <c r="J89">
        <f t="shared" si="13"/>
        <v>0.33617069884895584</v>
      </c>
      <c r="K89">
        <f t="shared" si="14"/>
        <v>0.22493470987655972</v>
      </c>
      <c r="L89">
        <f t="shared" si="15"/>
        <v>0.34376520588449022</v>
      </c>
      <c r="M89">
        <f t="shared" si="16"/>
        <v>0.21064536027577532</v>
      </c>
    </row>
    <row r="90" spans="2:13" x14ac:dyDescent="0.55000000000000004">
      <c r="B90">
        <f t="shared" si="7"/>
        <v>11</v>
      </c>
      <c r="D90">
        <f t="shared" si="8"/>
        <v>-1.3674925365949534E-2</v>
      </c>
      <c r="E90">
        <f t="shared" si="8"/>
        <v>0.37417976807117104</v>
      </c>
      <c r="F90">
        <f t="shared" si="9"/>
        <v>0.2117595040287559</v>
      </c>
      <c r="G90">
        <f t="shared" si="10"/>
        <v>0.29146034974601809</v>
      </c>
      <c r="H90">
        <f t="shared" si="11"/>
        <v>0.29761869145731468</v>
      </c>
      <c r="I90">
        <f t="shared" si="12"/>
        <v>0.24480017921169533</v>
      </c>
      <c r="J90">
        <f t="shared" si="13"/>
        <v>0.32942113064948142</v>
      </c>
      <c r="K90">
        <f t="shared" si="14"/>
        <v>0.22092747530456769</v>
      </c>
      <c r="L90">
        <f t="shared" si="15"/>
        <v>0.34081038389320273</v>
      </c>
      <c r="M90">
        <f t="shared" si="16"/>
        <v>0.20943195619161487</v>
      </c>
    </row>
    <row r="91" spans="2:13" x14ac:dyDescent="0.55000000000000004">
      <c r="B91">
        <f t="shared" si="7"/>
        <v>12</v>
      </c>
      <c r="D91">
        <f t="shared" si="8"/>
        <v>-4.8588615824621421E-2</v>
      </c>
      <c r="E91">
        <f t="shared" si="8"/>
        <v>0.26305442331190332</v>
      </c>
      <c r="F91">
        <f t="shared" si="9"/>
        <v>0.19111891892324995</v>
      </c>
      <c r="G91">
        <f t="shared" si="10"/>
        <v>0.2487897147741934</v>
      </c>
      <c r="H91">
        <f t="shared" si="11"/>
        <v>0.28678048141965229</v>
      </c>
      <c r="I91">
        <f t="shared" si="12"/>
        <v>0.22884386204909385</v>
      </c>
      <c r="J91">
        <f t="shared" si="13"/>
        <v>0.32411222076368645</v>
      </c>
      <c r="K91">
        <f t="shared" si="14"/>
        <v>0.21514560055506982</v>
      </c>
      <c r="L91">
        <f t="shared" si="15"/>
        <v>0.33833042520557965</v>
      </c>
      <c r="M91">
        <f t="shared" si="16"/>
        <v>0.20741871815822882</v>
      </c>
    </row>
    <row r="92" spans="2:13" x14ac:dyDescent="0.55000000000000004">
      <c r="B92">
        <f t="shared" si="7"/>
        <v>13</v>
      </c>
      <c r="D92">
        <f t="shared" si="8"/>
        <v>-5.0006875011065523E-2</v>
      </c>
      <c r="E92">
        <f t="shared" si="8"/>
        <v>0.1465821237287401</v>
      </c>
      <c r="F92">
        <f t="shared" si="9"/>
        <v>0.18364685374848294</v>
      </c>
      <c r="G92">
        <f t="shared" si="10"/>
        <v>0.20198175514743352</v>
      </c>
      <c r="H92">
        <f t="shared" si="11"/>
        <v>0.28099880558938617</v>
      </c>
      <c r="I92">
        <f t="shared" si="12"/>
        <v>0.21044160461127945</v>
      </c>
      <c r="J92">
        <f t="shared" si="13"/>
        <v>0.32069415838014803</v>
      </c>
      <c r="K92">
        <f t="shared" si="14"/>
        <v>0.2080793816696544</v>
      </c>
      <c r="L92">
        <f t="shared" si="15"/>
        <v>0.33653562734274811</v>
      </c>
      <c r="M92">
        <f t="shared" si="16"/>
        <v>0.20477636634528526</v>
      </c>
    </row>
    <row r="93" spans="2:13" x14ac:dyDescent="0.55000000000000004">
      <c r="B93">
        <f t="shared" si="7"/>
        <v>14</v>
      </c>
      <c r="D93">
        <f t="shared" si="8"/>
        <v>-1.7809436247922413E-2</v>
      </c>
      <c r="E93">
        <f t="shared" si="8"/>
        <v>3.4639580580910038E-2</v>
      </c>
      <c r="F93">
        <f t="shared" si="9"/>
        <v>0.18997693066616617</v>
      </c>
      <c r="G93">
        <f t="shared" si="10"/>
        <v>0.15500572968111131</v>
      </c>
      <c r="H93">
        <f t="shared" si="11"/>
        <v>0.280763943139969</v>
      </c>
      <c r="I93">
        <f t="shared" si="12"/>
        <v>0.19115389624963885</v>
      </c>
      <c r="J93">
        <f t="shared" si="13"/>
        <v>0.31945679108795877</v>
      </c>
      <c r="K93">
        <f t="shared" si="14"/>
        <v>0.20032802553162482</v>
      </c>
      <c r="L93">
        <f t="shared" si="15"/>
        <v>0.33557818701011255</v>
      </c>
      <c r="M93">
        <f t="shared" si="16"/>
        <v>0.20172896901626108</v>
      </c>
    </row>
    <row r="94" spans="2:13" x14ac:dyDescent="0.55000000000000004">
      <c r="B94">
        <f t="shared" si="7"/>
        <v>15</v>
      </c>
      <c r="D94">
        <f t="shared" si="8"/>
        <v>4.5273396288721485E-2</v>
      </c>
      <c r="E94">
        <f t="shared" si="8"/>
        <v>-6.3280612783195439E-2</v>
      </c>
      <c r="F94">
        <f t="shared" si="9"/>
        <v>0.20957236674861052</v>
      </c>
      <c r="G94">
        <f t="shared" si="10"/>
        <v>0.11184514897214511</v>
      </c>
      <c r="H94">
        <f t="shared" si="11"/>
        <v>0.28609581012532076</v>
      </c>
      <c r="I94">
        <f t="shared" si="12"/>
        <v>0.17261631149151691</v>
      </c>
      <c r="J94">
        <f t="shared" si="13"/>
        <v>0.32050504614888875</v>
      </c>
      <c r="K94">
        <f t="shared" si="14"/>
        <v>0.19254883784128141</v>
      </c>
      <c r="L94">
        <f t="shared" si="15"/>
        <v>0.33553929399911059</v>
      </c>
      <c r="M94">
        <f t="shared" si="16"/>
        <v>0.19853494180831308</v>
      </c>
    </row>
    <row r="95" spans="2:13" x14ac:dyDescent="0.55000000000000004">
      <c r="B95">
        <f t="shared" si="7"/>
        <v>16</v>
      </c>
      <c r="D95">
        <f t="shared" si="8"/>
        <v>0.13389227408760218</v>
      </c>
      <c r="E95">
        <f t="shared" si="8"/>
        <v>-0.13887494145259494</v>
      </c>
      <c r="F95">
        <f t="shared" si="9"/>
        <v>0.24077149252696084</v>
      </c>
      <c r="G95">
        <f t="shared" si="10"/>
        <v>7.6159978479866206E-2</v>
      </c>
      <c r="H95">
        <f t="shared" si="11"/>
        <v>0.29654227062234351</v>
      </c>
      <c r="I95">
        <f t="shared" si="12"/>
        <v>0.1564008152827063</v>
      </c>
      <c r="J95">
        <f t="shared" si="13"/>
        <v>0.32375003279145337</v>
      </c>
      <c r="K95">
        <f t="shared" si="14"/>
        <v>0.18540148438115711</v>
      </c>
      <c r="L95">
        <f t="shared" si="15"/>
        <v>0.33642224639041962</v>
      </c>
      <c r="M95">
        <f t="shared" si="16"/>
        <v>0.19546513439634849</v>
      </c>
    </row>
    <row r="96" spans="2:13" x14ac:dyDescent="0.55000000000000004">
      <c r="B96">
        <f t="shared" si="7"/>
        <v>17</v>
      </c>
      <c r="D96">
        <f t="shared" si="8"/>
        <v>0.24053242263779342</v>
      </c>
      <c r="E96">
        <f t="shared" si="8"/>
        <v>-0.18573309705546936</v>
      </c>
      <c r="F96">
        <f t="shared" si="9"/>
        <v>0.28092865956844665</v>
      </c>
      <c r="G96">
        <f t="shared" si="10"/>
        <v>5.0976277846350337E-2</v>
      </c>
      <c r="H96">
        <f t="shared" si="11"/>
        <v>0.31121747731473548</v>
      </c>
      <c r="I96">
        <f t="shared" si="12"/>
        <v>0.1438824622460799</v>
      </c>
      <c r="J96">
        <f t="shared" si="13"/>
        <v>0.32891658004179231</v>
      </c>
      <c r="K96">
        <f t="shared" si="14"/>
        <v>0.17949205214917704</v>
      </c>
      <c r="L96">
        <f t="shared" si="15"/>
        <v>0.33815217088058297</v>
      </c>
      <c r="M96">
        <f t="shared" si="16"/>
        <v>0.19277986276584497</v>
      </c>
    </row>
    <row r="97" spans="2:13" x14ac:dyDescent="0.55000000000000004">
      <c r="B97">
        <f t="shared" si="7"/>
        <v>18</v>
      </c>
      <c r="D97">
        <f t="shared" si="8"/>
        <v>0.35615088529088279</v>
      </c>
      <c r="E97">
        <f t="shared" si="8"/>
        <v>-0.19988156421789821</v>
      </c>
      <c r="F97">
        <f t="shared" si="9"/>
        <v>0.32663858828919579</v>
      </c>
      <c r="G97">
        <f t="shared" si="10"/>
        <v>3.8429594669494943E-2</v>
      </c>
      <c r="H97">
        <f t="shared" si="11"/>
        <v>0.32887699028253198</v>
      </c>
      <c r="I97">
        <f t="shared" si="12"/>
        <v>0.13612279369942093</v>
      </c>
      <c r="J97">
        <f t="shared" si="13"/>
        <v>0.33556657089195169</v>
      </c>
      <c r="K97">
        <f t="shared" si="14"/>
        <v>0.17532165390834342</v>
      </c>
      <c r="L97">
        <f t="shared" si="15"/>
        <v>0.34058237194853924</v>
      </c>
      <c r="M97">
        <f t="shared" si="16"/>
        <v>0.19070683472907901</v>
      </c>
    </row>
    <row r="98" spans="2:13" x14ac:dyDescent="0.55000000000000004">
      <c r="B98">
        <f t="shared" ref="B98:B115" si="17">B24</f>
        <v>19</v>
      </c>
      <c r="D98">
        <f t="shared" ref="D98:E113" si="18">D24*$F24</f>
        <v>0.4709433551348628</v>
      </c>
      <c r="E98">
        <f t="shared" si="18"/>
        <v>-0.18012056990007608</v>
      </c>
      <c r="F98">
        <f t="shared" si="9"/>
        <v>0.3740251315772285</v>
      </c>
      <c r="G98">
        <f t="shared" si="10"/>
        <v>3.9583872628972866E-2</v>
      </c>
      <c r="H98">
        <f t="shared" si="11"/>
        <v>0.3480233040142563</v>
      </c>
      <c r="I98">
        <f t="shared" si="12"/>
        <v>0.13377982022529933</v>
      </c>
      <c r="J98">
        <f t="shared" si="13"/>
        <v>0.34313609409663737</v>
      </c>
      <c r="K98">
        <f t="shared" si="14"/>
        <v>0.17324393442580877</v>
      </c>
      <c r="L98">
        <f t="shared" si="15"/>
        <v>0.34350677145936381</v>
      </c>
      <c r="M98">
        <f t="shared" si="16"/>
        <v>0.18942184057644745</v>
      </c>
    </row>
    <row r="99" spans="2:13" x14ac:dyDescent="0.55000000000000004">
      <c r="B99">
        <f t="shared" si="17"/>
        <v>20</v>
      </c>
      <c r="D99">
        <f t="shared" si="18"/>
        <v>0.57517556845689954</v>
      </c>
      <c r="E99">
        <f t="shared" si="18"/>
        <v>-0.12812582271058121</v>
      </c>
      <c r="F99">
        <f t="shared" si="9"/>
        <v>0.4190699674168914</v>
      </c>
      <c r="G99">
        <f t="shared" si="10"/>
        <v>5.4341230338744856E-2</v>
      </c>
      <c r="H99">
        <f t="shared" si="11"/>
        <v>0.36703283407751597</v>
      </c>
      <c r="I99">
        <f t="shared" si="12"/>
        <v>0.13705222316318466</v>
      </c>
      <c r="J99">
        <f t="shared" si="13"/>
        <v>0.35098326317011547</v>
      </c>
      <c r="K99">
        <f t="shared" si="14"/>
        <v>0.17343508182076134</v>
      </c>
      <c r="L99">
        <f t="shared" si="15"/>
        <v>0.34667738384347124</v>
      </c>
      <c r="M99">
        <f t="shared" si="16"/>
        <v>0.18903384627024125</v>
      </c>
    </row>
    <row r="100" spans="2:13" x14ac:dyDescent="0.55000000000000004">
      <c r="B100">
        <f t="shared" si="17"/>
        <v>21</v>
      </c>
      <c r="D100">
        <f t="shared" si="18"/>
        <v>0.66000875862684627</v>
      </c>
      <c r="E100">
        <f t="shared" si="18"/>
        <v>-4.8306414826910928E-2</v>
      </c>
      <c r="F100">
        <f t="shared" si="9"/>
        <v>0.45795334777453228</v>
      </c>
      <c r="G100">
        <f t="shared" si="10"/>
        <v>8.1450261571147389E-2</v>
      </c>
      <c r="H100">
        <f t="shared" si="11"/>
        <v>0.38429359513090677</v>
      </c>
      <c r="I100">
        <f t="shared" si="12"/>
        <v>0.1456625066702279</v>
      </c>
      <c r="J100">
        <f t="shared" si="13"/>
        <v>0.3584426475901249</v>
      </c>
      <c r="K100">
        <f t="shared" si="14"/>
        <v>0.17587888702348789</v>
      </c>
      <c r="L100">
        <f t="shared" si="15"/>
        <v>0.34982534497466705</v>
      </c>
      <c r="M100">
        <f t="shared" si="16"/>
        <v>0.18957575326214349</v>
      </c>
    </row>
    <row r="101" spans="2:13" x14ac:dyDescent="0.55000000000000004">
      <c r="B101">
        <f t="shared" si="17"/>
        <v>22</v>
      </c>
      <c r="D101">
        <f t="shared" si="18"/>
        <v>0.71824917290257939</v>
      </c>
      <c r="E101">
        <f t="shared" si="18"/>
        <v>5.2569063731067685E-2</v>
      </c>
      <c r="F101">
        <f t="shared" si="9"/>
        <v>0.48737800864875558</v>
      </c>
      <c r="G101">
        <f t="shared" si="10"/>
        <v>0.11861215300354462</v>
      </c>
      <c r="H101">
        <f t="shared" si="11"/>
        <v>0.39834189534684949</v>
      </c>
      <c r="I101">
        <f t="shared" si="12"/>
        <v>0.15888052903579258</v>
      </c>
      <c r="J101">
        <f t="shared" si="13"/>
        <v>0.36488170050774876</v>
      </c>
      <c r="K101">
        <f t="shared" si="14"/>
        <v>0.18036811828489568</v>
      </c>
      <c r="L101">
        <f t="shared" si="15"/>
        <v>0.35268371152612127</v>
      </c>
      <c r="M101">
        <f t="shared" si="16"/>
        <v>0.19100160848943953</v>
      </c>
    </row>
    <row r="102" spans="2:13" x14ac:dyDescent="0.55000000000000004">
      <c r="B102">
        <f t="shared" si="17"/>
        <v>23</v>
      </c>
      <c r="D102">
        <f t="shared" si="18"/>
        <v>0.7449580940313445</v>
      </c>
      <c r="E102">
        <f t="shared" si="18"/>
        <v>0.16594649341373158</v>
      </c>
      <c r="F102">
        <f t="shared" si="9"/>
        <v>0.5048487741016342</v>
      </c>
      <c r="G102">
        <f t="shared" si="10"/>
        <v>0.16267562082992984</v>
      </c>
      <c r="H102">
        <f t="shared" si="11"/>
        <v>0.40798645572242442</v>
      </c>
      <c r="I102">
        <f t="shared" si="12"/>
        <v>0.17558541782249448</v>
      </c>
      <c r="J102">
        <f t="shared" si="13"/>
        <v>0.36975439796123316</v>
      </c>
      <c r="K102">
        <f t="shared" si="14"/>
        <v>0.18652209418029339</v>
      </c>
      <c r="L102">
        <f t="shared" si="15"/>
        <v>0.35501009744369555</v>
      </c>
      <c r="M102">
        <f t="shared" si="16"/>
        <v>0.19319050113956332</v>
      </c>
    </row>
    <row r="103" spans="2:13" x14ac:dyDescent="0.55000000000000004">
      <c r="B103">
        <f t="shared" si="17"/>
        <v>24</v>
      </c>
      <c r="D103">
        <f t="shared" si="18"/>
        <v>0.73787063754723492</v>
      </c>
      <c r="E103">
        <f t="shared" si="18"/>
        <v>0.28221160421613867</v>
      </c>
      <c r="F103">
        <f t="shared" si="9"/>
        <v>0.50888414418447558</v>
      </c>
      <c r="G103">
        <f t="shared" si="10"/>
        <v>0.20990413584671597</v>
      </c>
      <c r="H103">
        <f t="shared" si="11"/>
        <v>0.41240942910948269</v>
      </c>
      <c r="I103">
        <f t="shared" si="12"/>
        <v>0.19436061850400566</v>
      </c>
      <c r="J103">
        <f t="shared" si="13"/>
        <v>0.37264754105293119</v>
      </c>
      <c r="K103">
        <f t="shared" si="14"/>
        <v>0.19381896493736661</v>
      </c>
      <c r="L103">
        <f t="shared" si="15"/>
        <v>0.3566072279929357</v>
      </c>
      <c r="M103">
        <f t="shared" si="16"/>
        <v>0.19595681574222606</v>
      </c>
    </row>
    <row r="104" spans="2:13" x14ac:dyDescent="0.55000000000000004">
      <c r="B104">
        <f t="shared" si="17"/>
        <v>25</v>
      </c>
      <c r="D104">
        <f t="shared" si="18"/>
        <v>0.69758781125645397</v>
      </c>
      <c r="E104">
        <f t="shared" si="18"/>
        <v>0.39150525423907873</v>
      </c>
      <c r="F104">
        <f t="shared" si="9"/>
        <v>0.49914192435596438</v>
      </c>
      <c r="G104">
        <f t="shared" si="10"/>
        <v>0.25629277664604677</v>
      </c>
      <c r="H104">
        <f t="shared" si="11"/>
        <v>0.41123575267155843</v>
      </c>
      <c r="I104">
        <f t="shared" si="12"/>
        <v>0.21361401658935897</v>
      </c>
      <c r="J104">
        <f t="shared" si="13"/>
        <v>0.37331579471981391</v>
      </c>
      <c r="K104">
        <f t="shared" si="14"/>
        <v>0.20163996467083378</v>
      </c>
      <c r="L104">
        <f t="shared" si="15"/>
        <v>0.35733966841943821</v>
      </c>
      <c r="M104">
        <f t="shared" si="16"/>
        <v>0.19906597213786564</v>
      </c>
    </row>
    <row r="105" spans="2:13" x14ac:dyDescent="0.55000000000000004">
      <c r="B105">
        <f t="shared" si="17"/>
        <v>26</v>
      </c>
      <c r="D105">
        <f t="shared" si="18"/>
        <v>0.62752555049644809</v>
      </c>
      <c r="E105">
        <f t="shared" si="18"/>
        <v>0.48455947309296465</v>
      </c>
      <c r="F105">
        <f t="shared" si="9"/>
        <v>0.47644824316867918</v>
      </c>
      <c r="G105">
        <f t="shared" si="10"/>
        <v>0.29790784214600996</v>
      </c>
      <c r="H105">
        <f t="shared" si="11"/>
        <v>0.4045649527623954</v>
      </c>
      <c r="I105">
        <f t="shared" si="12"/>
        <v>0.23171294702145795</v>
      </c>
      <c r="J105">
        <f t="shared" si="13"/>
        <v>0.37170249185277893</v>
      </c>
      <c r="K105">
        <f t="shared" si="14"/>
        <v>0.2093218819870824</v>
      </c>
      <c r="L105">
        <f t="shared" si="15"/>
        <v>0.35714530865379918</v>
      </c>
      <c r="M105">
        <f t="shared" si="16"/>
        <v>0.20225431759488813</v>
      </c>
    </row>
    <row r="106" spans="2:13" x14ac:dyDescent="0.55000000000000004">
      <c r="B106">
        <f t="shared" si="17"/>
        <v>27</v>
      </c>
      <c r="D106">
        <f t="shared" si="18"/>
        <v>0.53362505091778634</v>
      </c>
      <c r="E106">
        <f t="shared" si="18"/>
        <v>0.55348337466700426</v>
      </c>
      <c r="F106">
        <f t="shared" si="9"/>
        <v>0.44272749755903806</v>
      </c>
      <c r="G106">
        <f t="shared" si="10"/>
        <v>0.33122042472266089</v>
      </c>
      <c r="H106">
        <f t="shared" si="11"/>
        <v>0.39296270521055676</v>
      </c>
      <c r="I106">
        <f t="shared" si="12"/>
        <v>0.2471226422150532</v>
      </c>
      <c r="J106">
        <f t="shared" si="13"/>
        <v>0.36794443859928561</v>
      </c>
      <c r="K106">
        <f t="shared" si="14"/>
        <v>0.21621329951457829</v>
      </c>
      <c r="L106">
        <f t="shared" si="15"/>
        <v>0.35604063017104048</v>
      </c>
      <c r="M106">
        <f t="shared" si="16"/>
        <v>0.20525148424384371</v>
      </c>
    </row>
    <row r="107" spans="2:13" x14ac:dyDescent="0.55000000000000004">
      <c r="B107">
        <f t="shared" si="17"/>
        <v>28</v>
      </c>
      <c r="D107">
        <f t="shared" si="18"/>
        <v>0.42384896222134177</v>
      </c>
      <c r="E107">
        <f t="shared" si="18"/>
        <v>0.59243229480377413</v>
      </c>
      <c r="F107">
        <f t="shared" si="9"/>
        <v>0.40083916629602434</v>
      </c>
      <c r="G107">
        <f t="shared" si="10"/>
        <v>0.35340565734250007</v>
      </c>
      <c r="H107">
        <f t="shared" si="11"/>
        <v>0.37741286668785284</v>
      </c>
      <c r="I107">
        <f t="shared" si="12"/>
        <v>0.25853637850655303</v>
      </c>
      <c r="J107">
        <f t="shared" si="13"/>
        <v>0.36236031336620511</v>
      </c>
      <c r="K107">
        <f t="shared" si="14"/>
        <v>0.22172983331539531</v>
      </c>
      <c r="L107">
        <f t="shared" si="15"/>
        <v>0.35411930838111133</v>
      </c>
      <c r="M107">
        <f t="shared" si="16"/>
        <v>0.20780331594882581</v>
      </c>
    </row>
    <row r="108" spans="2:13" x14ac:dyDescent="0.55000000000000004">
      <c r="B108">
        <f t="shared" si="17"/>
        <v>29</v>
      </c>
      <c r="D108">
        <f t="shared" si="18"/>
        <v>0.30750616501737638</v>
      </c>
      <c r="E108">
        <f t="shared" si="18"/>
        <v>0.59810341180724536</v>
      </c>
      <c r="F108">
        <f t="shared" si="9"/>
        <v>0.35433532961241665</v>
      </c>
      <c r="G108">
        <f t="shared" si="10"/>
        <v>0.362582258897579</v>
      </c>
      <c r="H108">
        <f t="shared" si="11"/>
        <v>0.35923404484406263</v>
      </c>
      <c r="I108">
        <f t="shared" si="12"/>
        <v>0.26498628475282415</v>
      </c>
      <c r="J108">
        <f t="shared" si="13"/>
        <v>0.35542364327341547</v>
      </c>
      <c r="K108">
        <f t="shared" si="14"/>
        <v>0.22540368794210819</v>
      </c>
      <c r="L108">
        <f t="shared" si="15"/>
        <v>0.35154426906638453</v>
      </c>
      <c r="M108">
        <f t="shared" si="16"/>
        <v>0.20969342044317246</v>
      </c>
    </row>
    <row r="109" spans="2:13" x14ac:dyDescent="0.55000000000000004">
      <c r="B109">
        <f t="shared" si="17"/>
        <v>30</v>
      </c>
      <c r="D109">
        <f t="shared" si="18"/>
        <v>0.19446238891874223</v>
      </c>
      <c r="E109">
        <f t="shared" si="18"/>
        <v>0.57001582175982535</v>
      </c>
      <c r="F109">
        <f t="shared" si="9"/>
        <v>0.30715945706289932</v>
      </c>
      <c r="G109">
        <f t="shared" si="10"/>
        <v>0.35797206458626707</v>
      </c>
      <c r="H109">
        <f t="shared" si="11"/>
        <v>0.33996778196028188</v>
      </c>
      <c r="I109">
        <f t="shared" si="12"/>
        <v>0.26592541664288838</v>
      </c>
      <c r="J109">
        <f t="shared" si="13"/>
        <v>0.3477226496220438</v>
      </c>
      <c r="K109">
        <f t="shared" si="14"/>
        <v>0.22692332493029477</v>
      </c>
      <c r="L109">
        <f t="shared" si="15"/>
        <v>0.34853387247135648</v>
      </c>
      <c r="M109">
        <f t="shared" si="16"/>
        <v>0.21076151913345814</v>
      </c>
    </row>
    <row r="110" spans="2:13" x14ac:dyDescent="0.55000000000000004">
      <c r="B110">
        <f t="shared" si="17"/>
        <v>31</v>
      </c>
      <c r="D110">
        <f t="shared" si="18"/>
        <v>9.4303610506780308E-2</v>
      </c>
      <c r="E110">
        <f t="shared" si="18"/>
        <v>0.51055131859757241</v>
      </c>
      <c r="F110">
        <f t="shared" si="9"/>
        <v>0.26331200603726712</v>
      </c>
      <c r="G110">
        <f t="shared" si="10"/>
        <v>0.33996601335477505</v>
      </c>
      <c r="H110">
        <f t="shared" si="11"/>
        <v>0.32124783401306722</v>
      </c>
      <c r="I110">
        <f t="shared" si="12"/>
        <v>0.26127413691925666</v>
      </c>
      <c r="J110">
        <f t="shared" si="13"/>
        <v>0.33991036743393799</v>
      </c>
      <c r="K110">
        <f t="shared" si="14"/>
        <v>0.22615988088664318</v>
      </c>
      <c r="L110">
        <f t="shared" si="15"/>
        <v>0.34534339661529406</v>
      </c>
      <c r="M110">
        <f t="shared" si="16"/>
        <v>0.21091703853225735</v>
      </c>
    </row>
    <row r="111" spans="2:13" x14ac:dyDescent="0.55000000000000004">
      <c r="B111">
        <f t="shared" si="17"/>
        <v>32</v>
      </c>
      <c r="D111">
        <f t="shared" si="18"/>
        <v>1.5523174018638409E-2</v>
      </c>
      <c r="E111">
        <f t="shared" si="18"/>
        <v>0.42475242084213477</v>
      </c>
      <c r="F111">
        <f t="shared" si="9"/>
        <v>0.22651118777358464</v>
      </c>
      <c r="G111">
        <f t="shared" si="10"/>
        <v>0.31009099674356982</v>
      </c>
      <c r="H111">
        <f t="shared" si="11"/>
        <v>0.30466163012783631</v>
      </c>
      <c r="I111">
        <f t="shared" si="12"/>
        <v>0.25142686852180751</v>
      </c>
      <c r="J111">
        <f t="shared" si="13"/>
        <v>0.33264926886535007</v>
      </c>
      <c r="K111">
        <f t="shared" si="14"/>
        <v>0.22317809495007024</v>
      </c>
      <c r="L111">
        <f t="shared" si="15"/>
        <v>0.34224339002278992</v>
      </c>
      <c r="M111">
        <f t="shared" si="16"/>
        <v>0.21014679078118087</v>
      </c>
    </row>
    <row r="112" spans="2:13" x14ac:dyDescent="0.55000000000000004">
      <c r="B112">
        <f t="shared" si="17"/>
        <v>33</v>
      </c>
      <c r="D112">
        <f t="shared" si="18"/>
        <v>-3.5198434053580273E-2</v>
      </c>
      <c r="E112">
        <f t="shared" si="18"/>
        <v>0.31989477208021422</v>
      </c>
      <c r="F112">
        <f t="shared" si="9"/>
        <v>0.19987766750637018</v>
      </c>
      <c r="G112">
        <f t="shared" si="10"/>
        <v>0.27088038031673717</v>
      </c>
      <c r="H112">
        <f t="shared" si="11"/>
        <v>0.29161566049364274</v>
      </c>
      <c r="I112">
        <f t="shared" si="12"/>
        <v>0.23721864799572456</v>
      </c>
      <c r="J112">
        <f t="shared" si="13"/>
        <v>0.32655508636290542</v>
      </c>
      <c r="K112">
        <f t="shared" si="14"/>
        <v>0.21823081899037888</v>
      </c>
      <c r="L112">
        <f t="shared" si="15"/>
        <v>0.33949672953351046</v>
      </c>
      <c r="M112">
        <f t="shared" si="16"/>
        <v>0.20851609196533527</v>
      </c>
    </row>
    <row r="113" spans="1:15" x14ac:dyDescent="0.55000000000000004">
      <c r="B113">
        <f t="shared" si="17"/>
        <v>34</v>
      </c>
      <c r="D113">
        <f t="shared" si="18"/>
        <v>-5.3560082201990218E-2</v>
      </c>
      <c r="E113">
        <f t="shared" si="18"/>
        <v>0.20487017511685135</v>
      </c>
      <c r="F113">
        <f t="shared" si="9"/>
        <v>0.18566993579894048</v>
      </c>
      <c r="G113">
        <f t="shared" si="10"/>
        <v>0.22565917730171289</v>
      </c>
      <c r="H113">
        <f t="shared" si="11"/>
        <v>0.28321620768270389</v>
      </c>
      <c r="I113">
        <f t="shared" si="12"/>
        <v>0.21985431539436562</v>
      </c>
      <c r="J113">
        <f t="shared" si="13"/>
        <v>0.32214459929089123</v>
      </c>
      <c r="K113">
        <f t="shared" si="14"/>
        <v>0.2117375760731674</v>
      </c>
      <c r="L113">
        <f t="shared" si="15"/>
        <v>0.33733632866132129</v>
      </c>
      <c r="M113">
        <f t="shared" si="16"/>
        <v>0.20616322338774476</v>
      </c>
    </row>
    <row r="114" spans="1:15" x14ac:dyDescent="0.55000000000000004">
      <c r="B114">
        <f t="shared" si="17"/>
        <v>35</v>
      </c>
      <c r="D114">
        <f>D40*$F40</f>
        <v>-3.8004724694220442E-2</v>
      </c>
      <c r="E114">
        <f>E40*$F40</f>
        <v>8.9432577766094229E-2</v>
      </c>
      <c r="F114">
        <f t="shared" si="9"/>
        <v>0.18509279125340891</v>
      </c>
      <c r="G114">
        <f t="shared" si="10"/>
        <v>0.17826209145701236</v>
      </c>
      <c r="H114">
        <f t="shared" si="11"/>
        <v>0.28017553521557576</v>
      </c>
      <c r="I114">
        <f t="shared" si="12"/>
        <v>0.20080634528829949</v>
      </c>
      <c r="J114">
        <f t="shared" si="13"/>
        <v>0.31979181166127207</v>
      </c>
      <c r="K114">
        <f t="shared" si="14"/>
        <v>0.20424898540707628</v>
      </c>
      <c r="L114">
        <f t="shared" si="15"/>
        <v>0.33594538680826386</v>
      </c>
      <c r="M114">
        <f t="shared" si="16"/>
        <v>0.20328770548088354</v>
      </c>
    </row>
    <row r="115" spans="1:15" x14ac:dyDescent="0.55000000000000004">
      <c r="B115">
        <f t="shared" si="17"/>
        <v>36</v>
      </c>
      <c r="D115">
        <f>D41*$F41</f>
        <v>1.0148562816650034E-2</v>
      </c>
      <c r="E115">
        <f>E41*$F41</f>
        <v>-1.6629050220683686E-2</v>
      </c>
      <c r="F115">
        <f t="shared" si="9"/>
        <v>0.19819517503477063</v>
      </c>
      <c r="G115">
        <f t="shared" si="10"/>
        <v>0.13270833879444621</v>
      </c>
      <c r="H115">
        <f t="shared" si="11"/>
        <v>0.28275148846922205</v>
      </c>
      <c r="I115">
        <f t="shared" si="12"/>
        <v>0.18168998268845271</v>
      </c>
      <c r="J115">
        <f t="shared" si="13"/>
        <v>0.31969623704209249</v>
      </c>
      <c r="K115">
        <f t="shared" si="14"/>
        <v>0.19640007049566868</v>
      </c>
      <c r="L115">
        <f t="shared" si="15"/>
        <v>0.33544185417449746</v>
      </c>
      <c r="M115">
        <f t="shared" si="16"/>
        <v>0.20013337871301332</v>
      </c>
    </row>
    <row r="116" spans="1:15" x14ac:dyDescent="0.55000000000000004">
      <c r="A116" t="s">
        <v>11</v>
      </c>
      <c r="D116">
        <f>COS($D$3)*$C$1/2</f>
        <v>0.34641026623348314</v>
      </c>
      <c r="E116">
        <f>SIN($D$3)*$C$1/2</f>
        <v>0.19999981862003616</v>
      </c>
    </row>
    <row r="119" spans="1:15" x14ac:dyDescent="0.55000000000000004">
      <c r="D119">
        <f t="shared" ref="D119:M119" si="19">MAX(D79:D115)-MIN(D79:D115)</f>
        <v>0.79922920264332631</v>
      </c>
      <c r="E119">
        <f t="shared" si="19"/>
        <v>0.79940701513131729</v>
      </c>
      <c r="F119">
        <f t="shared" si="19"/>
        <v>0.32523729043599264</v>
      </c>
      <c r="G119">
        <f t="shared" si="19"/>
        <v>0.32415266422808409</v>
      </c>
      <c r="H119">
        <f t="shared" si="19"/>
        <v>0.13235163922977033</v>
      </c>
      <c r="I119">
        <f t="shared" si="19"/>
        <v>0.132381084818324</v>
      </c>
      <c r="J119">
        <f t="shared" si="19"/>
        <v>5.385900363185514E-2</v>
      </c>
      <c r="K119">
        <f t="shared" si="19"/>
        <v>5.3679390504486002E-2</v>
      </c>
      <c r="L119">
        <f t="shared" si="19"/>
        <v>2.1917312766948971E-2</v>
      </c>
      <c r="M119">
        <f t="shared" si="19"/>
        <v>2.192218893000572E-2</v>
      </c>
    </row>
    <row r="120" spans="1:15" x14ac:dyDescent="0.55000000000000004">
      <c r="F120">
        <f>D119/F119</f>
        <v>2.4573725896311887</v>
      </c>
      <c r="H120">
        <f>F119/H119</f>
        <v>2.457372589631182</v>
      </c>
      <c r="J120">
        <f>H119/J119</f>
        <v>2.4573725896312419</v>
      </c>
      <c r="L120">
        <f>J119/L119</f>
        <v>2.4573725896303236</v>
      </c>
    </row>
    <row r="122" spans="1:15" x14ac:dyDescent="0.55000000000000004">
      <c r="B122" t="s">
        <v>57</v>
      </c>
      <c r="D122" t="s">
        <v>5</v>
      </c>
      <c r="E122" t="s">
        <v>6</v>
      </c>
      <c r="F122" t="s">
        <v>25</v>
      </c>
      <c r="G122" t="s">
        <v>26</v>
      </c>
      <c r="H122" t="s">
        <v>27</v>
      </c>
      <c r="I122" t="s">
        <v>28</v>
      </c>
      <c r="J122" t="s">
        <v>29</v>
      </c>
      <c r="K122" t="s">
        <v>30</v>
      </c>
      <c r="L122" t="s">
        <v>31</v>
      </c>
      <c r="M122" t="s">
        <v>32</v>
      </c>
      <c r="N122" t="s">
        <v>58</v>
      </c>
      <c r="O122" t="s">
        <v>59</v>
      </c>
    </row>
    <row r="123" spans="1:15" x14ac:dyDescent="0.55000000000000004">
      <c r="B123">
        <f t="shared" ref="B123:E142" si="20">B79</f>
        <v>0</v>
      </c>
      <c r="C123">
        <f t="shared" si="20"/>
        <v>0</v>
      </c>
      <c r="D123">
        <f t="shared" si="20"/>
        <v>0.69282053246696629</v>
      </c>
      <c r="E123">
        <f t="shared" si="20"/>
        <v>0</v>
      </c>
    </row>
    <row r="124" spans="1:15" x14ac:dyDescent="0.55000000000000004">
      <c r="B124">
        <f t="shared" si="20"/>
        <v>1</v>
      </c>
      <c r="C124">
        <f t="shared" si="20"/>
        <v>0</v>
      </c>
      <c r="D124">
        <f t="shared" si="20"/>
        <v>0.73575271261074049</v>
      </c>
      <c r="E124">
        <f t="shared" si="20"/>
        <v>0.10828035804065581</v>
      </c>
      <c r="F124">
        <f>D124-(E124-E123)*$H$76</f>
        <v>0.51919199652942893</v>
      </c>
      <c r="G124">
        <f>E124+(D124-D123)*$H$76</f>
        <v>0.19414471832820421</v>
      </c>
    </row>
    <row r="125" spans="1:15" x14ac:dyDescent="0.55000000000000004">
      <c r="B125">
        <f t="shared" si="20"/>
        <v>2</v>
      </c>
      <c r="C125">
        <f t="shared" si="20"/>
        <v>0</v>
      </c>
      <c r="D125">
        <f t="shared" si="20"/>
        <v>0.74566912044133604</v>
      </c>
      <c r="E125">
        <f t="shared" si="20"/>
        <v>0.2243384162918923</v>
      </c>
      <c r="F125">
        <f t="shared" ref="F125:F159" si="21">D125-(E125-E124)*$H$76</f>
        <v>0.51355300393886305</v>
      </c>
      <c r="G125">
        <f t="shared" ref="G125:G159" si="22">E125+(D125-D124)*$H$76</f>
        <v>0.24417123195308341</v>
      </c>
      <c r="H125">
        <f t="shared" ref="H125:H159" si="23">F125-(G125-G124)*$H$76</f>
        <v>0.41349997668910465</v>
      </c>
      <c r="I125">
        <f t="shared" ref="I125:I159" si="24">G125+(F125-F124)*$H$76</f>
        <v>0.23289324677195164</v>
      </c>
    </row>
    <row r="126" spans="1:15" x14ac:dyDescent="0.55000000000000004">
      <c r="B126">
        <f t="shared" si="20"/>
        <v>3</v>
      </c>
      <c r="C126">
        <f t="shared" si="20"/>
        <v>0</v>
      </c>
      <c r="D126">
        <f t="shared" si="20"/>
        <v>0.72172885647259122</v>
      </c>
      <c r="E126">
        <f t="shared" si="20"/>
        <v>0.338332590662414</v>
      </c>
      <c r="F126">
        <f t="shared" si="21"/>
        <v>0.49374050773154782</v>
      </c>
      <c r="G126">
        <f t="shared" si="22"/>
        <v>0.29045206272492435</v>
      </c>
      <c r="H126">
        <f t="shared" si="23"/>
        <v>0.40117884618786592</v>
      </c>
      <c r="I126">
        <f t="shared" si="24"/>
        <v>0.25082707031029389</v>
      </c>
      <c r="J126">
        <f t="shared" ref="J126:J159" si="25">H126-(I126-I125)*$H$76</f>
        <v>0.36531119911118143</v>
      </c>
      <c r="K126">
        <f t="shared" ref="K126:K159" si="26">I126+(H126-H125)*$H$76</f>
        <v>0.22618480930781643</v>
      </c>
    </row>
    <row r="127" spans="1:15" x14ac:dyDescent="0.55000000000000004">
      <c r="B127">
        <f t="shared" si="20"/>
        <v>4</v>
      </c>
      <c r="C127">
        <f t="shared" si="20"/>
        <v>0</v>
      </c>
      <c r="D127">
        <f t="shared" si="20"/>
        <v>0.66596202636512447</v>
      </c>
      <c r="E127">
        <f t="shared" si="20"/>
        <v>0.44059631193772764</v>
      </c>
      <c r="F127">
        <f t="shared" si="21"/>
        <v>0.4614345838144972</v>
      </c>
      <c r="G127">
        <f t="shared" si="22"/>
        <v>0.32906265172279414</v>
      </c>
      <c r="H127">
        <f t="shared" si="23"/>
        <v>0.38421340581875763</v>
      </c>
      <c r="I127">
        <f t="shared" si="24"/>
        <v>0.26445080388869291</v>
      </c>
      <c r="J127">
        <f t="shared" si="25"/>
        <v>0.35696593866195958</v>
      </c>
      <c r="K127">
        <f t="shared" si="26"/>
        <v>0.23051992315047631</v>
      </c>
      <c r="L127">
        <f t="shared" ref="L127:L159" si="27">J127-(K127-K126)*$H$76</f>
        <v>0.34829571097663981</v>
      </c>
      <c r="M127">
        <f t="shared" ref="M127:M159" si="28">K127+(J127-J126)*$H$76</f>
        <v>0.21382940225203262</v>
      </c>
    </row>
    <row r="128" spans="1:15" x14ac:dyDescent="0.55000000000000004">
      <c r="B128">
        <f t="shared" si="20"/>
        <v>5</v>
      </c>
      <c r="C128">
        <f t="shared" si="20"/>
        <v>0</v>
      </c>
      <c r="D128">
        <f t="shared" si="20"/>
        <v>0.58309759040206866</v>
      </c>
      <c r="E128">
        <f t="shared" si="20"/>
        <v>0.52245773925141858</v>
      </c>
      <c r="F128">
        <f t="shared" si="21"/>
        <v>0.41937473577468676</v>
      </c>
      <c r="G128">
        <f t="shared" si="22"/>
        <v>0.35672886732530695</v>
      </c>
      <c r="H128">
        <f t="shared" si="23"/>
        <v>0.36404230456966113</v>
      </c>
      <c r="I128">
        <f t="shared" si="24"/>
        <v>0.27260917124568607</v>
      </c>
      <c r="J128">
        <f t="shared" si="25"/>
        <v>0.34772556985567482</v>
      </c>
      <c r="K128">
        <f t="shared" si="26"/>
        <v>0.23226696874749309</v>
      </c>
      <c r="L128">
        <f t="shared" si="27"/>
        <v>0.34423147866164128</v>
      </c>
      <c r="M128">
        <f t="shared" si="28"/>
        <v>0.21378623113492357</v>
      </c>
      <c r="N128">
        <f t="shared" ref="N128:N159" si="29">L128-(M128-M127)*$H$76</f>
        <v>0.34431782089585938</v>
      </c>
      <c r="O128">
        <f t="shared" ref="O128:O159" si="30">M128+(L128-L127)*$H$76</f>
        <v>0.20565776650492651</v>
      </c>
    </row>
    <row r="129" spans="2:42" x14ac:dyDescent="0.55000000000000004">
      <c r="B129">
        <f t="shared" si="20"/>
        <v>6</v>
      </c>
      <c r="C129">
        <f t="shared" si="20"/>
        <v>0</v>
      </c>
      <c r="D129">
        <f t="shared" si="20"/>
        <v>0.48016235333094731</v>
      </c>
      <c r="E129">
        <f t="shared" si="20"/>
        <v>0.57697512178600263</v>
      </c>
      <c r="F129">
        <f t="shared" si="21"/>
        <v>0.37112758826177922</v>
      </c>
      <c r="G129">
        <f t="shared" si="22"/>
        <v>0.37110464764375994</v>
      </c>
      <c r="H129">
        <f t="shared" si="23"/>
        <v>0.34237602762487324</v>
      </c>
      <c r="I129">
        <f t="shared" si="24"/>
        <v>0.27461035261794486</v>
      </c>
      <c r="J129">
        <f t="shared" si="25"/>
        <v>0.33837366488035564</v>
      </c>
      <c r="K129">
        <f t="shared" si="26"/>
        <v>0.23127779872836907</v>
      </c>
      <c r="L129">
        <f t="shared" si="27"/>
        <v>0.34035200491860368</v>
      </c>
      <c r="M129">
        <f t="shared" si="28"/>
        <v>0.2125739887777307</v>
      </c>
      <c r="N129">
        <f t="shared" si="29"/>
        <v>0.3427764896329894</v>
      </c>
      <c r="O129">
        <f t="shared" si="30"/>
        <v>0.20481504129165551</v>
      </c>
      <c r="P129">
        <f t="shared" ref="P129:P159" si="31">N129-(O129-O128)*$H$76</f>
        <v>0.3444619400595314</v>
      </c>
      <c r="Q129">
        <f t="shared" ref="Q129:Q159" si="32">O129+(N129-N128)*$H$76</f>
        <v>0.20173237876591554</v>
      </c>
    </row>
    <row r="130" spans="2:42" x14ac:dyDescent="0.55000000000000004">
      <c r="B130">
        <f t="shared" si="20"/>
        <v>7</v>
      </c>
      <c r="C130">
        <f t="shared" si="20"/>
        <v>0</v>
      </c>
      <c r="D130">
        <f t="shared" si="20"/>
        <v>0.36588509975196387</v>
      </c>
      <c r="E130">
        <f t="shared" si="20"/>
        <v>0.59952545091341913</v>
      </c>
      <c r="F130">
        <f t="shared" si="21"/>
        <v>0.32078444149713087</v>
      </c>
      <c r="G130">
        <f t="shared" si="22"/>
        <v>0.37097094375545225</v>
      </c>
      <c r="H130">
        <f t="shared" si="23"/>
        <v>0.32105184927374625</v>
      </c>
      <c r="I130">
        <f t="shared" si="24"/>
        <v>0.27028465022615555</v>
      </c>
      <c r="J130">
        <f t="shared" si="25"/>
        <v>0.32970325405732487</v>
      </c>
      <c r="K130">
        <f t="shared" si="26"/>
        <v>0.22763629352390158</v>
      </c>
      <c r="L130">
        <f t="shared" si="27"/>
        <v>0.33698626446625984</v>
      </c>
      <c r="M130">
        <f t="shared" si="28"/>
        <v>0.21029547187784003</v>
      </c>
      <c r="N130">
        <f t="shared" si="29"/>
        <v>0.34154329826604118</v>
      </c>
      <c r="O130">
        <f t="shared" si="30"/>
        <v>0.20356399097315236</v>
      </c>
      <c r="P130">
        <f t="shared" si="31"/>
        <v>0.34404539890304747</v>
      </c>
      <c r="Q130">
        <f t="shared" si="32"/>
        <v>0.20109760823925593</v>
      </c>
      <c r="R130">
        <f t="shared" ref="R130:R159" si="33">P130-(Q130-Q129)*$H$76</f>
        <v>0.3453149399563667</v>
      </c>
      <c r="S130">
        <f t="shared" ref="S130:S159" si="34">Q130+(P130-P129)*$H$76</f>
        <v>0.20026452592628807</v>
      </c>
    </row>
    <row r="131" spans="2:42" x14ac:dyDescent="0.55000000000000004">
      <c r="B131">
        <f t="shared" si="20"/>
        <v>8</v>
      </c>
      <c r="C131">
        <f t="shared" si="20"/>
        <v>0</v>
      </c>
      <c r="D131">
        <f t="shared" si="20"/>
        <v>0.2499564036568459</v>
      </c>
      <c r="E131">
        <f t="shared" si="20"/>
        <v>0.58819648577992711</v>
      </c>
      <c r="F131">
        <f t="shared" si="21"/>
        <v>0.27261433392382994</v>
      </c>
      <c r="G131">
        <f t="shared" si="22"/>
        <v>0.35633909358969118</v>
      </c>
      <c r="H131">
        <f t="shared" si="23"/>
        <v>0.30187803425535209</v>
      </c>
      <c r="I131">
        <f t="shared" si="24"/>
        <v>0.25999887844308933</v>
      </c>
      <c r="J131">
        <f t="shared" si="25"/>
        <v>0.32244957782148453</v>
      </c>
      <c r="K131">
        <f t="shared" si="26"/>
        <v>0.22165124840630102</v>
      </c>
      <c r="L131">
        <f t="shared" si="27"/>
        <v>0.33441966805668566</v>
      </c>
      <c r="M131">
        <f t="shared" si="28"/>
        <v>0.20714389593462035</v>
      </c>
      <c r="N131">
        <f t="shared" si="29"/>
        <v>0.34072281994312503</v>
      </c>
      <c r="O131">
        <f t="shared" si="30"/>
        <v>0.20201070311547198</v>
      </c>
      <c r="P131">
        <f t="shared" si="31"/>
        <v>0.3438293956584858</v>
      </c>
      <c r="Q131">
        <f t="shared" si="32"/>
        <v>0.20036974646963968</v>
      </c>
      <c r="R131">
        <f t="shared" si="33"/>
        <v>0.34528511919771832</v>
      </c>
      <c r="S131">
        <f t="shared" si="34"/>
        <v>0.19993773998051634</v>
      </c>
      <c r="T131">
        <f t="shared" ref="T131:T159" si="35">R131-(S131-S130)*$H$76</f>
        <v>0.34593869108926179</v>
      </c>
      <c r="U131">
        <f t="shared" ref="U131:U159" si="36">S131+(R131-R130)*$H$76</f>
        <v>0.19987809846321958</v>
      </c>
    </row>
    <row r="132" spans="2:42" x14ac:dyDescent="0.55000000000000004">
      <c r="B132">
        <f t="shared" si="20"/>
        <v>9</v>
      </c>
      <c r="C132">
        <f t="shared" si="20"/>
        <v>0</v>
      </c>
      <c r="D132">
        <f t="shared" si="20"/>
        <v>0.14220687938126086</v>
      </c>
      <c r="E132">
        <f t="shared" si="20"/>
        <v>0.543948909036164</v>
      </c>
      <c r="F132">
        <f t="shared" si="21"/>
        <v>0.2307020328687871</v>
      </c>
      <c r="G132">
        <f t="shared" si="22"/>
        <v>0.32844986048499392</v>
      </c>
      <c r="H132">
        <f t="shared" si="23"/>
        <v>0.28648049907818163</v>
      </c>
      <c r="I132">
        <f t="shared" si="24"/>
        <v>0.24462525837490823</v>
      </c>
      <c r="J132">
        <f t="shared" si="25"/>
        <v>0.31722773921454384</v>
      </c>
      <c r="K132">
        <f t="shared" si="26"/>
        <v>0.2138301880205673</v>
      </c>
      <c r="L132">
        <f t="shared" si="27"/>
        <v>0.33286985998601126</v>
      </c>
      <c r="M132">
        <f t="shared" si="28"/>
        <v>0.20338651080668591</v>
      </c>
      <c r="N132">
        <f t="shared" si="29"/>
        <v>0.34038463024188015</v>
      </c>
      <c r="O132">
        <f t="shared" si="30"/>
        <v>0.20028689466533711</v>
      </c>
      <c r="P132">
        <f t="shared" si="31"/>
        <v>0.34383224714214988</v>
      </c>
      <c r="Q132">
        <f t="shared" si="32"/>
        <v>0.19961051526284734</v>
      </c>
      <c r="R132">
        <f t="shared" si="33"/>
        <v>0.34535070955573455</v>
      </c>
      <c r="S132">
        <f t="shared" si="34"/>
        <v>0.1996162182301755</v>
      </c>
      <c r="T132">
        <f t="shared" si="35"/>
        <v>0.34599375305641622</v>
      </c>
      <c r="U132">
        <f t="shared" si="36"/>
        <v>0.19974739894620797</v>
      </c>
      <c r="V132">
        <f t="shared" ref="V132:V159" si="37">T132-(U132-U131)*$H$76</f>
        <v>0.34625515209043944</v>
      </c>
      <c r="W132">
        <f t="shared" ref="W132:W159" si="38">U132+(T132-T131)*$H$76</f>
        <v>0.19985752288051684</v>
      </c>
    </row>
    <row r="133" spans="2:42" x14ac:dyDescent="0.55000000000000004">
      <c r="B133">
        <f t="shared" si="20"/>
        <v>10</v>
      </c>
      <c r="C133">
        <f t="shared" si="20"/>
        <v>0</v>
      </c>
      <c r="D133">
        <f t="shared" si="20"/>
        <v>5.1773557304087801E-2</v>
      </c>
      <c r="E133">
        <f t="shared" si="20"/>
        <v>0.47053486210101442</v>
      </c>
      <c r="F133">
        <f t="shared" si="21"/>
        <v>0.19860165117438697</v>
      </c>
      <c r="G133">
        <f t="shared" si="22"/>
        <v>0.2896682179466683</v>
      </c>
      <c r="H133">
        <f t="shared" si="23"/>
        <v>0.27616493625103822</v>
      </c>
      <c r="I133">
        <f t="shared" si="24"/>
        <v>0.22546745455786804</v>
      </c>
      <c r="J133">
        <f t="shared" si="25"/>
        <v>0.31448054388511859</v>
      </c>
      <c r="K133">
        <f t="shared" si="26"/>
        <v>0.20483632890358122</v>
      </c>
      <c r="L133">
        <f t="shared" si="27"/>
        <v>0.33246826211909075</v>
      </c>
      <c r="M133">
        <f t="shared" si="28"/>
        <v>0.19934193824473073</v>
      </c>
      <c r="N133">
        <f t="shared" si="29"/>
        <v>0.3405574072430011</v>
      </c>
      <c r="O133">
        <f t="shared" si="30"/>
        <v>0.19853874251088971</v>
      </c>
      <c r="P133">
        <f t="shared" si="31"/>
        <v>0.3440537115518959</v>
      </c>
      <c r="Q133">
        <f t="shared" si="32"/>
        <v>0.19888429651313161</v>
      </c>
      <c r="R133">
        <f t="shared" si="33"/>
        <v>0.34550614905132737</v>
      </c>
      <c r="S133">
        <f t="shared" si="34"/>
        <v>0.19932722533262365</v>
      </c>
      <c r="T133">
        <f t="shared" si="35"/>
        <v>0.34608413484643108</v>
      </c>
      <c r="U133">
        <f t="shared" si="36"/>
        <v>0.1996381043238093</v>
      </c>
      <c r="V133">
        <f t="shared" si="37"/>
        <v>0.34630272409122842</v>
      </c>
      <c r="W133">
        <f t="shared" si="38"/>
        <v>0.19981886790383901</v>
      </c>
      <c r="X133">
        <f t="shared" ref="X133:X159" si="39">V133-(W133-W132)*$H$76</f>
        <v>0.34638003404458406</v>
      </c>
      <c r="Y133">
        <f t="shared" ref="Y133:Y159" si="40">W133+(V133-V132)*$H$76</f>
        <v>0.19991401190541697</v>
      </c>
    </row>
    <row r="134" spans="2:42" x14ac:dyDescent="0.55000000000000004">
      <c r="B134">
        <f t="shared" si="20"/>
        <v>11</v>
      </c>
      <c r="C134">
        <f t="shared" si="20"/>
        <v>0</v>
      </c>
      <c r="D134">
        <f t="shared" si="20"/>
        <v>-1.3674925365949534E-2</v>
      </c>
      <c r="E134">
        <f t="shared" si="20"/>
        <v>0.37417976807117104</v>
      </c>
      <c r="F134">
        <f t="shared" si="21"/>
        <v>0.17903526269373723</v>
      </c>
      <c r="G134">
        <f t="shared" si="22"/>
        <v>0.24328280273109637</v>
      </c>
      <c r="H134">
        <f t="shared" si="23"/>
        <v>0.27180609312488113</v>
      </c>
      <c r="I134">
        <f t="shared" si="24"/>
        <v>0.20415002576979691</v>
      </c>
      <c r="J134">
        <f t="shared" si="25"/>
        <v>0.3144409507010234</v>
      </c>
      <c r="K134">
        <f t="shared" si="26"/>
        <v>0.19543233951748273</v>
      </c>
      <c r="L134">
        <f t="shared" si="27"/>
        <v>0.33324892947322038</v>
      </c>
      <c r="M134">
        <f t="shared" si="28"/>
        <v>0.19535315314929236</v>
      </c>
      <c r="N134">
        <f t="shared" si="29"/>
        <v>0.34122649966409713</v>
      </c>
      <c r="O134">
        <f t="shared" si="30"/>
        <v>0.19691448785755161</v>
      </c>
      <c r="P134">
        <f t="shared" si="31"/>
        <v>0.34447500897077332</v>
      </c>
      <c r="Q134">
        <f t="shared" si="32"/>
        <v>0.19825267269974367</v>
      </c>
      <c r="R134">
        <f t="shared" si="33"/>
        <v>0.3457382565975492</v>
      </c>
      <c r="S134">
        <f t="shared" si="34"/>
        <v>0.19909526753749851</v>
      </c>
      <c r="T134">
        <f t="shared" si="35"/>
        <v>0.34620217218779947</v>
      </c>
      <c r="U134">
        <f t="shared" si="36"/>
        <v>0.19955948262994216</v>
      </c>
      <c r="V134">
        <f t="shared" si="37"/>
        <v>0.34635941557553374</v>
      </c>
      <c r="W134">
        <f t="shared" si="38"/>
        <v>0.19979555731267895</v>
      </c>
      <c r="X134">
        <f t="shared" si="39"/>
        <v>0.34640603675785386</v>
      </c>
      <c r="Y134">
        <f t="shared" si="40"/>
        <v>0.19990894028128958</v>
      </c>
      <c r="Z134">
        <f t="shared" ref="Z134:Z159" si="41">X134-(Y134-Y133)*$H$76</f>
        <v>0.34641618000610863</v>
      </c>
      <c r="AA134">
        <f t="shared" ref="AA134:AA159" si="42">Y134+(X134-X133)*$H$76</f>
        <v>0.19996094570782919</v>
      </c>
    </row>
    <row r="135" spans="2:42" x14ac:dyDescent="0.55000000000000004">
      <c r="B135">
        <f t="shared" si="20"/>
        <v>12</v>
      </c>
      <c r="C135">
        <f t="shared" si="20"/>
        <v>0</v>
      </c>
      <c r="D135">
        <f t="shared" si="20"/>
        <v>-4.8588615824621421E-2</v>
      </c>
      <c r="E135">
        <f t="shared" si="20"/>
        <v>0.26305442331190332</v>
      </c>
      <c r="F135">
        <f t="shared" si="21"/>
        <v>0.17366207369391401</v>
      </c>
      <c r="G135">
        <f t="shared" si="22"/>
        <v>0.19322704239455954</v>
      </c>
      <c r="H135">
        <f t="shared" si="23"/>
        <v>0.27377359436698767</v>
      </c>
      <c r="I135">
        <f t="shared" si="24"/>
        <v>0.18248066439491309</v>
      </c>
      <c r="J135">
        <f t="shared" si="25"/>
        <v>0.3171123171167553</v>
      </c>
      <c r="K135">
        <f t="shared" si="26"/>
        <v>0.18641566687912617</v>
      </c>
      <c r="L135">
        <f t="shared" si="27"/>
        <v>0.33514566239346844</v>
      </c>
      <c r="M135">
        <f t="shared" si="28"/>
        <v>0.19175839971058997</v>
      </c>
      <c r="N135">
        <f t="shared" si="29"/>
        <v>0.34233516927087321</v>
      </c>
      <c r="O135">
        <f t="shared" si="30"/>
        <v>0.19555186555108608</v>
      </c>
      <c r="P135">
        <f t="shared" si="31"/>
        <v>0.34506041388380426</v>
      </c>
      <c r="Q135">
        <f t="shared" si="32"/>
        <v>0.19776920476463825</v>
      </c>
      <c r="R135">
        <f t="shared" si="33"/>
        <v>0.34602734975401511</v>
      </c>
      <c r="S135">
        <f t="shared" si="34"/>
        <v>0.19894001459070013</v>
      </c>
      <c r="T135">
        <f t="shared" si="35"/>
        <v>0.34633785564761188</v>
      </c>
      <c r="U135">
        <f t="shared" si="36"/>
        <v>0.19951820090363195</v>
      </c>
      <c r="V135">
        <f t="shared" si="37"/>
        <v>0.3464204191002323</v>
      </c>
      <c r="W135">
        <f t="shared" si="38"/>
        <v>0.19978956782325677</v>
      </c>
      <c r="X135">
        <f t="shared" si="39"/>
        <v>0.34643239807907666</v>
      </c>
      <c r="Y135">
        <f t="shared" si="40"/>
        <v>0.1999115748726539</v>
      </c>
      <c r="Z135">
        <f t="shared" si="41"/>
        <v>0.34642712889634802</v>
      </c>
      <c r="AA135">
        <f t="shared" si="42"/>
        <v>0.1999642975150995</v>
      </c>
      <c r="AB135">
        <f t="shared" ref="AB135:AB159" si="43">Z135-(AA135-AA134)*$H$76</f>
        <v>0.34642042528180739</v>
      </c>
      <c r="AC135">
        <f t="shared" ref="AC135:AC159" si="44">AA135+(Z135-Z134)*$H$76</f>
        <v>0.19998619529557829</v>
      </c>
    </row>
    <row r="136" spans="2:42" x14ac:dyDescent="0.55000000000000004">
      <c r="B136">
        <f t="shared" si="20"/>
        <v>13</v>
      </c>
      <c r="C136">
        <f t="shared" si="20"/>
        <v>0</v>
      </c>
      <c r="D136">
        <f t="shared" si="20"/>
        <v>-5.0006875011065523E-2</v>
      </c>
      <c r="E136">
        <f t="shared" si="20"/>
        <v>0.1465821237287401</v>
      </c>
      <c r="F136">
        <f t="shared" si="21"/>
        <v>0.18293772415526091</v>
      </c>
      <c r="G136">
        <f t="shared" si="22"/>
        <v>0.1437456053558519</v>
      </c>
      <c r="H136">
        <f t="shared" si="23"/>
        <v>0.28190059823267621</v>
      </c>
      <c r="I136">
        <f t="shared" si="24"/>
        <v>0.16229690627854571</v>
      </c>
      <c r="J136">
        <f t="shared" si="25"/>
        <v>0.32226811446541098</v>
      </c>
      <c r="K136">
        <f t="shared" si="26"/>
        <v>0.17855091400992279</v>
      </c>
      <c r="L136">
        <f t="shared" si="27"/>
        <v>0.33799762020381774</v>
      </c>
      <c r="M136">
        <f t="shared" si="28"/>
        <v>0.18886250870723414</v>
      </c>
      <c r="N136">
        <f t="shared" si="29"/>
        <v>0.34378940221052939</v>
      </c>
      <c r="O136">
        <f t="shared" si="30"/>
        <v>0.19456642432793275</v>
      </c>
      <c r="P136">
        <f t="shared" si="31"/>
        <v>0.34576028465683606</v>
      </c>
      <c r="Q136">
        <f t="shared" si="32"/>
        <v>0.19747489020724512</v>
      </c>
      <c r="R136">
        <f t="shared" si="33"/>
        <v>0.3463489137716223</v>
      </c>
      <c r="S136">
        <f t="shared" si="34"/>
        <v>0.19887463175330872</v>
      </c>
      <c r="T136">
        <f t="shared" si="35"/>
        <v>0.34647967944640512</v>
      </c>
      <c r="U136">
        <f t="shared" si="36"/>
        <v>0.1995177597885231</v>
      </c>
      <c r="V136">
        <f t="shared" si="37"/>
        <v>0.34648056167662283</v>
      </c>
      <c r="W136">
        <f t="shared" si="38"/>
        <v>0.19980140738610958</v>
      </c>
      <c r="X136">
        <f t="shared" si="39"/>
        <v>0.34645688255091722</v>
      </c>
      <c r="Y136">
        <f t="shared" si="40"/>
        <v>0.19992169253889064</v>
      </c>
      <c r="Z136">
        <f t="shared" si="41"/>
        <v>0.34643664721844375</v>
      </c>
      <c r="AA136">
        <f t="shared" si="42"/>
        <v>0.19997066148257175</v>
      </c>
      <c r="AB136">
        <f t="shared" si="43"/>
        <v>0.34642391928349925</v>
      </c>
      <c r="AC136">
        <f t="shared" si="44"/>
        <v>0.1999896981267632</v>
      </c>
      <c r="AD136">
        <f t="shared" ref="AD136:AD159" si="45">AB136-(AC136-AC135)*$H$76</f>
        <v>0.34641691362112942</v>
      </c>
      <c r="AE136">
        <f t="shared" ref="AE136:AE159" si="46">AC136+(AB136-AB135)*$H$76</f>
        <v>0.19999668613014693</v>
      </c>
    </row>
    <row r="137" spans="2:42" x14ac:dyDescent="0.55000000000000004">
      <c r="B137">
        <f t="shared" si="20"/>
        <v>14</v>
      </c>
      <c r="C137">
        <f t="shared" si="20"/>
        <v>0</v>
      </c>
      <c r="D137">
        <f t="shared" si="20"/>
        <v>-1.7809436247922413E-2</v>
      </c>
      <c r="E137">
        <f t="shared" si="20"/>
        <v>3.4639580580910038E-2</v>
      </c>
      <c r="F137">
        <f t="shared" si="21"/>
        <v>0.2060756500477377</v>
      </c>
      <c r="G137">
        <f t="shared" si="22"/>
        <v>9.9034458107196272E-2</v>
      </c>
      <c r="H137">
        <f t="shared" si="23"/>
        <v>0.29549794454504896</v>
      </c>
      <c r="I137">
        <f t="shared" si="24"/>
        <v>0.14531030989214985</v>
      </c>
      <c r="J137">
        <f t="shared" si="25"/>
        <v>0.32947113731784067</v>
      </c>
      <c r="K137">
        <f t="shared" si="26"/>
        <v>0.17250500251689535</v>
      </c>
      <c r="L137">
        <f t="shared" si="27"/>
        <v>0.34156296030389555</v>
      </c>
      <c r="M137">
        <f t="shared" si="28"/>
        <v>0.18691104822175472</v>
      </c>
      <c r="N137">
        <f t="shared" si="29"/>
        <v>0.34546588127485439</v>
      </c>
      <c r="O137">
        <f t="shared" si="30"/>
        <v>0.19404172842191034</v>
      </c>
      <c r="P137">
        <f t="shared" si="31"/>
        <v>0.34651527308689922</v>
      </c>
      <c r="Q137">
        <f t="shared" si="32"/>
        <v>0.19739468655056033</v>
      </c>
      <c r="R137">
        <f t="shared" si="33"/>
        <v>0.3466756804002688</v>
      </c>
      <c r="S137">
        <f t="shared" si="34"/>
        <v>0.19890466341068666</v>
      </c>
      <c r="T137">
        <f t="shared" si="35"/>
        <v>0.34661561708551292</v>
      </c>
      <c r="U137">
        <f t="shared" si="36"/>
        <v>0.19955819666797966</v>
      </c>
      <c r="V137">
        <f t="shared" si="37"/>
        <v>0.34653474332659978</v>
      </c>
      <c r="W137">
        <f t="shared" si="38"/>
        <v>0.19983007194619526</v>
      </c>
      <c r="X137">
        <f t="shared" si="39"/>
        <v>0.34647741420642841</v>
      </c>
      <c r="Y137">
        <f t="shared" si="40"/>
        <v>0.19993843524614915</v>
      </c>
      <c r="Z137">
        <f t="shared" si="41"/>
        <v>0.34644392879191138</v>
      </c>
      <c r="AA137">
        <f t="shared" si="42"/>
        <v>0.19997949855717154</v>
      </c>
      <c r="AB137">
        <f t="shared" si="43"/>
        <v>0.34642625464271182</v>
      </c>
      <c r="AC137">
        <f t="shared" si="44"/>
        <v>0.1999940617041068</v>
      </c>
      <c r="AD137">
        <f t="shared" si="45"/>
        <v>0.34641752748802462</v>
      </c>
      <c r="AE137">
        <f t="shared" si="46"/>
        <v>0.19999873242253194</v>
      </c>
      <c r="AF137">
        <f t="shared" ref="AF137:AF159" si="47">AD137-(AE137-AE136)*$H$76</f>
        <v>0.3464134349032546</v>
      </c>
      <c r="AG137">
        <f t="shared" ref="AG137:AG159" si="48">AE137+(AD137-AD136)*$H$76</f>
        <v>0.19999996015632235</v>
      </c>
      <c r="AP137" t="s">
        <v>60</v>
      </c>
    </row>
    <row r="138" spans="2:42" x14ac:dyDescent="0.55000000000000004">
      <c r="B138">
        <f t="shared" si="20"/>
        <v>15</v>
      </c>
      <c r="C138">
        <f t="shared" si="20"/>
        <v>0</v>
      </c>
      <c r="D138">
        <f t="shared" si="20"/>
        <v>4.5273396288721485E-2</v>
      </c>
      <c r="E138">
        <f t="shared" si="20"/>
        <v>-6.3280612783195439E-2</v>
      </c>
      <c r="F138">
        <f t="shared" si="21"/>
        <v>0.24111378301693245</v>
      </c>
      <c r="G138">
        <f t="shared" si="22"/>
        <v>6.2885052290092364E-2</v>
      </c>
      <c r="H138">
        <f t="shared" si="23"/>
        <v>0.31341259465114024</v>
      </c>
      <c r="I138">
        <f t="shared" si="24"/>
        <v>0.13296131822848187</v>
      </c>
      <c r="J138">
        <f t="shared" si="25"/>
        <v>0.33811057797847621</v>
      </c>
      <c r="K138">
        <f t="shared" si="26"/>
        <v>0.16879061844066442</v>
      </c>
      <c r="L138">
        <f t="shared" si="27"/>
        <v>0.34553934613093806</v>
      </c>
      <c r="M138">
        <f t="shared" si="28"/>
        <v>0.18606949976193551</v>
      </c>
      <c r="N138">
        <f t="shared" si="29"/>
        <v>0.34722244305057648</v>
      </c>
      <c r="O138">
        <f t="shared" si="30"/>
        <v>0.19402227141602055</v>
      </c>
      <c r="P138">
        <f t="shared" si="31"/>
        <v>0.34726135706235606</v>
      </c>
      <c r="Q138">
        <f t="shared" si="32"/>
        <v>0.19753539496746472</v>
      </c>
      <c r="R138">
        <f t="shared" si="33"/>
        <v>0.34697994022854728</v>
      </c>
      <c r="S138">
        <f t="shared" si="34"/>
        <v>0.19902756291837839</v>
      </c>
      <c r="T138">
        <f t="shared" si="35"/>
        <v>0.34673414121316382</v>
      </c>
      <c r="U138">
        <f t="shared" si="36"/>
        <v>0.19963608257493534</v>
      </c>
      <c r="V138">
        <f t="shared" si="37"/>
        <v>0.34657836939925246</v>
      </c>
      <c r="W138">
        <f t="shared" si="38"/>
        <v>0.19987313083023714</v>
      </c>
      <c r="X138">
        <f t="shared" si="39"/>
        <v>0.3464922516311687</v>
      </c>
      <c r="Y138">
        <f t="shared" si="40"/>
        <v>0.1999603829755425</v>
      </c>
      <c r="Z138">
        <f t="shared" si="41"/>
        <v>0.34644835617238201</v>
      </c>
      <c r="AA138">
        <f t="shared" si="42"/>
        <v>0.19999005782502308</v>
      </c>
      <c r="AB138">
        <f t="shared" si="43"/>
        <v>0.34642723763667893</v>
      </c>
      <c r="AC138">
        <f t="shared" si="44"/>
        <v>0.19999891258596433</v>
      </c>
      <c r="AD138">
        <f t="shared" si="45"/>
        <v>0.34641753587296387</v>
      </c>
      <c r="AE138">
        <f t="shared" si="46"/>
        <v>0.20000087857389856</v>
      </c>
      <c r="AF138">
        <f t="shared" si="47"/>
        <v>0.34641324357023062</v>
      </c>
      <c r="AG138">
        <f t="shared" si="48"/>
        <v>0.20000089534377705</v>
      </c>
      <c r="AH138">
        <f t="shared" ref="AH138:AH159" si="49">AF138-(AG138-AG137)*$H$76</f>
        <v>0.34641137319532123</v>
      </c>
      <c r="AI138">
        <f t="shared" ref="AI138:AI159" si="50">AG138+(AF138-AF137)*$H$76</f>
        <v>0.20000051267772909</v>
      </c>
    </row>
    <row r="139" spans="2:42" x14ac:dyDescent="0.55000000000000004">
      <c r="B139">
        <f t="shared" si="20"/>
        <v>16</v>
      </c>
      <c r="C139">
        <f t="shared" si="20"/>
        <v>0</v>
      </c>
      <c r="D139">
        <f t="shared" si="20"/>
        <v>0.13389227408760218</v>
      </c>
      <c r="E139">
        <f t="shared" si="20"/>
        <v>-0.13887494145259494</v>
      </c>
      <c r="F139">
        <f t="shared" si="21"/>
        <v>0.28508093142640117</v>
      </c>
      <c r="G139">
        <f t="shared" si="22"/>
        <v>3.8362814145166457E-2</v>
      </c>
      <c r="H139">
        <f t="shared" si="23"/>
        <v>0.33412540771625299</v>
      </c>
      <c r="I139">
        <f t="shared" si="24"/>
        <v>0.1262971109641039</v>
      </c>
      <c r="J139">
        <f t="shared" si="25"/>
        <v>0.34745382224500893</v>
      </c>
      <c r="K139">
        <f t="shared" si="26"/>
        <v>0.16772273709432939</v>
      </c>
      <c r="L139">
        <f t="shared" si="27"/>
        <v>0.349589584937679</v>
      </c>
      <c r="M139">
        <f t="shared" si="28"/>
        <v>0.18640922562739481</v>
      </c>
      <c r="N139">
        <f t="shared" si="29"/>
        <v>0.3489101332067604</v>
      </c>
      <c r="O139">
        <f t="shared" si="30"/>
        <v>0.19450970324087669</v>
      </c>
      <c r="P139">
        <f t="shared" si="31"/>
        <v>0.34793526955704812</v>
      </c>
      <c r="Q139">
        <f t="shared" si="32"/>
        <v>0.19788508355324452</v>
      </c>
      <c r="R139">
        <f t="shared" si="33"/>
        <v>0.34723589238548852</v>
      </c>
      <c r="S139">
        <f t="shared" si="34"/>
        <v>0.19923290854262865</v>
      </c>
      <c r="T139">
        <f t="shared" si="35"/>
        <v>0.346825201136988</v>
      </c>
      <c r="U139">
        <f t="shared" si="36"/>
        <v>0.19974481285651113</v>
      </c>
      <c r="V139">
        <f t="shared" si="37"/>
        <v>0.34660774057383642</v>
      </c>
      <c r="W139">
        <f t="shared" si="38"/>
        <v>0.19992693270415951</v>
      </c>
      <c r="X139">
        <f t="shared" si="39"/>
        <v>0.34650013682599168</v>
      </c>
      <c r="Y139">
        <f t="shared" si="40"/>
        <v>0.19998567505332743</v>
      </c>
      <c r="Z139">
        <f t="shared" si="41"/>
        <v>0.34644955267042182</v>
      </c>
      <c r="AA139">
        <f t="shared" si="42"/>
        <v>0.20000144544297338</v>
      </c>
      <c r="AB139">
        <f t="shared" si="43"/>
        <v>0.34642677743452122</v>
      </c>
      <c r="AC139">
        <f t="shared" si="44"/>
        <v>0.20000383843905301</v>
      </c>
      <c r="AD139">
        <f t="shared" si="45"/>
        <v>0.34641692572834387</v>
      </c>
      <c r="AE139">
        <f t="shared" si="46"/>
        <v>0.20000291803473758</v>
      </c>
      <c r="AF139">
        <f t="shared" si="47"/>
        <v>0.34641284680666584</v>
      </c>
      <c r="AG139">
        <f t="shared" si="48"/>
        <v>0.20000169774549759</v>
      </c>
      <c r="AH139">
        <f t="shared" si="49"/>
        <v>0.34641124200322476</v>
      </c>
      <c r="AI139">
        <f t="shared" si="50"/>
        <v>0.20000090421836803</v>
      </c>
      <c r="AJ139">
        <f t="shared" ref="AJ139:AJ159" si="51">AH139-(AI139-AI138)*$H$76</f>
        <v>0.34641045892194688</v>
      </c>
      <c r="AK139">
        <f t="shared" ref="AK139:AK159" si="52">AI139+(AH139-AH138)*$H$76</f>
        <v>0.2000006418341751</v>
      </c>
    </row>
    <row r="140" spans="2:42" x14ac:dyDescent="0.55000000000000004">
      <c r="B140">
        <f t="shared" si="20"/>
        <v>17</v>
      </c>
      <c r="C140">
        <f t="shared" si="20"/>
        <v>0</v>
      </c>
      <c r="D140">
        <f t="shared" si="20"/>
        <v>0.24053242263779342</v>
      </c>
      <c r="E140">
        <f t="shared" si="20"/>
        <v>-0.18573309705546936</v>
      </c>
      <c r="F140">
        <f t="shared" si="21"/>
        <v>0.33424873384354226</v>
      </c>
      <c r="G140">
        <f t="shared" si="22"/>
        <v>2.7547200044913123E-2</v>
      </c>
      <c r="H140">
        <f t="shared" si="23"/>
        <v>0.35587996204404893</v>
      </c>
      <c r="I140">
        <f t="shared" si="24"/>
        <v>0.12588280487919529</v>
      </c>
      <c r="J140">
        <f t="shared" si="25"/>
        <v>0.35670857421386615</v>
      </c>
      <c r="K140">
        <f t="shared" si="26"/>
        <v>0.16939191353478716</v>
      </c>
      <c r="L140">
        <f t="shared" si="27"/>
        <v>0.3533702213329506</v>
      </c>
      <c r="M140">
        <f t="shared" si="28"/>
        <v>0.18790141747250161</v>
      </c>
      <c r="N140">
        <f t="shared" si="29"/>
        <v>0.35038583764273701</v>
      </c>
      <c r="O140">
        <f t="shared" si="30"/>
        <v>0.1954626902630448</v>
      </c>
      <c r="P140">
        <f t="shared" si="31"/>
        <v>0.34847986359840077</v>
      </c>
      <c r="Q140">
        <f t="shared" si="32"/>
        <v>0.19841409913499802</v>
      </c>
      <c r="R140">
        <f t="shared" si="33"/>
        <v>0.34742183243489377</v>
      </c>
      <c r="S140">
        <f t="shared" si="34"/>
        <v>0.19950328721770333</v>
      </c>
      <c r="T140">
        <f t="shared" si="35"/>
        <v>0.34688107508474442</v>
      </c>
      <c r="U140">
        <f t="shared" si="36"/>
        <v>0.19987516731651384</v>
      </c>
      <c r="V140">
        <f t="shared" si="37"/>
        <v>0.34662036616473901</v>
      </c>
      <c r="W140">
        <f t="shared" si="38"/>
        <v>0.19998691521202666</v>
      </c>
      <c r="X140">
        <f t="shared" si="39"/>
        <v>0.34650040114900471</v>
      </c>
      <c r="Y140">
        <f t="shared" si="40"/>
        <v>0.20001216639383185</v>
      </c>
      <c r="Z140">
        <f t="shared" si="41"/>
        <v>0.34644741846799587</v>
      </c>
      <c r="AA140">
        <f t="shared" si="42"/>
        <v>0.20001269503985791</v>
      </c>
      <c r="AB140">
        <f t="shared" si="43"/>
        <v>0.34642491927422681</v>
      </c>
      <c r="AC140">
        <f t="shared" si="44"/>
        <v>0.20000842663500601</v>
      </c>
      <c r="AD140">
        <f t="shared" si="45"/>
        <v>0.3464157428823208</v>
      </c>
      <c r="AE140">
        <f t="shared" si="46"/>
        <v>0.20000471031441719</v>
      </c>
      <c r="AF140">
        <f t="shared" si="47"/>
        <v>0.34641215832296157</v>
      </c>
      <c r="AG140">
        <f t="shared" si="48"/>
        <v>0.20000234462237104</v>
      </c>
      <c r="AH140">
        <f t="shared" si="49"/>
        <v>0.34641086456921466</v>
      </c>
      <c r="AI140">
        <f t="shared" si="50"/>
        <v>0.2000009676549625</v>
      </c>
      <c r="AJ140">
        <f t="shared" si="51"/>
        <v>0.34641073769602571</v>
      </c>
      <c r="AK140">
        <f t="shared" si="52"/>
        <v>0.2000002127869423</v>
      </c>
      <c r="AL140">
        <f t="shared" ref="AL140:AL159" si="53">AJ140-(AK140-AK139)*$H$76</f>
        <v>0.3464115957904913</v>
      </c>
      <c r="AM140">
        <f t="shared" ref="AM140:AM159" si="54">AK140+(AJ140-AJ139)*$H$76</f>
        <v>0.20000077033509994</v>
      </c>
      <c r="AP140">
        <f>ATAN2(AM140,AL140)*180/PI()</f>
        <v>60.000007163174011</v>
      </c>
    </row>
    <row r="141" spans="2:42" x14ac:dyDescent="0.55000000000000004">
      <c r="B141">
        <f t="shared" si="20"/>
        <v>18</v>
      </c>
      <c r="C141">
        <f t="shared" si="20"/>
        <v>0</v>
      </c>
      <c r="D141">
        <f t="shared" si="20"/>
        <v>0.35615088529088279</v>
      </c>
      <c r="E141">
        <f t="shared" si="20"/>
        <v>-0.19988156421789821</v>
      </c>
      <c r="F141">
        <f t="shared" si="21"/>
        <v>0.38444781961574048</v>
      </c>
      <c r="G141">
        <f t="shared" si="22"/>
        <v>3.135536108828052E-2</v>
      </c>
      <c r="H141">
        <f t="shared" si="23"/>
        <v>0.37683149752900569</v>
      </c>
      <c r="I141">
        <f t="shared" si="24"/>
        <v>0.13175353263267697</v>
      </c>
      <c r="J141">
        <f t="shared" si="25"/>
        <v>0.36509004202204232</v>
      </c>
      <c r="K141">
        <f t="shared" si="26"/>
        <v>0.1736566036025905</v>
      </c>
      <c r="L141">
        <f t="shared" si="27"/>
        <v>0.35656066188643565</v>
      </c>
      <c r="M141">
        <f t="shared" si="28"/>
        <v>0.19041953921894283</v>
      </c>
      <c r="N141">
        <f t="shared" si="29"/>
        <v>0.3515244183935532</v>
      </c>
      <c r="O141">
        <f t="shared" si="30"/>
        <v>0.19680042032591294</v>
      </c>
      <c r="P141">
        <f t="shared" si="31"/>
        <v>0.34884895826781692</v>
      </c>
      <c r="Q141">
        <f t="shared" si="32"/>
        <v>0.19907758182754531</v>
      </c>
      <c r="R141">
        <f t="shared" si="33"/>
        <v>0.34752199288272234</v>
      </c>
      <c r="S141">
        <f t="shared" si="34"/>
        <v>0.19981577116637761</v>
      </c>
      <c r="T141">
        <f t="shared" si="35"/>
        <v>0.34689702498537378</v>
      </c>
      <c r="U141">
        <f t="shared" si="36"/>
        <v>0.20001609206203474</v>
      </c>
      <c r="V141">
        <f t="shared" si="37"/>
        <v>0.34661517549433196</v>
      </c>
      <c r="W141">
        <f t="shared" si="38"/>
        <v>0.20004799186329347</v>
      </c>
      <c r="X141">
        <f t="shared" si="39"/>
        <v>0.34649302219179834</v>
      </c>
      <c r="Y141">
        <f t="shared" si="40"/>
        <v>0.20003761052247937</v>
      </c>
      <c r="Z141">
        <f t="shared" si="41"/>
        <v>0.34644213393450329</v>
      </c>
      <c r="AA141">
        <f t="shared" si="42"/>
        <v>0.20002285260806663</v>
      </c>
      <c r="AB141">
        <f t="shared" si="43"/>
        <v>0.34642181879808587</v>
      </c>
      <c r="AC141">
        <f t="shared" si="44"/>
        <v>0.20001228354108147</v>
      </c>
      <c r="AD141">
        <f t="shared" si="45"/>
        <v>0.34641410498593495</v>
      </c>
      <c r="AE141">
        <f t="shared" si="46"/>
        <v>0.20000608258879959</v>
      </c>
      <c r="AF141">
        <f t="shared" si="47"/>
        <v>0.34641136043717013</v>
      </c>
      <c r="AG141">
        <f t="shared" si="48"/>
        <v>0.20000280679602789</v>
      </c>
      <c r="AH141">
        <f t="shared" si="49"/>
        <v>0.34641043608985644</v>
      </c>
      <c r="AI141">
        <f t="shared" si="50"/>
        <v>0.20000121102444501</v>
      </c>
      <c r="AJ141">
        <f t="shared" si="51"/>
        <v>0.34640994935089142</v>
      </c>
      <c r="AK141">
        <f t="shared" si="52"/>
        <v>0.20000035406572858</v>
      </c>
      <c r="AL141">
        <f t="shared" si="53"/>
        <v>0.34640966679331886</v>
      </c>
      <c r="AM141">
        <f t="shared" si="54"/>
        <v>0.19999877737546001</v>
      </c>
      <c r="AP141">
        <f t="shared" ref="AP141:AP159" si="55">ATAN2(AM141,AL141)*180/PI()</f>
        <v>60.000116233912742</v>
      </c>
    </row>
    <row r="142" spans="2:42" x14ac:dyDescent="0.55000000000000004">
      <c r="B142">
        <f t="shared" si="20"/>
        <v>19</v>
      </c>
      <c r="C142">
        <f t="shared" si="20"/>
        <v>0</v>
      </c>
      <c r="D142">
        <f t="shared" si="20"/>
        <v>0.4709433551348628</v>
      </c>
      <c r="E142">
        <f t="shared" si="20"/>
        <v>-0.18012056990007608</v>
      </c>
      <c r="F142">
        <f t="shared" si="21"/>
        <v>0.43142136649921853</v>
      </c>
      <c r="G142">
        <f t="shared" si="22"/>
        <v>4.9464369787883933E-2</v>
      </c>
      <c r="H142">
        <f t="shared" si="23"/>
        <v>0.3952033491000117</v>
      </c>
      <c r="I142">
        <f t="shared" si="24"/>
        <v>0.14341146355484002</v>
      </c>
      <c r="J142">
        <f t="shared" si="25"/>
        <v>0.3718874872556856</v>
      </c>
      <c r="K142">
        <f t="shared" si="26"/>
        <v>0.18015516669685205</v>
      </c>
      <c r="L142">
        <f t="shared" si="27"/>
        <v>0.35889036106716249</v>
      </c>
      <c r="M142">
        <f t="shared" si="28"/>
        <v>0.19375005716413862</v>
      </c>
      <c r="N142">
        <f t="shared" si="29"/>
        <v>0.35222932517677091</v>
      </c>
      <c r="O142">
        <f t="shared" si="30"/>
        <v>0.1984094555255923</v>
      </c>
      <c r="P142">
        <f t="shared" si="31"/>
        <v>0.34901125477741218</v>
      </c>
      <c r="Q142">
        <f t="shared" si="32"/>
        <v>0.19981926909202774</v>
      </c>
      <c r="R142">
        <f t="shared" si="33"/>
        <v>0.34752788024844733</v>
      </c>
      <c r="S142">
        <f t="shared" si="34"/>
        <v>0.20014386211121826</v>
      </c>
      <c r="T142">
        <f t="shared" si="35"/>
        <v>0.34687169835876602</v>
      </c>
      <c r="U142">
        <f t="shared" si="36"/>
        <v>0.20015563684266824</v>
      </c>
      <c r="V142">
        <f t="shared" si="37"/>
        <v>0.34659260879749904</v>
      </c>
      <c r="W142">
        <f t="shared" si="38"/>
        <v>0.20010498358945272</v>
      </c>
      <c r="X142">
        <f t="shared" si="39"/>
        <v>0.34647862534518054</v>
      </c>
      <c r="Y142">
        <f t="shared" si="40"/>
        <v>0.20005985019578687</v>
      </c>
      <c r="Z142">
        <f t="shared" si="41"/>
        <v>0.34643414599856553</v>
      </c>
      <c r="AA142">
        <f t="shared" si="42"/>
        <v>0.20003105650255126</v>
      </c>
      <c r="AB142">
        <f t="shared" si="43"/>
        <v>0.34641773820959626</v>
      </c>
      <c r="AC142">
        <f t="shared" si="44"/>
        <v>0.20001508063067575</v>
      </c>
      <c r="AD142">
        <f t="shared" si="45"/>
        <v>0.34641214403040771</v>
      </c>
      <c r="AE142">
        <f t="shared" si="46"/>
        <v>0.20000691945369653</v>
      </c>
      <c r="AF142">
        <f t="shared" si="47"/>
        <v>0.34641047030061384</v>
      </c>
      <c r="AG142">
        <f t="shared" si="48"/>
        <v>0.20000299754264206</v>
      </c>
      <c r="AH142">
        <f t="shared" si="49"/>
        <v>0.3464100888073855</v>
      </c>
      <c r="AI142">
        <f t="shared" si="50"/>
        <v>0.20000121726952946</v>
      </c>
      <c r="AJ142">
        <f t="shared" si="51"/>
        <v>0.3464100763172166</v>
      </c>
      <c r="AK142">
        <f t="shared" si="52"/>
        <v>0.20000052270458757</v>
      </c>
      <c r="AL142">
        <f t="shared" si="53"/>
        <v>0.34640973903949862</v>
      </c>
      <c r="AM142">
        <f t="shared" si="54"/>
        <v>0.20000077663723792</v>
      </c>
      <c r="AP142">
        <f t="shared" si="55"/>
        <v>59.999873401441967</v>
      </c>
    </row>
    <row r="143" spans="2:42" x14ac:dyDescent="0.55000000000000004">
      <c r="B143">
        <f t="shared" ref="B143:E162" si="56">B99</f>
        <v>20</v>
      </c>
      <c r="C143">
        <f t="shared" si="56"/>
        <v>0</v>
      </c>
      <c r="D143">
        <f t="shared" si="56"/>
        <v>0.57517556845689954</v>
      </c>
      <c r="E143">
        <f t="shared" si="56"/>
        <v>-0.12812582271058121</v>
      </c>
      <c r="F143">
        <f t="shared" si="21"/>
        <v>0.4711860740779098</v>
      </c>
      <c r="G143">
        <f t="shared" si="22"/>
        <v>8.0338603933492292E-2</v>
      </c>
      <c r="H143">
        <f t="shared" si="23"/>
        <v>0.40943760578669308</v>
      </c>
      <c r="I143">
        <f t="shared" si="24"/>
        <v>0.15986801909087484</v>
      </c>
      <c r="J143">
        <f t="shared" si="25"/>
        <v>0.37652449471462346</v>
      </c>
      <c r="K143">
        <f t="shared" si="26"/>
        <v>0.18833653246423759</v>
      </c>
      <c r="L143">
        <f t="shared" si="27"/>
        <v>0.36016176317985238</v>
      </c>
      <c r="M143">
        <f t="shared" si="28"/>
        <v>0.19761054738211331</v>
      </c>
      <c r="N143">
        <f t="shared" si="29"/>
        <v>0.352440782743903</v>
      </c>
      <c r="O143">
        <f t="shared" si="30"/>
        <v>0.20015335160749309</v>
      </c>
      <c r="P143">
        <f t="shared" si="31"/>
        <v>0.34895299058010143</v>
      </c>
      <c r="Q143">
        <f t="shared" si="32"/>
        <v>0.20057626674175727</v>
      </c>
      <c r="R143">
        <f t="shared" si="33"/>
        <v>0.34743899528064237</v>
      </c>
      <c r="S143">
        <f t="shared" si="34"/>
        <v>0.20045973834713576</v>
      </c>
      <c r="T143">
        <f t="shared" si="35"/>
        <v>0.34680724280880737</v>
      </c>
      <c r="U143">
        <f t="shared" si="36"/>
        <v>0.20028196841152585</v>
      </c>
      <c r="V143">
        <f t="shared" si="37"/>
        <v>0.34655457967109216</v>
      </c>
      <c r="W143">
        <f t="shared" si="38"/>
        <v>0.20015305731160854</v>
      </c>
      <c r="X143">
        <f t="shared" si="39"/>
        <v>0.34645843222678052</v>
      </c>
      <c r="Y143">
        <f t="shared" si="40"/>
        <v>0.20007699905879478</v>
      </c>
      <c r="Z143">
        <f t="shared" si="41"/>
        <v>0.3464241345007647</v>
      </c>
      <c r="AA143">
        <f t="shared" si="42"/>
        <v>0.20003661282199475</v>
      </c>
      <c r="AB143">
        <f t="shared" si="43"/>
        <v>0.34641302186187772</v>
      </c>
      <c r="AC143">
        <f t="shared" si="44"/>
        <v>0.20001658982639309</v>
      </c>
      <c r="AD143">
        <f t="shared" si="45"/>
        <v>0.34641000347044304</v>
      </c>
      <c r="AE143">
        <f t="shared" si="46"/>
        <v>0.20000715713095601</v>
      </c>
      <c r="AF143">
        <f t="shared" si="47"/>
        <v>0.34640952811592407</v>
      </c>
      <c r="AG143">
        <f t="shared" si="48"/>
        <v>0.20000287601102668</v>
      </c>
      <c r="AH143">
        <f t="shared" si="49"/>
        <v>0.34640977117915484</v>
      </c>
      <c r="AI143">
        <f t="shared" si="50"/>
        <v>0.20000099164164714</v>
      </c>
      <c r="AJ143">
        <f t="shared" si="51"/>
        <v>0.34641022243491948</v>
      </c>
      <c r="AK143">
        <f t="shared" si="52"/>
        <v>0.20000035638518582</v>
      </c>
      <c r="AL143">
        <f t="shared" si="53"/>
        <v>0.34641055507372298</v>
      </c>
      <c r="AM143">
        <f t="shared" si="54"/>
        <v>0.20000064862059158</v>
      </c>
      <c r="AP143">
        <f t="shared" si="55"/>
        <v>59.999947726005182</v>
      </c>
    </row>
    <row r="144" spans="2:42" x14ac:dyDescent="0.55000000000000004">
      <c r="B144">
        <f t="shared" si="56"/>
        <v>21</v>
      </c>
      <c r="C144">
        <f t="shared" si="56"/>
        <v>0</v>
      </c>
      <c r="D144">
        <f t="shared" si="56"/>
        <v>0.66000875862684627</v>
      </c>
      <c r="E144">
        <f t="shared" si="56"/>
        <v>-4.8306414826910928E-2</v>
      </c>
      <c r="F144">
        <f t="shared" si="21"/>
        <v>0.50036994285950565</v>
      </c>
      <c r="G144">
        <f t="shared" si="22"/>
        <v>0.12135996551298253</v>
      </c>
      <c r="H144">
        <f t="shared" si="23"/>
        <v>0.41832721970052517</v>
      </c>
      <c r="I144">
        <f t="shared" si="24"/>
        <v>0.17972770307617422</v>
      </c>
      <c r="J144">
        <f t="shared" si="25"/>
        <v>0.37860785172992639</v>
      </c>
      <c r="K144">
        <f t="shared" si="26"/>
        <v>0.19750693090383839</v>
      </c>
      <c r="L144">
        <f t="shared" si="27"/>
        <v>0.3602670548507248</v>
      </c>
      <c r="M144">
        <f t="shared" si="28"/>
        <v>0.20167364493444426</v>
      </c>
      <c r="N144">
        <f t="shared" si="29"/>
        <v>0.35214085974606291</v>
      </c>
      <c r="O144">
        <f t="shared" si="30"/>
        <v>0.2018842282761891</v>
      </c>
      <c r="P144">
        <f t="shared" si="31"/>
        <v>0.34867910640867089</v>
      </c>
      <c r="Q144">
        <f t="shared" si="32"/>
        <v>0.20128438228050891</v>
      </c>
      <c r="R144">
        <f t="shared" si="33"/>
        <v>0.34726287533116762</v>
      </c>
      <c r="S144">
        <f t="shared" si="34"/>
        <v>0.20073661393764783</v>
      </c>
      <c r="T144">
        <f t="shared" si="35"/>
        <v>0.34670912415014349</v>
      </c>
      <c r="U144">
        <f t="shared" si="36"/>
        <v>0.20038437403869833</v>
      </c>
      <c r="V144">
        <f t="shared" si="37"/>
        <v>0.34650431289579853</v>
      </c>
      <c r="W144">
        <f t="shared" si="38"/>
        <v>0.20018813672137056</v>
      </c>
      <c r="X144">
        <f t="shared" si="39"/>
        <v>0.34643415407627448</v>
      </c>
      <c r="Y144">
        <f t="shared" si="40"/>
        <v>0.20008760317078331</v>
      </c>
      <c r="Z144">
        <f t="shared" si="41"/>
        <v>0.34641294585229743</v>
      </c>
      <c r="AA144">
        <f t="shared" si="42"/>
        <v>0.20003904686977123</v>
      </c>
      <c r="AB144">
        <f t="shared" si="43"/>
        <v>0.34640807775674448</v>
      </c>
      <c r="AC144">
        <f t="shared" si="44"/>
        <v>0.20001666957283668</v>
      </c>
      <c r="AD144">
        <f t="shared" si="45"/>
        <v>0.34640791826385731</v>
      </c>
      <c r="AE144">
        <f t="shared" si="46"/>
        <v>0.20000678136257019</v>
      </c>
      <c r="AF144">
        <f t="shared" si="47"/>
        <v>0.34640866980062895</v>
      </c>
      <c r="AG144">
        <f t="shared" si="48"/>
        <v>0.20000261094939872</v>
      </c>
      <c r="AH144">
        <f t="shared" si="49"/>
        <v>0.34640919992388486</v>
      </c>
      <c r="AI144">
        <f t="shared" si="50"/>
        <v>0.20000089431880849</v>
      </c>
      <c r="AJ144">
        <f t="shared" si="51"/>
        <v>0.34640939456956216</v>
      </c>
      <c r="AK144">
        <f t="shared" si="52"/>
        <v>0.19999975180826854</v>
      </c>
      <c r="AL144">
        <f t="shared" si="53"/>
        <v>0.34641060372339672</v>
      </c>
      <c r="AM144">
        <f t="shared" si="54"/>
        <v>0.19999809607755389</v>
      </c>
      <c r="AP144">
        <f t="shared" si="55"/>
        <v>60.000267850990525</v>
      </c>
    </row>
    <row r="145" spans="2:42" x14ac:dyDescent="0.55000000000000004">
      <c r="B145">
        <f t="shared" si="56"/>
        <v>22</v>
      </c>
      <c r="C145">
        <f t="shared" si="56"/>
        <v>0</v>
      </c>
      <c r="D145">
        <f t="shared" si="56"/>
        <v>0.71824917290257939</v>
      </c>
      <c r="E145">
        <f t="shared" si="56"/>
        <v>5.2569063731067685E-2</v>
      </c>
      <c r="F145">
        <f t="shared" si="21"/>
        <v>0.51649821578662214</v>
      </c>
      <c r="G145">
        <f t="shared" si="22"/>
        <v>0.16904989228253392</v>
      </c>
      <c r="H145">
        <f t="shared" si="23"/>
        <v>0.42111836224751936</v>
      </c>
      <c r="I145">
        <f t="shared" si="24"/>
        <v>0.20130643813676691</v>
      </c>
      <c r="J145">
        <f t="shared" si="25"/>
        <v>0.37796089212633399</v>
      </c>
      <c r="K145">
        <f t="shared" si="26"/>
        <v>0.2068887232307553</v>
      </c>
      <c r="L145">
        <f t="shared" si="27"/>
        <v>0.35919730747250017</v>
      </c>
      <c r="M145">
        <f t="shared" si="28"/>
        <v>0.2055948040235705</v>
      </c>
      <c r="N145">
        <f t="shared" si="29"/>
        <v>0.35135498929424769</v>
      </c>
      <c r="O145">
        <f t="shared" si="30"/>
        <v>0.20345530926712124</v>
      </c>
      <c r="P145">
        <f t="shared" si="31"/>
        <v>0.3482128273123834</v>
      </c>
      <c r="Q145">
        <f t="shared" si="32"/>
        <v>0.20188356836349081</v>
      </c>
      <c r="R145">
        <f t="shared" si="33"/>
        <v>0.3470144551464196</v>
      </c>
      <c r="S145">
        <f t="shared" si="34"/>
        <v>0.20095101017091582</v>
      </c>
      <c r="T145">
        <f t="shared" si="35"/>
        <v>0.34658566267988361</v>
      </c>
      <c r="U145">
        <f t="shared" si="36"/>
        <v>0.20045416980141978</v>
      </c>
      <c r="V145">
        <f t="shared" si="37"/>
        <v>0.3464460711544407</v>
      </c>
      <c r="W145">
        <f t="shared" si="38"/>
        <v>0.20020724686090002</v>
      </c>
      <c r="X145">
        <f t="shared" si="39"/>
        <v>0.34640785087538178</v>
      </c>
      <c r="Y145">
        <f t="shared" si="40"/>
        <v>0.20009076337818438</v>
      </c>
      <c r="Z145">
        <f t="shared" si="41"/>
        <v>0.34640153046057964</v>
      </c>
      <c r="AA145">
        <f t="shared" si="42"/>
        <v>0.20003815697639898</v>
      </c>
      <c r="AB145">
        <f t="shared" si="43"/>
        <v>0.34640331024732413</v>
      </c>
      <c r="AC145">
        <f t="shared" si="44"/>
        <v>0.20001532619296342</v>
      </c>
      <c r="AD145">
        <f t="shared" si="45"/>
        <v>0.34640599700707064</v>
      </c>
      <c r="AE145">
        <f t="shared" si="46"/>
        <v>0.2000057911741227</v>
      </c>
      <c r="AF145">
        <f t="shared" si="47"/>
        <v>0.34640797738396562</v>
      </c>
      <c r="AG145">
        <f t="shared" si="48"/>
        <v>0.20000194866054938</v>
      </c>
      <c r="AH145">
        <f t="shared" si="49"/>
        <v>0.34640930196166431</v>
      </c>
      <c r="AI145">
        <f t="shared" si="50"/>
        <v>0.2000005638272227</v>
      </c>
      <c r="AJ145">
        <f t="shared" si="51"/>
        <v>0.34640996294483589</v>
      </c>
      <c r="AK145">
        <f t="shared" si="52"/>
        <v>0.2000007679027816</v>
      </c>
      <c r="AL145">
        <f t="shared" si="53"/>
        <v>0.34640793075580978</v>
      </c>
      <c r="AM145">
        <f t="shared" si="54"/>
        <v>0.20000190465332907</v>
      </c>
      <c r="AP145">
        <f t="shared" si="55"/>
        <v>59.99960396241584</v>
      </c>
    </row>
    <row r="146" spans="2:42" x14ac:dyDescent="0.55000000000000004">
      <c r="B146">
        <f t="shared" si="56"/>
        <v>23</v>
      </c>
      <c r="C146">
        <f t="shared" si="56"/>
        <v>0</v>
      </c>
      <c r="D146">
        <f t="shared" si="56"/>
        <v>0.7449580940313445</v>
      </c>
      <c r="E146">
        <f t="shared" si="56"/>
        <v>0.16594649341373158</v>
      </c>
      <c r="F146">
        <f t="shared" si="21"/>
        <v>0.5182032346660167</v>
      </c>
      <c r="G146">
        <f t="shared" si="22"/>
        <v>0.21936433567126179</v>
      </c>
      <c r="H146">
        <f t="shared" si="23"/>
        <v>0.41757434788856096</v>
      </c>
      <c r="I146">
        <f t="shared" si="24"/>
        <v>0.22277437343005091</v>
      </c>
      <c r="J146">
        <f t="shared" si="25"/>
        <v>0.37463847730199296</v>
      </c>
      <c r="K146">
        <f t="shared" si="26"/>
        <v>0.2156863447121341</v>
      </c>
      <c r="L146">
        <f t="shared" si="27"/>
        <v>0.35704323433923535</v>
      </c>
      <c r="M146">
        <f t="shared" si="28"/>
        <v>0.20904151506345203</v>
      </c>
      <c r="N146">
        <f t="shared" si="29"/>
        <v>0.35014981225947228</v>
      </c>
      <c r="O146">
        <f t="shared" si="30"/>
        <v>0.20473336879692239</v>
      </c>
      <c r="P146">
        <f t="shared" si="31"/>
        <v>0.34759369319986999</v>
      </c>
      <c r="Q146">
        <f t="shared" si="32"/>
        <v>0.20232301472737158</v>
      </c>
      <c r="R146">
        <f t="shared" si="33"/>
        <v>0.34671480047210845</v>
      </c>
      <c r="S146">
        <f t="shared" si="34"/>
        <v>0.20108474650234476</v>
      </c>
      <c r="T146">
        <f t="shared" si="35"/>
        <v>0.34644732780925058</v>
      </c>
      <c r="U146">
        <f t="shared" si="36"/>
        <v>0.20048543715372247</v>
      </c>
      <c r="V146">
        <f t="shared" si="37"/>
        <v>0.34638479310464521</v>
      </c>
      <c r="W146">
        <f t="shared" si="38"/>
        <v>0.20020876741245641</v>
      </c>
      <c r="X146">
        <f t="shared" si="39"/>
        <v>0.34638175200153243</v>
      </c>
      <c r="Y146">
        <f t="shared" si="40"/>
        <v>0.20008621131286541</v>
      </c>
      <c r="Z146">
        <f t="shared" si="41"/>
        <v>0.34639085613217035</v>
      </c>
      <c r="AA146">
        <f t="shared" si="42"/>
        <v>0.2000340135651667</v>
      </c>
      <c r="AB146">
        <f t="shared" si="43"/>
        <v>0.34639914295463492</v>
      </c>
      <c r="AC146">
        <f t="shared" si="44"/>
        <v>0.20001266490834813</v>
      </c>
      <c r="AD146">
        <f t="shared" si="45"/>
        <v>0.3464044655238655</v>
      </c>
      <c r="AE146">
        <f t="shared" si="46"/>
        <v>0.20000433032296971</v>
      </c>
      <c r="AF146">
        <f t="shared" si="47"/>
        <v>0.34640738722617148</v>
      </c>
      <c r="AG146">
        <f t="shared" si="48"/>
        <v>0.20000126735655943</v>
      </c>
      <c r="AH146">
        <f t="shared" si="49"/>
        <v>0.34640874983415137</v>
      </c>
      <c r="AI146">
        <f t="shared" si="50"/>
        <v>0.20000008704097116</v>
      </c>
      <c r="AJ146">
        <f t="shared" si="51"/>
        <v>0.34640970340665445</v>
      </c>
      <c r="AK146">
        <f t="shared" si="52"/>
        <v>0.1999989827859453</v>
      </c>
      <c r="AL146">
        <f t="shared" si="53"/>
        <v>0.34641327364032704</v>
      </c>
      <c r="AM146">
        <f t="shared" si="54"/>
        <v>0.19999846370958241</v>
      </c>
      <c r="AP146">
        <f t="shared" si="55"/>
        <v>60.000413462946263</v>
      </c>
    </row>
    <row r="147" spans="2:42" x14ac:dyDescent="0.55000000000000004">
      <c r="B147">
        <f t="shared" si="56"/>
        <v>24</v>
      </c>
      <c r="C147">
        <f t="shared" si="56"/>
        <v>0</v>
      </c>
      <c r="D147">
        <f t="shared" si="56"/>
        <v>0.73787063754723492</v>
      </c>
      <c r="E147">
        <f t="shared" si="56"/>
        <v>0.28221160421613867</v>
      </c>
      <c r="F147">
        <f t="shared" si="21"/>
        <v>0.50534041594242074</v>
      </c>
      <c r="G147">
        <f t="shared" si="22"/>
        <v>0.26803669124791951</v>
      </c>
      <c r="H147">
        <f t="shared" si="23"/>
        <v>0.4079957047891053</v>
      </c>
      <c r="I147">
        <f t="shared" si="24"/>
        <v>0.24231105380072759</v>
      </c>
      <c r="J147">
        <f t="shared" si="25"/>
        <v>0.36892234404775193</v>
      </c>
      <c r="K147">
        <f t="shared" si="26"/>
        <v>0.22315376760181627</v>
      </c>
      <c r="L147">
        <f t="shared" si="27"/>
        <v>0.3539874982683876</v>
      </c>
      <c r="M147">
        <f t="shared" si="28"/>
        <v>0.21172150109333421</v>
      </c>
      <c r="N147">
        <f t="shared" si="29"/>
        <v>0.34862752620862325</v>
      </c>
      <c r="O147">
        <f t="shared" si="30"/>
        <v>0.20561002895163871</v>
      </c>
      <c r="P147">
        <f t="shared" si="31"/>
        <v>0.3468742058991906</v>
      </c>
      <c r="Q147">
        <f t="shared" si="32"/>
        <v>0.20256545684994065</v>
      </c>
      <c r="R147">
        <f t="shared" si="33"/>
        <v>0.34638932165405245</v>
      </c>
      <c r="S147">
        <f t="shared" si="34"/>
        <v>0.20112648224858187</v>
      </c>
      <c r="T147">
        <f t="shared" si="35"/>
        <v>0.34630585016157822</v>
      </c>
      <c r="U147">
        <f t="shared" si="36"/>
        <v>0.20047552461246987</v>
      </c>
      <c r="V147">
        <f t="shared" si="37"/>
        <v>0.34632567524408342</v>
      </c>
      <c r="W147">
        <f t="shared" si="38"/>
        <v>0.20019256931712515</v>
      </c>
      <c r="X147">
        <f t="shared" si="39"/>
        <v>0.34635807143474595</v>
      </c>
      <c r="Y147">
        <f t="shared" si="40"/>
        <v>0.20007433359600157</v>
      </c>
      <c r="Z147">
        <f t="shared" si="41"/>
        <v>0.34638182686847363</v>
      </c>
      <c r="AA147">
        <f t="shared" si="42"/>
        <v>0.20002697246242862</v>
      </c>
      <c r="AB147">
        <f t="shared" si="43"/>
        <v>0.34639590907394979</v>
      </c>
      <c r="AC147">
        <f t="shared" si="44"/>
        <v>0.20000891393503517</v>
      </c>
      <c r="AD147">
        <f t="shared" si="45"/>
        <v>0.3464034110205757</v>
      </c>
      <c r="AE147">
        <f t="shared" si="46"/>
        <v>0.20000244617366492</v>
      </c>
      <c r="AF147">
        <f t="shared" si="47"/>
        <v>0.3464071793191853</v>
      </c>
      <c r="AG147">
        <f t="shared" si="48"/>
        <v>0.20000033716708532</v>
      </c>
      <c r="AH147">
        <f t="shared" si="49"/>
        <v>0.34640903969813353</v>
      </c>
      <c r="AI147">
        <f t="shared" si="50"/>
        <v>0.19999992135311295</v>
      </c>
      <c r="AJ147">
        <f t="shared" si="51"/>
        <v>0.34640937107384995</v>
      </c>
      <c r="AK147">
        <f t="shared" si="52"/>
        <v>0.20000050108107725</v>
      </c>
      <c r="AL147">
        <f t="shared" si="53"/>
        <v>0.34640633448358604</v>
      </c>
      <c r="AM147">
        <f t="shared" si="54"/>
        <v>0.19999983641546826</v>
      </c>
      <c r="AP147">
        <f t="shared" si="55"/>
        <v>59.999746199495597</v>
      </c>
    </row>
    <row r="148" spans="2:42" x14ac:dyDescent="0.55000000000000004">
      <c r="B148">
        <f t="shared" si="56"/>
        <v>25</v>
      </c>
      <c r="C148">
        <f t="shared" si="56"/>
        <v>0</v>
      </c>
      <c r="D148">
        <f t="shared" si="56"/>
        <v>0.69758781125645397</v>
      </c>
      <c r="E148">
        <f t="shared" si="56"/>
        <v>0.39150525423907873</v>
      </c>
      <c r="F148">
        <f t="shared" si="21"/>
        <v>0.47900051121057385</v>
      </c>
      <c r="G148">
        <f t="shared" si="22"/>
        <v>0.31093960165751683</v>
      </c>
      <c r="H148">
        <f t="shared" si="23"/>
        <v>0.39319469039137922</v>
      </c>
      <c r="I148">
        <f t="shared" si="24"/>
        <v>0.25825979219382306</v>
      </c>
      <c r="J148">
        <f t="shared" si="25"/>
        <v>0.36129721360518829</v>
      </c>
      <c r="K148">
        <f t="shared" si="26"/>
        <v>0.22865776339837091</v>
      </c>
      <c r="L148">
        <f t="shared" si="27"/>
        <v>0.35028922201207902</v>
      </c>
      <c r="M148">
        <f t="shared" si="28"/>
        <v>0.21340750251324364</v>
      </c>
      <c r="N148">
        <f t="shared" si="29"/>
        <v>0.34691721917226015</v>
      </c>
      <c r="O148">
        <f t="shared" si="30"/>
        <v>0.20601095000062647</v>
      </c>
      <c r="P148">
        <f t="shared" si="31"/>
        <v>0.34611537707428464</v>
      </c>
      <c r="Q148">
        <f t="shared" si="32"/>
        <v>0.20259033592790027</v>
      </c>
      <c r="R148">
        <f t="shared" si="33"/>
        <v>0.3460656189183654</v>
      </c>
      <c r="S148">
        <f t="shared" si="34"/>
        <v>0.20107267827808833</v>
      </c>
      <c r="T148">
        <f t="shared" si="35"/>
        <v>0.34617322685935248</v>
      </c>
      <c r="U148">
        <f t="shared" si="36"/>
        <v>0.20042527280671424</v>
      </c>
      <c r="V148">
        <f t="shared" si="37"/>
        <v>0.34627373047086374</v>
      </c>
      <c r="W148">
        <f t="shared" si="38"/>
        <v>0.20016002620226275</v>
      </c>
      <c r="X148">
        <f t="shared" si="39"/>
        <v>0.34633881670058853</v>
      </c>
      <c r="Y148">
        <f t="shared" si="40"/>
        <v>0.20005613665582339</v>
      </c>
      <c r="Z148">
        <f t="shared" si="41"/>
        <v>0.34637521058094489</v>
      </c>
      <c r="AA148">
        <f t="shared" si="42"/>
        <v>0.20001762718750854</v>
      </c>
      <c r="AB148">
        <f t="shared" si="43"/>
        <v>0.34639390113078505</v>
      </c>
      <c r="AC148">
        <f t="shared" si="44"/>
        <v>0.20000439461245106</v>
      </c>
      <c r="AD148">
        <f t="shared" si="45"/>
        <v>0.34640293977595327</v>
      </c>
      <c r="AE148">
        <f t="shared" si="46"/>
        <v>0.20000037872612159</v>
      </c>
      <c r="AF148">
        <f t="shared" si="47"/>
        <v>0.34640707467103993</v>
      </c>
      <c r="AG148">
        <f t="shared" si="48"/>
        <v>0.19999943623687672</v>
      </c>
      <c r="AH148">
        <f t="shared" si="49"/>
        <v>0.34640887653145713</v>
      </c>
      <c r="AI148">
        <f t="shared" si="50"/>
        <v>0.19999922694058597</v>
      </c>
      <c r="AJ148">
        <f t="shared" si="51"/>
        <v>0.34641026535651109</v>
      </c>
      <c r="AK148">
        <f t="shared" si="52"/>
        <v>0.19999890060723319</v>
      </c>
      <c r="AL148">
        <f t="shared" si="53"/>
        <v>0.34641346630419922</v>
      </c>
      <c r="AM148">
        <f t="shared" si="54"/>
        <v>0.20000068917255548</v>
      </c>
      <c r="AP148">
        <f t="shared" si="55"/>
        <v>60.000151195799901</v>
      </c>
    </row>
    <row r="149" spans="2:42" x14ac:dyDescent="0.55000000000000004">
      <c r="B149">
        <f t="shared" si="56"/>
        <v>26</v>
      </c>
      <c r="C149">
        <f t="shared" si="56"/>
        <v>0</v>
      </c>
      <c r="D149">
        <f t="shared" si="56"/>
        <v>0.62752555049644809</v>
      </c>
      <c r="E149">
        <f t="shared" si="56"/>
        <v>0.48455947309296465</v>
      </c>
      <c r="F149">
        <f t="shared" si="21"/>
        <v>0.44141711278867624</v>
      </c>
      <c r="G149">
        <f t="shared" si="22"/>
        <v>0.3444349515729529</v>
      </c>
      <c r="H149">
        <f t="shared" si="23"/>
        <v>0.3744264129578041</v>
      </c>
      <c r="I149">
        <f t="shared" si="24"/>
        <v>0.26926815472915766</v>
      </c>
      <c r="J149">
        <f t="shared" si="25"/>
        <v>0.35240968788713489</v>
      </c>
      <c r="K149">
        <f t="shared" si="26"/>
        <v>0.23173159986200742</v>
      </c>
      <c r="L149">
        <f t="shared" si="27"/>
        <v>0.34626201495986186</v>
      </c>
      <c r="M149">
        <f t="shared" si="28"/>
        <v>0.21395654842590062</v>
      </c>
      <c r="N149">
        <f t="shared" si="29"/>
        <v>0.34516392313454791</v>
      </c>
      <c r="O149">
        <f t="shared" si="30"/>
        <v>0.20590213432146631</v>
      </c>
      <c r="P149">
        <f t="shared" si="31"/>
        <v>0.34538155449286823</v>
      </c>
      <c r="Q149">
        <f t="shared" si="32"/>
        <v>0.20239554224604184</v>
      </c>
      <c r="R149">
        <f t="shared" si="33"/>
        <v>0.34577114185658508</v>
      </c>
      <c r="S149">
        <f t="shared" si="34"/>
        <v>0.20092789708320902</v>
      </c>
      <c r="T149">
        <f t="shared" si="35"/>
        <v>0.34606070424634372</v>
      </c>
      <c r="U149">
        <f t="shared" si="36"/>
        <v>0.20033894295964838</v>
      </c>
      <c r="V149">
        <f t="shared" si="37"/>
        <v>0.34623336394047544</v>
      </c>
      <c r="W149">
        <f t="shared" si="38"/>
        <v>0.20011389773363086</v>
      </c>
      <c r="X149">
        <f t="shared" si="39"/>
        <v>0.34632562087773922</v>
      </c>
      <c r="Y149">
        <f t="shared" si="40"/>
        <v>0.20003316467285426</v>
      </c>
      <c r="Z149">
        <f t="shared" si="41"/>
        <v>0.34637156484367748</v>
      </c>
      <c r="AA149">
        <f t="shared" si="42"/>
        <v>0.20000677302715564</v>
      </c>
      <c r="AB149">
        <f t="shared" si="43"/>
        <v>0.34639327316438329</v>
      </c>
      <c r="AC149">
        <f t="shared" si="44"/>
        <v>0.19999948155262082</v>
      </c>
      <c r="AD149">
        <f t="shared" si="45"/>
        <v>0.34640309928404378</v>
      </c>
      <c r="AE149">
        <f t="shared" si="46"/>
        <v>0.19999822561981728</v>
      </c>
      <c r="AF149">
        <f t="shared" si="47"/>
        <v>0.34640740549665239</v>
      </c>
      <c r="AG149">
        <f t="shared" si="48"/>
        <v>0.19999854463599831</v>
      </c>
      <c r="AH149">
        <f t="shared" si="49"/>
        <v>0.3464091886984092</v>
      </c>
      <c r="AI149">
        <f t="shared" si="50"/>
        <v>0.19999920628722323</v>
      </c>
      <c r="AJ149">
        <f t="shared" si="51"/>
        <v>0.34640923000513468</v>
      </c>
      <c r="AK149">
        <f t="shared" si="52"/>
        <v>0.19999983062112736</v>
      </c>
      <c r="AL149">
        <f t="shared" si="53"/>
        <v>0.34640736997734634</v>
      </c>
      <c r="AM149">
        <f t="shared" si="54"/>
        <v>0.19999775991837454</v>
      </c>
      <c r="AP149">
        <f t="shared" si="55"/>
        <v>60.00007795150858</v>
      </c>
    </row>
    <row r="150" spans="2:42" x14ac:dyDescent="0.55000000000000004">
      <c r="B150">
        <f t="shared" si="56"/>
        <v>27</v>
      </c>
      <c r="C150">
        <f t="shared" si="56"/>
        <v>0</v>
      </c>
      <c r="D150">
        <f t="shared" si="56"/>
        <v>0.53362505091778634</v>
      </c>
      <c r="E150">
        <f t="shared" si="56"/>
        <v>0.55348337466700426</v>
      </c>
      <c r="F150">
        <f t="shared" si="21"/>
        <v>0.39577724776970713</v>
      </c>
      <c r="G150">
        <f t="shared" si="22"/>
        <v>0.36568237550968075</v>
      </c>
      <c r="H150">
        <f t="shared" si="23"/>
        <v>0.35328239989625143</v>
      </c>
      <c r="I150">
        <f t="shared" si="24"/>
        <v>0.27440264547174253</v>
      </c>
      <c r="J150">
        <f t="shared" si="25"/>
        <v>0.34301341841108168</v>
      </c>
      <c r="K150">
        <f t="shared" si="26"/>
        <v>0.2321146193486372</v>
      </c>
      <c r="L150">
        <f t="shared" si="27"/>
        <v>0.34224737943782213</v>
      </c>
      <c r="M150">
        <f t="shared" si="28"/>
        <v>0.21332208039653078</v>
      </c>
      <c r="N150">
        <f t="shared" si="29"/>
        <v>0.34351631549656181</v>
      </c>
      <c r="O150">
        <f t="shared" si="30"/>
        <v>0.20529280935245131</v>
      </c>
      <c r="P150">
        <f t="shared" si="31"/>
        <v>0.34473496543459181</v>
      </c>
      <c r="Q150">
        <f t="shared" si="32"/>
        <v>0.2019975940764791</v>
      </c>
      <c r="R150">
        <f t="shared" si="33"/>
        <v>0.34553086177371728</v>
      </c>
      <c r="S150">
        <f t="shared" si="34"/>
        <v>0.20070441595992627</v>
      </c>
      <c r="T150">
        <f t="shared" si="35"/>
        <v>0.34597782402028276</v>
      </c>
      <c r="U150">
        <f t="shared" si="36"/>
        <v>0.20022385579419066</v>
      </c>
      <c r="V150">
        <f t="shared" si="37"/>
        <v>0.3462079983511982</v>
      </c>
      <c r="W150">
        <f t="shared" si="38"/>
        <v>0.20005809534206875</v>
      </c>
      <c r="X150">
        <f t="shared" si="39"/>
        <v>0.34631960313432242</v>
      </c>
      <c r="Y150">
        <f t="shared" si="40"/>
        <v>0.20000736416351428</v>
      </c>
      <c r="Z150">
        <f t="shared" si="41"/>
        <v>0.34637120415300238</v>
      </c>
      <c r="AA150">
        <f t="shared" si="42"/>
        <v>0.19999532867668068</v>
      </c>
      <c r="AB150">
        <f t="shared" si="43"/>
        <v>0.34639409285395228</v>
      </c>
      <c r="AC150">
        <f t="shared" si="44"/>
        <v>0.19999460729533047</v>
      </c>
      <c r="AD150">
        <f t="shared" si="45"/>
        <v>0.34640384136853297</v>
      </c>
      <c r="AE150">
        <f t="shared" si="46"/>
        <v>0.19999624667446847</v>
      </c>
      <c r="AF150">
        <f t="shared" si="47"/>
        <v>0.3464077992592306</v>
      </c>
      <c r="AG150">
        <f t="shared" si="48"/>
        <v>0.19999773084344685</v>
      </c>
      <c r="AH150">
        <f t="shared" si="49"/>
        <v>0.34640942684433351</v>
      </c>
      <c r="AI150">
        <f t="shared" si="50"/>
        <v>0.19999851836860327</v>
      </c>
      <c r="AJ150">
        <f t="shared" si="51"/>
        <v>0.34641080268157343</v>
      </c>
      <c r="AK150">
        <f t="shared" si="52"/>
        <v>0.1999989946604519</v>
      </c>
      <c r="AL150">
        <f t="shared" si="53"/>
        <v>0.34641247460292435</v>
      </c>
      <c r="AM150">
        <f t="shared" si="54"/>
        <v>0.20000214001332939</v>
      </c>
      <c r="AP150">
        <f t="shared" si="55"/>
        <v>59.999900197057485</v>
      </c>
    </row>
    <row r="151" spans="2:42" x14ac:dyDescent="0.55000000000000004">
      <c r="B151">
        <f t="shared" si="56"/>
        <v>28</v>
      </c>
      <c r="C151">
        <f t="shared" si="56"/>
        <v>0</v>
      </c>
      <c r="D151">
        <f t="shared" si="56"/>
        <v>0.42384896222134177</v>
      </c>
      <c r="E151">
        <f t="shared" si="56"/>
        <v>0.59243229480377413</v>
      </c>
      <c r="F151">
        <f t="shared" si="21"/>
        <v>0.34595112194780203</v>
      </c>
      <c r="G151">
        <f t="shared" si="22"/>
        <v>0.372880117410885</v>
      </c>
      <c r="H151">
        <f t="shared" si="23"/>
        <v>0.33155563814539352</v>
      </c>
      <c r="I151">
        <f t="shared" si="24"/>
        <v>0.27322786576707481</v>
      </c>
      <c r="J151">
        <f t="shared" si="25"/>
        <v>0.33390519755472897</v>
      </c>
      <c r="K151">
        <f t="shared" si="26"/>
        <v>0.22977434226535898</v>
      </c>
      <c r="L151">
        <f t="shared" si="27"/>
        <v>0.33858575172128541</v>
      </c>
      <c r="M151">
        <f t="shared" si="28"/>
        <v>0.21155790055265355</v>
      </c>
      <c r="N151">
        <f t="shared" si="29"/>
        <v>0.34211411140903986</v>
      </c>
      <c r="O151">
        <f t="shared" si="30"/>
        <v>0.20423464511958012</v>
      </c>
      <c r="P151">
        <f t="shared" si="31"/>
        <v>0.34423043987478225</v>
      </c>
      <c r="Q151">
        <f t="shared" si="32"/>
        <v>0.20143023694453621</v>
      </c>
      <c r="R151">
        <f t="shared" si="33"/>
        <v>0.34536515413866803</v>
      </c>
      <c r="S151">
        <f t="shared" si="34"/>
        <v>0.20042118582491708</v>
      </c>
      <c r="T151">
        <f t="shared" si="35"/>
        <v>0.34593161440868642</v>
      </c>
      <c r="U151">
        <f t="shared" si="36"/>
        <v>0.20008977055481858</v>
      </c>
      <c r="V151">
        <f t="shared" si="37"/>
        <v>0.34619978488743058</v>
      </c>
      <c r="W151">
        <f t="shared" si="38"/>
        <v>0.19999735133162588</v>
      </c>
      <c r="X151">
        <f t="shared" si="39"/>
        <v>0.34632127290831632</v>
      </c>
      <c r="Y151">
        <f t="shared" si="40"/>
        <v>0.19998092440409065</v>
      </c>
      <c r="Z151">
        <f t="shared" si="41"/>
        <v>0.34637415242716357</v>
      </c>
      <c r="AA151">
        <f t="shared" si="42"/>
        <v>0.19998426395207847</v>
      </c>
      <c r="AB151">
        <f t="shared" si="43"/>
        <v>0.34639628187636801</v>
      </c>
      <c r="AC151">
        <f t="shared" si="44"/>
        <v>0.19999016050040086</v>
      </c>
      <c r="AD151">
        <f t="shared" si="45"/>
        <v>0.34640517546622723</v>
      </c>
      <c r="AE151">
        <f t="shared" si="46"/>
        <v>0.1999945385452323</v>
      </c>
      <c r="AF151">
        <f t="shared" si="47"/>
        <v>0.34640859172469957</v>
      </c>
      <c r="AG151">
        <f t="shared" si="48"/>
        <v>0.19999720674062083</v>
      </c>
      <c r="AH151">
        <f t="shared" si="49"/>
        <v>0.34640963993035162</v>
      </c>
      <c r="AI151">
        <f t="shared" si="50"/>
        <v>0.19999879167155876</v>
      </c>
      <c r="AJ151">
        <f t="shared" si="51"/>
        <v>0.34640909332444064</v>
      </c>
      <c r="AK151">
        <f t="shared" si="52"/>
        <v>0.19999921784359498</v>
      </c>
      <c r="AL151">
        <f t="shared" si="53"/>
        <v>0.34640864695815449</v>
      </c>
      <c r="AM151">
        <f t="shared" si="54"/>
        <v>0.19999579912932941</v>
      </c>
      <c r="AP151">
        <f t="shared" si="55"/>
        <v>60.00041264527578</v>
      </c>
    </row>
    <row r="152" spans="2:42" x14ac:dyDescent="0.55000000000000004">
      <c r="B152">
        <f t="shared" si="56"/>
        <v>29</v>
      </c>
      <c r="C152">
        <f t="shared" si="56"/>
        <v>0</v>
      </c>
      <c r="D152">
        <f t="shared" si="56"/>
        <v>0.30750616501737638</v>
      </c>
      <c r="E152">
        <f t="shared" si="56"/>
        <v>0.59810341180724536</v>
      </c>
      <c r="F152">
        <f t="shared" si="21"/>
        <v>0.29616393101043392</v>
      </c>
      <c r="G152">
        <f t="shared" si="22"/>
        <v>0.36541781739931456</v>
      </c>
      <c r="H152">
        <f t="shared" si="23"/>
        <v>0.31108853103357481</v>
      </c>
      <c r="I152">
        <f t="shared" si="24"/>
        <v>0.26584343552457834</v>
      </c>
      <c r="J152">
        <f t="shared" si="25"/>
        <v>0.32585739151856774</v>
      </c>
      <c r="K152">
        <f t="shared" si="26"/>
        <v>0.22490922130094093</v>
      </c>
      <c r="L152">
        <f t="shared" si="27"/>
        <v>0.33558763344740383</v>
      </c>
      <c r="M152">
        <f t="shared" si="28"/>
        <v>0.20881360922861847</v>
      </c>
      <c r="N152">
        <f t="shared" si="29"/>
        <v>0.34107621609547401</v>
      </c>
      <c r="O152">
        <f t="shared" si="30"/>
        <v>0.20281737268085531</v>
      </c>
      <c r="P152">
        <f t="shared" si="31"/>
        <v>0.34391076097292361</v>
      </c>
      <c r="Q152">
        <f t="shared" si="32"/>
        <v>0.20074158205372361</v>
      </c>
      <c r="R152">
        <f t="shared" si="33"/>
        <v>0.34528807075454881</v>
      </c>
      <c r="S152">
        <f t="shared" si="34"/>
        <v>0.20010222425000634</v>
      </c>
      <c r="T152">
        <f t="shared" si="35"/>
        <v>0.34592599390437029</v>
      </c>
      <c r="U152">
        <f t="shared" si="36"/>
        <v>0.19994805748176792</v>
      </c>
      <c r="V152">
        <f t="shared" si="37"/>
        <v>0.34620942005047162</v>
      </c>
      <c r="W152">
        <f t="shared" si="38"/>
        <v>0.19993681647313566</v>
      </c>
      <c r="X152">
        <f t="shared" si="39"/>
        <v>0.34633048976745207</v>
      </c>
      <c r="Y152">
        <f t="shared" si="40"/>
        <v>0.19995608679921772</v>
      </c>
      <c r="Z152">
        <f t="shared" si="41"/>
        <v>0.34638016497719792</v>
      </c>
      <c r="AA152">
        <f t="shared" si="42"/>
        <v>0.19997452051748921</v>
      </c>
      <c r="AB152">
        <f t="shared" si="43"/>
        <v>0.34639965184637644</v>
      </c>
      <c r="AC152">
        <f t="shared" si="44"/>
        <v>0.19998654561755791</v>
      </c>
      <c r="AD152">
        <f t="shared" si="45"/>
        <v>0.34640688161206235</v>
      </c>
      <c r="AE152">
        <f t="shared" si="46"/>
        <v>0.19999328555757478</v>
      </c>
      <c r="AF152">
        <f t="shared" si="47"/>
        <v>0.34640938758737738</v>
      </c>
      <c r="AG152">
        <f t="shared" si="48"/>
        <v>0.19999669784924501</v>
      </c>
      <c r="AH152">
        <f t="shared" si="49"/>
        <v>0.34641040537012902</v>
      </c>
      <c r="AI152">
        <f t="shared" si="50"/>
        <v>0.19999828957460064</v>
      </c>
      <c r="AJ152">
        <f t="shared" si="51"/>
        <v>0.34641140956404526</v>
      </c>
      <c r="AK152">
        <f t="shared" si="52"/>
        <v>0.19999982045415543</v>
      </c>
      <c r="AL152">
        <f t="shared" si="53"/>
        <v>0.34641020434292435</v>
      </c>
      <c r="AM152">
        <f t="shared" si="54"/>
        <v>0.20000445293336466</v>
      </c>
      <c r="AP152">
        <f t="shared" si="55"/>
        <v>59.999450688582854</v>
      </c>
    </row>
    <row r="153" spans="2:42" x14ac:dyDescent="0.55000000000000004">
      <c r="B153">
        <f t="shared" si="56"/>
        <v>30</v>
      </c>
      <c r="C153">
        <f t="shared" si="56"/>
        <v>0</v>
      </c>
      <c r="D153">
        <f t="shared" si="56"/>
        <v>0.19446238891874223</v>
      </c>
      <c r="E153">
        <f t="shared" si="56"/>
        <v>0.57001582175982535</v>
      </c>
      <c r="F153">
        <f t="shared" si="21"/>
        <v>0.25063756901358225</v>
      </c>
      <c r="G153">
        <f t="shared" si="22"/>
        <v>0.34392826956255707</v>
      </c>
      <c r="H153">
        <f t="shared" si="23"/>
        <v>0.29361666468709724</v>
      </c>
      <c r="I153">
        <f t="shared" si="24"/>
        <v>0.25287554556885372</v>
      </c>
      <c r="J153">
        <f t="shared" si="25"/>
        <v>0.31955244459854648</v>
      </c>
      <c r="K153">
        <f t="shared" si="26"/>
        <v>0.21793181287589858</v>
      </c>
      <c r="L153">
        <f t="shared" si="27"/>
        <v>0.33350726144863119</v>
      </c>
      <c r="M153">
        <f t="shared" si="28"/>
        <v>0.20532191903585606</v>
      </c>
      <c r="N153">
        <f t="shared" si="29"/>
        <v>0.340490641834156</v>
      </c>
      <c r="O153">
        <f t="shared" si="30"/>
        <v>0.20116117503831077</v>
      </c>
      <c r="P153">
        <f t="shared" si="31"/>
        <v>0.34380303711924509</v>
      </c>
      <c r="Q153">
        <f t="shared" si="32"/>
        <v>0.19999002651567477</v>
      </c>
      <c r="R153">
        <f t="shared" si="33"/>
        <v>0.34530614819534278</v>
      </c>
      <c r="S153">
        <f t="shared" si="34"/>
        <v>0.19977457880831773</v>
      </c>
      <c r="T153">
        <f t="shared" si="35"/>
        <v>0.34596143907872001</v>
      </c>
      <c r="U153">
        <f t="shared" si="36"/>
        <v>0.19981073368990565</v>
      </c>
      <c r="V153">
        <f t="shared" si="37"/>
        <v>0.34623608666244454</v>
      </c>
      <c r="W153">
        <f t="shared" si="38"/>
        <v>0.1998816240386051</v>
      </c>
      <c r="X153">
        <f t="shared" si="39"/>
        <v>0.34634647153150566</v>
      </c>
      <c r="Y153">
        <f t="shared" si="40"/>
        <v>0.19993495726255095</v>
      </c>
      <c r="Z153">
        <f t="shared" si="41"/>
        <v>0.34638873060483921</v>
      </c>
      <c r="AA153">
        <f t="shared" si="42"/>
        <v>0.19996692079065814</v>
      </c>
      <c r="AB153">
        <f t="shared" si="43"/>
        <v>0.34640393005850134</v>
      </c>
      <c r="AC153">
        <f t="shared" si="44"/>
        <v>0.19998405204594072</v>
      </c>
      <c r="AD153">
        <f t="shared" si="45"/>
        <v>0.34640891720173572</v>
      </c>
      <c r="AE153">
        <f t="shared" si="46"/>
        <v>0.19999260847019051</v>
      </c>
      <c r="AF153">
        <f t="shared" si="47"/>
        <v>0.34641027137650426</v>
      </c>
      <c r="AG153">
        <f t="shared" si="48"/>
        <v>0.19999667964953727</v>
      </c>
      <c r="AH153">
        <f t="shared" si="49"/>
        <v>0.34641030777591975</v>
      </c>
      <c r="AI153">
        <f t="shared" si="50"/>
        <v>0.19999844722779103</v>
      </c>
      <c r="AJ153">
        <f t="shared" si="51"/>
        <v>0.34640999246953896</v>
      </c>
      <c r="AK153">
        <f t="shared" si="52"/>
        <v>0.19999825203937249</v>
      </c>
      <c r="AL153">
        <f t="shared" si="53"/>
        <v>0.34641312929910484</v>
      </c>
      <c r="AM153">
        <f t="shared" si="54"/>
        <v>0.1999954178503599</v>
      </c>
      <c r="AP153">
        <f t="shared" si="55"/>
        <v>60.000780962509815</v>
      </c>
    </row>
    <row r="154" spans="2:42" x14ac:dyDescent="0.55000000000000004">
      <c r="B154">
        <f t="shared" si="56"/>
        <v>31</v>
      </c>
      <c r="C154">
        <f t="shared" si="56"/>
        <v>0</v>
      </c>
      <c r="D154">
        <f t="shared" si="56"/>
        <v>9.4303610506780308E-2</v>
      </c>
      <c r="E154">
        <f t="shared" si="56"/>
        <v>0.51055131859757241</v>
      </c>
      <c r="F154">
        <f t="shared" si="21"/>
        <v>0.21323261683128619</v>
      </c>
      <c r="G154">
        <f t="shared" si="22"/>
        <v>0.31023376177364859</v>
      </c>
      <c r="H154">
        <f t="shared" si="23"/>
        <v>0.28062163240910315</v>
      </c>
      <c r="I154">
        <f t="shared" si="24"/>
        <v>0.23542385740905647</v>
      </c>
      <c r="J154">
        <f t="shared" si="25"/>
        <v>0.31552500872869765</v>
      </c>
      <c r="K154">
        <f t="shared" si="26"/>
        <v>0.20943379285306829</v>
      </c>
      <c r="L154">
        <f t="shared" si="27"/>
        <v>0.33252104877435823</v>
      </c>
      <c r="M154">
        <f t="shared" si="28"/>
        <v>0.20137892111337063</v>
      </c>
      <c r="N154">
        <f t="shared" si="29"/>
        <v>0.34040704461932908</v>
      </c>
      <c r="O154">
        <f t="shared" si="30"/>
        <v>0.19940649576482472</v>
      </c>
      <c r="P154">
        <f t="shared" si="31"/>
        <v>0.34391640316630118</v>
      </c>
      <c r="Q154">
        <f t="shared" si="32"/>
        <v>0.19923930133517087</v>
      </c>
      <c r="R154">
        <f t="shared" si="33"/>
        <v>0.34541785352730897</v>
      </c>
      <c r="S154">
        <f t="shared" si="34"/>
        <v>0.19946603342928304</v>
      </c>
      <c r="T154">
        <f t="shared" si="35"/>
        <v>0.34603494428537834</v>
      </c>
      <c r="U154">
        <f t="shared" si="36"/>
        <v>0.19968944409321543</v>
      </c>
      <c r="V154">
        <f t="shared" si="37"/>
        <v>0.34627752347875879</v>
      </c>
      <c r="W154">
        <f t="shared" si="38"/>
        <v>0.19983645450653209</v>
      </c>
      <c r="X154">
        <f t="shared" si="39"/>
        <v>0.3463678625429048</v>
      </c>
      <c r="Y154">
        <f t="shared" si="40"/>
        <v>0.19991932813916058</v>
      </c>
      <c r="Z154">
        <f t="shared" si="41"/>
        <v>0.34639912078968554</v>
      </c>
      <c r="AA154">
        <f t="shared" si="42"/>
        <v>0.19996211016195886</v>
      </c>
      <c r="AB154">
        <f t="shared" si="43"/>
        <v>0.34640874204708411</v>
      </c>
      <c r="AC154">
        <f t="shared" si="44"/>
        <v>0.19998289053165152</v>
      </c>
      <c r="AD154">
        <f t="shared" si="45"/>
        <v>0.34641106507566249</v>
      </c>
      <c r="AE154">
        <f t="shared" si="46"/>
        <v>0.19999251450881705</v>
      </c>
      <c r="AF154">
        <f t="shared" si="47"/>
        <v>0.34641125299840941</v>
      </c>
      <c r="AG154">
        <f t="shared" si="48"/>
        <v>0.1999968102566706</v>
      </c>
      <c r="AH154">
        <f t="shared" si="49"/>
        <v>0.34641099178414275</v>
      </c>
      <c r="AI154">
        <f t="shared" si="50"/>
        <v>0.1999987735004809</v>
      </c>
      <c r="AJ154">
        <f t="shared" si="51"/>
        <v>0.34641033923876302</v>
      </c>
      <c r="AK154">
        <f t="shared" si="52"/>
        <v>0.20000014151692691</v>
      </c>
      <c r="AL154">
        <f t="shared" si="53"/>
        <v>0.34640656028365419</v>
      </c>
      <c r="AM154">
        <f t="shared" si="54"/>
        <v>0.20000083505537503</v>
      </c>
      <c r="AP154">
        <f t="shared" si="55"/>
        <v>59.999638490664502</v>
      </c>
    </row>
    <row r="155" spans="2:42" x14ac:dyDescent="0.55000000000000004">
      <c r="B155">
        <f t="shared" si="56"/>
        <v>32</v>
      </c>
      <c r="C155">
        <f t="shared" si="56"/>
        <v>0</v>
      </c>
      <c r="D155">
        <f t="shared" si="56"/>
        <v>1.5523174018638409E-2</v>
      </c>
      <c r="E155">
        <f t="shared" si="56"/>
        <v>0.42475242084213477</v>
      </c>
      <c r="F155">
        <f t="shared" si="21"/>
        <v>0.18712096952951368</v>
      </c>
      <c r="G155">
        <f t="shared" si="22"/>
        <v>0.26719154786585098</v>
      </c>
      <c r="H155">
        <f t="shared" si="23"/>
        <v>0.2732053973451089</v>
      </c>
      <c r="I155">
        <f t="shared" si="24"/>
        <v>0.21496825326230595</v>
      </c>
      <c r="J155">
        <f t="shared" si="25"/>
        <v>0.31411660563860994</v>
      </c>
      <c r="K155">
        <f t="shared" si="26"/>
        <v>0.20013578313431746</v>
      </c>
      <c r="L155">
        <f t="shared" si="27"/>
        <v>0.3327126250761116</v>
      </c>
      <c r="M155">
        <f t="shared" si="28"/>
        <v>0.19731897695414202</v>
      </c>
      <c r="N155">
        <f t="shared" si="29"/>
        <v>0.34083251339456883</v>
      </c>
      <c r="O155">
        <f t="shared" si="30"/>
        <v>0.19770212955764876</v>
      </c>
      <c r="P155">
        <f t="shared" si="31"/>
        <v>0.34424124580892074</v>
      </c>
      <c r="Q155">
        <f t="shared" si="32"/>
        <v>0.19855306710812826</v>
      </c>
      <c r="R155">
        <f t="shared" si="33"/>
        <v>0.34561371426300597</v>
      </c>
      <c r="S155">
        <f t="shared" si="34"/>
        <v>0.19920275239336738</v>
      </c>
      <c r="T155">
        <f t="shared" si="35"/>
        <v>0.34614027633483729</v>
      </c>
      <c r="U155">
        <f t="shared" si="36"/>
        <v>0.19959447386476137</v>
      </c>
      <c r="V155">
        <f t="shared" si="37"/>
        <v>0.34633021679174542</v>
      </c>
      <c r="W155">
        <f t="shared" si="38"/>
        <v>0.19980513796367927</v>
      </c>
      <c r="X155">
        <f t="shared" si="39"/>
        <v>0.34639284987745106</v>
      </c>
      <c r="Y155">
        <f t="shared" si="40"/>
        <v>0.19991052458965253</v>
      </c>
      <c r="Z155">
        <f t="shared" si="41"/>
        <v>0.34641045697646716</v>
      </c>
      <c r="AA155">
        <f t="shared" si="42"/>
        <v>0.19996049925874504</v>
      </c>
      <c r="AB155">
        <f t="shared" si="43"/>
        <v>0.34641367878289481</v>
      </c>
      <c r="AC155">
        <f t="shared" si="44"/>
        <v>0.19998317163230828</v>
      </c>
      <c r="AD155">
        <f t="shared" si="45"/>
        <v>0.3464131165815813</v>
      </c>
      <c r="AE155">
        <f t="shared" si="46"/>
        <v>0.19999304510392968</v>
      </c>
      <c r="AF155">
        <f t="shared" si="47"/>
        <v>0.34641205539135606</v>
      </c>
      <c r="AG155">
        <f t="shared" si="48"/>
        <v>0.1999971481157673</v>
      </c>
      <c r="AH155">
        <f t="shared" si="49"/>
        <v>0.34641137967316266</v>
      </c>
      <c r="AI155">
        <f t="shared" si="50"/>
        <v>0.19999875290166058</v>
      </c>
      <c r="AJ155">
        <f t="shared" si="51"/>
        <v>0.34641142087080329</v>
      </c>
      <c r="AK155">
        <f t="shared" si="52"/>
        <v>0.19999952867970039</v>
      </c>
      <c r="AL155">
        <f t="shared" si="53"/>
        <v>0.34641264654525633</v>
      </c>
      <c r="AM155">
        <f t="shared" si="54"/>
        <v>0.20000169194378092</v>
      </c>
      <c r="AP155">
        <f t="shared" si="55"/>
        <v>59.999968093572349</v>
      </c>
    </row>
    <row r="156" spans="2:42" x14ac:dyDescent="0.55000000000000004">
      <c r="B156">
        <f t="shared" si="56"/>
        <v>33</v>
      </c>
      <c r="C156">
        <f t="shared" si="56"/>
        <v>0</v>
      </c>
      <c r="D156">
        <f t="shared" si="56"/>
        <v>-3.5198434053580273E-2</v>
      </c>
      <c r="E156">
        <f t="shared" si="56"/>
        <v>0.31989477208021422</v>
      </c>
      <c r="F156">
        <f t="shared" si="21"/>
        <v>0.17451686347026082</v>
      </c>
      <c r="G156">
        <f t="shared" si="22"/>
        <v>0.21845155593577686</v>
      </c>
      <c r="H156">
        <f t="shared" si="23"/>
        <v>0.27199684733040908</v>
      </c>
      <c r="I156">
        <f t="shared" si="24"/>
        <v>0.19324334381727115</v>
      </c>
      <c r="J156">
        <f t="shared" si="25"/>
        <v>0.31544666622047868</v>
      </c>
      <c r="K156">
        <f t="shared" si="26"/>
        <v>0.1908262437878715</v>
      </c>
      <c r="L156">
        <f t="shared" si="27"/>
        <v>0.3340657449133706</v>
      </c>
      <c r="M156">
        <f t="shared" si="28"/>
        <v>0.19348636495160898</v>
      </c>
      <c r="N156">
        <f t="shared" si="29"/>
        <v>0.34173096891843668</v>
      </c>
      <c r="O156">
        <f t="shared" si="30"/>
        <v>0.19619260462612698</v>
      </c>
      <c r="P156">
        <f t="shared" si="31"/>
        <v>0.34475001878148026</v>
      </c>
      <c r="Q156">
        <f t="shared" si="32"/>
        <v>0.19798951567386269</v>
      </c>
      <c r="R156">
        <f t="shared" si="33"/>
        <v>0.34587712165001139</v>
      </c>
      <c r="S156">
        <f t="shared" si="34"/>
        <v>0.19900706161898174</v>
      </c>
      <c r="T156">
        <f t="shared" si="35"/>
        <v>0.34626850319878266</v>
      </c>
      <c r="U156">
        <f t="shared" si="36"/>
        <v>0.19953387639299258</v>
      </c>
      <c r="V156">
        <f t="shared" si="37"/>
        <v>0.34638969814232023</v>
      </c>
      <c r="W156">
        <f t="shared" si="38"/>
        <v>0.19979033012088332</v>
      </c>
      <c r="X156">
        <f t="shared" si="39"/>
        <v>0.34641931382791213</v>
      </c>
      <c r="Y156">
        <f t="shared" si="40"/>
        <v>0.19990929282203296</v>
      </c>
      <c r="Z156">
        <f t="shared" si="41"/>
        <v>0.34642177736315127</v>
      </c>
      <c r="AA156">
        <f t="shared" si="42"/>
        <v>0.19996222072295511</v>
      </c>
      <c r="AB156">
        <f t="shared" si="43"/>
        <v>0.34641833443473113</v>
      </c>
      <c r="AC156">
        <f t="shared" si="44"/>
        <v>0.19998486149632333</v>
      </c>
      <c r="AD156">
        <f t="shared" si="45"/>
        <v>0.34641495470670103</v>
      </c>
      <c r="AE156">
        <f t="shared" si="46"/>
        <v>0.19999417279999598</v>
      </c>
      <c r="AF156">
        <f t="shared" si="47"/>
        <v>0.34641269931456842</v>
      </c>
      <c r="AG156">
        <f t="shared" si="48"/>
        <v>0.19999784905023543</v>
      </c>
      <c r="AH156">
        <f t="shared" si="49"/>
        <v>0.34641129744563215</v>
      </c>
      <c r="AI156">
        <f t="shared" si="50"/>
        <v>0.19999913689666016</v>
      </c>
      <c r="AJ156">
        <f t="shared" si="51"/>
        <v>0.346410529455633</v>
      </c>
      <c r="AK156">
        <f t="shared" si="52"/>
        <v>0.19999897244159914</v>
      </c>
      <c r="AL156">
        <f t="shared" si="53"/>
        <v>0.34641164193183549</v>
      </c>
      <c r="AM156">
        <f t="shared" si="54"/>
        <v>0.19999718961125856</v>
      </c>
      <c r="AP156">
        <f t="shared" si="55"/>
        <v>60.000454653190481</v>
      </c>
    </row>
    <row r="157" spans="2:42" x14ac:dyDescent="0.55000000000000004">
      <c r="B157">
        <f t="shared" si="56"/>
        <v>34</v>
      </c>
      <c r="C157">
        <f t="shared" si="56"/>
        <v>0</v>
      </c>
      <c r="D157">
        <f t="shared" si="56"/>
        <v>-5.3560082201990218E-2</v>
      </c>
      <c r="E157">
        <f t="shared" si="56"/>
        <v>0.20487017511685135</v>
      </c>
      <c r="F157">
        <f t="shared" si="21"/>
        <v>0.17648911172473553</v>
      </c>
      <c r="G157">
        <f t="shared" si="22"/>
        <v>0.16814687882003146</v>
      </c>
      <c r="H157">
        <f t="shared" si="23"/>
        <v>0.27709846595622634</v>
      </c>
      <c r="I157">
        <f t="shared" si="24"/>
        <v>0.17209137532898086</v>
      </c>
      <c r="J157">
        <f t="shared" si="25"/>
        <v>0.31940240293280692</v>
      </c>
      <c r="K157">
        <f t="shared" si="26"/>
        <v>0.18229461258061538</v>
      </c>
      <c r="L157">
        <f t="shared" si="27"/>
        <v>0.33646566534731914</v>
      </c>
      <c r="M157">
        <f t="shared" si="28"/>
        <v>0.19020608600527186</v>
      </c>
      <c r="N157">
        <f t="shared" si="29"/>
        <v>0.34302622323999338</v>
      </c>
      <c r="O157">
        <f t="shared" si="30"/>
        <v>0.19500592687316895</v>
      </c>
      <c r="P157">
        <f t="shared" si="31"/>
        <v>0.34539957874590943</v>
      </c>
      <c r="Q157">
        <f t="shared" si="32"/>
        <v>0.19759643551628234</v>
      </c>
      <c r="R157">
        <f t="shared" si="33"/>
        <v>0.34618573906107014</v>
      </c>
      <c r="S157">
        <f t="shared" si="34"/>
        <v>0.19889555544514068</v>
      </c>
      <c r="T157">
        <f t="shared" si="35"/>
        <v>0.34640875140875227</v>
      </c>
      <c r="U157">
        <f t="shared" si="36"/>
        <v>0.19951279026725818</v>
      </c>
      <c r="V157">
        <f t="shared" si="37"/>
        <v>0.34645092366022107</v>
      </c>
      <c r="W157">
        <f t="shared" si="38"/>
        <v>0.1997932866871974</v>
      </c>
      <c r="X157">
        <f t="shared" si="39"/>
        <v>0.34644501052759291</v>
      </c>
      <c r="Y157">
        <f t="shared" si="40"/>
        <v>0.19991573772299906</v>
      </c>
      <c r="Z157">
        <f t="shared" si="41"/>
        <v>0.34643212072566071</v>
      </c>
      <c r="AA157">
        <f t="shared" si="42"/>
        <v>0.19996713112236061</v>
      </c>
      <c r="AB157">
        <f t="shared" si="43"/>
        <v>0.3464222999268497</v>
      </c>
      <c r="AC157">
        <f t="shared" si="44"/>
        <v>0.19998781784737948</v>
      </c>
      <c r="AD157">
        <f t="shared" si="45"/>
        <v>0.34641638722473739</v>
      </c>
      <c r="AE157">
        <f t="shared" si="46"/>
        <v>0.19999574883161661</v>
      </c>
      <c r="AF157">
        <f t="shared" si="47"/>
        <v>0.34641323516149614</v>
      </c>
      <c r="AG157">
        <f t="shared" si="48"/>
        <v>0.19999861386768933</v>
      </c>
      <c r="AH157">
        <f t="shared" si="49"/>
        <v>0.34641170552658834</v>
      </c>
      <c r="AI157">
        <f t="shared" si="50"/>
        <v>0.19999968556154477</v>
      </c>
      <c r="AJ157">
        <f t="shared" si="51"/>
        <v>0.34641060819681913</v>
      </c>
      <c r="AK157">
        <f t="shared" si="52"/>
        <v>0.20000050172345715</v>
      </c>
      <c r="AL157">
        <f t="shared" si="53"/>
        <v>0.34640754963310311</v>
      </c>
      <c r="AM157">
        <f t="shared" si="54"/>
        <v>0.20000065920582941</v>
      </c>
      <c r="AP157">
        <f t="shared" si="55"/>
        <v>59.999731162702481</v>
      </c>
    </row>
    <row r="158" spans="2:42" x14ac:dyDescent="0.55000000000000004">
      <c r="B158">
        <f t="shared" ref="B158:E159" si="57">B114</f>
        <v>35</v>
      </c>
      <c r="C158">
        <f t="shared" si="57"/>
        <v>0</v>
      </c>
      <c r="D158">
        <f t="shared" si="57"/>
        <v>-3.8004724694220442E-2</v>
      </c>
      <c r="E158">
        <f t="shared" si="57"/>
        <v>8.9432577766094229E-2</v>
      </c>
      <c r="F158">
        <f t="shared" si="21"/>
        <v>0.19287047000729379</v>
      </c>
      <c r="G158">
        <f t="shared" si="22"/>
        <v>0.12054329278163378</v>
      </c>
      <c r="H158">
        <f t="shared" si="23"/>
        <v>0.28807764208408915</v>
      </c>
      <c r="I158">
        <f t="shared" si="24"/>
        <v>0.15330600934675032</v>
      </c>
      <c r="J158">
        <f t="shared" si="25"/>
        <v>0.32564837404855024</v>
      </c>
      <c r="K158">
        <f t="shared" si="26"/>
        <v>0.17526436160247594</v>
      </c>
      <c r="L158">
        <f t="shared" si="27"/>
        <v>0.33970887600482913</v>
      </c>
      <c r="M158">
        <f t="shared" si="28"/>
        <v>0.18775630383396258</v>
      </c>
      <c r="N158">
        <f t="shared" si="29"/>
        <v>0.3446084403474477</v>
      </c>
      <c r="O158">
        <f t="shared" si="30"/>
        <v>0.19424272514898255</v>
      </c>
      <c r="P158">
        <f t="shared" si="31"/>
        <v>0.34613484379582049</v>
      </c>
      <c r="Q158">
        <f t="shared" si="32"/>
        <v>0.19740715936389119</v>
      </c>
      <c r="R158">
        <f t="shared" si="33"/>
        <v>0.34651339610060278</v>
      </c>
      <c r="S158">
        <f t="shared" si="34"/>
        <v>0.19887768946371331</v>
      </c>
      <c r="T158">
        <f t="shared" si="35"/>
        <v>0.3465491280634575</v>
      </c>
      <c r="U158">
        <f t="shared" si="36"/>
        <v>0.19953300354277859</v>
      </c>
      <c r="V158">
        <f t="shared" si="37"/>
        <v>0.34650870151241669</v>
      </c>
      <c r="W158">
        <f t="shared" si="38"/>
        <v>0.19981375685218905</v>
      </c>
      <c r="X158">
        <f t="shared" si="39"/>
        <v>0.34646776118243339</v>
      </c>
      <c r="Y158">
        <f t="shared" si="40"/>
        <v>0.19992931255658031</v>
      </c>
      <c r="Z158">
        <f t="shared" si="41"/>
        <v>0.34644061151527089</v>
      </c>
      <c r="AA158">
        <f t="shared" si="42"/>
        <v>0.19997481386626126</v>
      </c>
      <c r="AB158">
        <f t="shared" si="43"/>
        <v>0.3464252460274696</v>
      </c>
      <c r="AC158">
        <f t="shared" si="44"/>
        <v>0.19999179544548162</v>
      </c>
      <c r="AD158">
        <f t="shared" si="45"/>
        <v>0.34641729083126532</v>
      </c>
      <c r="AE158">
        <f t="shared" si="46"/>
        <v>0.19999768764672143</v>
      </c>
      <c r="AF158">
        <f t="shared" si="47"/>
        <v>0.34641341320105568</v>
      </c>
      <c r="AG158">
        <f t="shared" si="48"/>
        <v>0.1999994948597773</v>
      </c>
      <c r="AH158">
        <f t="shared" si="49"/>
        <v>0.34641165121687972</v>
      </c>
      <c r="AI158">
        <f t="shared" si="50"/>
        <v>0.19999985093889638</v>
      </c>
      <c r="AJ158">
        <f t="shared" si="51"/>
        <v>0.34641132046217649</v>
      </c>
      <c r="AK158">
        <f t="shared" si="52"/>
        <v>0.19999974231947915</v>
      </c>
      <c r="AL158">
        <f t="shared" si="53"/>
        <v>0.3464128392701325</v>
      </c>
      <c r="AM158">
        <f t="shared" si="54"/>
        <v>0.20000116685019387</v>
      </c>
      <c r="AP158">
        <f t="shared" si="55"/>
        <v>60.000047033229585</v>
      </c>
    </row>
    <row r="159" spans="2:42" x14ac:dyDescent="0.55000000000000004">
      <c r="B159">
        <f t="shared" si="57"/>
        <v>36</v>
      </c>
      <c r="C159">
        <f t="shared" si="57"/>
        <v>0</v>
      </c>
      <c r="D159">
        <f t="shared" si="57"/>
        <v>1.0148562816650034E-2</v>
      </c>
      <c r="E159">
        <f t="shared" si="57"/>
        <v>-1.6629050220683686E-2</v>
      </c>
      <c r="F159">
        <f t="shared" si="21"/>
        <v>0.22227181879020586</v>
      </c>
      <c r="G159">
        <f t="shared" si="22"/>
        <v>7.9677524801057262E-2</v>
      </c>
      <c r="H159">
        <f t="shared" si="23"/>
        <v>0.30400335475135887</v>
      </c>
      <c r="I159">
        <f t="shared" si="24"/>
        <v>0.1384802223668814</v>
      </c>
      <c r="J159">
        <f t="shared" si="25"/>
        <v>0.3336549287110967</v>
      </c>
      <c r="K159">
        <f t="shared" si="26"/>
        <v>0.17033164770142084</v>
      </c>
      <c r="L159">
        <f t="shared" si="27"/>
        <v>0.34352035651320689</v>
      </c>
      <c r="M159">
        <f t="shared" si="28"/>
        <v>0.18634475702651376</v>
      </c>
      <c r="N159">
        <f t="shared" si="29"/>
        <v>0.34634345012810452</v>
      </c>
      <c r="O159">
        <f t="shared" si="30"/>
        <v>0.19396771804326929</v>
      </c>
      <c r="P159">
        <f t="shared" si="31"/>
        <v>0.34689346433953105</v>
      </c>
      <c r="Q159">
        <f t="shared" si="32"/>
        <v>0.19743773760458294</v>
      </c>
      <c r="R159">
        <f t="shared" si="33"/>
        <v>0.34683230785814756</v>
      </c>
      <c r="S159">
        <f t="shared" si="34"/>
        <v>0.19895497869200407</v>
      </c>
      <c r="T159">
        <f t="shared" si="35"/>
        <v>0.34667772940156605</v>
      </c>
      <c r="U159">
        <f t="shared" si="36"/>
        <v>0.19959280220709363</v>
      </c>
      <c r="V159">
        <f t="shared" si="37"/>
        <v>0.34655813207293595</v>
      </c>
      <c r="W159">
        <f t="shared" si="38"/>
        <v>0.19985000488331073</v>
      </c>
      <c r="X159">
        <f t="shared" si="39"/>
        <v>0.3464856360106926</v>
      </c>
      <c r="Y159">
        <f t="shared" si="40"/>
        <v>0.19994886600434925</v>
      </c>
      <c r="Z159">
        <f t="shared" si="41"/>
        <v>0.34644652911515472</v>
      </c>
      <c r="AA159">
        <f t="shared" si="42"/>
        <v>0.19998461566086767</v>
      </c>
      <c r="AB159">
        <f t="shared" si="43"/>
        <v>0.3464269255259419</v>
      </c>
      <c r="AC159">
        <f t="shared" si="44"/>
        <v>0.19999645086063533</v>
      </c>
      <c r="AD159">
        <f t="shared" si="45"/>
        <v>0.34641761469563448</v>
      </c>
      <c r="AE159">
        <f t="shared" si="46"/>
        <v>0.19999980985757992</v>
      </c>
      <c r="AF159">
        <f t="shared" si="47"/>
        <v>0.3464133702739175</v>
      </c>
      <c r="AG159">
        <f t="shared" si="48"/>
        <v>0.20000045758631824</v>
      </c>
      <c r="AH159">
        <f t="shared" si="49"/>
        <v>0.34641144482083563</v>
      </c>
      <c r="AI159">
        <f t="shared" si="50"/>
        <v>0.20000037173204188</v>
      </c>
      <c r="AJ159">
        <f t="shared" si="51"/>
        <v>0.34641040323454464</v>
      </c>
      <c r="AK159">
        <f t="shared" si="52"/>
        <v>0.1999999589399537</v>
      </c>
      <c r="AL159">
        <f t="shared" si="53"/>
        <v>0.34640996999359552</v>
      </c>
      <c r="AM159">
        <f t="shared" si="54"/>
        <v>0.19999812448469001</v>
      </c>
      <c r="AP159">
        <f t="shared" si="55"/>
        <v>60.000218939783018</v>
      </c>
    </row>
    <row r="162" spans="2:42" x14ac:dyDescent="0.55000000000000004">
      <c r="D162">
        <f t="shared" ref="D162:AM162" si="58">MAX(D122:D158)-MIN(D122:D158)</f>
        <v>0.79922920264332631</v>
      </c>
      <c r="E162">
        <f t="shared" si="58"/>
        <v>0.79940701513131729</v>
      </c>
      <c r="F162">
        <f t="shared" si="58"/>
        <v>0.34552992283551492</v>
      </c>
      <c r="G162">
        <f t="shared" si="58"/>
        <v>0.34533291736597188</v>
      </c>
      <c r="H162">
        <f t="shared" si="58"/>
        <v>0.14931226912263823</v>
      </c>
      <c r="I162">
        <f t="shared" si="58"/>
        <v>0.14872754773874958</v>
      </c>
      <c r="J162">
        <f t="shared" si="58"/>
        <v>6.4491246091316456E-2</v>
      </c>
      <c r="K162">
        <f t="shared" si="58"/>
        <v>6.4544231653163697E-2</v>
      </c>
      <c r="L162">
        <f t="shared" si="58"/>
        <v>2.7798792731634048E-2</v>
      </c>
      <c r="M162">
        <f t="shared" si="58"/>
        <v>2.7887048663965103E-2</v>
      </c>
      <c r="N162">
        <f t="shared" si="58"/>
        <v>1.2056152502022854E-2</v>
      </c>
      <c r="O162">
        <f t="shared" si="58"/>
        <v>1.1988678584605922E-2</v>
      </c>
      <c r="P162">
        <f t="shared" si="58"/>
        <v>5.2082176581670914E-3</v>
      </c>
      <c r="Q162">
        <f t="shared" si="58"/>
        <v>5.1956493773399337E-3</v>
      </c>
      <c r="R162">
        <f t="shared" si="58"/>
        <v>2.2427610507290141E-3</v>
      </c>
      <c r="S162">
        <f t="shared" si="58"/>
        <v>2.2518504952731555E-3</v>
      </c>
      <c r="T162">
        <f t="shared" si="58"/>
        <v>9.7103108100349278E-4</v>
      </c>
      <c r="U162">
        <f t="shared" si="58"/>
        <v>9.7264688646428454E-4</v>
      </c>
      <c r="V162">
        <f t="shared" si="58"/>
        <v>4.2058127730842942E-4</v>
      </c>
      <c r="W162">
        <f t="shared" si="58"/>
        <v>4.1919958919964251E-4</v>
      </c>
      <c r="X162">
        <f t="shared" si="58"/>
        <v>1.8079801468229295E-4</v>
      </c>
      <c r="Y162">
        <f t="shared" si="58"/>
        <v>1.8182309689479537E-4</v>
      </c>
      <c r="Z162">
        <f t="shared" si="58"/>
        <v>7.8348517419446484E-5</v>
      </c>
      <c r="AA162">
        <f t="shared" si="58"/>
        <v>7.8547611026186237E-5</v>
      </c>
      <c r="AB162">
        <f t="shared" si="58"/>
        <v>3.3964472295644477E-5</v>
      </c>
      <c r="AC162">
        <f t="shared" si="58"/>
        <v>3.3779041185150183E-5</v>
      </c>
      <c r="AD162">
        <f t="shared" si="58"/>
        <v>1.4596097010599607E-5</v>
      </c>
      <c r="AE162">
        <f t="shared" si="58"/>
        <v>1.4642622138960615E-5</v>
      </c>
      <c r="AF162">
        <f t="shared" si="58"/>
        <v>6.3602322146749657E-6</v>
      </c>
      <c r="AG162">
        <f t="shared" si="58"/>
        <v>6.3178931047902509E-6</v>
      </c>
      <c r="AH162">
        <f t="shared" si="58"/>
        <v>2.955692436967805E-6</v>
      </c>
      <c r="AI162">
        <f t="shared" si="58"/>
        <v>2.9276949288226106E-6</v>
      </c>
      <c r="AJ162">
        <f t="shared" si="58"/>
        <v>2.3275463626459825E-6</v>
      </c>
      <c r="AK162">
        <f t="shared" si="58"/>
        <v>2.5158634091027032E-6</v>
      </c>
      <c r="AL162">
        <f t="shared" si="58"/>
        <v>7.1318206131820716E-6</v>
      </c>
      <c r="AM162">
        <f t="shared" si="58"/>
        <v>9.0350830047603026E-6</v>
      </c>
      <c r="AP162">
        <f>AVERAGE(AP140:AP159)</f>
        <v>60.000040400712955</v>
      </c>
    </row>
    <row r="163" spans="2:42" x14ac:dyDescent="0.55000000000000004">
      <c r="F163">
        <f>D162/F162</f>
        <v>2.3130535152632472</v>
      </c>
      <c r="H163">
        <f>F162/H162</f>
        <v>2.3141428689407468</v>
      </c>
      <c r="J163">
        <f>H162/J162</f>
        <v>2.3152331234415806</v>
      </c>
      <c r="L163">
        <f>J162/L162</f>
        <v>2.3199297434930579</v>
      </c>
      <c r="N163">
        <f>L162/N162</f>
        <v>2.3057764678217034</v>
      </c>
      <c r="P163">
        <f>N162/P162</f>
        <v>2.3148326919704294</v>
      </c>
      <c r="R163">
        <f>P162/R162</f>
        <v>2.3222347545558408</v>
      </c>
      <c r="T163">
        <f>R162/T162</f>
        <v>2.3096696847347844</v>
      </c>
      <c r="V163">
        <f>T162/V162</f>
        <v>2.3087834228326716</v>
      </c>
      <c r="X163">
        <f>V162/X162</f>
        <v>2.3262494228572987</v>
      </c>
      <c r="Z163">
        <f>X162/Z162</f>
        <v>2.3076124556942541</v>
      </c>
      <c r="AB163">
        <f>Z162/AB162</f>
        <v>2.3067785872678996</v>
      </c>
      <c r="AD163">
        <f>AB162/AD162</f>
        <v>2.3269557794100479</v>
      </c>
      <c r="AF163">
        <f>AD162/AF162</f>
        <v>2.2949000159022539</v>
      </c>
      <c r="AH163">
        <f>AF162/AH162</f>
        <v>2.151858608536354</v>
      </c>
      <c r="AJ163">
        <f>AH162/AJ162</f>
        <v>1.269874785053793</v>
      </c>
      <c r="AL163">
        <f>AJ162/AL162</f>
        <v>0.32636075539307197</v>
      </c>
    </row>
    <row r="164" spans="2:42" x14ac:dyDescent="0.55000000000000004">
      <c r="D164">
        <v>0</v>
      </c>
      <c r="F164">
        <v>1</v>
      </c>
      <c r="H164">
        <v>2</v>
      </c>
      <c r="J164">
        <v>3</v>
      </c>
      <c r="L164">
        <v>4</v>
      </c>
      <c r="N164">
        <v>5</v>
      </c>
      <c r="P164">
        <v>6</v>
      </c>
      <c r="R164">
        <v>7</v>
      </c>
      <c r="T164">
        <v>8</v>
      </c>
      <c r="V164">
        <v>9</v>
      </c>
      <c r="X164">
        <v>10</v>
      </c>
      <c r="Z164">
        <v>11</v>
      </c>
      <c r="AB164">
        <v>12</v>
      </c>
      <c r="AD164">
        <v>13</v>
      </c>
      <c r="AF164">
        <v>14</v>
      </c>
      <c r="AH164">
        <v>15</v>
      </c>
      <c r="AJ164">
        <v>16</v>
      </c>
      <c r="AL164">
        <v>17</v>
      </c>
    </row>
    <row r="166" spans="2:42" x14ac:dyDescent="0.55000000000000004">
      <c r="M166" t="s">
        <v>66</v>
      </c>
      <c r="N166" s="2">
        <v>8</v>
      </c>
    </row>
    <row r="168" spans="2:42" x14ac:dyDescent="0.55000000000000004">
      <c r="B168" t="s">
        <v>57</v>
      </c>
      <c r="D168" t="s">
        <v>5</v>
      </c>
      <c r="E168" t="s">
        <v>6</v>
      </c>
      <c r="F168" t="s">
        <v>44</v>
      </c>
      <c r="G168" t="s">
        <v>45</v>
      </c>
      <c r="H168" t="s">
        <v>61</v>
      </c>
      <c r="I168" t="s">
        <v>62</v>
      </c>
      <c r="J168" t="s">
        <v>69</v>
      </c>
      <c r="K168" t="s">
        <v>63</v>
      </c>
      <c r="L168" t="s">
        <v>64</v>
      </c>
      <c r="M168" t="s">
        <v>65</v>
      </c>
      <c r="N168" t="s">
        <v>67</v>
      </c>
      <c r="O168" t="s">
        <v>68</v>
      </c>
    </row>
    <row r="169" spans="2:42" x14ac:dyDescent="0.55000000000000004">
      <c r="B169">
        <f>B124</f>
        <v>1</v>
      </c>
      <c r="C169">
        <f>C124</f>
        <v>0</v>
      </c>
      <c r="D169">
        <f>D79</f>
        <v>0.69282053246696629</v>
      </c>
      <c r="E169">
        <f>E79</f>
        <v>0</v>
      </c>
    </row>
    <row r="170" spans="2:42" x14ac:dyDescent="0.55000000000000004">
      <c r="B170">
        <f>B125</f>
        <v>2</v>
      </c>
      <c r="C170">
        <f>C125</f>
        <v>0</v>
      </c>
      <c r="D170">
        <f t="shared" ref="D170:E170" si="59">D80</f>
        <v>0.73575271261074049</v>
      </c>
      <c r="E170">
        <f t="shared" si="59"/>
        <v>0.10828035804065581</v>
      </c>
      <c r="F170">
        <f>D170-D169</f>
        <v>4.2932180143774201E-2</v>
      </c>
      <c r="G170">
        <f>E170-E169</f>
        <v>0.10828035804065581</v>
      </c>
    </row>
    <row r="171" spans="2:42" x14ac:dyDescent="0.55000000000000004">
      <c r="B171">
        <f>B126</f>
        <v>3</v>
      </c>
      <c r="C171">
        <f>C126</f>
        <v>0</v>
      </c>
      <c r="D171">
        <f t="shared" ref="D171:E171" si="60">D81</f>
        <v>0.74566912044133604</v>
      </c>
      <c r="E171">
        <f t="shared" si="60"/>
        <v>0.2243384162918923</v>
      </c>
      <c r="F171">
        <f t="shared" ref="F171:F204" si="61">D171-D170</f>
        <v>9.9164078305955528E-3</v>
      </c>
      <c r="G171">
        <f t="shared" ref="G171:G204" si="62">E171-E170</f>
        <v>0.1160580582512365</v>
      </c>
      <c r="H171">
        <f t="shared" ref="H171:H204" si="63">F171-F170</f>
        <v>-3.3015772313178648E-2</v>
      </c>
      <c r="I171">
        <f t="shared" ref="I171:I204" si="64">G171-G170</f>
        <v>7.7777002105806903E-3</v>
      </c>
      <c r="N171">
        <f>D170+H171*$N$166</f>
        <v>0.4716265341053113</v>
      </c>
      <c r="O171">
        <f>E170+I171*$N$166</f>
        <v>0.17050195972530133</v>
      </c>
    </row>
    <row r="172" spans="2:42" x14ac:dyDescent="0.55000000000000004">
      <c r="B172">
        <f>B127</f>
        <v>4</v>
      </c>
      <c r="C172">
        <f>C127</f>
        <v>0</v>
      </c>
      <c r="D172">
        <f t="shared" ref="D172:E172" si="65">D82</f>
        <v>0.72172885647259122</v>
      </c>
      <c r="E172">
        <f t="shared" si="65"/>
        <v>0.338332590662414</v>
      </c>
      <c r="F172">
        <f t="shared" si="61"/>
        <v>-2.3940263968744824E-2</v>
      </c>
      <c r="G172">
        <f t="shared" si="62"/>
        <v>0.1139941743705217</v>
      </c>
      <c r="H172">
        <f t="shared" si="63"/>
        <v>-3.3856671799340377E-2</v>
      </c>
      <c r="I172">
        <f t="shared" si="64"/>
        <v>-2.0638838807147952E-3</v>
      </c>
      <c r="J172">
        <f t="shared" ref="J172:J204" si="66">H172-H171</f>
        <v>-8.4089948616172805E-4</v>
      </c>
      <c r="K172">
        <f t="shared" ref="K172:K204" si="67">I172-I171</f>
        <v>-9.8415840912954855E-3</v>
      </c>
      <c r="N172">
        <f t="shared" ref="N172:N204" si="68">D171+H172*$N$166</f>
        <v>0.47481574604661303</v>
      </c>
      <c r="O172">
        <f t="shared" ref="O172:O204" si="69">E171+I172*$N$166</f>
        <v>0.20782734524617394</v>
      </c>
    </row>
    <row r="173" spans="2:42" x14ac:dyDescent="0.55000000000000004">
      <c r="B173">
        <f>B128</f>
        <v>5</v>
      </c>
      <c r="C173">
        <f>C128</f>
        <v>0</v>
      </c>
      <c r="D173">
        <f t="shared" ref="D173:E173" si="70">D83</f>
        <v>0.66596202636512447</v>
      </c>
      <c r="E173">
        <f t="shared" si="70"/>
        <v>0.44059631193772764</v>
      </c>
      <c r="F173">
        <f t="shared" si="61"/>
        <v>-5.5766830107466747E-2</v>
      </c>
      <c r="G173">
        <f t="shared" si="62"/>
        <v>0.10226372127531363</v>
      </c>
      <c r="H173">
        <f t="shared" si="63"/>
        <v>-3.1826566138721923E-2</v>
      </c>
      <c r="I173">
        <f t="shared" si="64"/>
        <v>-1.1730453095208065E-2</v>
      </c>
      <c r="J173">
        <f t="shared" si="66"/>
        <v>2.0301056606184531E-3</v>
      </c>
      <c r="K173">
        <f t="shared" si="67"/>
        <v>-9.6665692144932702E-3</v>
      </c>
      <c r="L173">
        <f t="shared" ref="L173:L204" si="71">J173-J172</f>
        <v>2.8710051467801811E-3</v>
      </c>
      <c r="M173">
        <f t="shared" ref="M173:M204" si="72">K173-K172</f>
        <v>1.7501487680221528E-4</v>
      </c>
      <c r="N173">
        <f t="shared" si="68"/>
        <v>0.46711632736281583</v>
      </c>
      <c r="O173">
        <f t="shared" si="69"/>
        <v>0.24448896590074948</v>
      </c>
    </row>
    <row r="174" spans="2:42" x14ac:dyDescent="0.55000000000000004">
      <c r="B174">
        <f>B129</f>
        <v>6</v>
      </c>
      <c r="C174">
        <f>C129</f>
        <v>0</v>
      </c>
      <c r="D174">
        <f t="shared" ref="D174:E174" si="73">D84</f>
        <v>0.58309759040206866</v>
      </c>
      <c r="E174">
        <f t="shared" si="73"/>
        <v>0.52245773925141858</v>
      </c>
      <c r="F174">
        <f t="shared" si="61"/>
        <v>-8.2864435963055816E-2</v>
      </c>
      <c r="G174">
        <f t="shared" si="62"/>
        <v>8.1861427313690949E-2</v>
      </c>
      <c r="H174">
        <f t="shared" si="63"/>
        <v>-2.7097605855589069E-2</v>
      </c>
      <c r="I174">
        <f t="shared" si="64"/>
        <v>-2.0402293961622686E-2</v>
      </c>
      <c r="J174">
        <f t="shared" si="66"/>
        <v>4.7289602831328548E-3</v>
      </c>
      <c r="K174">
        <f t="shared" si="67"/>
        <v>-8.6718408664146207E-3</v>
      </c>
      <c r="L174">
        <f t="shared" si="71"/>
        <v>2.6988546225144017E-3</v>
      </c>
      <c r="M174">
        <f t="shared" si="72"/>
        <v>9.9472834807864952E-4</v>
      </c>
      <c r="N174">
        <f t="shared" si="68"/>
        <v>0.44918117952041192</v>
      </c>
      <c r="O174">
        <f t="shared" si="69"/>
        <v>0.27737796024474615</v>
      </c>
    </row>
    <row r="175" spans="2:42" x14ac:dyDescent="0.55000000000000004">
      <c r="B175">
        <f>B130</f>
        <v>7</v>
      </c>
      <c r="C175">
        <f>C130</f>
        <v>0</v>
      </c>
      <c r="D175">
        <f t="shared" ref="D175:E175" si="74">D85</f>
        <v>0.48016235333094731</v>
      </c>
      <c r="E175">
        <f t="shared" si="74"/>
        <v>0.57697512178600263</v>
      </c>
      <c r="F175">
        <f t="shared" si="61"/>
        <v>-0.10293523707112134</v>
      </c>
      <c r="G175">
        <f t="shared" si="62"/>
        <v>5.4517382534584047E-2</v>
      </c>
      <c r="H175">
        <f t="shared" si="63"/>
        <v>-2.0070801108065528E-2</v>
      </c>
      <c r="I175">
        <f t="shared" si="64"/>
        <v>-2.7344044779106902E-2</v>
      </c>
      <c r="J175">
        <f t="shared" si="66"/>
        <v>7.0268047475235407E-3</v>
      </c>
      <c r="K175">
        <f t="shared" si="67"/>
        <v>-6.9417508174842157E-3</v>
      </c>
      <c r="L175">
        <f t="shared" si="71"/>
        <v>2.2978444643906859E-3</v>
      </c>
      <c r="M175">
        <f t="shared" si="72"/>
        <v>1.730090048930405E-3</v>
      </c>
      <c r="N175">
        <f t="shared" si="68"/>
        <v>0.42253118153754443</v>
      </c>
      <c r="O175">
        <f t="shared" si="69"/>
        <v>0.30370538101856337</v>
      </c>
    </row>
    <row r="176" spans="2:42" x14ac:dyDescent="0.55000000000000004">
      <c r="B176">
        <f>B131</f>
        <v>8</v>
      </c>
      <c r="C176">
        <f>C131</f>
        <v>0</v>
      </c>
      <c r="D176">
        <f t="shared" ref="D176:E176" si="75">D86</f>
        <v>0.36588509975196387</v>
      </c>
      <c r="E176">
        <f t="shared" si="75"/>
        <v>0.59952545091341913</v>
      </c>
      <c r="F176">
        <f t="shared" si="61"/>
        <v>-0.11427725357898344</v>
      </c>
      <c r="G176">
        <f t="shared" si="62"/>
        <v>2.2550329127416502E-2</v>
      </c>
      <c r="H176">
        <f t="shared" si="63"/>
        <v>-1.1342016507862096E-2</v>
      </c>
      <c r="I176">
        <f t="shared" si="64"/>
        <v>-3.1967053407167545E-2</v>
      </c>
      <c r="J176">
        <f t="shared" si="66"/>
        <v>8.7287846002034319E-3</v>
      </c>
      <c r="K176">
        <f t="shared" si="67"/>
        <v>-4.6230086280606431E-3</v>
      </c>
      <c r="L176">
        <f t="shared" si="71"/>
        <v>1.7019798526798913E-3</v>
      </c>
      <c r="M176">
        <f t="shared" si="72"/>
        <v>2.3187421894235727E-3</v>
      </c>
      <c r="N176">
        <f t="shared" si="68"/>
        <v>0.38942622126805054</v>
      </c>
      <c r="O176">
        <f t="shared" si="69"/>
        <v>0.32123869452866227</v>
      </c>
    </row>
    <row r="177" spans="2:15" x14ac:dyDescent="0.55000000000000004">
      <c r="B177">
        <f>B132</f>
        <v>9</v>
      </c>
      <c r="C177">
        <f>C132</f>
        <v>0</v>
      </c>
      <c r="D177">
        <f t="shared" ref="D177:E177" si="76">D87</f>
        <v>0.2499564036568459</v>
      </c>
      <c r="E177">
        <f t="shared" si="76"/>
        <v>0.58819648577992711</v>
      </c>
      <c r="F177">
        <f t="shared" si="61"/>
        <v>-0.11592869609511797</v>
      </c>
      <c r="G177">
        <f t="shared" si="62"/>
        <v>-1.1328965133492019E-2</v>
      </c>
      <c r="H177">
        <f t="shared" si="63"/>
        <v>-1.651442516134527E-3</v>
      </c>
      <c r="I177">
        <f t="shared" si="64"/>
        <v>-3.3879294260908521E-2</v>
      </c>
      <c r="J177">
        <f t="shared" si="66"/>
        <v>9.6905739917275691E-3</v>
      </c>
      <c r="K177">
        <f t="shared" si="67"/>
        <v>-1.9122408537409763E-3</v>
      </c>
      <c r="L177">
        <f t="shared" si="71"/>
        <v>9.6178939152413712E-4</v>
      </c>
      <c r="M177">
        <f t="shared" si="72"/>
        <v>2.7107677743196668E-3</v>
      </c>
      <c r="N177">
        <f t="shared" si="68"/>
        <v>0.35267355962288766</v>
      </c>
      <c r="O177">
        <f t="shared" si="69"/>
        <v>0.32849109682615096</v>
      </c>
    </row>
    <row r="178" spans="2:15" x14ac:dyDescent="0.55000000000000004">
      <c r="B178">
        <f>B133</f>
        <v>10</v>
      </c>
      <c r="C178">
        <f>C133</f>
        <v>0</v>
      </c>
      <c r="D178">
        <f t="shared" ref="D178:E178" si="77">D88</f>
        <v>0.14220687938126086</v>
      </c>
      <c r="E178">
        <f t="shared" si="77"/>
        <v>0.543948909036164</v>
      </c>
      <c r="F178">
        <f t="shared" si="61"/>
        <v>-0.10774952427558504</v>
      </c>
      <c r="G178">
        <f t="shared" si="62"/>
        <v>-4.4247576743763117E-2</v>
      </c>
      <c r="H178">
        <f t="shared" si="63"/>
        <v>8.1791718195329266E-3</v>
      </c>
      <c r="I178">
        <f t="shared" si="64"/>
        <v>-3.2918611610271098E-2</v>
      </c>
      <c r="J178">
        <f t="shared" si="66"/>
        <v>9.8306143356674536E-3</v>
      </c>
      <c r="K178">
        <f t="shared" si="67"/>
        <v>9.6068265063742331E-4</v>
      </c>
      <c r="L178">
        <f t="shared" si="71"/>
        <v>1.4004034393988452E-4</v>
      </c>
      <c r="M178">
        <f t="shared" si="72"/>
        <v>2.8729235043783996E-3</v>
      </c>
      <c r="N178">
        <f t="shared" si="68"/>
        <v>0.31538977821310932</v>
      </c>
      <c r="O178">
        <f t="shared" si="69"/>
        <v>0.32484759289775833</v>
      </c>
    </row>
    <row r="179" spans="2:15" x14ac:dyDescent="0.55000000000000004">
      <c r="B179">
        <f>B134</f>
        <v>11</v>
      </c>
      <c r="C179">
        <f>C134</f>
        <v>0</v>
      </c>
      <c r="D179">
        <f t="shared" ref="D179:E179" si="78">D89</f>
        <v>5.1773557304087801E-2</v>
      </c>
      <c r="E179">
        <f t="shared" si="78"/>
        <v>0.47053486210101442</v>
      </c>
      <c r="F179">
        <f t="shared" si="61"/>
        <v>-9.0433322077173056E-2</v>
      </c>
      <c r="G179">
        <f t="shared" si="62"/>
        <v>-7.3414046935149579E-2</v>
      </c>
      <c r="H179">
        <f t="shared" si="63"/>
        <v>1.7316202198411984E-2</v>
      </c>
      <c r="I179">
        <f t="shared" si="64"/>
        <v>-2.9166470191386462E-2</v>
      </c>
      <c r="J179">
        <f t="shared" si="66"/>
        <v>9.1370303788790574E-3</v>
      </c>
      <c r="K179">
        <f t="shared" si="67"/>
        <v>3.7521414188846358E-3</v>
      </c>
      <c r="L179">
        <f t="shared" si="71"/>
        <v>-6.9358395678839613E-4</v>
      </c>
      <c r="M179">
        <f t="shared" si="72"/>
        <v>2.7914587682472125E-3</v>
      </c>
      <c r="N179">
        <f t="shared" si="68"/>
        <v>0.28073649696855674</v>
      </c>
      <c r="O179">
        <f t="shared" si="69"/>
        <v>0.3106171475050723</v>
      </c>
    </row>
    <row r="180" spans="2:15" x14ac:dyDescent="0.55000000000000004">
      <c r="B180">
        <f>B135</f>
        <v>12</v>
      </c>
      <c r="C180">
        <f>C135</f>
        <v>0</v>
      </c>
      <c r="D180">
        <f t="shared" ref="D180:E180" si="79">D90</f>
        <v>-1.3674925365949534E-2</v>
      </c>
      <c r="E180">
        <f t="shared" si="79"/>
        <v>0.37417976807117104</v>
      </c>
      <c r="F180">
        <f t="shared" si="61"/>
        <v>-6.5448482670037333E-2</v>
      </c>
      <c r="G180">
        <f t="shared" si="62"/>
        <v>-9.635509402984338E-2</v>
      </c>
      <c r="H180">
        <f t="shared" si="63"/>
        <v>2.4984839407135723E-2</v>
      </c>
      <c r="I180">
        <f t="shared" si="64"/>
        <v>-2.2941047094693801E-2</v>
      </c>
      <c r="J180">
        <f t="shared" si="66"/>
        <v>7.6686372087237387E-3</v>
      </c>
      <c r="K180">
        <f t="shared" si="67"/>
        <v>6.2254230966926616E-3</v>
      </c>
      <c r="L180">
        <f t="shared" si="71"/>
        <v>-1.4683931701553188E-3</v>
      </c>
      <c r="M180">
        <f t="shared" si="72"/>
        <v>2.4732816778080258E-3</v>
      </c>
      <c r="N180">
        <f t="shared" si="68"/>
        <v>0.25165227256117356</v>
      </c>
      <c r="O180">
        <f t="shared" si="69"/>
        <v>0.28700648534346401</v>
      </c>
    </row>
    <row r="181" spans="2:15" x14ac:dyDescent="0.55000000000000004">
      <c r="B181">
        <f>B136</f>
        <v>13</v>
      </c>
      <c r="C181">
        <f>C136</f>
        <v>0</v>
      </c>
      <c r="D181">
        <f t="shared" ref="D181:E181" si="80">D91</f>
        <v>-4.8588615824621421E-2</v>
      </c>
      <c r="E181">
        <f t="shared" si="80"/>
        <v>0.26305442331190332</v>
      </c>
      <c r="F181">
        <f t="shared" si="61"/>
        <v>-3.4913690458671889E-2</v>
      </c>
      <c r="G181">
        <f t="shared" si="62"/>
        <v>-0.11112534475926772</v>
      </c>
      <c r="H181">
        <f t="shared" si="63"/>
        <v>3.0534792211365444E-2</v>
      </c>
      <c r="I181">
        <f t="shared" si="64"/>
        <v>-1.4770250729424339E-2</v>
      </c>
      <c r="J181">
        <f t="shared" si="66"/>
        <v>5.5499528042297214E-3</v>
      </c>
      <c r="K181">
        <f t="shared" si="67"/>
        <v>8.1707963652694615E-3</v>
      </c>
      <c r="L181">
        <f t="shared" si="71"/>
        <v>-2.1186844044940173E-3</v>
      </c>
      <c r="M181">
        <f t="shared" si="72"/>
        <v>1.9453732685767999E-3</v>
      </c>
      <c r="N181">
        <f t="shared" si="68"/>
        <v>0.23060341232497403</v>
      </c>
      <c r="O181">
        <f t="shared" si="69"/>
        <v>0.25601776223577632</v>
      </c>
    </row>
    <row r="182" spans="2:15" x14ac:dyDescent="0.55000000000000004">
      <c r="B182">
        <f>B137</f>
        <v>14</v>
      </c>
      <c r="C182">
        <f>C137</f>
        <v>0</v>
      </c>
      <c r="D182">
        <f t="shared" ref="D182:E182" si="81">D92</f>
        <v>-5.0006875011065523E-2</v>
      </c>
      <c r="E182">
        <f t="shared" si="81"/>
        <v>0.1465821237287401</v>
      </c>
      <c r="F182">
        <f t="shared" si="61"/>
        <v>-1.4182591864441013E-3</v>
      </c>
      <c r="G182">
        <f t="shared" si="62"/>
        <v>-0.11647229958316321</v>
      </c>
      <c r="H182">
        <f t="shared" si="63"/>
        <v>3.3495431272227788E-2</v>
      </c>
      <c r="I182">
        <f t="shared" si="64"/>
        <v>-5.3469548238954945E-3</v>
      </c>
      <c r="J182">
        <f t="shared" si="66"/>
        <v>2.960639060862344E-3</v>
      </c>
      <c r="K182">
        <f t="shared" si="67"/>
        <v>9.4232959055288446E-3</v>
      </c>
      <c r="L182">
        <f t="shared" si="71"/>
        <v>-2.5893137433673774E-3</v>
      </c>
      <c r="M182">
        <f t="shared" si="72"/>
        <v>1.252499540259383E-3</v>
      </c>
      <c r="N182">
        <f t="shared" si="68"/>
        <v>0.21937483435320088</v>
      </c>
      <c r="O182">
        <f t="shared" si="69"/>
        <v>0.22027878472073936</v>
      </c>
    </row>
    <row r="183" spans="2:15" x14ac:dyDescent="0.55000000000000004">
      <c r="B183">
        <f>B138</f>
        <v>15</v>
      </c>
      <c r="C183">
        <f>C138</f>
        <v>0</v>
      </c>
      <c r="D183">
        <f t="shared" ref="D183:E183" si="82">D93</f>
        <v>-1.7809436247922413E-2</v>
      </c>
      <c r="E183">
        <f t="shared" si="82"/>
        <v>3.4639580580910038E-2</v>
      </c>
      <c r="F183">
        <f t="shared" si="61"/>
        <v>3.2197438763143113E-2</v>
      </c>
      <c r="G183">
        <f t="shared" si="62"/>
        <v>-0.11194254314783006</v>
      </c>
      <c r="H183">
        <f t="shared" si="63"/>
        <v>3.3615697949587214E-2</v>
      </c>
      <c r="I183">
        <f t="shared" si="64"/>
        <v>4.5297564353331543E-3</v>
      </c>
      <c r="J183">
        <f t="shared" si="66"/>
        <v>1.2026667735942631E-4</v>
      </c>
      <c r="K183">
        <f t="shared" si="67"/>
        <v>9.8767112592286488E-3</v>
      </c>
      <c r="L183">
        <f t="shared" si="71"/>
        <v>-2.8403723835029177E-3</v>
      </c>
      <c r="M183">
        <f t="shared" si="72"/>
        <v>4.5341535369980424E-4</v>
      </c>
      <c r="N183">
        <f t="shared" si="68"/>
        <v>0.2189187085856322</v>
      </c>
      <c r="O183">
        <f t="shared" si="69"/>
        <v>0.18282017521140534</v>
      </c>
    </row>
    <row r="184" spans="2:15" x14ac:dyDescent="0.55000000000000004">
      <c r="B184">
        <f>B139</f>
        <v>16</v>
      </c>
      <c r="C184">
        <f>C139</f>
        <v>0</v>
      </c>
      <c r="D184">
        <f t="shared" ref="D184:E184" si="83">D94</f>
        <v>4.5273396288721485E-2</v>
      </c>
      <c r="E184">
        <f t="shared" si="83"/>
        <v>-6.3280612783195439E-2</v>
      </c>
      <c r="F184">
        <f t="shared" si="61"/>
        <v>6.3082832536643901E-2</v>
      </c>
      <c r="G184">
        <f t="shared" si="62"/>
        <v>-9.7920193364105484E-2</v>
      </c>
      <c r="H184">
        <f t="shared" si="63"/>
        <v>3.0885393773500788E-2</v>
      </c>
      <c r="I184">
        <f t="shared" si="64"/>
        <v>1.4022349783724575E-2</v>
      </c>
      <c r="J184">
        <f t="shared" si="66"/>
        <v>-2.7303041760864261E-3</v>
      </c>
      <c r="K184">
        <f t="shared" si="67"/>
        <v>9.4925933483914204E-3</v>
      </c>
      <c r="L184">
        <f t="shared" si="71"/>
        <v>-2.8505708534458524E-3</v>
      </c>
      <c r="M184">
        <f t="shared" si="72"/>
        <v>-3.8411791083722835E-4</v>
      </c>
      <c r="N184">
        <f t="shared" si="68"/>
        <v>0.22927371394008389</v>
      </c>
      <c r="O184">
        <f t="shared" si="69"/>
        <v>0.14681837885070664</v>
      </c>
    </row>
    <row r="185" spans="2:15" x14ac:dyDescent="0.55000000000000004">
      <c r="B185">
        <f>B140</f>
        <v>17</v>
      </c>
      <c r="C185">
        <f>C140</f>
        <v>0</v>
      </c>
      <c r="D185">
        <f t="shared" ref="D185:E185" si="84">D95</f>
        <v>0.13389227408760218</v>
      </c>
      <c r="E185">
        <f t="shared" si="84"/>
        <v>-0.13887494145259494</v>
      </c>
      <c r="F185">
        <f t="shared" si="61"/>
        <v>8.8618877798880696E-2</v>
      </c>
      <c r="G185">
        <f t="shared" si="62"/>
        <v>-7.5594328669399496E-2</v>
      </c>
      <c r="H185">
        <f t="shared" si="63"/>
        <v>2.5536045262236795E-2</v>
      </c>
      <c r="I185">
        <f t="shared" si="64"/>
        <v>2.2325864694705988E-2</v>
      </c>
      <c r="J185">
        <f t="shared" si="66"/>
        <v>-5.3493485112639932E-3</v>
      </c>
      <c r="K185">
        <f t="shared" si="67"/>
        <v>8.3035149109814133E-3</v>
      </c>
      <c r="L185">
        <f t="shared" si="71"/>
        <v>-2.6190443351775672E-3</v>
      </c>
      <c r="M185">
        <f t="shared" si="72"/>
        <v>-1.1890784374100072E-3</v>
      </c>
      <c r="N185">
        <f t="shared" si="68"/>
        <v>0.24956175838661585</v>
      </c>
      <c r="O185">
        <f t="shared" si="69"/>
        <v>0.11532630477445246</v>
      </c>
    </row>
    <row r="186" spans="2:15" x14ac:dyDescent="0.55000000000000004">
      <c r="B186">
        <f>B141</f>
        <v>18</v>
      </c>
      <c r="C186">
        <f>C141</f>
        <v>0</v>
      </c>
      <c r="D186">
        <f t="shared" ref="D186:E186" si="85">D96</f>
        <v>0.24053242263779342</v>
      </c>
      <c r="E186">
        <f t="shared" si="85"/>
        <v>-0.18573309705546936</v>
      </c>
      <c r="F186">
        <f t="shared" si="61"/>
        <v>0.10664014855019124</v>
      </c>
      <c r="G186">
        <f t="shared" si="62"/>
        <v>-4.6858155602874429E-2</v>
      </c>
      <c r="H186">
        <f t="shared" si="63"/>
        <v>1.8021270751310547E-2</v>
      </c>
      <c r="I186">
        <f t="shared" si="64"/>
        <v>2.8736173066525067E-2</v>
      </c>
      <c r="J186">
        <f t="shared" si="66"/>
        <v>-7.5147745109262476E-3</v>
      </c>
      <c r="K186">
        <f t="shared" si="67"/>
        <v>6.410308371819079E-3</v>
      </c>
      <c r="L186">
        <f t="shared" si="71"/>
        <v>-2.1654259996622544E-3</v>
      </c>
      <c r="M186">
        <f t="shared" si="72"/>
        <v>-1.8932065391623343E-3</v>
      </c>
      <c r="N186">
        <f t="shared" si="68"/>
        <v>0.27806244009808656</v>
      </c>
      <c r="O186">
        <f t="shared" si="69"/>
        <v>9.10144430796056E-2</v>
      </c>
    </row>
    <row r="187" spans="2:15" x14ac:dyDescent="0.55000000000000004">
      <c r="B187">
        <f>B142</f>
        <v>19</v>
      </c>
      <c r="C187">
        <f>C142</f>
        <v>0</v>
      </c>
      <c r="D187">
        <f t="shared" ref="D187:E187" si="86">D97</f>
        <v>0.35615088529088279</v>
      </c>
      <c r="E187">
        <f t="shared" si="86"/>
        <v>-0.19988156421789821</v>
      </c>
      <c r="F187">
        <f t="shared" si="61"/>
        <v>0.11561846265308937</v>
      </c>
      <c r="G187">
        <f t="shared" si="62"/>
        <v>-1.4148467162428846E-2</v>
      </c>
      <c r="H187">
        <f t="shared" si="63"/>
        <v>8.9783141028981217E-3</v>
      </c>
      <c r="I187">
        <f t="shared" si="64"/>
        <v>3.2709688440445583E-2</v>
      </c>
      <c r="J187">
        <f t="shared" si="66"/>
        <v>-9.0429566484124257E-3</v>
      </c>
      <c r="K187">
        <f t="shared" si="67"/>
        <v>3.9735153739205165E-3</v>
      </c>
      <c r="L187">
        <f t="shared" si="71"/>
        <v>-1.5281821374861781E-3</v>
      </c>
      <c r="M187">
        <f t="shared" si="72"/>
        <v>-2.4367929978985625E-3</v>
      </c>
      <c r="N187">
        <f t="shared" si="68"/>
        <v>0.31235893546097837</v>
      </c>
      <c r="O187">
        <f t="shared" si="69"/>
        <v>7.5944410468095302E-2</v>
      </c>
    </row>
    <row r="188" spans="2:15" x14ac:dyDescent="0.55000000000000004">
      <c r="B188">
        <f>B143</f>
        <v>20</v>
      </c>
      <c r="C188">
        <f>C143</f>
        <v>0</v>
      </c>
      <c r="D188">
        <f t="shared" ref="D188:E188" si="87">D98</f>
        <v>0.4709433551348628</v>
      </c>
      <c r="E188">
        <f t="shared" si="87"/>
        <v>-0.18012056990007608</v>
      </c>
      <c r="F188">
        <f t="shared" si="61"/>
        <v>0.11479246984398001</v>
      </c>
      <c r="G188">
        <f t="shared" si="62"/>
        <v>1.9760994317822134E-2</v>
      </c>
      <c r="H188">
        <f t="shared" si="63"/>
        <v>-8.2599280910936046E-4</v>
      </c>
      <c r="I188">
        <f t="shared" si="64"/>
        <v>3.390946148025098E-2</v>
      </c>
      <c r="J188">
        <f t="shared" si="66"/>
        <v>-9.8043069120074822E-3</v>
      </c>
      <c r="K188">
        <f t="shared" si="67"/>
        <v>1.1997730398053963E-3</v>
      </c>
      <c r="L188">
        <f t="shared" si="71"/>
        <v>-7.6135026359505642E-4</v>
      </c>
      <c r="M188">
        <f t="shared" si="72"/>
        <v>-2.7737423341151202E-3</v>
      </c>
      <c r="N188">
        <f t="shared" si="68"/>
        <v>0.34954294281800791</v>
      </c>
      <c r="O188">
        <f t="shared" si="69"/>
        <v>7.1394127624109627E-2</v>
      </c>
    </row>
    <row r="189" spans="2:15" x14ac:dyDescent="0.55000000000000004">
      <c r="B189">
        <f>B144</f>
        <v>21</v>
      </c>
      <c r="C189">
        <f>C144</f>
        <v>0</v>
      </c>
      <c r="D189">
        <f t="shared" ref="D189:E189" si="88">D99</f>
        <v>0.57517556845689954</v>
      </c>
      <c r="E189">
        <f t="shared" si="88"/>
        <v>-0.12812582271058121</v>
      </c>
      <c r="F189">
        <f t="shared" si="61"/>
        <v>0.10423221332203675</v>
      </c>
      <c r="G189">
        <f t="shared" si="62"/>
        <v>5.1994747189494872E-2</v>
      </c>
      <c r="H189">
        <f t="shared" si="63"/>
        <v>-1.0560256521943256E-2</v>
      </c>
      <c r="I189">
        <f t="shared" si="64"/>
        <v>3.2233752871672738E-2</v>
      </c>
      <c r="J189">
        <f t="shared" si="66"/>
        <v>-9.734263712833896E-3</v>
      </c>
      <c r="K189">
        <f t="shared" si="67"/>
        <v>-1.6757086085782413E-3</v>
      </c>
      <c r="L189">
        <f t="shared" si="71"/>
        <v>7.0043199173586146E-5</v>
      </c>
      <c r="M189">
        <f t="shared" si="72"/>
        <v>-2.8754816483836376E-3</v>
      </c>
      <c r="N189">
        <f t="shared" si="68"/>
        <v>0.38646130295931674</v>
      </c>
      <c r="O189">
        <f t="shared" si="69"/>
        <v>7.774945307330583E-2</v>
      </c>
    </row>
    <row r="190" spans="2:15" x14ac:dyDescent="0.55000000000000004">
      <c r="B190">
        <f>B145</f>
        <v>22</v>
      </c>
      <c r="C190">
        <f>C145</f>
        <v>0</v>
      </c>
      <c r="D190">
        <f t="shared" ref="D190:E190" si="89">D100</f>
        <v>0.66000875862684627</v>
      </c>
      <c r="E190">
        <f t="shared" si="89"/>
        <v>-4.8306414826910928E-2</v>
      </c>
      <c r="F190">
        <f t="shared" si="61"/>
        <v>8.4833190169946726E-2</v>
      </c>
      <c r="G190">
        <f t="shared" si="62"/>
        <v>7.9819407883670285E-2</v>
      </c>
      <c r="H190">
        <f t="shared" si="63"/>
        <v>-1.9399023152090022E-2</v>
      </c>
      <c r="I190">
        <f t="shared" si="64"/>
        <v>2.7824660694175413E-2</v>
      </c>
      <c r="J190">
        <f t="shared" si="66"/>
        <v>-8.838766630146766E-3</v>
      </c>
      <c r="K190">
        <f t="shared" si="67"/>
        <v>-4.4090921774973257E-3</v>
      </c>
      <c r="L190">
        <f t="shared" si="71"/>
        <v>8.9549708268713002E-4</v>
      </c>
      <c r="M190">
        <f t="shared" si="72"/>
        <v>-2.7333835689190844E-3</v>
      </c>
      <c r="N190">
        <f t="shared" si="68"/>
        <v>0.41998338324017936</v>
      </c>
      <c r="O190">
        <f t="shared" si="69"/>
        <v>9.4471462842822096E-2</v>
      </c>
    </row>
    <row r="191" spans="2:15" x14ac:dyDescent="0.55000000000000004">
      <c r="B191">
        <f>B146</f>
        <v>23</v>
      </c>
      <c r="C191">
        <f>C146</f>
        <v>0</v>
      </c>
      <c r="D191">
        <f t="shared" ref="D191:E191" si="90">D101</f>
        <v>0.71824917290257939</v>
      </c>
      <c r="E191">
        <f t="shared" si="90"/>
        <v>5.2569063731067685E-2</v>
      </c>
      <c r="F191">
        <f t="shared" si="61"/>
        <v>5.8240414275733121E-2</v>
      </c>
      <c r="G191">
        <f t="shared" si="62"/>
        <v>0.10087547855797861</v>
      </c>
      <c r="H191">
        <f t="shared" si="63"/>
        <v>-2.6592775894213605E-2</v>
      </c>
      <c r="I191">
        <f t="shared" si="64"/>
        <v>2.1056070674308328E-2</v>
      </c>
      <c r="J191">
        <f t="shared" si="66"/>
        <v>-7.1937527421235825E-3</v>
      </c>
      <c r="K191">
        <f t="shared" si="67"/>
        <v>-6.7685900198670851E-3</v>
      </c>
      <c r="L191">
        <f t="shared" si="71"/>
        <v>1.6450138880231835E-3</v>
      </c>
      <c r="M191">
        <f t="shared" si="72"/>
        <v>-2.3594978423697593E-3</v>
      </c>
      <c r="N191">
        <f t="shared" si="68"/>
        <v>0.44726655147313743</v>
      </c>
      <c r="O191">
        <f t="shared" si="69"/>
        <v>0.1201421505675557</v>
      </c>
    </row>
    <row r="192" spans="2:15" x14ac:dyDescent="0.55000000000000004">
      <c r="B192">
        <f>B147</f>
        <v>24</v>
      </c>
      <c r="C192">
        <f>C147</f>
        <v>0</v>
      </c>
      <c r="D192">
        <f t="shared" ref="D192:E192" si="91">D102</f>
        <v>0.7449580940313445</v>
      </c>
      <c r="E192">
        <f t="shared" si="91"/>
        <v>0.16594649341373158</v>
      </c>
      <c r="F192">
        <f t="shared" si="61"/>
        <v>2.6708921128765106E-2</v>
      </c>
      <c r="G192">
        <f t="shared" si="62"/>
        <v>0.1133774296826639</v>
      </c>
      <c r="H192">
        <f t="shared" si="63"/>
        <v>-3.1531493146968015E-2</v>
      </c>
      <c r="I192">
        <f t="shared" si="64"/>
        <v>1.2501951124685287E-2</v>
      </c>
      <c r="J192">
        <f t="shared" si="66"/>
        <v>-4.9387172527544099E-3</v>
      </c>
      <c r="K192">
        <f t="shared" si="67"/>
        <v>-8.5541195496230404E-3</v>
      </c>
      <c r="L192">
        <f t="shared" si="71"/>
        <v>2.2550354893691726E-3</v>
      </c>
      <c r="M192">
        <f t="shared" si="72"/>
        <v>-1.7855295297559554E-3</v>
      </c>
      <c r="N192">
        <f t="shared" si="68"/>
        <v>0.46599722772683527</v>
      </c>
      <c r="O192">
        <f t="shared" si="69"/>
        <v>0.15258467272854997</v>
      </c>
    </row>
    <row r="193" spans="2:15" x14ac:dyDescent="0.55000000000000004">
      <c r="B193">
        <f>B148</f>
        <v>25</v>
      </c>
      <c r="C193">
        <f>C148</f>
        <v>0</v>
      </c>
      <c r="D193">
        <f t="shared" ref="D193:E193" si="92">D103</f>
        <v>0.73787063754723492</v>
      </c>
      <c r="E193">
        <f t="shared" si="92"/>
        <v>0.28221160421613867</v>
      </c>
      <c r="F193">
        <f t="shared" si="61"/>
        <v>-7.0874564841095777E-3</v>
      </c>
      <c r="G193">
        <f t="shared" si="62"/>
        <v>0.11626511080240709</v>
      </c>
      <c r="H193">
        <f t="shared" si="63"/>
        <v>-3.3796377612874684E-2</v>
      </c>
      <c r="I193">
        <f t="shared" si="64"/>
        <v>2.8876811197431906E-3</v>
      </c>
      <c r="J193">
        <f t="shared" si="66"/>
        <v>-2.2648844659066691E-3</v>
      </c>
      <c r="K193">
        <f t="shared" si="67"/>
        <v>-9.6142700049420965E-3</v>
      </c>
      <c r="L193">
        <f t="shared" si="71"/>
        <v>2.6738327868477407E-3</v>
      </c>
      <c r="M193">
        <f t="shared" si="72"/>
        <v>-1.0601504553190561E-3</v>
      </c>
      <c r="N193">
        <f t="shared" si="68"/>
        <v>0.47458707312834703</v>
      </c>
      <c r="O193">
        <f t="shared" si="69"/>
        <v>0.1890479423716771</v>
      </c>
    </row>
    <row r="194" spans="2:15" x14ac:dyDescent="0.55000000000000004">
      <c r="B194">
        <f>B149</f>
        <v>26</v>
      </c>
      <c r="C194">
        <f>C149</f>
        <v>0</v>
      </c>
      <c r="D194">
        <f t="shared" ref="D194:E194" si="93">D104</f>
        <v>0.69758781125645397</v>
      </c>
      <c r="E194">
        <f t="shared" si="93"/>
        <v>0.39150525423907873</v>
      </c>
      <c r="F194">
        <f t="shared" si="61"/>
        <v>-4.0282826290780949E-2</v>
      </c>
      <c r="G194">
        <f t="shared" si="62"/>
        <v>0.10929365002294006</v>
      </c>
      <c r="H194">
        <f t="shared" si="63"/>
        <v>-3.3195369806671371E-2</v>
      </c>
      <c r="I194">
        <f t="shared" si="64"/>
        <v>-6.9714607794670314E-3</v>
      </c>
      <c r="J194">
        <f t="shared" si="66"/>
        <v>6.0100780620331307E-4</v>
      </c>
      <c r="K194">
        <f t="shared" si="67"/>
        <v>-9.859141899210222E-3</v>
      </c>
      <c r="L194">
        <f t="shared" si="71"/>
        <v>2.8658922721099822E-3</v>
      </c>
      <c r="M194">
        <f t="shared" si="72"/>
        <v>-2.448718942681255E-4</v>
      </c>
      <c r="N194">
        <f t="shared" si="68"/>
        <v>0.47230767909386395</v>
      </c>
      <c r="O194">
        <f t="shared" si="69"/>
        <v>0.22643991798040242</v>
      </c>
    </row>
    <row r="195" spans="2:15" x14ac:dyDescent="0.55000000000000004">
      <c r="B195">
        <f>B150</f>
        <v>27</v>
      </c>
      <c r="C195">
        <f>C150</f>
        <v>0</v>
      </c>
      <c r="D195">
        <f t="shared" ref="D195:E195" si="94">D105</f>
        <v>0.62752555049644809</v>
      </c>
      <c r="E195">
        <f t="shared" si="94"/>
        <v>0.48455947309296465</v>
      </c>
      <c r="F195">
        <f t="shared" si="61"/>
        <v>-7.0062260760005879E-2</v>
      </c>
      <c r="G195">
        <f t="shared" si="62"/>
        <v>9.3054218853885928E-2</v>
      </c>
      <c r="H195">
        <f t="shared" si="63"/>
        <v>-2.977943446922493E-2</v>
      </c>
      <c r="I195">
        <f t="shared" si="64"/>
        <v>-1.623943116905413E-2</v>
      </c>
      <c r="J195">
        <f t="shared" si="66"/>
        <v>3.4159353374464407E-3</v>
      </c>
      <c r="K195">
        <f t="shared" si="67"/>
        <v>-9.2679703895870991E-3</v>
      </c>
      <c r="L195">
        <f t="shared" si="71"/>
        <v>2.8149275312431277E-3</v>
      </c>
      <c r="M195">
        <f t="shared" si="72"/>
        <v>5.9117150962312293E-4</v>
      </c>
      <c r="N195">
        <f t="shared" si="68"/>
        <v>0.45935233550265453</v>
      </c>
      <c r="O195">
        <f t="shared" si="69"/>
        <v>0.26158980488664568</v>
      </c>
    </row>
    <row r="196" spans="2:15" x14ac:dyDescent="0.55000000000000004">
      <c r="B196">
        <f>B151</f>
        <v>28</v>
      </c>
      <c r="C196">
        <f>C151</f>
        <v>0</v>
      </c>
      <c r="D196">
        <f t="shared" ref="D196:E196" si="95">D106</f>
        <v>0.53362505091778634</v>
      </c>
      <c r="E196">
        <f t="shared" si="95"/>
        <v>0.55348337466700426</v>
      </c>
      <c r="F196">
        <f t="shared" si="61"/>
        <v>-9.3900499578661756E-2</v>
      </c>
      <c r="G196">
        <f t="shared" si="62"/>
        <v>6.8923901574039603E-2</v>
      </c>
      <c r="H196">
        <f t="shared" si="63"/>
        <v>-2.3838238818655877E-2</v>
      </c>
      <c r="I196">
        <f t="shared" si="64"/>
        <v>-2.4130317279846325E-2</v>
      </c>
      <c r="J196">
        <f t="shared" si="66"/>
        <v>5.9411956505690533E-3</v>
      </c>
      <c r="K196">
        <f t="shared" si="67"/>
        <v>-7.8908861107921946E-3</v>
      </c>
      <c r="L196">
        <f t="shared" si="71"/>
        <v>2.5252603131226126E-3</v>
      </c>
      <c r="M196">
        <f t="shared" si="72"/>
        <v>1.3770842787949045E-3</v>
      </c>
      <c r="N196">
        <f t="shared" si="68"/>
        <v>0.43681963994720108</v>
      </c>
      <c r="O196">
        <f t="shared" si="69"/>
        <v>0.29151693485419405</v>
      </c>
    </row>
    <row r="197" spans="2:15" x14ac:dyDescent="0.55000000000000004">
      <c r="B197">
        <f>B152</f>
        <v>29</v>
      </c>
      <c r="C197">
        <f>C152</f>
        <v>0</v>
      </c>
      <c r="D197">
        <f t="shared" ref="D197:E197" si="96">D107</f>
        <v>0.42384896222134177</v>
      </c>
      <c r="E197">
        <f t="shared" si="96"/>
        <v>0.59243229480377413</v>
      </c>
      <c r="F197">
        <f t="shared" si="61"/>
        <v>-0.10977608869644456</v>
      </c>
      <c r="G197">
        <f t="shared" si="62"/>
        <v>3.8948920136769871E-2</v>
      </c>
      <c r="H197">
        <f t="shared" si="63"/>
        <v>-1.5875589117782807E-2</v>
      </c>
      <c r="I197">
        <f t="shared" si="64"/>
        <v>-2.9974981437269732E-2</v>
      </c>
      <c r="J197">
        <f t="shared" si="66"/>
        <v>7.9626497008730701E-3</v>
      </c>
      <c r="K197">
        <f t="shared" si="67"/>
        <v>-5.8446641574234071E-3</v>
      </c>
      <c r="L197">
        <f t="shared" si="71"/>
        <v>2.0214540503040168E-3</v>
      </c>
      <c r="M197">
        <f t="shared" si="72"/>
        <v>2.0462219533687875E-3</v>
      </c>
      <c r="N197">
        <f t="shared" si="68"/>
        <v>0.40662033797552388</v>
      </c>
      <c r="O197">
        <f t="shared" si="69"/>
        <v>0.3136835231688464</v>
      </c>
    </row>
    <row r="198" spans="2:15" x14ac:dyDescent="0.55000000000000004">
      <c r="B198">
        <f>B153</f>
        <v>30</v>
      </c>
      <c r="C198">
        <f>C153</f>
        <v>0</v>
      </c>
      <c r="D198">
        <f t="shared" ref="D198:E198" si="97">D108</f>
        <v>0.30750616501737638</v>
      </c>
      <c r="E198">
        <f t="shared" si="97"/>
        <v>0.59810341180724536</v>
      </c>
      <c r="F198">
        <f t="shared" si="61"/>
        <v>-0.1163427972039654</v>
      </c>
      <c r="G198">
        <f t="shared" si="62"/>
        <v>5.6711170034712266E-3</v>
      </c>
      <c r="H198">
        <f t="shared" si="63"/>
        <v>-6.5667085075208353E-3</v>
      </c>
      <c r="I198">
        <f t="shared" si="64"/>
        <v>-3.3277803133298645E-2</v>
      </c>
      <c r="J198">
        <f t="shared" si="66"/>
        <v>9.3088806102619714E-3</v>
      </c>
      <c r="K198">
        <f t="shared" si="67"/>
        <v>-3.3028216960289125E-3</v>
      </c>
      <c r="L198">
        <f t="shared" si="71"/>
        <v>1.3462309093889013E-3</v>
      </c>
      <c r="M198">
        <f t="shared" si="72"/>
        <v>2.5418424613944945E-3</v>
      </c>
      <c r="N198">
        <f t="shared" si="68"/>
        <v>0.37131529416117509</v>
      </c>
      <c r="O198">
        <f t="shared" si="69"/>
        <v>0.32620986973738497</v>
      </c>
    </row>
    <row r="199" spans="2:15" x14ac:dyDescent="0.55000000000000004">
      <c r="B199">
        <f>B154</f>
        <v>31</v>
      </c>
      <c r="C199">
        <f>C154</f>
        <v>0</v>
      </c>
      <c r="D199">
        <f t="shared" ref="D199:E199" si="98">D109</f>
        <v>0.19446238891874223</v>
      </c>
      <c r="E199">
        <f t="shared" si="98"/>
        <v>0.57001582175982535</v>
      </c>
      <c r="F199">
        <f t="shared" si="61"/>
        <v>-0.11304377609863414</v>
      </c>
      <c r="G199">
        <f t="shared" si="62"/>
        <v>-2.8087590047420008E-2</v>
      </c>
      <c r="H199">
        <f t="shared" si="63"/>
        <v>3.2990211053312568E-3</v>
      </c>
      <c r="I199">
        <f t="shared" si="64"/>
        <v>-3.3758707050891235E-2</v>
      </c>
      <c r="J199">
        <f t="shared" si="66"/>
        <v>9.8657296128520922E-3</v>
      </c>
      <c r="K199">
        <f t="shared" si="67"/>
        <v>-4.8090391759258999E-4</v>
      </c>
      <c r="L199">
        <f t="shared" si="71"/>
        <v>5.5684900259012071E-4</v>
      </c>
      <c r="M199">
        <f t="shared" si="72"/>
        <v>2.8219177784363225E-3</v>
      </c>
      <c r="N199">
        <f t="shared" si="68"/>
        <v>0.33389833386002643</v>
      </c>
      <c r="O199">
        <f t="shared" si="69"/>
        <v>0.32803375540011548</v>
      </c>
    </row>
    <row r="200" spans="2:15" x14ac:dyDescent="0.55000000000000004">
      <c r="B200">
        <f>B155</f>
        <v>32</v>
      </c>
      <c r="C200">
        <f>C155</f>
        <v>0</v>
      </c>
      <c r="D200">
        <f t="shared" ref="D200:E200" si="99">D110</f>
        <v>9.4303610506780308E-2</v>
      </c>
      <c r="E200">
        <f t="shared" si="99"/>
        <v>0.51055131859757241</v>
      </c>
      <c r="F200">
        <f t="shared" si="61"/>
        <v>-0.10015877841196193</v>
      </c>
      <c r="G200">
        <f t="shared" si="62"/>
        <v>-5.9464503162252935E-2</v>
      </c>
      <c r="H200">
        <f t="shared" si="63"/>
        <v>1.2884997686672214E-2</v>
      </c>
      <c r="I200">
        <f t="shared" si="64"/>
        <v>-3.1376913114832927E-2</v>
      </c>
      <c r="J200">
        <f t="shared" si="66"/>
        <v>9.5859765813409575E-3</v>
      </c>
      <c r="K200">
        <f t="shared" si="67"/>
        <v>2.3817939360583074E-3</v>
      </c>
      <c r="L200">
        <f t="shared" si="71"/>
        <v>-2.7975303151113462E-4</v>
      </c>
      <c r="M200">
        <f t="shared" si="72"/>
        <v>2.8626978536508974E-3</v>
      </c>
      <c r="N200">
        <f t="shared" si="68"/>
        <v>0.29754237041211995</v>
      </c>
      <c r="O200">
        <f t="shared" si="69"/>
        <v>0.31900051684116193</v>
      </c>
    </row>
    <row r="201" spans="2:15" x14ac:dyDescent="0.55000000000000004">
      <c r="B201">
        <f>B156</f>
        <v>33</v>
      </c>
      <c r="C201">
        <f>C156</f>
        <v>0</v>
      </c>
      <c r="D201">
        <f t="shared" ref="D201:E201" si="100">D111</f>
        <v>1.5523174018638409E-2</v>
      </c>
      <c r="E201">
        <f t="shared" si="100"/>
        <v>0.42475242084213477</v>
      </c>
      <c r="F201">
        <f t="shared" si="61"/>
        <v>-7.8780436488141897E-2</v>
      </c>
      <c r="G201">
        <f t="shared" si="62"/>
        <v>-8.5798897755437642E-2</v>
      </c>
      <c r="H201">
        <f t="shared" si="63"/>
        <v>2.137834192382003E-2</v>
      </c>
      <c r="I201">
        <f t="shared" si="64"/>
        <v>-2.6334394593184707E-2</v>
      </c>
      <c r="J201">
        <f t="shared" si="66"/>
        <v>8.4933442371478152E-3</v>
      </c>
      <c r="K201">
        <f t="shared" si="67"/>
        <v>5.0425185216482205E-3</v>
      </c>
      <c r="L201">
        <f t="shared" si="71"/>
        <v>-1.0926323441931424E-3</v>
      </c>
      <c r="M201">
        <f t="shared" si="72"/>
        <v>2.6607245855899131E-3</v>
      </c>
      <c r="N201">
        <f t="shared" si="68"/>
        <v>0.26533034589734056</v>
      </c>
      <c r="O201">
        <f t="shared" si="69"/>
        <v>0.29987616185209476</v>
      </c>
    </row>
    <row r="202" spans="2:15" x14ac:dyDescent="0.55000000000000004">
      <c r="B202">
        <f>B157</f>
        <v>34</v>
      </c>
      <c r="C202">
        <f>C157</f>
        <v>0</v>
      </c>
      <c r="D202">
        <f t="shared" ref="D202:E202" si="101">D112</f>
        <v>-3.5198434053580273E-2</v>
      </c>
      <c r="E202">
        <f t="shared" si="101"/>
        <v>0.31989477208021422</v>
      </c>
      <c r="F202">
        <f t="shared" si="61"/>
        <v>-5.0721608072218684E-2</v>
      </c>
      <c r="G202">
        <f t="shared" si="62"/>
        <v>-0.10485764876192055</v>
      </c>
      <c r="H202">
        <f t="shared" si="63"/>
        <v>2.8058828415923213E-2</v>
      </c>
      <c r="I202">
        <f t="shared" si="64"/>
        <v>-1.905875100648291E-2</v>
      </c>
      <c r="J202">
        <f t="shared" si="66"/>
        <v>6.680486492103184E-3</v>
      </c>
      <c r="K202">
        <f t="shared" si="67"/>
        <v>7.2756435867017966E-3</v>
      </c>
      <c r="L202">
        <f t="shared" si="71"/>
        <v>-1.8128577450446312E-3</v>
      </c>
      <c r="M202">
        <f t="shared" si="72"/>
        <v>2.2331250650535761E-3</v>
      </c>
      <c r="N202">
        <f t="shared" si="68"/>
        <v>0.2399938013460241</v>
      </c>
      <c r="O202">
        <f t="shared" si="69"/>
        <v>0.27228241279027149</v>
      </c>
    </row>
    <row r="203" spans="2:15" x14ac:dyDescent="0.55000000000000004">
      <c r="B203">
        <f>B158</f>
        <v>35</v>
      </c>
      <c r="C203">
        <f>C158</f>
        <v>0</v>
      </c>
      <c r="D203">
        <f t="shared" ref="D203:E203" si="102">D113</f>
        <v>-5.3560082201990218E-2</v>
      </c>
      <c r="E203">
        <f t="shared" si="102"/>
        <v>0.20487017511685135</v>
      </c>
      <c r="F203">
        <f t="shared" si="61"/>
        <v>-1.8361648148409945E-2</v>
      </c>
      <c r="G203">
        <f t="shared" si="62"/>
        <v>-0.11502459696336287</v>
      </c>
      <c r="H203">
        <f t="shared" si="63"/>
        <v>3.2359959923808738E-2</v>
      </c>
      <c r="I203">
        <f t="shared" si="64"/>
        <v>-1.0166948201442316E-2</v>
      </c>
      <c r="J203">
        <f t="shared" si="66"/>
        <v>4.301131507885525E-3</v>
      </c>
      <c r="K203">
        <f t="shared" si="67"/>
        <v>8.8918028050405939E-3</v>
      </c>
      <c r="L203">
        <f t="shared" si="71"/>
        <v>-2.379354984217659E-3</v>
      </c>
      <c r="M203">
        <f t="shared" si="72"/>
        <v>1.6161592183387974E-3</v>
      </c>
      <c r="N203">
        <f t="shared" si="68"/>
        <v>0.22368124533688963</v>
      </c>
      <c r="O203">
        <f t="shared" si="69"/>
        <v>0.23855918646867569</v>
      </c>
    </row>
    <row r="204" spans="2:15" x14ac:dyDescent="0.55000000000000004">
      <c r="B204">
        <f>B159</f>
        <v>36</v>
      </c>
      <c r="C204">
        <f>C159</f>
        <v>0</v>
      </c>
      <c r="D204">
        <f t="shared" ref="D204:E204" si="103">D114</f>
        <v>-3.8004724694220442E-2</v>
      </c>
      <c r="E204">
        <f t="shared" si="103"/>
        <v>8.9432577766094229E-2</v>
      </c>
      <c r="F204">
        <f t="shared" si="61"/>
        <v>1.5555357507769776E-2</v>
      </c>
      <c r="G204">
        <f t="shared" si="62"/>
        <v>-0.11543759735075712</v>
      </c>
      <c r="H204">
        <f t="shared" si="63"/>
        <v>3.3917005656179722E-2</v>
      </c>
      <c r="I204">
        <f t="shared" si="64"/>
        <v>-4.1300038739425227E-4</v>
      </c>
      <c r="J204">
        <f t="shared" si="66"/>
        <v>1.5570457323709833E-3</v>
      </c>
      <c r="K204">
        <f t="shared" si="67"/>
        <v>9.753947814048064E-3</v>
      </c>
      <c r="L204">
        <f t="shared" si="71"/>
        <v>-2.7440857755145417E-3</v>
      </c>
      <c r="M204">
        <f t="shared" si="72"/>
        <v>8.6214500900747004E-4</v>
      </c>
      <c r="N204">
        <f t="shared" si="68"/>
        <v>0.21777596304744756</v>
      </c>
      <c r="O204">
        <f t="shared" si="69"/>
        <v>0.20156617201769733</v>
      </c>
    </row>
    <row r="210" spans="4:15" x14ac:dyDescent="0.55000000000000004">
      <c r="D210">
        <f>MAX(D171:D204)-MIN(D169:D206)</f>
        <v>0.79922920264332631</v>
      </c>
      <c r="E210">
        <f>MAX(E171:E204)-MIN(E169:E206)</f>
        <v>0.79940701513131729</v>
      </c>
      <c r="N210">
        <f>MAX(N171:N204)-MIN(N169:N206)</f>
        <v>0.25703978299916547</v>
      </c>
      <c r="O210">
        <f>MAX(O171:O204)-MIN(O169:O206)</f>
        <v>0.25709696920204134</v>
      </c>
    </row>
    <row r="211" spans="4:15" x14ac:dyDescent="0.55000000000000004">
      <c r="N211">
        <f>D210/N210</f>
        <v>3.109359933773058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4739-8E16-40FD-8C25-EDF776DC2775}">
  <dimension ref="B2:F24"/>
  <sheetViews>
    <sheetView topLeftCell="E1" workbookViewId="0">
      <selection activeCell="C4" sqref="C4"/>
    </sheetView>
  </sheetViews>
  <sheetFormatPr defaultRowHeight="14.4" x14ac:dyDescent="0.55000000000000004"/>
  <sheetData>
    <row r="2" spans="2:6" x14ac:dyDescent="0.55000000000000004">
      <c r="D2" t="s">
        <v>71</v>
      </c>
      <c r="E2" t="s">
        <v>72</v>
      </c>
    </row>
    <row r="3" spans="2:6" x14ac:dyDescent="0.55000000000000004">
      <c r="B3" t="s">
        <v>70</v>
      </c>
      <c r="C3">
        <v>7.3</v>
      </c>
      <c r="D3">
        <f>FLOOR(C3/2,1)</f>
        <v>3</v>
      </c>
      <c r="E3">
        <f>D3+1</f>
        <v>4</v>
      </c>
    </row>
    <row r="5" spans="2:6" x14ac:dyDescent="0.55000000000000004">
      <c r="B5" t="s">
        <v>1</v>
      </c>
      <c r="C5">
        <v>0.02</v>
      </c>
    </row>
    <row r="6" spans="2:6" x14ac:dyDescent="0.55000000000000004">
      <c r="E6" t="s">
        <v>5</v>
      </c>
      <c r="F6" t="s">
        <v>6</v>
      </c>
    </row>
    <row r="7" spans="2:6" x14ac:dyDescent="0.55000000000000004">
      <c r="C7">
        <v>0</v>
      </c>
      <c r="D7">
        <f>$C$5+C7/$C$3</f>
        <v>0.02</v>
      </c>
      <c r="E7">
        <f>COS($D7*PI()*2)</f>
        <v>0.99211470131447788</v>
      </c>
      <c r="F7">
        <f>SIN($D7*PI()*2)</f>
        <v>0.12533323356430426</v>
      </c>
    </row>
    <row r="8" spans="2:6" x14ac:dyDescent="0.55000000000000004">
      <c r="C8">
        <v>1</v>
      </c>
      <c r="D8">
        <f t="shared" ref="D8:D16" si="0">$C$5+C8/$C$3</f>
        <v>0.156986301369863</v>
      </c>
      <c r="E8">
        <f t="shared" ref="E8:E16" si="1">COS($D8*PI()*2)</f>
        <v>0.55171765857620481</v>
      </c>
      <c r="F8">
        <f t="shared" ref="F8:F16" si="2">SIN($D8*PI()*2)</f>
        <v>0.83403094979454462</v>
      </c>
    </row>
    <row r="9" spans="2:6" x14ac:dyDescent="0.55000000000000004">
      <c r="C9">
        <v>2</v>
      </c>
      <c r="D9">
        <f t="shared" si="0"/>
        <v>0.29397260273972603</v>
      </c>
      <c r="E9">
        <f t="shared" si="1"/>
        <v>-0.27278632604571335</v>
      </c>
      <c r="F9">
        <f t="shared" si="2"/>
        <v>0.9620746438413611</v>
      </c>
    </row>
    <row r="10" spans="2:6" x14ac:dyDescent="0.55000000000000004">
      <c r="C10">
        <v>3</v>
      </c>
      <c r="D10">
        <f t="shared" si="0"/>
        <v>0.43095890410958909</v>
      </c>
      <c r="E10">
        <f t="shared" si="1"/>
        <v>-0.9073759226534921</v>
      </c>
      <c r="F10">
        <f t="shared" si="2"/>
        <v>0.4203200387665616</v>
      </c>
    </row>
    <row r="11" spans="2:6" x14ac:dyDescent="0.55000000000000004">
      <c r="C11">
        <v>4</v>
      </c>
      <c r="D11">
        <f t="shared" si="0"/>
        <v>0.56794520547945204</v>
      </c>
      <c r="E11">
        <f t="shared" si="1"/>
        <v>-0.91024857967895012</v>
      </c>
      <c r="F11">
        <f t="shared" si="2"/>
        <v>-0.41406222140211479</v>
      </c>
    </row>
    <row r="12" spans="2:6" x14ac:dyDescent="0.55000000000000004">
      <c r="C12">
        <v>5</v>
      </c>
      <c r="D12">
        <f t="shared" si="0"/>
        <v>0.70493150684931505</v>
      </c>
      <c r="E12">
        <f t="shared" si="1"/>
        <v>-0.27940434753197224</v>
      </c>
      <c r="F12">
        <f t="shared" si="2"/>
        <v>-0.96017353149325713</v>
      </c>
    </row>
    <row r="13" spans="2:6" x14ac:dyDescent="0.55000000000000004">
      <c r="C13">
        <v>6</v>
      </c>
      <c r="D13">
        <f t="shared" si="0"/>
        <v>0.84191780821917817</v>
      </c>
      <c r="E13">
        <f t="shared" si="1"/>
        <v>0.54596175247847201</v>
      </c>
      <c r="F13">
        <f t="shared" si="2"/>
        <v>-0.83781010069742878</v>
      </c>
    </row>
    <row r="14" spans="2:6" x14ac:dyDescent="0.55000000000000004">
      <c r="C14">
        <v>7</v>
      </c>
      <c r="D14">
        <f t="shared" si="0"/>
        <v>0.97890410958904117</v>
      </c>
      <c r="E14">
        <f t="shared" si="1"/>
        <v>0.99122818398976764</v>
      </c>
      <c r="F14">
        <f t="shared" si="2"/>
        <v>-0.13216159527013649</v>
      </c>
    </row>
    <row r="15" spans="2:6" x14ac:dyDescent="0.55000000000000004">
      <c r="C15">
        <v>8</v>
      </c>
      <c r="D15">
        <f t="shared" si="0"/>
        <v>1.1158904109589041</v>
      </c>
    </row>
    <row r="16" spans="2:6" x14ac:dyDescent="0.55000000000000004">
      <c r="C16">
        <v>9</v>
      </c>
      <c r="D16">
        <f t="shared" si="0"/>
        <v>1.2528767123287672</v>
      </c>
    </row>
    <row r="18" spans="5:6" x14ac:dyDescent="0.55000000000000004">
      <c r="E18">
        <f>(E7+E10)/2</f>
        <v>4.236938933049289E-2</v>
      </c>
      <c r="F18">
        <f>(F7+F10)/2</f>
        <v>0.2728266361654329</v>
      </c>
    </row>
    <row r="19" spans="5:6" x14ac:dyDescent="0.55000000000000004">
      <c r="E19">
        <f t="shared" ref="E19:F20" si="3">(E8+E11)/2</f>
        <v>-0.17926546055137266</v>
      </c>
      <c r="F19">
        <f t="shared" si="3"/>
        <v>0.20998436419621491</v>
      </c>
    </row>
    <row r="20" spans="5:6" x14ac:dyDescent="0.55000000000000004">
      <c r="E20">
        <f t="shared" si="3"/>
        <v>-0.27609533678884279</v>
      </c>
      <c r="F20">
        <f t="shared" si="3"/>
        <v>9.5055617405198634E-4</v>
      </c>
    </row>
    <row r="22" spans="5:6" x14ac:dyDescent="0.55000000000000004">
      <c r="E22">
        <f>(E7+E11)/2</f>
        <v>4.0933060817763878E-2</v>
      </c>
      <c r="F22">
        <f>(F7+F11)/2</f>
        <v>-0.14436449391890527</v>
      </c>
    </row>
    <row r="23" spans="5:6" x14ac:dyDescent="0.55000000000000004">
      <c r="E23">
        <f t="shared" ref="E23:F24" si="4">(E8+E12)/2</f>
        <v>0.13615665552211628</v>
      </c>
      <c r="F23">
        <f t="shared" si="4"/>
        <v>-6.3071290849356254E-2</v>
      </c>
    </row>
    <row r="24" spans="5:6" x14ac:dyDescent="0.55000000000000004">
      <c r="E24">
        <f t="shared" si="4"/>
        <v>0.13658771321637933</v>
      </c>
      <c r="F24">
        <f t="shared" si="4"/>
        <v>6.2132271571966158E-2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F2CF-C1DE-441C-A98A-AB22CE860871}">
  <dimension ref="A2:AH77"/>
  <sheetViews>
    <sheetView tabSelected="1" topLeftCell="G1" workbookViewId="0">
      <selection activeCell="O12" sqref="O12"/>
    </sheetView>
  </sheetViews>
  <sheetFormatPr defaultRowHeight="14.4" x14ac:dyDescent="0.55000000000000004"/>
  <sheetData>
    <row r="2" spans="2:31" x14ac:dyDescent="0.55000000000000004">
      <c r="D2" t="s">
        <v>71</v>
      </c>
      <c r="E2" t="s">
        <v>72</v>
      </c>
    </row>
    <row r="3" spans="2:31" x14ac:dyDescent="0.55000000000000004">
      <c r="B3" t="s">
        <v>70</v>
      </c>
      <c r="C3">
        <v>9</v>
      </c>
      <c r="D3">
        <f>FLOOR(C3/2,1)</f>
        <v>4</v>
      </c>
      <c r="E3">
        <f>D3+1</f>
        <v>5</v>
      </c>
      <c r="I3">
        <f>SQRT(I9*I9+J9*J9)</f>
        <v>0.46791111376204397</v>
      </c>
    </row>
    <row r="4" spans="2:31" x14ac:dyDescent="0.55000000000000004">
      <c r="I4" t="s">
        <v>76</v>
      </c>
      <c r="K4" t="s">
        <v>77</v>
      </c>
      <c r="M4" t="s">
        <v>78</v>
      </c>
      <c r="O4" t="s">
        <v>76</v>
      </c>
      <c r="Q4" t="s">
        <v>77</v>
      </c>
      <c r="S4" t="s">
        <v>78</v>
      </c>
    </row>
    <row r="5" spans="2:31" x14ac:dyDescent="0.55000000000000004">
      <c r="B5" t="s">
        <v>1</v>
      </c>
      <c r="C5">
        <v>0.02</v>
      </c>
      <c r="G5">
        <v>1</v>
      </c>
      <c r="I5">
        <v>2</v>
      </c>
      <c r="K5">
        <v>3</v>
      </c>
      <c r="M5">
        <v>4</v>
      </c>
      <c r="O5">
        <v>5</v>
      </c>
      <c r="Q5">
        <v>6</v>
      </c>
      <c r="S5">
        <v>7</v>
      </c>
      <c r="U5">
        <v>8</v>
      </c>
      <c r="W5">
        <v>9</v>
      </c>
      <c r="Y5">
        <v>10</v>
      </c>
      <c r="AA5">
        <v>11</v>
      </c>
      <c r="AC5">
        <v>12</v>
      </c>
      <c r="AE5">
        <v>13</v>
      </c>
    </row>
    <row r="6" spans="2:31" x14ac:dyDescent="0.55000000000000004">
      <c r="E6" t="s">
        <v>5</v>
      </c>
      <c r="F6" t="s">
        <v>6</v>
      </c>
      <c r="G6" t="s">
        <v>73</v>
      </c>
      <c r="H6" t="s">
        <v>74</v>
      </c>
      <c r="I6" t="s">
        <v>61</v>
      </c>
      <c r="J6" t="s">
        <v>62</v>
      </c>
      <c r="K6" t="s">
        <v>69</v>
      </c>
      <c r="L6" t="s">
        <v>63</v>
      </c>
    </row>
    <row r="7" spans="2:31" x14ac:dyDescent="0.55000000000000004">
      <c r="C7">
        <v>0</v>
      </c>
      <c r="D7">
        <f>$C$5+C7/$C$3</f>
        <v>0.02</v>
      </c>
      <c r="E7">
        <f>COS($D7*PI()*2)</f>
        <v>0.99211470131447788</v>
      </c>
      <c r="F7">
        <f>SIN($D7*PI()*2)</f>
        <v>0.12533323356430426</v>
      </c>
    </row>
    <row r="8" spans="2:31" x14ac:dyDescent="0.55000000000000004">
      <c r="C8">
        <v>1</v>
      </c>
      <c r="D8">
        <f t="shared" ref="D8:D64" si="0">$C$5+C8/$C$3</f>
        <v>0.13111111111111109</v>
      </c>
      <c r="E8" s="4">
        <f t="shared" ref="E8:E64" si="1">COS($D8*PI()*2)</f>
        <v>0.67944130426151661</v>
      </c>
      <c r="F8" s="4">
        <f t="shared" ref="F8:F64" si="2">SIN($D8*PI()*2)</f>
        <v>0.73372986450287636</v>
      </c>
      <c r="G8">
        <f>E8-E7</f>
        <v>-0.31267339705296127</v>
      </c>
      <c r="H8">
        <f>F8-F7</f>
        <v>0.6083966309385721</v>
      </c>
    </row>
    <row r="9" spans="2:31" x14ac:dyDescent="0.55000000000000004">
      <c r="C9">
        <v>2</v>
      </c>
      <c r="D9">
        <f t="shared" si="0"/>
        <v>0.2422222222222222</v>
      </c>
      <c r="E9" s="2">
        <f t="shared" si="1"/>
        <v>4.8849769795613389E-2</v>
      </c>
      <c r="F9" s="2">
        <f t="shared" si="2"/>
        <v>0.99880613734143397</v>
      </c>
      <c r="G9">
        <f>E9-E8</f>
        <v>-0.63059153446590321</v>
      </c>
      <c r="H9">
        <f t="shared" ref="H9:H64" si="3">F9-F8</f>
        <v>0.26507627283855761</v>
      </c>
      <c r="I9" s="4">
        <f>G9-G8</f>
        <v>-0.31791813741294195</v>
      </c>
      <c r="J9" s="4">
        <f>H9-H8</f>
        <v>-0.34332035810001449</v>
      </c>
    </row>
    <row r="10" spans="2:31" x14ac:dyDescent="0.55000000000000004">
      <c r="C10">
        <v>3</v>
      </c>
      <c r="D10">
        <f t="shared" si="0"/>
        <v>0.35333333333333333</v>
      </c>
      <c r="E10">
        <f t="shared" si="1"/>
        <v>-0.60459911486237483</v>
      </c>
      <c r="F10">
        <f t="shared" si="2"/>
        <v>0.79652991802419637</v>
      </c>
      <c r="G10" s="2">
        <f>E10-E9</f>
        <v>-0.65344888465798823</v>
      </c>
      <c r="H10" s="2">
        <f t="shared" si="3"/>
        <v>-0.2022762193172376</v>
      </c>
      <c r="I10" s="2">
        <f t="shared" ref="I10:I64" si="4">G10-G9</f>
        <v>-2.2857350192085013E-2</v>
      </c>
      <c r="J10" s="2">
        <f t="shared" ref="J10:J64" si="5">H10-H9</f>
        <v>-0.46735249215579522</v>
      </c>
      <c r="K10">
        <f>I10-I9</f>
        <v>0.29506078722085693</v>
      </c>
      <c r="L10">
        <f t="shared" ref="L10" si="6">J10-J9</f>
        <v>-0.12403213405578073</v>
      </c>
    </row>
    <row r="11" spans="2:31" x14ac:dyDescent="0.55000000000000004">
      <c r="C11">
        <v>4</v>
      </c>
      <c r="D11">
        <f t="shared" si="0"/>
        <v>0.46444444444444444</v>
      </c>
      <c r="E11">
        <f t="shared" si="1"/>
        <v>-0.97514935430556327</v>
      </c>
      <c r="F11">
        <f t="shared" si="2"/>
        <v>0.22154849761946729</v>
      </c>
      <c r="G11">
        <f t="shared" ref="G9:G64" si="7">E11-E10</f>
        <v>-0.37055023944318843</v>
      </c>
      <c r="H11">
        <f t="shared" si="3"/>
        <v>-0.5749814204047291</v>
      </c>
      <c r="I11">
        <f t="shared" si="4"/>
        <v>0.28289864521479979</v>
      </c>
      <c r="J11">
        <f t="shared" si="5"/>
        <v>-0.3727052010874915</v>
      </c>
      <c r="K11" s="2">
        <f>I11-I10</f>
        <v>0.30575599540688481</v>
      </c>
      <c r="L11" s="2">
        <f t="shared" ref="L11:L64" si="8">J11-J10</f>
        <v>9.4647291068303718E-2</v>
      </c>
      <c r="M11" s="2">
        <f>K11+G10</f>
        <v>-0.34769288925110342</v>
      </c>
      <c r="N11" s="2">
        <f>L11+H10</f>
        <v>-0.10762892824893389</v>
      </c>
    </row>
    <row r="12" spans="2:31" x14ac:dyDescent="0.55000000000000004">
      <c r="C12">
        <v>5</v>
      </c>
      <c r="D12">
        <f t="shared" si="0"/>
        <v>0.5755555555555556</v>
      </c>
      <c r="E12">
        <f t="shared" si="1"/>
        <v>-0.88941637329129752</v>
      </c>
      <c r="F12">
        <f t="shared" si="2"/>
        <v>-0.45709792705869423</v>
      </c>
      <c r="G12">
        <f t="shared" si="7"/>
        <v>8.5732981014265741E-2</v>
      </c>
      <c r="H12">
        <f t="shared" si="3"/>
        <v>-0.6786464246781615</v>
      </c>
      <c r="I12">
        <f t="shared" si="4"/>
        <v>0.45628322045745418</v>
      </c>
      <c r="J12">
        <f t="shared" si="5"/>
        <v>-0.10366500427343239</v>
      </c>
      <c r="K12">
        <f t="shared" ref="K11:K64" si="9">I12-I11</f>
        <v>0.17338457524265438</v>
      </c>
      <c r="L12">
        <f t="shared" si="8"/>
        <v>0.26904019681405911</v>
      </c>
      <c r="M12" s="4">
        <f>K12+G11</f>
        <v>-0.19716566420053405</v>
      </c>
      <c r="N12" s="4">
        <f>L12+H11</f>
        <v>-0.30594122359067</v>
      </c>
      <c r="O12">
        <f t="shared" ref="O12" si="10">M12-M11</f>
        <v>0.15052722505056937</v>
      </c>
      <c r="P12">
        <f t="shared" ref="P12" si="11">N12-N11</f>
        <v>-0.19831229534173611</v>
      </c>
    </row>
    <row r="13" spans="2:31" x14ac:dyDescent="0.55000000000000004">
      <c r="C13">
        <v>6</v>
      </c>
      <c r="D13">
        <f t="shared" si="0"/>
        <v>0.68666666666666665</v>
      </c>
      <c r="E13">
        <f t="shared" si="1"/>
        <v>-0.38751558645210321</v>
      </c>
      <c r="F13">
        <f t="shared" si="2"/>
        <v>-0.92186315158850041</v>
      </c>
      <c r="G13">
        <f t="shared" si="7"/>
        <v>0.50190078683919426</v>
      </c>
      <c r="H13">
        <f t="shared" si="3"/>
        <v>-0.46476522452980618</v>
      </c>
      <c r="I13">
        <f t="shared" si="4"/>
        <v>0.41616780582492852</v>
      </c>
      <c r="J13">
        <f t="shared" si="5"/>
        <v>0.21388120014835532</v>
      </c>
      <c r="K13">
        <f t="shared" si="9"/>
        <v>-4.0115414632525659E-2</v>
      </c>
      <c r="L13">
        <f t="shared" si="8"/>
        <v>0.31754620442178771</v>
      </c>
      <c r="M13" s="4">
        <f t="shared" ref="M13:M64" si="12">K13+G12</f>
        <v>4.5617566381740082E-2</v>
      </c>
      <c r="N13" s="4">
        <f t="shared" ref="N13:N64" si="13">L13+H12</f>
        <v>-0.36110022025637378</v>
      </c>
      <c r="O13">
        <f t="shared" ref="O13:O64" si="14">M13-M12</f>
        <v>0.24278323058227413</v>
      </c>
      <c r="P13">
        <f t="shared" ref="P13:P64" si="15">N13-N12</f>
        <v>-5.5158996665703786E-2</v>
      </c>
      <c r="Q13">
        <f t="shared" ref="Q13:Q64" si="16">O13-O12</f>
        <v>9.2256005531704766E-2</v>
      </c>
      <c r="R13">
        <f t="shared" ref="R13:R64" si="17">P13-P12</f>
        <v>0.14315329867603233</v>
      </c>
    </row>
    <row r="14" spans="2:31" x14ac:dyDescent="0.55000000000000004">
      <c r="C14">
        <v>7</v>
      </c>
      <c r="D14">
        <f t="shared" si="0"/>
        <v>0.79777777777777781</v>
      </c>
      <c r="E14">
        <f t="shared" si="1"/>
        <v>0.29570805004404649</v>
      </c>
      <c r="F14">
        <f t="shared" si="2"/>
        <v>-0.95527836212234374</v>
      </c>
      <c r="G14">
        <f t="shared" si="7"/>
        <v>0.6832236364961497</v>
      </c>
      <c r="H14">
        <f t="shared" si="3"/>
        <v>-3.3415210533843331E-2</v>
      </c>
      <c r="I14">
        <f t="shared" si="4"/>
        <v>0.18132284965695544</v>
      </c>
      <c r="J14">
        <f t="shared" si="5"/>
        <v>0.43135001399596284</v>
      </c>
      <c r="K14">
        <f t="shared" si="9"/>
        <v>-0.23484495616797307</v>
      </c>
      <c r="L14">
        <f t="shared" si="8"/>
        <v>0.21746881384760752</v>
      </c>
      <c r="M14" s="4">
        <f t="shared" si="12"/>
        <v>0.26705583067122118</v>
      </c>
      <c r="N14" s="4">
        <f t="shared" si="13"/>
        <v>-0.24729641068219865</v>
      </c>
      <c r="O14">
        <f t="shared" si="14"/>
        <v>0.2214382642894811</v>
      </c>
      <c r="P14">
        <f t="shared" si="15"/>
        <v>0.11380380957417513</v>
      </c>
      <c r="Q14">
        <f t="shared" si="16"/>
        <v>-2.1344966292793033E-2</v>
      </c>
      <c r="R14">
        <f t="shared" si="17"/>
        <v>0.16896280623987892</v>
      </c>
      <c r="S14" s="4">
        <f t="shared" ref="S14:S64" si="18">Q14+M13</f>
        <v>2.4272600088947049E-2</v>
      </c>
      <c r="T14" s="4">
        <f t="shared" ref="T14:T64" si="19">R14+N13</f>
        <v>-0.19213741401649487</v>
      </c>
    </row>
    <row r="15" spans="2:31" x14ac:dyDescent="0.55000000000000004">
      <c r="C15">
        <v>8</v>
      </c>
      <c r="D15">
        <f t="shared" si="0"/>
        <v>0.90888888888888886</v>
      </c>
      <c r="E15">
        <f t="shared" si="1"/>
        <v>0.84056660349568424</v>
      </c>
      <c r="F15">
        <f t="shared" si="2"/>
        <v>-0.54170821028273997</v>
      </c>
      <c r="G15">
        <f t="shared" si="7"/>
        <v>0.54485855345163769</v>
      </c>
      <c r="H15">
        <f t="shared" si="3"/>
        <v>0.41357015183960377</v>
      </c>
      <c r="I15">
        <f t="shared" si="4"/>
        <v>-0.13836508304451201</v>
      </c>
      <c r="J15">
        <f t="shared" si="5"/>
        <v>0.4469853623734471</v>
      </c>
      <c r="K15">
        <f t="shared" si="9"/>
        <v>-0.31968793270146745</v>
      </c>
      <c r="L15">
        <f t="shared" si="8"/>
        <v>1.5635348377484259E-2</v>
      </c>
      <c r="M15" s="4">
        <f t="shared" si="12"/>
        <v>0.36353570379468225</v>
      </c>
      <c r="N15" s="4">
        <f t="shared" si="13"/>
        <v>-1.7779862156359072E-2</v>
      </c>
      <c r="O15">
        <f t="shared" si="14"/>
        <v>9.6479873123461068E-2</v>
      </c>
      <c r="P15">
        <f t="shared" si="15"/>
        <v>0.22951654852583958</v>
      </c>
      <c r="Q15">
        <f t="shared" si="16"/>
        <v>-0.12495839116602003</v>
      </c>
      <c r="R15">
        <f t="shared" si="17"/>
        <v>0.11571273895166445</v>
      </c>
      <c r="S15" s="4">
        <f t="shared" si="18"/>
        <v>0.14209743950520115</v>
      </c>
      <c r="T15" s="4">
        <f t="shared" si="19"/>
        <v>-0.1315836717305342</v>
      </c>
    </row>
    <row r="16" spans="2:31" x14ac:dyDescent="0.55000000000000004">
      <c r="C16">
        <v>9</v>
      </c>
      <c r="D16">
        <f t="shared" si="0"/>
        <v>1.02</v>
      </c>
      <c r="E16">
        <f t="shared" si="1"/>
        <v>0.99211470131447788</v>
      </c>
      <c r="F16">
        <f t="shared" si="2"/>
        <v>0.12533323356430418</v>
      </c>
      <c r="G16">
        <f t="shared" si="7"/>
        <v>0.15154809781879364</v>
      </c>
      <c r="H16">
        <f t="shared" si="3"/>
        <v>0.66704144384704411</v>
      </c>
      <c r="I16">
        <f t="shared" si="4"/>
        <v>-0.39331045563284406</v>
      </c>
      <c r="J16">
        <f t="shared" si="5"/>
        <v>0.25347129200744034</v>
      </c>
      <c r="K16">
        <f t="shared" si="9"/>
        <v>-0.25494537258833205</v>
      </c>
      <c r="L16">
        <f t="shared" si="8"/>
        <v>-0.19351407036600676</v>
      </c>
      <c r="M16" s="4">
        <f t="shared" si="12"/>
        <v>0.28991318086330564</v>
      </c>
      <c r="N16" s="4">
        <f t="shared" si="13"/>
        <v>0.22005608147359701</v>
      </c>
      <c r="O16">
        <f t="shared" si="14"/>
        <v>-7.3622522931376611E-2</v>
      </c>
      <c r="P16">
        <f t="shared" si="15"/>
        <v>0.23783594362995608</v>
      </c>
      <c r="Q16">
        <f t="shared" si="16"/>
        <v>-0.17010239605483768</v>
      </c>
      <c r="R16">
        <f t="shared" si="17"/>
        <v>8.3193951041165004E-3</v>
      </c>
      <c r="S16" s="4">
        <f t="shared" si="18"/>
        <v>0.19343330773984457</v>
      </c>
      <c r="T16" s="4">
        <f t="shared" si="19"/>
        <v>-9.4604670522425716E-3</v>
      </c>
    </row>
    <row r="17" spans="3:20" x14ac:dyDescent="0.55000000000000004">
      <c r="C17">
        <v>10</v>
      </c>
      <c r="D17">
        <f t="shared" si="0"/>
        <v>1.1311111111111112</v>
      </c>
      <c r="E17">
        <f t="shared" si="1"/>
        <v>0.6794413042615165</v>
      </c>
      <c r="F17">
        <f t="shared" si="2"/>
        <v>0.73372986450287636</v>
      </c>
      <c r="G17">
        <f t="shared" si="7"/>
        <v>-0.31267339705296138</v>
      </c>
      <c r="H17">
        <f t="shared" si="3"/>
        <v>0.60839663093857221</v>
      </c>
      <c r="I17">
        <f t="shared" si="4"/>
        <v>-0.46422149487175501</v>
      </c>
      <c r="J17">
        <f t="shared" si="5"/>
        <v>-5.8644812908471899E-2</v>
      </c>
      <c r="K17">
        <f t="shared" si="9"/>
        <v>-7.0911039238910956E-2</v>
      </c>
      <c r="L17">
        <f t="shared" si="8"/>
        <v>-0.31211610491591224</v>
      </c>
      <c r="M17" s="4">
        <f t="shared" si="12"/>
        <v>8.0637058579882681E-2</v>
      </c>
      <c r="N17" s="4">
        <f t="shared" si="13"/>
        <v>0.35492533893113187</v>
      </c>
      <c r="O17">
        <f t="shared" si="14"/>
        <v>-0.20927612228342296</v>
      </c>
      <c r="P17">
        <f t="shared" si="15"/>
        <v>0.13486925745753486</v>
      </c>
      <c r="Q17">
        <f t="shared" si="16"/>
        <v>-0.13565359935204635</v>
      </c>
      <c r="R17">
        <f t="shared" si="17"/>
        <v>-0.10296668617242122</v>
      </c>
      <c r="S17" s="4">
        <f t="shared" si="18"/>
        <v>0.15425958151125929</v>
      </c>
      <c r="T17" s="4">
        <f t="shared" si="19"/>
        <v>0.11708939530117579</v>
      </c>
    </row>
    <row r="18" spans="3:20" x14ac:dyDescent="0.55000000000000004">
      <c r="C18">
        <v>11</v>
      </c>
      <c r="D18">
        <f t="shared" si="0"/>
        <v>1.2422222222222223</v>
      </c>
      <c r="E18">
        <f t="shared" si="1"/>
        <v>4.8849769795613195E-2</v>
      </c>
      <c r="F18">
        <f t="shared" si="2"/>
        <v>0.99880613734143409</v>
      </c>
      <c r="G18">
        <f t="shared" si="7"/>
        <v>-0.63059153446590333</v>
      </c>
      <c r="H18">
        <f t="shared" si="3"/>
        <v>0.26507627283855772</v>
      </c>
      <c r="I18">
        <f t="shared" si="4"/>
        <v>-0.31791813741294195</v>
      </c>
      <c r="J18">
        <f t="shared" si="5"/>
        <v>-0.34332035810001449</v>
      </c>
      <c r="K18">
        <f t="shared" si="9"/>
        <v>0.14630335745881307</v>
      </c>
      <c r="L18">
        <f t="shared" si="8"/>
        <v>-0.28467554519154259</v>
      </c>
      <c r="M18" s="4">
        <f t="shared" si="12"/>
        <v>-0.16637003959414831</v>
      </c>
      <c r="N18" s="4">
        <f t="shared" si="13"/>
        <v>0.32372108574702962</v>
      </c>
      <c r="O18">
        <f t="shared" si="14"/>
        <v>-0.24700709817403099</v>
      </c>
      <c r="P18">
        <f t="shared" si="15"/>
        <v>-3.1204253184102249E-2</v>
      </c>
      <c r="Q18">
        <f t="shared" si="16"/>
        <v>-3.7730975890608032E-2</v>
      </c>
      <c r="R18">
        <f t="shared" si="17"/>
        <v>-0.16607351064163711</v>
      </c>
      <c r="S18" s="4">
        <f t="shared" si="18"/>
        <v>4.2906082689274649E-2</v>
      </c>
      <c r="T18" s="4">
        <f t="shared" si="19"/>
        <v>0.18885182828949476</v>
      </c>
    </row>
    <row r="19" spans="3:20" x14ac:dyDescent="0.55000000000000004">
      <c r="C19">
        <v>12</v>
      </c>
      <c r="D19">
        <f t="shared" si="0"/>
        <v>1.3533333333333333</v>
      </c>
      <c r="E19">
        <f t="shared" si="1"/>
        <v>-0.60459911486237494</v>
      </c>
      <c r="F19">
        <f t="shared" si="2"/>
        <v>0.79652991802419615</v>
      </c>
      <c r="G19">
        <f t="shared" si="7"/>
        <v>-0.65344888465798812</v>
      </c>
      <c r="H19">
        <f t="shared" si="3"/>
        <v>-0.20227621931723794</v>
      </c>
      <c r="I19">
        <f t="shared" si="4"/>
        <v>-2.2857350192084791E-2</v>
      </c>
      <c r="J19">
        <f t="shared" si="5"/>
        <v>-0.46735249215579566</v>
      </c>
      <c r="K19">
        <f t="shared" si="9"/>
        <v>0.29506078722085716</v>
      </c>
      <c r="L19">
        <f t="shared" si="8"/>
        <v>-0.12403213405578117</v>
      </c>
      <c r="M19" s="4">
        <f t="shared" si="12"/>
        <v>-0.33553074724504617</v>
      </c>
      <c r="N19" s="4">
        <f t="shared" si="13"/>
        <v>0.14104413878277655</v>
      </c>
      <c r="O19">
        <f t="shared" si="14"/>
        <v>-0.16916070765089786</v>
      </c>
      <c r="P19">
        <f t="shared" si="15"/>
        <v>-0.18267694696425307</v>
      </c>
      <c r="Q19">
        <f t="shared" si="16"/>
        <v>7.7846390523133135E-2</v>
      </c>
      <c r="R19">
        <f t="shared" si="17"/>
        <v>-0.15147269378015082</v>
      </c>
      <c r="S19" s="4">
        <f t="shared" si="18"/>
        <v>-8.8523649071015176E-2</v>
      </c>
      <c r="T19" s="4">
        <f t="shared" si="19"/>
        <v>0.1722483919668788</v>
      </c>
    </row>
    <row r="20" spans="3:20" x14ac:dyDescent="0.55000000000000004">
      <c r="C20">
        <v>13</v>
      </c>
      <c r="D20">
        <f t="shared" si="0"/>
        <v>1.4644444444444444</v>
      </c>
      <c r="E20">
        <f t="shared" si="1"/>
        <v>-0.97514935430556304</v>
      </c>
      <c r="F20">
        <f t="shared" si="2"/>
        <v>0.22154849761946796</v>
      </c>
      <c r="G20">
        <f t="shared" si="7"/>
        <v>-0.3705502394431881</v>
      </c>
      <c r="H20">
        <f t="shared" si="3"/>
        <v>-0.57498142040472822</v>
      </c>
      <c r="I20">
        <f t="shared" si="4"/>
        <v>0.28289864521480002</v>
      </c>
      <c r="J20">
        <f t="shared" si="5"/>
        <v>-0.37270520108749028</v>
      </c>
      <c r="K20">
        <f t="shared" si="9"/>
        <v>0.30575599540688481</v>
      </c>
      <c r="L20">
        <f t="shared" si="8"/>
        <v>9.4647291068305384E-2</v>
      </c>
      <c r="M20" s="4">
        <f t="shared" si="12"/>
        <v>-0.34769288925110331</v>
      </c>
      <c r="N20" s="4">
        <f t="shared" si="13"/>
        <v>-0.10762892824893255</v>
      </c>
      <c r="O20">
        <f t="shared" si="14"/>
        <v>-1.2162142006057142E-2</v>
      </c>
      <c r="P20">
        <f t="shared" si="15"/>
        <v>-0.24867306703170911</v>
      </c>
      <c r="Q20">
        <f t="shared" si="16"/>
        <v>0.15699856564484072</v>
      </c>
      <c r="R20">
        <f t="shared" si="17"/>
        <v>-6.5996120067456032E-2</v>
      </c>
      <c r="S20" s="4">
        <f t="shared" si="18"/>
        <v>-0.17853218160020545</v>
      </c>
      <c r="T20" s="4">
        <f t="shared" si="19"/>
        <v>7.5048018715320519E-2</v>
      </c>
    </row>
    <row r="21" spans="3:20" x14ac:dyDescent="0.55000000000000004">
      <c r="C21">
        <v>14</v>
      </c>
      <c r="D21">
        <f t="shared" si="0"/>
        <v>1.5755555555555556</v>
      </c>
      <c r="E21">
        <f t="shared" si="1"/>
        <v>-0.88941637329129741</v>
      </c>
      <c r="F21">
        <f t="shared" si="2"/>
        <v>-0.4570979270586944</v>
      </c>
      <c r="G21">
        <f t="shared" si="7"/>
        <v>8.573298101426563E-2</v>
      </c>
      <c r="H21">
        <f t="shared" si="3"/>
        <v>-0.67864642467816239</v>
      </c>
      <c r="I21">
        <f t="shared" si="4"/>
        <v>0.45628322045745373</v>
      </c>
      <c r="J21">
        <f t="shared" si="5"/>
        <v>-0.10366500427343417</v>
      </c>
      <c r="K21">
        <f t="shared" si="9"/>
        <v>0.17338457524265372</v>
      </c>
      <c r="L21">
        <f t="shared" si="8"/>
        <v>0.26904019681405611</v>
      </c>
      <c r="M21" s="4">
        <f t="shared" si="12"/>
        <v>-0.19716566420053439</v>
      </c>
      <c r="N21" s="4">
        <f t="shared" si="13"/>
        <v>-0.30594122359067211</v>
      </c>
      <c r="O21">
        <f t="shared" si="14"/>
        <v>0.15052722505056892</v>
      </c>
      <c r="P21">
        <f t="shared" si="15"/>
        <v>-0.19831229534173955</v>
      </c>
      <c r="Q21">
        <f t="shared" si="16"/>
        <v>0.16268936705662607</v>
      </c>
      <c r="R21">
        <f t="shared" si="17"/>
        <v>5.0360771689969552E-2</v>
      </c>
      <c r="S21" s="4">
        <f t="shared" si="18"/>
        <v>-0.18500352219447724</v>
      </c>
      <c r="T21" s="4">
        <f t="shared" si="19"/>
        <v>-5.7268156558963002E-2</v>
      </c>
    </row>
    <row r="22" spans="3:20" x14ac:dyDescent="0.55000000000000004">
      <c r="C22">
        <v>15</v>
      </c>
      <c r="D22">
        <f t="shared" si="0"/>
        <v>1.6866666666666668</v>
      </c>
      <c r="E22">
        <f t="shared" si="1"/>
        <v>-0.38751558645210349</v>
      </c>
      <c r="F22">
        <f t="shared" si="2"/>
        <v>-0.9218631515885003</v>
      </c>
      <c r="G22">
        <f t="shared" si="7"/>
        <v>0.50190078683919392</v>
      </c>
      <c r="H22">
        <f t="shared" si="3"/>
        <v>-0.4647652245298059</v>
      </c>
      <c r="I22">
        <f t="shared" si="4"/>
        <v>0.41616780582492829</v>
      </c>
      <c r="J22">
        <f t="shared" si="5"/>
        <v>0.21388120014835649</v>
      </c>
      <c r="K22">
        <f t="shared" si="9"/>
        <v>-4.0115414632525437E-2</v>
      </c>
      <c r="L22">
        <f t="shared" si="8"/>
        <v>0.31754620442179066</v>
      </c>
      <c r="M22" s="4">
        <f t="shared" si="12"/>
        <v>4.5617566381740193E-2</v>
      </c>
      <c r="N22" s="4">
        <f t="shared" si="13"/>
        <v>-0.36110022025637173</v>
      </c>
      <c r="O22">
        <f t="shared" si="14"/>
        <v>0.24278323058227458</v>
      </c>
      <c r="P22">
        <f t="shared" si="15"/>
        <v>-5.5158996665699622E-2</v>
      </c>
      <c r="Q22">
        <f t="shared" si="16"/>
        <v>9.2256005531705654E-2</v>
      </c>
      <c r="R22">
        <f t="shared" si="17"/>
        <v>0.14315329867603993</v>
      </c>
      <c r="S22" s="4">
        <f t="shared" si="18"/>
        <v>-0.10490965866882873</v>
      </c>
      <c r="T22" s="4">
        <f t="shared" si="19"/>
        <v>-0.16278792491463218</v>
      </c>
    </row>
    <row r="23" spans="3:20" x14ac:dyDescent="0.55000000000000004">
      <c r="C23">
        <v>16</v>
      </c>
      <c r="D23">
        <f t="shared" si="0"/>
        <v>1.7977777777777777</v>
      </c>
      <c r="E23">
        <f t="shared" si="1"/>
        <v>0.29570805004404543</v>
      </c>
      <c r="F23">
        <f t="shared" si="2"/>
        <v>-0.95527836212234407</v>
      </c>
      <c r="G23">
        <f t="shared" si="7"/>
        <v>0.68322363649614892</v>
      </c>
      <c r="H23">
        <f t="shared" si="3"/>
        <v>-3.3415210533843775E-2</v>
      </c>
      <c r="I23">
        <f t="shared" si="4"/>
        <v>0.181322849656955</v>
      </c>
      <c r="J23">
        <f t="shared" si="5"/>
        <v>0.43135001399596212</v>
      </c>
      <c r="K23">
        <f t="shared" si="9"/>
        <v>-0.2348449561679733</v>
      </c>
      <c r="L23">
        <f t="shared" si="8"/>
        <v>0.21746881384760564</v>
      </c>
      <c r="M23" s="4">
        <f t="shared" si="12"/>
        <v>0.26705583067122063</v>
      </c>
      <c r="N23" s="4">
        <f t="shared" si="13"/>
        <v>-0.24729641068220026</v>
      </c>
      <c r="O23">
        <f t="shared" si="14"/>
        <v>0.22143826428948044</v>
      </c>
      <c r="P23">
        <f t="shared" si="15"/>
        <v>0.11380380957417147</v>
      </c>
      <c r="Q23">
        <f t="shared" si="16"/>
        <v>-2.1344966292794143E-2</v>
      </c>
      <c r="R23">
        <f t="shared" si="17"/>
        <v>0.16896280623987109</v>
      </c>
      <c r="S23" s="4">
        <f t="shared" si="18"/>
        <v>2.427260008894605E-2</v>
      </c>
      <c r="T23" s="4">
        <f t="shared" si="19"/>
        <v>-0.19213741401650064</v>
      </c>
    </row>
    <row r="24" spans="3:20" x14ac:dyDescent="0.55000000000000004">
      <c r="C24">
        <v>17</v>
      </c>
      <c r="D24">
        <f t="shared" si="0"/>
        <v>1.9088888888888889</v>
      </c>
      <c r="E24">
        <f t="shared" si="1"/>
        <v>0.84056660349568402</v>
      </c>
      <c r="F24">
        <f t="shared" si="2"/>
        <v>-0.54170821028274019</v>
      </c>
      <c r="G24">
        <f t="shared" si="7"/>
        <v>0.54485855345163858</v>
      </c>
      <c r="H24">
        <f t="shared" si="3"/>
        <v>0.41357015183960388</v>
      </c>
      <c r="I24">
        <f t="shared" si="4"/>
        <v>-0.13836508304451034</v>
      </c>
      <c r="J24">
        <f t="shared" si="5"/>
        <v>0.44698536237344766</v>
      </c>
      <c r="K24">
        <f t="shared" si="9"/>
        <v>-0.31968793270146534</v>
      </c>
      <c r="L24">
        <f t="shared" si="8"/>
        <v>1.5635348377485536E-2</v>
      </c>
      <c r="M24" s="4">
        <f t="shared" si="12"/>
        <v>0.36353570379468358</v>
      </c>
      <c r="N24" s="4">
        <f t="shared" si="13"/>
        <v>-1.7779862156358239E-2</v>
      </c>
      <c r="O24">
        <f t="shared" si="14"/>
        <v>9.6479873123462956E-2</v>
      </c>
      <c r="P24">
        <f t="shared" si="15"/>
        <v>0.22951654852584202</v>
      </c>
      <c r="Q24">
        <f t="shared" si="16"/>
        <v>-0.12495839116601748</v>
      </c>
      <c r="R24">
        <f t="shared" si="17"/>
        <v>0.11571273895167056</v>
      </c>
      <c r="S24" s="4">
        <f t="shared" si="18"/>
        <v>0.14209743950520315</v>
      </c>
      <c r="T24" s="4">
        <f t="shared" si="19"/>
        <v>-0.13158367173052971</v>
      </c>
    </row>
    <row r="25" spans="3:20" x14ac:dyDescent="0.55000000000000004">
      <c r="C25">
        <v>18</v>
      </c>
      <c r="D25">
        <f t="shared" si="0"/>
        <v>2.02</v>
      </c>
      <c r="E25">
        <f t="shared" si="1"/>
        <v>0.99211470131447799</v>
      </c>
      <c r="F25">
        <f t="shared" si="2"/>
        <v>0.12533323356430304</v>
      </c>
      <c r="G25">
        <f t="shared" si="7"/>
        <v>0.15154809781879397</v>
      </c>
      <c r="H25">
        <f t="shared" si="3"/>
        <v>0.66704144384704323</v>
      </c>
      <c r="I25">
        <f t="shared" si="4"/>
        <v>-0.39331045563284461</v>
      </c>
      <c r="J25">
        <f t="shared" si="5"/>
        <v>0.25347129200743934</v>
      </c>
      <c r="K25">
        <f t="shared" si="9"/>
        <v>-0.25494537258833427</v>
      </c>
      <c r="L25">
        <f t="shared" si="8"/>
        <v>-0.19351407036600832</v>
      </c>
      <c r="M25" s="4">
        <f t="shared" si="12"/>
        <v>0.28991318086330431</v>
      </c>
      <c r="N25" s="4">
        <f t="shared" si="13"/>
        <v>0.22005608147359557</v>
      </c>
      <c r="O25">
        <f t="shared" si="14"/>
        <v>-7.3622522931379275E-2</v>
      </c>
      <c r="P25">
        <f t="shared" si="15"/>
        <v>0.23783594362995381</v>
      </c>
      <c r="Q25">
        <f t="shared" si="16"/>
        <v>-0.17010239605484223</v>
      </c>
      <c r="R25">
        <f t="shared" si="17"/>
        <v>8.319395104111782E-3</v>
      </c>
      <c r="S25" s="4">
        <f t="shared" si="18"/>
        <v>0.19343330773984135</v>
      </c>
      <c r="T25" s="4">
        <f t="shared" si="19"/>
        <v>-9.4604670522464573E-3</v>
      </c>
    </row>
    <row r="26" spans="3:20" x14ac:dyDescent="0.55000000000000004">
      <c r="C26">
        <v>19</v>
      </c>
      <c r="D26">
        <f t="shared" si="0"/>
        <v>2.1311111111111112</v>
      </c>
      <c r="E26">
        <f t="shared" si="1"/>
        <v>0.67944130426151672</v>
      </c>
      <c r="F26">
        <f t="shared" si="2"/>
        <v>0.73372986450287625</v>
      </c>
      <c r="G26">
        <f t="shared" si="7"/>
        <v>-0.31267339705296127</v>
      </c>
      <c r="H26">
        <f t="shared" si="3"/>
        <v>0.60839663093857321</v>
      </c>
      <c r="I26">
        <f t="shared" si="4"/>
        <v>-0.46422149487175524</v>
      </c>
      <c r="J26">
        <f t="shared" si="5"/>
        <v>-5.8644812908470012E-2</v>
      </c>
      <c r="K26">
        <f t="shared" si="9"/>
        <v>-7.0911039238910623E-2</v>
      </c>
      <c r="L26">
        <f t="shared" si="8"/>
        <v>-0.31211610491590935</v>
      </c>
      <c r="M26" s="4">
        <f t="shared" si="12"/>
        <v>8.0637058579883347E-2</v>
      </c>
      <c r="N26" s="4">
        <f t="shared" si="13"/>
        <v>0.35492533893113387</v>
      </c>
      <c r="O26">
        <f t="shared" si="14"/>
        <v>-0.20927612228342096</v>
      </c>
      <c r="P26">
        <f t="shared" si="15"/>
        <v>0.13486925745753831</v>
      </c>
      <c r="Q26">
        <f t="shared" si="16"/>
        <v>-0.13565359935204169</v>
      </c>
      <c r="R26">
        <f t="shared" si="17"/>
        <v>-0.1029666861724155</v>
      </c>
      <c r="S26" s="4">
        <f t="shared" si="18"/>
        <v>0.15425958151126262</v>
      </c>
      <c r="T26" s="4">
        <f t="shared" si="19"/>
        <v>0.11708939530118007</v>
      </c>
    </row>
    <row r="27" spans="3:20" x14ac:dyDescent="0.55000000000000004">
      <c r="C27">
        <v>20</v>
      </c>
      <c r="D27">
        <f t="shared" si="0"/>
        <v>2.2422222222222223</v>
      </c>
      <c r="E27">
        <f t="shared" si="1"/>
        <v>4.8849769795612549E-2</v>
      </c>
      <c r="F27">
        <f t="shared" si="2"/>
        <v>0.99880613734143409</v>
      </c>
      <c r="G27">
        <f t="shared" si="7"/>
        <v>-0.63059153446590421</v>
      </c>
      <c r="H27">
        <f t="shared" si="3"/>
        <v>0.26507627283855784</v>
      </c>
      <c r="I27">
        <f t="shared" si="4"/>
        <v>-0.31791813741294295</v>
      </c>
      <c r="J27">
        <f t="shared" si="5"/>
        <v>-0.34332035810001538</v>
      </c>
      <c r="K27">
        <f t="shared" si="9"/>
        <v>0.14630335745881229</v>
      </c>
      <c r="L27">
        <f t="shared" si="8"/>
        <v>-0.28467554519154536</v>
      </c>
      <c r="M27" s="4">
        <f t="shared" si="12"/>
        <v>-0.16637003959414898</v>
      </c>
      <c r="N27" s="4">
        <f t="shared" si="13"/>
        <v>0.32372108574702785</v>
      </c>
      <c r="O27">
        <f t="shared" si="14"/>
        <v>-0.24700709817403232</v>
      </c>
      <c r="P27">
        <f t="shared" si="15"/>
        <v>-3.1204253184106023E-2</v>
      </c>
      <c r="Q27">
        <f t="shared" si="16"/>
        <v>-3.7730975890611362E-2</v>
      </c>
      <c r="R27">
        <f t="shared" si="17"/>
        <v>-0.16607351064164433</v>
      </c>
      <c r="S27" s="4">
        <f t="shared" si="18"/>
        <v>4.2906082689271985E-2</v>
      </c>
      <c r="T27" s="4">
        <f t="shared" si="19"/>
        <v>0.18885182828948954</v>
      </c>
    </row>
    <row r="28" spans="3:20" x14ac:dyDescent="0.55000000000000004">
      <c r="C28">
        <v>21</v>
      </c>
      <c r="D28">
        <f t="shared" si="0"/>
        <v>2.3533333333333335</v>
      </c>
      <c r="E28">
        <f t="shared" si="1"/>
        <v>-0.60459911486237483</v>
      </c>
      <c r="F28">
        <f t="shared" si="2"/>
        <v>0.79652991802419637</v>
      </c>
      <c r="G28">
        <f t="shared" si="7"/>
        <v>-0.65344888465798734</v>
      </c>
      <c r="H28">
        <f t="shared" si="3"/>
        <v>-0.20227621931723772</v>
      </c>
      <c r="I28">
        <f t="shared" si="4"/>
        <v>-2.2857350192083126E-2</v>
      </c>
      <c r="J28">
        <f t="shared" si="5"/>
        <v>-0.46735249215579555</v>
      </c>
      <c r="K28">
        <f t="shared" si="9"/>
        <v>0.29506078722085982</v>
      </c>
      <c r="L28">
        <f t="shared" si="8"/>
        <v>-0.12403213405578017</v>
      </c>
      <c r="M28" s="4">
        <f t="shared" si="12"/>
        <v>-0.33553074724504439</v>
      </c>
      <c r="N28" s="4">
        <f t="shared" si="13"/>
        <v>0.14104413878277766</v>
      </c>
      <c r="O28">
        <f t="shared" si="14"/>
        <v>-0.16916070765089541</v>
      </c>
      <c r="P28">
        <f t="shared" si="15"/>
        <v>-0.18267694696425019</v>
      </c>
      <c r="Q28">
        <f t="shared" si="16"/>
        <v>7.784639052313691E-2</v>
      </c>
      <c r="R28">
        <f t="shared" si="17"/>
        <v>-0.15147269378014416</v>
      </c>
      <c r="S28" s="4">
        <f t="shared" si="18"/>
        <v>-8.8523649071012067E-2</v>
      </c>
      <c r="T28" s="4">
        <f t="shared" si="19"/>
        <v>0.17224839196688368</v>
      </c>
    </row>
    <row r="29" spans="3:20" x14ac:dyDescent="0.55000000000000004">
      <c r="C29">
        <v>22</v>
      </c>
      <c r="D29">
        <f t="shared" si="0"/>
        <v>2.4644444444444447</v>
      </c>
      <c r="E29">
        <f t="shared" si="1"/>
        <v>-0.97514935430556338</v>
      </c>
      <c r="F29">
        <f t="shared" si="2"/>
        <v>0.22154849761946646</v>
      </c>
      <c r="G29">
        <f t="shared" si="7"/>
        <v>-0.37055023944318854</v>
      </c>
      <c r="H29">
        <f t="shared" si="3"/>
        <v>-0.57498142040472988</v>
      </c>
      <c r="I29">
        <f t="shared" si="4"/>
        <v>0.28289864521479879</v>
      </c>
      <c r="J29">
        <f t="shared" si="5"/>
        <v>-0.37270520108749217</v>
      </c>
      <c r="K29">
        <f t="shared" si="9"/>
        <v>0.30575599540688192</v>
      </c>
      <c r="L29">
        <f t="shared" si="8"/>
        <v>9.4647291068303385E-2</v>
      </c>
      <c r="M29" s="4">
        <f t="shared" si="12"/>
        <v>-0.34769288925110542</v>
      </c>
      <c r="N29" s="4">
        <f t="shared" si="13"/>
        <v>-0.10762892824893433</v>
      </c>
      <c r="O29">
        <f t="shared" si="14"/>
        <v>-1.2162142006061027E-2</v>
      </c>
      <c r="P29">
        <f t="shared" si="15"/>
        <v>-0.24867306703171199</v>
      </c>
      <c r="Q29">
        <f t="shared" si="16"/>
        <v>0.15699856564483439</v>
      </c>
      <c r="R29">
        <f t="shared" si="17"/>
        <v>-6.5996120067461805E-2</v>
      </c>
      <c r="S29" s="4">
        <f t="shared" si="18"/>
        <v>-0.17853218160021</v>
      </c>
      <c r="T29" s="4">
        <f t="shared" si="19"/>
        <v>7.5048018715315856E-2</v>
      </c>
    </row>
    <row r="30" spans="3:20" x14ac:dyDescent="0.55000000000000004">
      <c r="C30">
        <v>23</v>
      </c>
      <c r="D30">
        <f t="shared" si="0"/>
        <v>2.5755555555555554</v>
      </c>
      <c r="E30">
        <f t="shared" si="1"/>
        <v>-0.8894163732912983</v>
      </c>
      <c r="F30">
        <f t="shared" si="2"/>
        <v>-0.45709792705869262</v>
      </c>
      <c r="G30">
        <f t="shared" si="7"/>
        <v>8.5732981014265075E-2</v>
      </c>
      <c r="H30">
        <f t="shared" si="3"/>
        <v>-0.67864642467815905</v>
      </c>
      <c r="I30">
        <f t="shared" si="4"/>
        <v>0.45628322045745362</v>
      </c>
      <c r="J30">
        <f t="shared" si="5"/>
        <v>-0.10366500427342917</v>
      </c>
      <c r="K30">
        <f t="shared" si="9"/>
        <v>0.17338457524265483</v>
      </c>
      <c r="L30">
        <f t="shared" si="8"/>
        <v>0.26904019681406299</v>
      </c>
      <c r="M30" s="4">
        <f t="shared" si="12"/>
        <v>-0.19716566420053372</v>
      </c>
      <c r="N30" s="4">
        <f t="shared" si="13"/>
        <v>-0.30594122359066689</v>
      </c>
      <c r="O30">
        <f t="shared" si="14"/>
        <v>0.1505272250505717</v>
      </c>
      <c r="P30">
        <f t="shared" si="15"/>
        <v>-0.19831229534173256</v>
      </c>
      <c r="Q30">
        <f t="shared" si="16"/>
        <v>0.16268936705663273</v>
      </c>
      <c r="R30">
        <f t="shared" si="17"/>
        <v>5.0360771689979433E-2</v>
      </c>
      <c r="S30" s="4">
        <f t="shared" si="18"/>
        <v>-0.18500352219447269</v>
      </c>
      <c r="T30" s="4">
        <f t="shared" si="19"/>
        <v>-5.7268156558954897E-2</v>
      </c>
    </row>
    <row r="31" spans="3:20" x14ac:dyDescent="0.55000000000000004">
      <c r="C31">
        <v>24</v>
      </c>
      <c r="D31">
        <f t="shared" si="0"/>
        <v>2.6866666666666665</v>
      </c>
      <c r="E31">
        <f t="shared" si="1"/>
        <v>-0.38751558645210532</v>
      </c>
      <c r="F31">
        <f t="shared" si="2"/>
        <v>-0.92186315158849952</v>
      </c>
      <c r="G31">
        <f t="shared" si="7"/>
        <v>0.50190078683919293</v>
      </c>
      <c r="H31">
        <f t="shared" si="3"/>
        <v>-0.4647652245298069</v>
      </c>
      <c r="I31">
        <f t="shared" si="4"/>
        <v>0.41616780582492785</v>
      </c>
      <c r="J31">
        <f t="shared" si="5"/>
        <v>0.21388120014835216</v>
      </c>
      <c r="K31">
        <f t="shared" si="9"/>
        <v>-4.011541463252577E-2</v>
      </c>
      <c r="L31">
        <f t="shared" si="8"/>
        <v>0.31754620442178133</v>
      </c>
      <c r="M31" s="4">
        <f t="shared" si="12"/>
        <v>4.5617566381739305E-2</v>
      </c>
      <c r="N31" s="4">
        <f t="shared" si="13"/>
        <v>-0.36110022025637772</v>
      </c>
      <c r="O31">
        <f t="shared" si="14"/>
        <v>0.24278323058227302</v>
      </c>
      <c r="P31">
        <f t="shared" si="15"/>
        <v>-5.5158996665710835E-2</v>
      </c>
      <c r="Q31">
        <f t="shared" si="16"/>
        <v>9.2256005531701324E-2</v>
      </c>
      <c r="R31">
        <f t="shared" si="17"/>
        <v>0.14315329867602172</v>
      </c>
      <c r="S31" s="4">
        <f t="shared" si="18"/>
        <v>-0.1049096586688324</v>
      </c>
      <c r="T31" s="4">
        <f t="shared" si="19"/>
        <v>-0.16278792491464517</v>
      </c>
    </row>
    <row r="32" spans="3:20" x14ac:dyDescent="0.55000000000000004">
      <c r="C32">
        <v>25</v>
      </c>
      <c r="D32">
        <f t="shared" si="0"/>
        <v>2.7977777777777777</v>
      </c>
      <c r="E32">
        <f t="shared" si="1"/>
        <v>0.29570805004404688</v>
      </c>
      <c r="F32">
        <f t="shared" si="2"/>
        <v>-0.95527836212234363</v>
      </c>
      <c r="G32">
        <f t="shared" si="7"/>
        <v>0.68322363649615214</v>
      </c>
      <c r="H32">
        <f t="shared" si="3"/>
        <v>-3.3415210533844109E-2</v>
      </c>
      <c r="I32">
        <f t="shared" si="4"/>
        <v>0.18132284965695922</v>
      </c>
      <c r="J32">
        <f t="shared" si="5"/>
        <v>0.43135001399596279</v>
      </c>
      <c r="K32">
        <f t="shared" si="9"/>
        <v>-0.23484495616796863</v>
      </c>
      <c r="L32">
        <f t="shared" si="8"/>
        <v>0.21746881384761063</v>
      </c>
      <c r="M32" s="4">
        <f t="shared" si="12"/>
        <v>0.26705583067122429</v>
      </c>
      <c r="N32" s="4">
        <f t="shared" si="13"/>
        <v>-0.24729641068219627</v>
      </c>
      <c r="O32">
        <f t="shared" si="14"/>
        <v>0.22143826428948499</v>
      </c>
      <c r="P32">
        <f t="shared" si="15"/>
        <v>0.11380380957418146</v>
      </c>
      <c r="Q32">
        <f t="shared" si="16"/>
        <v>-2.1344966292788037E-2</v>
      </c>
      <c r="R32">
        <f t="shared" si="17"/>
        <v>0.16896280623989229</v>
      </c>
      <c r="S32" s="4">
        <f t="shared" si="18"/>
        <v>2.4272600088951268E-2</v>
      </c>
      <c r="T32" s="4">
        <f t="shared" si="19"/>
        <v>-0.19213741401648543</v>
      </c>
    </row>
    <row r="33" spans="3:20" x14ac:dyDescent="0.55000000000000004">
      <c r="C33">
        <v>26</v>
      </c>
      <c r="D33">
        <f t="shared" si="0"/>
        <v>2.9088888888888889</v>
      </c>
      <c r="E33">
        <f t="shared" si="1"/>
        <v>0.84056660349568391</v>
      </c>
      <c r="F33">
        <f t="shared" si="2"/>
        <v>-0.54170821028274041</v>
      </c>
      <c r="G33">
        <f t="shared" si="7"/>
        <v>0.54485855345163703</v>
      </c>
      <c r="H33">
        <f t="shared" si="3"/>
        <v>0.41357015183960322</v>
      </c>
      <c r="I33">
        <f t="shared" si="4"/>
        <v>-0.13836508304451511</v>
      </c>
      <c r="J33">
        <f t="shared" si="5"/>
        <v>0.44698536237344733</v>
      </c>
      <c r="K33">
        <f t="shared" si="9"/>
        <v>-0.31968793270147433</v>
      </c>
      <c r="L33">
        <f t="shared" si="8"/>
        <v>1.5635348377484537E-2</v>
      </c>
      <c r="M33" s="4">
        <f t="shared" si="12"/>
        <v>0.36353570379467781</v>
      </c>
      <c r="N33" s="4">
        <f t="shared" si="13"/>
        <v>-1.7779862156359572E-2</v>
      </c>
      <c r="O33">
        <f t="shared" si="14"/>
        <v>9.6479873123453519E-2</v>
      </c>
      <c r="P33">
        <f t="shared" si="15"/>
        <v>0.22951654852583669</v>
      </c>
      <c r="Q33">
        <f t="shared" si="16"/>
        <v>-0.12495839116603147</v>
      </c>
      <c r="R33">
        <f t="shared" si="17"/>
        <v>0.11571273895165524</v>
      </c>
      <c r="S33" s="4">
        <f t="shared" si="18"/>
        <v>0.14209743950519282</v>
      </c>
      <c r="T33" s="4">
        <f t="shared" si="19"/>
        <v>-0.13158367173054103</v>
      </c>
    </row>
    <row r="34" spans="3:20" x14ac:dyDescent="0.55000000000000004">
      <c r="C34">
        <v>27</v>
      </c>
      <c r="D34">
        <f t="shared" si="0"/>
        <v>3.02</v>
      </c>
      <c r="E34">
        <f t="shared" si="1"/>
        <v>0.99211470131447799</v>
      </c>
      <c r="F34">
        <f t="shared" si="2"/>
        <v>0.12533323356430282</v>
      </c>
      <c r="G34">
        <f t="shared" si="7"/>
        <v>0.15154809781879408</v>
      </c>
      <c r="H34">
        <f t="shared" si="3"/>
        <v>0.66704144384704323</v>
      </c>
      <c r="I34">
        <f t="shared" si="4"/>
        <v>-0.39331045563284295</v>
      </c>
      <c r="J34">
        <f t="shared" si="5"/>
        <v>0.25347129200744001</v>
      </c>
      <c r="K34">
        <f t="shared" si="9"/>
        <v>-0.25494537258832783</v>
      </c>
      <c r="L34">
        <f t="shared" si="8"/>
        <v>-0.19351407036600732</v>
      </c>
      <c r="M34" s="4">
        <f t="shared" si="12"/>
        <v>0.28991318086330919</v>
      </c>
      <c r="N34" s="4">
        <f t="shared" si="13"/>
        <v>0.2200560814735959</v>
      </c>
      <c r="O34">
        <f t="shared" si="14"/>
        <v>-7.3622522931368617E-2</v>
      </c>
      <c r="P34">
        <f t="shared" si="15"/>
        <v>0.23783594362995547</v>
      </c>
      <c r="Q34">
        <f t="shared" si="16"/>
        <v>-0.17010239605482214</v>
      </c>
      <c r="R34">
        <f t="shared" si="17"/>
        <v>8.3193951041187764E-3</v>
      </c>
      <c r="S34" s="4">
        <f t="shared" si="18"/>
        <v>0.19343330773985568</v>
      </c>
      <c r="T34" s="4">
        <f t="shared" si="19"/>
        <v>-9.4604670522407952E-3</v>
      </c>
    </row>
    <row r="35" spans="3:20" x14ac:dyDescent="0.55000000000000004">
      <c r="C35">
        <v>28</v>
      </c>
      <c r="D35">
        <f t="shared" si="0"/>
        <v>3.1311111111111112</v>
      </c>
      <c r="E35">
        <f t="shared" si="1"/>
        <v>0.67944130426151561</v>
      </c>
      <c r="F35">
        <f t="shared" si="2"/>
        <v>0.73372986450287725</v>
      </c>
      <c r="G35">
        <f t="shared" si="7"/>
        <v>-0.31267339705296238</v>
      </c>
      <c r="H35">
        <f t="shared" si="3"/>
        <v>0.60839663093857443</v>
      </c>
      <c r="I35">
        <f t="shared" si="4"/>
        <v>-0.46422149487175646</v>
      </c>
      <c r="J35">
        <f t="shared" si="5"/>
        <v>-5.8644812908468791E-2</v>
      </c>
      <c r="K35">
        <f t="shared" si="9"/>
        <v>-7.0911039238913509E-2</v>
      </c>
      <c r="L35">
        <f t="shared" si="8"/>
        <v>-0.3121161049159088</v>
      </c>
      <c r="M35" s="4">
        <f t="shared" si="12"/>
        <v>8.0637058579880572E-2</v>
      </c>
      <c r="N35" s="4">
        <f t="shared" si="13"/>
        <v>0.35492533893113443</v>
      </c>
      <c r="O35">
        <f t="shared" si="14"/>
        <v>-0.20927612228342862</v>
      </c>
      <c r="P35">
        <f t="shared" si="15"/>
        <v>0.13486925745753853</v>
      </c>
      <c r="Q35">
        <f t="shared" si="16"/>
        <v>-0.13565359935206001</v>
      </c>
      <c r="R35">
        <f t="shared" si="17"/>
        <v>-0.10296668617241694</v>
      </c>
      <c r="S35" s="4">
        <f t="shared" si="18"/>
        <v>0.15425958151124919</v>
      </c>
      <c r="T35" s="4">
        <f t="shared" si="19"/>
        <v>0.11708939530117896</v>
      </c>
    </row>
    <row r="36" spans="3:20" x14ac:dyDescent="0.55000000000000004">
      <c r="C36">
        <v>29</v>
      </c>
      <c r="D36">
        <f t="shared" si="0"/>
        <v>3.2422222222222223</v>
      </c>
      <c r="E36">
        <f t="shared" si="1"/>
        <v>4.8849769795612792E-2</v>
      </c>
      <c r="F36">
        <f t="shared" si="2"/>
        <v>0.99880613734143409</v>
      </c>
      <c r="G36">
        <f t="shared" si="7"/>
        <v>-0.63059153446590277</v>
      </c>
      <c r="H36">
        <f t="shared" si="3"/>
        <v>0.26507627283855684</v>
      </c>
      <c r="I36">
        <f t="shared" si="4"/>
        <v>-0.31791813741294039</v>
      </c>
      <c r="J36">
        <f t="shared" si="5"/>
        <v>-0.3433203581000176</v>
      </c>
      <c r="K36">
        <f t="shared" si="9"/>
        <v>0.14630335745881606</v>
      </c>
      <c r="L36">
        <f t="shared" si="8"/>
        <v>-0.28467554519154881</v>
      </c>
      <c r="M36" s="4">
        <f t="shared" si="12"/>
        <v>-0.16637003959414631</v>
      </c>
      <c r="N36" s="4">
        <f t="shared" si="13"/>
        <v>0.32372108574702563</v>
      </c>
      <c r="O36">
        <f t="shared" si="14"/>
        <v>-0.24700709817402688</v>
      </c>
      <c r="P36">
        <f t="shared" si="15"/>
        <v>-3.1204253184108799E-2</v>
      </c>
      <c r="Q36">
        <f t="shared" si="16"/>
        <v>-3.7730975890598262E-2</v>
      </c>
      <c r="R36">
        <f t="shared" si="17"/>
        <v>-0.16607351064164733</v>
      </c>
      <c r="S36" s="4">
        <f t="shared" si="18"/>
        <v>4.290608268928231E-2</v>
      </c>
      <c r="T36" s="4">
        <f t="shared" si="19"/>
        <v>0.1888518282894871</v>
      </c>
    </row>
    <row r="37" spans="3:20" x14ac:dyDescent="0.55000000000000004">
      <c r="C37">
        <v>30</v>
      </c>
      <c r="D37">
        <f t="shared" si="0"/>
        <v>3.3533333333333335</v>
      </c>
      <c r="E37">
        <f t="shared" si="1"/>
        <v>-0.60459911486237461</v>
      </c>
      <c r="F37">
        <f t="shared" si="2"/>
        <v>0.79652991802419648</v>
      </c>
      <c r="G37">
        <f t="shared" si="7"/>
        <v>-0.65344888465798745</v>
      </c>
      <c r="H37">
        <f t="shared" si="3"/>
        <v>-0.2022762193172376</v>
      </c>
      <c r="I37">
        <f t="shared" si="4"/>
        <v>-2.285735019208468E-2</v>
      </c>
      <c r="J37">
        <f t="shared" si="5"/>
        <v>-0.46735249215579444</v>
      </c>
      <c r="K37">
        <f t="shared" si="9"/>
        <v>0.29506078722085571</v>
      </c>
      <c r="L37">
        <f t="shared" si="8"/>
        <v>-0.12403213405577684</v>
      </c>
      <c r="M37" s="4">
        <f t="shared" si="12"/>
        <v>-0.33553074724504706</v>
      </c>
      <c r="N37" s="4">
        <f t="shared" si="13"/>
        <v>0.14104413878277999</v>
      </c>
      <c r="O37">
        <f t="shared" si="14"/>
        <v>-0.16916070765090074</v>
      </c>
      <c r="P37">
        <f t="shared" si="15"/>
        <v>-0.18267694696424563</v>
      </c>
      <c r="Q37">
        <f t="shared" si="16"/>
        <v>7.7846390523126141E-2</v>
      </c>
      <c r="R37">
        <f t="shared" si="17"/>
        <v>-0.15147269378013684</v>
      </c>
      <c r="S37" s="4">
        <f t="shared" si="18"/>
        <v>-8.8523649071020172E-2</v>
      </c>
      <c r="T37" s="4">
        <f t="shared" si="19"/>
        <v>0.17224839196688879</v>
      </c>
    </row>
    <row r="38" spans="3:20" x14ac:dyDescent="0.55000000000000004">
      <c r="C38">
        <v>31</v>
      </c>
      <c r="D38">
        <f t="shared" si="0"/>
        <v>3.4644444444444447</v>
      </c>
      <c r="E38">
        <f t="shared" si="1"/>
        <v>-0.97514935430556293</v>
      </c>
      <c r="F38">
        <f t="shared" si="2"/>
        <v>0.22154849761946843</v>
      </c>
      <c r="G38">
        <f t="shared" si="7"/>
        <v>-0.37055023944318832</v>
      </c>
      <c r="H38">
        <f t="shared" si="3"/>
        <v>-0.57498142040472811</v>
      </c>
      <c r="I38">
        <f t="shared" si="4"/>
        <v>0.28289864521479913</v>
      </c>
      <c r="J38">
        <f t="shared" si="5"/>
        <v>-0.3727052010874905</v>
      </c>
      <c r="K38">
        <f t="shared" si="9"/>
        <v>0.30575599540688381</v>
      </c>
      <c r="L38">
        <f t="shared" si="8"/>
        <v>9.464729106830394E-2</v>
      </c>
      <c r="M38" s="4">
        <f t="shared" si="12"/>
        <v>-0.34769288925110364</v>
      </c>
      <c r="N38" s="4">
        <f t="shared" si="13"/>
        <v>-0.10762892824893366</v>
      </c>
      <c r="O38">
        <f t="shared" si="14"/>
        <v>-1.2162142006056587E-2</v>
      </c>
      <c r="P38">
        <f t="shared" si="15"/>
        <v>-0.24867306703171366</v>
      </c>
      <c r="Q38">
        <f t="shared" si="16"/>
        <v>0.15699856564484416</v>
      </c>
      <c r="R38">
        <f t="shared" si="17"/>
        <v>-6.5996120067468023E-2</v>
      </c>
      <c r="S38" s="4">
        <f t="shared" si="18"/>
        <v>-0.1785321816002029</v>
      </c>
      <c r="T38" s="4">
        <f t="shared" si="19"/>
        <v>7.504801871531197E-2</v>
      </c>
    </row>
    <row r="39" spans="3:20" x14ac:dyDescent="0.55000000000000004">
      <c r="C39">
        <v>32</v>
      </c>
      <c r="D39">
        <f t="shared" si="0"/>
        <v>3.5755555555555554</v>
      </c>
      <c r="E39">
        <f t="shared" si="1"/>
        <v>-0.88941637329129841</v>
      </c>
      <c r="F39">
        <f t="shared" si="2"/>
        <v>-0.4570979270586924</v>
      </c>
      <c r="G39">
        <f t="shared" si="7"/>
        <v>8.573298101426452E-2</v>
      </c>
      <c r="H39">
        <f t="shared" si="3"/>
        <v>-0.67864642467816083</v>
      </c>
      <c r="I39">
        <f t="shared" si="4"/>
        <v>0.45628322045745284</v>
      </c>
      <c r="J39">
        <f t="shared" si="5"/>
        <v>-0.10366500427343273</v>
      </c>
      <c r="K39">
        <f t="shared" si="9"/>
        <v>0.17338457524265372</v>
      </c>
      <c r="L39">
        <f t="shared" si="8"/>
        <v>0.26904019681405777</v>
      </c>
      <c r="M39" s="4">
        <f t="shared" si="12"/>
        <v>-0.19716566420053461</v>
      </c>
      <c r="N39" s="4">
        <f t="shared" si="13"/>
        <v>-0.30594122359067033</v>
      </c>
      <c r="O39">
        <f t="shared" si="14"/>
        <v>0.15052722505056904</v>
      </c>
      <c r="P39">
        <f t="shared" si="15"/>
        <v>-0.19831229534173667</v>
      </c>
      <c r="Q39">
        <f t="shared" si="16"/>
        <v>0.16268936705662562</v>
      </c>
      <c r="R39">
        <f t="shared" si="17"/>
        <v>5.0360771689976991E-2</v>
      </c>
      <c r="S39" s="4">
        <f t="shared" si="18"/>
        <v>-0.18500352219447802</v>
      </c>
      <c r="T39" s="4">
        <f t="shared" si="19"/>
        <v>-5.7268156558956673E-2</v>
      </c>
    </row>
    <row r="40" spans="3:20" x14ac:dyDescent="0.55000000000000004">
      <c r="C40">
        <v>33</v>
      </c>
      <c r="D40">
        <f t="shared" si="0"/>
        <v>3.6866666666666665</v>
      </c>
      <c r="E40">
        <f t="shared" si="1"/>
        <v>-0.38751558645210554</v>
      </c>
      <c r="F40">
        <f t="shared" si="2"/>
        <v>-0.92186315158849941</v>
      </c>
      <c r="G40">
        <f t="shared" si="7"/>
        <v>0.50190078683919293</v>
      </c>
      <c r="H40">
        <f t="shared" si="3"/>
        <v>-0.46476522452980701</v>
      </c>
      <c r="I40">
        <f t="shared" si="4"/>
        <v>0.41616780582492841</v>
      </c>
      <c r="J40">
        <f t="shared" si="5"/>
        <v>0.21388120014835382</v>
      </c>
      <c r="K40">
        <f t="shared" si="9"/>
        <v>-4.0115414632524438E-2</v>
      </c>
      <c r="L40">
        <f t="shared" si="8"/>
        <v>0.31754620442178655</v>
      </c>
      <c r="M40" s="4">
        <f t="shared" si="12"/>
        <v>4.5617566381740082E-2</v>
      </c>
      <c r="N40" s="4">
        <f t="shared" si="13"/>
        <v>-0.36110022025637428</v>
      </c>
      <c r="O40">
        <f t="shared" si="14"/>
        <v>0.24278323058227469</v>
      </c>
      <c r="P40">
        <f t="shared" si="15"/>
        <v>-5.5158996665703952E-2</v>
      </c>
      <c r="Q40">
        <f t="shared" si="16"/>
        <v>9.2256005531705654E-2</v>
      </c>
      <c r="R40">
        <f t="shared" si="17"/>
        <v>0.14315329867603271</v>
      </c>
      <c r="S40" s="4">
        <f t="shared" si="18"/>
        <v>-0.10490965866882895</v>
      </c>
      <c r="T40" s="4">
        <f t="shared" si="19"/>
        <v>-0.16278792491463762</v>
      </c>
    </row>
    <row r="41" spans="3:20" x14ac:dyDescent="0.55000000000000004">
      <c r="C41">
        <v>34</v>
      </c>
      <c r="D41">
        <f t="shared" si="0"/>
        <v>3.7977777777777777</v>
      </c>
      <c r="E41">
        <f t="shared" si="1"/>
        <v>0.29570805004404666</v>
      </c>
      <c r="F41">
        <f t="shared" si="2"/>
        <v>-0.95527836212234374</v>
      </c>
      <c r="G41">
        <f t="shared" si="7"/>
        <v>0.68322363649615214</v>
      </c>
      <c r="H41">
        <f t="shared" si="3"/>
        <v>-3.3415210533844331E-2</v>
      </c>
      <c r="I41">
        <f t="shared" si="4"/>
        <v>0.18132284965695922</v>
      </c>
      <c r="J41">
        <f t="shared" si="5"/>
        <v>0.43135001399596268</v>
      </c>
      <c r="K41">
        <f t="shared" si="9"/>
        <v>-0.23484495616796919</v>
      </c>
      <c r="L41">
        <f t="shared" si="8"/>
        <v>0.21746881384760886</v>
      </c>
      <c r="M41" s="4">
        <f t="shared" si="12"/>
        <v>0.26705583067122374</v>
      </c>
      <c r="N41" s="4">
        <f t="shared" si="13"/>
        <v>-0.24729641068219815</v>
      </c>
      <c r="O41">
        <f t="shared" si="14"/>
        <v>0.22143826428948366</v>
      </c>
      <c r="P41">
        <f t="shared" si="15"/>
        <v>0.11380380957417613</v>
      </c>
      <c r="Q41">
        <f t="shared" si="16"/>
        <v>-2.1344966292791034E-2</v>
      </c>
      <c r="R41">
        <f t="shared" si="17"/>
        <v>0.16896280623988008</v>
      </c>
      <c r="S41" s="4">
        <f t="shared" si="18"/>
        <v>2.4272600088949048E-2</v>
      </c>
      <c r="T41" s="4">
        <f t="shared" si="19"/>
        <v>-0.1921374140164942</v>
      </c>
    </row>
    <row r="42" spans="3:20" x14ac:dyDescent="0.55000000000000004">
      <c r="C42">
        <v>35</v>
      </c>
      <c r="D42">
        <f t="shared" si="0"/>
        <v>3.9088888888888889</v>
      </c>
      <c r="E42">
        <f t="shared" si="1"/>
        <v>0.8405666034956838</v>
      </c>
      <c r="F42">
        <f t="shared" si="2"/>
        <v>-0.54170821028274063</v>
      </c>
      <c r="G42">
        <f t="shared" si="7"/>
        <v>0.54485855345163714</v>
      </c>
      <c r="H42">
        <f t="shared" si="3"/>
        <v>0.41357015183960311</v>
      </c>
      <c r="I42">
        <f t="shared" si="4"/>
        <v>-0.138365083044515</v>
      </c>
      <c r="J42">
        <f t="shared" si="5"/>
        <v>0.44698536237344744</v>
      </c>
      <c r="K42">
        <f t="shared" si="9"/>
        <v>-0.31968793270147422</v>
      </c>
      <c r="L42">
        <f t="shared" si="8"/>
        <v>1.5635348377484759E-2</v>
      </c>
      <c r="M42" s="4">
        <f t="shared" si="12"/>
        <v>0.36353570379467792</v>
      </c>
      <c r="N42" s="4">
        <f t="shared" si="13"/>
        <v>-1.7779862156359572E-2</v>
      </c>
      <c r="O42">
        <f t="shared" si="14"/>
        <v>9.6479873123454185E-2</v>
      </c>
      <c r="P42">
        <f t="shared" si="15"/>
        <v>0.22951654852583858</v>
      </c>
      <c r="Q42">
        <f t="shared" si="16"/>
        <v>-0.12495839116602947</v>
      </c>
      <c r="R42">
        <f t="shared" si="17"/>
        <v>0.11571273895166245</v>
      </c>
      <c r="S42" s="4">
        <f t="shared" si="18"/>
        <v>0.14209743950519427</v>
      </c>
      <c r="T42" s="4">
        <f t="shared" si="19"/>
        <v>-0.1315836717305357</v>
      </c>
    </row>
    <row r="43" spans="3:20" x14ac:dyDescent="0.55000000000000004">
      <c r="C43">
        <v>36</v>
      </c>
      <c r="D43">
        <f t="shared" si="0"/>
        <v>4.0199999999999996</v>
      </c>
      <c r="E43">
        <f t="shared" si="1"/>
        <v>0.99211470131447854</v>
      </c>
      <c r="F43">
        <f t="shared" si="2"/>
        <v>0.12533323356429904</v>
      </c>
      <c r="G43">
        <f t="shared" si="7"/>
        <v>0.15154809781879475</v>
      </c>
      <c r="H43">
        <f t="shared" si="3"/>
        <v>0.66704144384703967</v>
      </c>
      <c r="I43">
        <f t="shared" si="4"/>
        <v>-0.39331045563284239</v>
      </c>
      <c r="J43">
        <f t="shared" si="5"/>
        <v>0.25347129200743657</v>
      </c>
      <c r="K43">
        <f t="shared" si="9"/>
        <v>-0.25494537258832739</v>
      </c>
      <c r="L43">
        <f t="shared" si="8"/>
        <v>-0.19351407036601087</v>
      </c>
      <c r="M43" s="4">
        <f t="shared" si="12"/>
        <v>0.28991318086330975</v>
      </c>
      <c r="N43" s="4">
        <f t="shared" si="13"/>
        <v>0.22005608147359224</v>
      </c>
      <c r="O43">
        <f t="shared" si="14"/>
        <v>-7.3622522931368173E-2</v>
      </c>
      <c r="P43">
        <f t="shared" si="15"/>
        <v>0.23783594362995181</v>
      </c>
      <c r="Q43">
        <f t="shared" si="16"/>
        <v>-0.17010239605482236</v>
      </c>
      <c r="R43">
        <f t="shared" si="17"/>
        <v>8.3193951041132252E-3</v>
      </c>
      <c r="S43" s="4">
        <f t="shared" si="18"/>
        <v>0.19343330773985556</v>
      </c>
      <c r="T43" s="4">
        <f t="shared" si="19"/>
        <v>-9.4604670522463463E-3</v>
      </c>
    </row>
    <row r="44" spans="3:20" x14ac:dyDescent="0.55000000000000004">
      <c r="C44">
        <v>37</v>
      </c>
      <c r="D44">
        <f t="shared" si="0"/>
        <v>4.1311111111111103</v>
      </c>
      <c r="E44">
        <f t="shared" si="1"/>
        <v>0.67944130426152094</v>
      </c>
      <c r="F44">
        <f t="shared" si="2"/>
        <v>0.73372986450287225</v>
      </c>
      <c r="G44">
        <f t="shared" si="7"/>
        <v>-0.3126733970529576</v>
      </c>
      <c r="H44">
        <f t="shared" si="3"/>
        <v>0.60839663093857321</v>
      </c>
      <c r="I44">
        <f t="shared" si="4"/>
        <v>-0.46422149487175235</v>
      </c>
      <c r="J44">
        <f t="shared" si="5"/>
        <v>-5.8644812908466459E-2</v>
      </c>
      <c r="K44">
        <f t="shared" si="9"/>
        <v>-7.0911039238909956E-2</v>
      </c>
      <c r="L44">
        <f t="shared" si="8"/>
        <v>-0.31211610491590303</v>
      </c>
      <c r="M44" s="4">
        <f t="shared" si="12"/>
        <v>8.0637058579884791E-2</v>
      </c>
      <c r="N44" s="4">
        <f t="shared" si="13"/>
        <v>0.35492533893113665</v>
      </c>
      <c r="O44">
        <f t="shared" si="14"/>
        <v>-0.20927612228342496</v>
      </c>
      <c r="P44">
        <f t="shared" si="15"/>
        <v>0.13486925745754441</v>
      </c>
      <c r="Q44">
        <f t="shared" si="16"/>
        <v>-0.13565359935205679</v>
      </c>
      <c r="R44">
        <f t="shared" si="17"/>
        <v>-0.1029666861724074</v>
      </c>
      <c r="S44" s="4">
        <f t="shared" si="18"/>
        <v>0.15425958151125296</v>
      </c>
      <c r="T44" s="4">
        <f t="shared" si="19"/>
        <v>0.11708939530118484</v>
      </c>
    </row>
    <row r="45" spans="3:20" x14ac:dyDescent="0.55000000000000004">
      <c r="C45">
        <v>38</v>
      </c>
      <c r="D45">
        <f t="shared" si="0"/>
        <v>4.2422222222222219</v>
      </c>
      <c r="E45">
        <f t="shared" si="1"/>
        <v>4.8849769795616588E-2</v>
      </c>
      <c r="F45">
        <f t="shared" si="2"/>
        <v>0.99880613734143386</v>
      </c>
      <c r="G45">
        <f t="shared" si="7"/>
        <v>-0.63059153446590432</v>
      </c>
      <c r="H45">
        <f t="shared" si="3"/>
        <v>0.26507627283856161</v>
      </c>
      <c r="I45">
        <f t="shared" si="4"/>
        <v>-0.31791813741294672</v>
      </c>
      <c r="J45">
        <f t="shared" si="5"/>
        <v>-0.3433203581000116</v>
      </c>
      <c r="K45">
        <f t="shared" si="9"/>
        <v>0.14630335745880563</v>
      </c>
      <c r="L45">
        <f t="shared" si="8"/>
        <v>-0.28467554519154514</v>
      </c>
      <c r="M45" s="4">
        <f t="shared" si="12"/>
        <v>-0.16637003959415197</v>
      </c>
      <c r="N45" s="4">
        <f t="shared" si="13"/>
        <v>0.32372108574702807</v>
      </c>
      <c r="O45">
        <f t="shared" si="14"/>
        <v>-0.24700709817403677</v>
      </c>
      <c r="P45">
        <f t="shared" si="15"/>
        <v>-3.1204253184108577E-2</v>
      </c>
      <c r="Q45">
        <f t="shared" si="16"/>
        <v>-3.7730975890611806E-2</v>
      </c>
      <c r="R45">
        <f t="shared" si="17"/>
        <v>-0.16607351064165299</v>
      </c>
      <c r="S45" s="4">
        <f t="shared" si="18"/>
        <v>4.2906082689272984E-2</v>
      </c>
      <c r="T45" s="4">
        <f t="shared" si="19"/>
        <v>0.18885182828948366</v>
      </c>
    </row>
    <row r="46" spans="3:20" x14ac:dyDescent="0.55000000000000004">
      <c r="C46">
        <v>39</v>
      </c>
      <c r="D46">
        <f t="shared" si="0"/>
        <v>4.3533333333333326</v>
      </c>
      <c r="E46">
        <f t="shared" si="1"/>
        <v>-0.6045991148623715</v>
      </c>
      <c r="F46">
        <f t="shared" si="2"/>
        <v>0.79652991802419881</v>
      </c>
      <c r="G46">
        <f t="shared" si="7"/>
        <v>-0.65344888465798812</v>
      </c>
      <c r="H46">
        <f t="shared" si="3"/>
        <v>-0.20227621931723505</v>
      </c>
      <c r="I46">
        <f t="shared" si="4"/>
        <v>-2.2857350192083792E-2</v>
      </c>
      <c r="J46">
        <f t="shared" si="5"/>
        <v>-0.46735249215579666</v>
      </c>
      <c r="K46">
        <f t="shared" si="9"/>
        <v>0.29506078722086293</v>
      </c>
      <c r="L46">
        <f t="shared" si="8"/>
        <v>-0.12403213405578506</v>
      </c>
      <c r="M46" s="4">
        <f t="shared" si="12"/>
        <v>-0.33553074724504139</v>
      </c>
      <c r="N46" s="4">
        <f t="shared" si="13"/>
        <v>0.14104413878277655</v>
      </c>
      <c r="O46">
        <f t="shared" si="14"/>
        <v>-0.16916070765088942</v>
      </c>
      <c r="P46">
        <f t="shared" si="15"/>
        <v>-0.18267694696425152</v>
      </c>
      <c r="Q46">
        <f t="shared" si="16"/>
        <v>7.7846390523147346E-2</v>
      </c>
      <c r="R46">
        <f t="shared" si="17"/>
        <v>-0.15147269378014294</v>
      </c>
      <c r="S46" s="4">
        <f t="shared" si="18"/>
        <v>-8.8523649071004629E-2</v>
      </c>
      <c r="T46" s="4">
        <f t="shared" si="19"/>
        <v>0.17224839196688513</v>
      </c>
    </row>
    <row r="47" spans="3:20" x14ac:dyDescent="0.55000000000000004">
      <c r="C47">
        <v>40</v>
      </c>
      <c r="D47">
        <f t="shared" si="0"/>
        <v>4.4644444444444442</v>
      </c>
      <c r="E47">
        <f t="shared" si="1"/>
        <v>-0.97514935430556293</v>
      </c>
      <c r="F47">
        <f t="shared" si="2"/>
        <v>0.22154849761946868</v>
      </c>
      <c r="G47">
        <f t="shared" si="7"/>
        <v>-0.37055023944319143</v>
      </c>
      <c r="H47">
        <f t="shared" si="3"/>
        <v>-0.5749814204047301</v>
      </c>
      <c r="I47">
        <f t="shared" si="4"/>
        <v>0.28289864521479668</v>
      </c>
      <c r="J47">
        <f t="shared" si="5"/>
        <v>-0.37270520108749505</v>
      </c>
      <c r="K47">
        <f t="shared" si="9"/>
        <v>0.30575599540688048</v>
      </c>
      <c r="L47">
        <f t="shared" si="8"/>
        <v>9.4647291068301609E-2</v>
      </c>
      <c r="M47" s="4">
        <f t="shared" si="12"/>
        <v>-0.34769288925110764</v>
      </c>
      <c r="N47" s="4">
        <f t="shared" si="13"/>
        <v>-0.10762892824893344</v>
      </c>
      <c r="O47">
        <f t="shared" si="14"/>
        <v>-1.2162142006066246E-2</v>
      </c>
      <c r="P47">
        <f t="shared" si="15"/>
        <v>-0.24867306703170999</v>
      </c>
      <c r="Q47">
        <f t="shared" si="16"/>
        <v>0.15699856564482317</v>
      </c>
      <c r="R47">
        <f t="shared" si="17"/>
        <v>-6.5996120067458475E-2</v>
      </c>
      <c r="S47" s="4">
        <f t="shared" si="18"/>
        <v>-0.17853218160021822</v>
      </c>
      <c r="T47" s="4">
        <f t="shared" si="19"/>
        <v>7.5048018715318077E-2</v>
      </c>
    </row>
    <row r="48" spans="3:20" x14ac:dyDescent="0.55000000000000004">
      <c r="C48">
        <v>41</v>
      </c>
      <c r="D48">
        <f t="shared" si="0"/>
        <v>4.5755555555555549</v>
      </c>
      <c r="E48">
        <f t="shared" si="1"/>
        <v>-0.88941637329130019</v>
      </c>
      <c r="F48">
        <f t="shared" si="2"/>
        <v>-0.45709792705868901</v>
      </c>
      <c r="G48">
        <f t="shared" si="7"/>
        <v>8.5732981014262744E-2</v>
      </c>
      <c r="H48">
        <f t="shared" si="3"/>
        <v>-0.67864642467815772</v>
      </c>
      <c r="I48">
        <f t="shared" si="4"/>
        <v>0.45628322045745418</v>
      </c>
      <c r="J48">
        <f t="shared" si="5"/>
        <v>-0.10366500427342762</v>
      </c>
      <c r="K48">
        <f t="shared" si="9"/>
        <v>0.17338457524265749</v>
      </c>
      <c r="L48">
        <f t="shared" si="8"/>
        <v>0.26904019681406743</v>
      </c>
      <c r="M48" s="4">
        <f t="shared" si="12"/>
        <v>-0.19716566420053394</v>
      </c>
      <c r="N48" s="4">
        <f t="shared" si="13"/>
        <v>-0.30594122359066267</v>
      </c>
      <c r="O48">
        <f t="shared" si="14"/>
        <v>0.1505272250505737</v>
      </c>
      <c r="P48">
        <f t="shared" si="15"/>
        <v>-0.19831229534172923</v>
      </c>
      <c r="Q48">
        <f t="shared" si="16"/>
        <v>0.16268936705663994</v>
      </c>
      <c r="R48">
        <f t="shared" si="17"/>
        <v>5.0360771689980766E-2</v>
      </c>
      <c r="S48" s="4">
        <f t="shared" si="18"/>
        <v>-0.1850035221944677</v>
      </c>
      <c r="T48" s="4">
        <f t="shared" si="19"/>
        <v>-5.7268156558952676E-2</v>
      </c>
    </row>
    <row r="49" spans="3:20" x14ac:dyDescent="0.55000000000000004">
      <c r="C49">
        <v>42</v>
      </c>
      <c r="D49">
        <f t="shared" si="0"/>
        <v>4.6866666666666665</v>
      </c>
      <c r="E49">
        <f t="shared" si="1"/>
        <v>-0.38751558645210576</v>
      </c>
      <c r="F49">
        <f t="shared" si="2"/>
        <v>-0.9218631515884993</v>
      </c>
      <c r="G49">
        <f t="shared" si="7"/>
        <v>0.50190078683919448</v>
      </c>
      <c r="H49">
        <f t="shared" si="3"/>
        <v>-0.46476522452981028</v>
      </c>
      <c r="I49">
        <f t="shared" si="4"/>
        <v>0.41616780582493174</v>
      </c>
      <c r="J49">
        <f t="shared" si="5"/>
        <v>0.21388120014834744</v>
      </c>
      <c r="K49">
        <f t="shared" si="9"/>
        <v>-4.0115414632522439E-2</v>
      </c>
      <c r="L49">
        <f t="shared" si="8"/>
        <v>0.31754620442177506</v>
      </c>
      <c r="M49" s="4">
        <f t="shared" si="12"/>
        <v>4.5617566381740304E-2</v>
      </c>
      <c r="N49" s="4">
        <f t="shared" si="13"/>
        <v>-0.36110022025638266</v>
      </c>
      <c r="O49">
        <f t="shared" si="14"/>
        <v>0.24278323058227425</v>
      </c>
      <c r="P49">
        <f t="shared" si="15"/>
        <v>-5.5158996665719995E-2</v>
      </c>
      <c r="Q49">
        <f t="shared" si="16"/>
        <v>9.2256005531700547E-2</v>
      </c>
      <c r="R49">
        <f t="shared" si="17"/>
        <v>0.14315329867600923</v>
      </c>
      <c r="S49" s="4">
        <f t="shared" si="18"/>
        <v>-0.10490965866883339</v>
      </c>
      <c r="T49" s="4">
        <f t="shared" si="19"/>
        <v>-0.16278792491465344</v>
      </c>
    </row>
    <row r="50" spans="3:20" x14ac:dyDescent="0.55000000000000004">
      <c r="C50">
        <v>43</v>
      </c>
      <c r="D50">
        <f t="shared" si="0"/>
        <v>4.7977777777777773</v>
      </c>
      <c r="E50">
        <f t="shared" si="1"/>
        <v>0.29570805004404299</v>
      </c>
      <c r="F50">
        <f t="shared" si="2"/>
        <v>-0.95527836212234485</v>
      </c>
      <c r="G50">
        <f t="shared" si="7"/>
        <v>0.68322363649614881</v>
      </c>
      <c r="H50">
        <f t="shared" si="3"/>
        <v>-3.3415210533845552E-2</v>
      </c>
      <c r="I50">
        <f t="shared" si="4"/>
        <v>0.18132284965695433</v>
      </c>
      <c r="J50">
        <f t="shared" si="5"/>
        <v>0.43135001399596473</v>
      </c>
      <c r="K50">
        <f t="shared" si="9"/>
        <v>-0.2348449561679774</v>
      </c>
      <c r="L50">
        <f t="shared" si="8"/>
        <v>0.21746881384761729</v>
      </c>
      <c r="M50" s="4">
        <f t="shared" si="12"/>
        <v>0.26705583067121708</v>
      </c>
      <c r="N50" s="4">
        <f t="shared" si="13"/>
        <v>-0.24729641068219299</v>
      </c>
      <c r="O50">
        <f t="shared" si="14"/>
        <v>0.22143826428947677</v>
      </c>
      <c r="P50">
        <f t="shared" si="15"/>
        <v>0.11380380957418967</v>
      </c>
      <c r="Q50">
        <f t="shared" si="16"/>
        <v>-2.1344966292797474E-2</v>
      </c>
      <c r="R50">
        <f t="shared" si="17"/>
        <v>0.16896280623990967</v>
      </c>
      <c r="S50" s="4">
        <f t="shared" si="18"/>
        <v>2.4272600088942831E-2</v>
      </c>
      <c r="T50" s="4">
        <f t="shared" si="19"/>
        <v>-0.192137414016473</v>
      </c>
    </row>
    <row r="51" spans="3:20" x14ac:dyDescent="0.55000000000000004">
      <c r="C51">
        <v>44</v>
      </c>
      <c r="D51">
        <f t="shared" si="0"/>
        <v>4.9088888888888889</v>
      </c>
      <c r="E51">
        <f t="shared" si="1"/>
        <v>0.84056660349568368</v>
      </c>
      <c r="F51">
        <f t="shared" si="2"/>
        <v>-0.54170821028274085</v>
      </c>
      <c r="G51">
        <f t="shared" si="7"/>
        <v>0.54485855345164069</v>
      </c>
      <c r="H51">
        <f t="shared" si="3"/>
        <v>0.41357015183960399</v>
      </c>
      <c r="I51">
        <f t="shared" si="4"/>
        <v>-0.13836508304450812</v>
      </c>
      <c r="J51">
        <f t="shared" si="5"/>
        <v>0.44698536237344955</v>
      </c>
      <c r="K51">
        <f t="shared" si="9"/>
        <v>-0.31968793270146245</v>
      </c>
      <c r="L51">
        <f t="shared" si="8"/>
        <v>1.5635348377484815E-2</v>
      </c>
      <c r="M51" s="4">
        <f t="shared" si="12"/>
        <v>0.36353570379468636</v>
      </c>
      <c r="N51" s="4">
        <f t="shared" si="13"/>
        <v>-1.7779862156360737E-2</v>
      </c>
      <c r="O51">
        <f t="shared" si="14"/>
        <v>9.6479873123469284E-2</v>
      </c>
      <c r="P51">
        <f t="shared" si="15"/>
        <v>0.22951654852583225</v>
      </c>
      <c r="Q51">
        <f t="shared" si="16"/>
        <v>-0.12495839116600749</v>
      </c>
      <c r="R51">
        <f t="shared" si="17"/>
        <v>0.11571273895164258</v>
      </c>
      <c r="S51" s="4">
        <f t="shared" si="18"/>
        <v>0.14209743950520959</v>
      </c>
      <c r="T51" s="4">
        <f t="shared" si="19"/>
        <v>-0.13158367173055041</v>
      </c>
    </row>
    <row r="52" spans="3:20" x14ac:dyDescent="0.55000000000000004">
      <c r="C52">
        <v>45</v>
      </c>
      <c r="D52">
        <f t="shared" si="0"/>
        <v>5.0199999999999996</v>
      </c>
      <c r="E52">
        <f t="shared" si="1"/>
        <v>0.99211470131447854</v>
      </c>
      <c r="F52">
        <f t="shared" si="2"/>
        <v>0.12533323356429879</v>
      </c>
      <c r="G52">
        <f t="shared" si="7"/>
        <v>0.15154809781879486</v>
      </c>
      <c r="H52">
        <f t="shared" si="3"/>
        <v>0.66704144384703967</v>
      </c>
      <c r="I52">
        <f t="shared" si="4"/>
        <v>-0.39331045563284583</v>
      </c>
      <c r="J52">
        <f t="shared" si="5"/>
        <v>0.25347129200743568</v>
      </c>
      <c r="K52">
        <f t="shared" si="9"/>
        <v>-0.25494537258833772</v>
      </c>
      <c r="L52">
        <f t="shared" si="8"/>
        <v>-0.19351407036601387</v>
      </c>
      <c r="M52" s="4">
        <f t="shared" si="12"/>
        <v>0.28991318086330298</v>
      </c>
      <c r="N52" s="4">
        <f t="shared" si="13"/>
        <v>0.22005608147359013</v>
      </c>
      <c r="O52">
        <f t="shared" si="14"/>
        <v>-7.3622522931383383E-2</v>
      </c>
      <c r="P52">
        <f t="shared" si="15"/>
        <v>0.23783594362995086</v>
      </c>
      <c r="Q52">
        <f t="shared" si="16"/>
        <v>-0.17010239605485267</v>
      </c>
      <c r="R52">
        <f t="shared" si="17"/>
        <v>8.3193951041186098E-3</v>
      </c>
      <c r="S52" s="4">
        <f t="shared" si="18"/>
        <v>0.19343330773983369</v>
      </c>
      <c r="T52" s="4">
        <f t="shared" si="19"/>
        <v>-9.4604670522421275E-3</v>
      </c>
    </row>
    <row r="53" spans="3:20" x14ac:dyDescent="0.55000000000000004">
      <c r="C53">
        <v>46</v>
      </c>
      <c r="D53">
        <f t="shared" si="0"/>
        <v>5.1311111111111103</v>
      </c>
      <c r="E53">
        <f t="shared" si="1"/>
        <v>0.67944130426152372</v>
      </c>
      <c r="F53">
        <f t="shared" si="2"/>
        <v>0.7337298645028697</v>
      </c>
      <c r="G53">
        <f t="shared" si="7"/>
        <v>-0.31267339705295483</v>
      </c>
      <c r="H53">
        <f t="shared" si="3"/>
        <v>0.60839663093857088</v>
      </c>
      <c r="I53">
        <f t="shared" si="4"/>
        <v>-0.46422149487174968</v>
      </c>
      <c r="J53">
        <f t="shared" si="5"/>
        <v>-5.8644812908468791E-2</v>
      </c>
      <c r="K53">
        <f t="shared" si="9"/>
        <v>-7.091103923890385E-2</v>
      </c>
      <c r="L53">
        <f t="shared" si="8"/>
        <v>-0.31211610491590447</v>
      </c>
      <c r="M53" s="4">
        <f t="shared" si="12"/>
        <v>8.0637058579891008E-2</v>
      </c>
      <c r="N53" s="4">
        <f t="shared" si="13"/>
        <v>0.3549253389311352</v>
      </c>
      <c r="O53">
        <f t="shared" si="14"/>
        <v>-0.20927612228341197</v>
      </c>
      <c r="P53">
        <f t="shared" si="15"/>
        <v>0.13486925745754508</v>
      </c>
      <c r="Q53">
        <f t="shared" si="16"/>
        <v>-0.13565359935202859</v>
      </c>
      <c r="R53">
        <f t="shared" si="17"/>
        <v>-0.10296668617240579</v>
      </c>
      <c r="S53" s="4">
        <f t="shared" si="18"/>
        <v>0.15425958151127439</v>
      </c>
      <c r="T53" s="4">
        <f t="shared" si="19"/>
        <v>0.11708939530118434</v>
      </c>
    </row>
    <row r="54" spans="3:20" x14ac:dyDescent="0.55000000000000004">
      <c r="C54">
        <v>47</v>
      </c>
      <c r="D54">
        <f t="shared" si="0"/>
        <v>5.2422222222222219</v>
      </c>
      <c r="E54">
        <f t="shared" si="1"/>
        <v>4.8849769795616831E-2</v>
      </c>
      <c r="F54">
        <f t="shared" si="2"/>
        <v>0.99880613734143386</v>
      </c>
      <c r="G54">
        <f t="shared" si="7"/>
        <v>-0.63059153446590688</v>
      </c>
      <c r="H54">
        <f t="shared" si="3"/>
        <v>0.26507627283856416</v>
      </c>
      <c r="I54">
        <f t="shared" si="4"/>
        <v>-0.31791813741295205</v>
      </c>
      <c r="J54">
        <f t="shared" si="5"/>
        <v>-0.34332035810000672</v>
      </c>
      <c r="K54">
        <f t="shared" si="9"/>
        <v>0.14630335745879763</v>
      </c>
      <c r="L54">
        <f t="shared" si="8"/>
        <v>-0.28467554519153793</v>
      </c>
      <c r="M54" s="4">
        <f t="shared" si="12"/>
        <v>-0.16637003959415719</v>
      </c>
      <c r="N54" s="4">
        <f t="shared" si="13"/>
        <v>0.32372108574703296</v>
      </c>
      <c r="O54">
        <f t="shared" si="14"/>
        <v>-0.2470070981740482</v>
      </c>
      <c r="P54">
        <f t="shared" si="15"/>
        <v>-3.1204253184102249E-2</v>
      </c>
      <c r="Q54">
        <f t="shared" si="16"/>
        <v>-3.7730975890636231E-2</v>
      </c>
      <c r="R54">
        <f t="shared" si="17"/>
        <v>-0.16607351064164733</v>
      </c>
      <c r="S54" s="4">
        <f t="shared" si="18"/>
        <v>4.2906082689254776E-2</v>
      </c>
      <c r="T54" s="4">
        <f t="shared" si="19"/>
        <v>0.18885182828948788</v>
      </c>
    </row>
    <row r="55" spans="3:20" x14ac:dyDescent="0.55000000000000004">
      <c r="C55">
        <v>48</v>
      </c>
      <c r="D55">
        <f t="shared" si="0"/>
        <v>5.3533333333333326</v>
      </c>
      <c r="E55">
        <f t="shared" si="1"/>
        <v>-0.60459911486237139</v>
      </c>
      <c r="F55">
        <f t="shared" si="2"/>
        <v>0.79652991802419892</v>
      </c>
      <c r="G55">
        <f t="shared" si="7"/>
        <v>-0.65344888465798823</v>
      </c>
      <c r="H55">
        <f t="shared" si="3"/>
        <v>-0.20227621931723494</v>
      </c>
      <c r="I55">
        <f t="shared" si="4"/>
        <v>-2.2857350192081349E-2</v>
      </c>
      <c r="J55">
        <f t="shared" si="5"/>
        <v>-0.4673524921557991</v>
      </c>
      <c r="K55">
        <f t="shared" si="9"/>
        <v>0.2950607872208707</v>
      </c>
      <c r="L55">
        <f t="shared" si="8"/>
        <v>-0.12403213405579239</v>
      </c>
      <c r="M55" s="4">
        <f t="shared" si="12"/>
        <v>-0.33553074724503618</v>
      </c>
      <c r="N55" s="4">
        <f t="shared" si="13"/>
        <v>0.14104413878277178</v>
      </c>
      <c r="O55">
        <f t="shared" si="14"/>
        <v>-0.16916070765087898</v>
      </c>
      <c r="P55">
        <f t="shared" si="15"/>
        <v>-0.18267694696426118</v>
      </c>
      <c r="Q55">
        <f t="shared" si="16"/>
        <v>7.7846390523169218E-2</v>
      </c>
      <c r="R55">
        <f t="shared" si="17"/>
        <v>-0.15147269378015893</v>
      </c>
      <c r="S55" s="4">
        <f t="shared" si="18"/>
        <v>-8.8523649070987975E-2</v>
      </c>
      <c r="T55" s="4">
        <f t="shared" si="19"/>
        <v>0.17224839196687403</v>
      </c>
    </row>
    <row r="56" spans="3:20" x14ac:dyDescent="0.55000000000000004">
      <c r="C56">
        <v>49</v>
      </c>
      <c r="D56">
        <f t="shared" si="0"/>
        <v>5.4644444444444442</v>
      </c>
      <c r="E56">
        <f t="shared" si="1"/>
        <v>-0.97514935430556204</v>
      </c>
      <c r="F56">
        <f t="shared" si="2"/>
        <v>0.22154849761947237</v>
      </c>
      <c r="G56">
        <f t="shared" si="7"/>
        <v>-0.37055023944319065</v>
      </c>
      <c r="H56">
        <f t="shared" si="3"/>
        <v>-0.57498142040472655</v>
      </c>
      <c r="I56">
        <f t="shared" si="4"/>
        <v>0.28289864521479757</v>
      </c>
      <c r="J56">
        <f t="shared" si="5"/>
        <v>-0.37270520108749161</v>
      </c>
      <c r="K56">
        <f t="shared" si="9"/>
        <v>0.30575599540687892</v>
      </c>
      <c r="L56">
        <f t="shared" si="8"/>
        <v>9.4647291068307493E-2</v>
      </c>
      <c r="M56" s="4">
        <f t="shared" si="12"/>
        <v>-0.3476928892511093</v>
      </c>
      <c r="N56" s="4">
        <f t="shared" si="13"/>
        <v>-0.10762892824892745</v>
      </c>
      <c r="O56">
        <f t="shared" si="14"/>
        <v>-1.2162142006073129E-2</v>
      </c>
      <c r="P56">
        <f t="shared" si="15"/>
        <v>-0.24867306703169922</v>
      </c>
      <c r="Q56">
        <f t="shared" si="16"/>
        <v>0.15699856564480585</v>
      </c>
      <c r="R56">
        <f t="shared" si="17"/>
        <v>-6.5996120067438047E-2</v>
      </c>
      <c r="S56" s="4">
        <f t="shared" si="18"/>
        <v>-0.17853218160023032</v>
      </c>
      <c r="T56" s="4">
        <f t="shared" si="19"/>
        <v>7.5048018715333731E-2</v>
      </c>
    </row>
    <row r="57" spans="3:20" x14ac:dyDescent="0.55000000000000004">
      <c r="C57">
        <v>50</v>
      </c>
      <c r="D57">
        <f t="shared" si="0"/>
        <v>5.5755555555555549</v>
      </c>
      <c r="E57">
        <f t="shared" si="1"/>
        <v>-0.8894163732913003</v>
      </c>
      <c r="F57">
        <f t="shared" si="2"/>
        <v>-0.45709792705868879</v>
      </c>
      <c r="G57">
        <f t="shared" si="7"/>
        <v>8.5732981014261744E-2</v>
      </c>
      <c r="H57">
        <f t="shared" si="3"/>
        <v>-0.67864642467816116</v>
      </c>
      <c r="I57">
        <f t="shared" si="4"/>
        <v>0.4562832204574524</v>
      </c>
      <c r="J57">
        <f t="shared" si="5"/>
        <v>-0.10366500427343461</v>
      </c>
      <c r="K57">
        <f t="shared" si="9"/>
        <v>0.17338457524265483</v>
      </c>
      <c r="L57">
        <f t="shared" si="8"/>
        <v>0.269040196814057</v>
      </c>
      <c r="M57" s="4">
        <f t="shared" si="12"/>
        <v>-0.19716566420053583</v>
      </c>
      <c r="N57" s="4">
        <f t="shared" si="13"/>
        <v>-0.30594122359066955</v>
      </c>
      <c r="O57">
        <f t="shared" si="14"/>
        <v>0.15052722505057348</v>
      </c>
      <c r="P57">
        <f t="shared" si="15"/>
        <v>-0.19831229534174211</v>
      </c>
      <c r="Q57">
        <f t="shared" si="16"/>
        <v>0.16268936705664661</v>
      </c>
      <c r="R57">
        <f t="shared" si="17"/>
        <v>5.0360771689957118E-2</v>
      </c>
      <c r="S57" s="4">
        <f t="shared" si="18"/>
        <v>-0.1850035221944627</v>
      </c>
      <c r="T57" s="4">
        <f t="shared" si="19"/>
        <v>-5.7268156558970329E-2</v>
      </c>
    </row>
    <row r="58" spans="3:20" x14ac:dyDescent="0.55000000000000004">
      <c r="C58">
        <v>51</v>
      </c>
      <c r="D58">
        <f t="shared" si="0"/>
        <v>5.6866666666666665</v>
      </c>
      <c r="E58">
        <f t="shared" si="1"/>
        <v>-0.38751558645210271</v>
      </c>
      <c r="F58">
        <f t="shared" si="2"/>
        <v>-0.92186315158850063</v>
      </c>
      <c r="G58">
        <f t="shared" si="7"/>
        <v>0.50190078683919759</v>
      </c>
      <c r="H58">
        <f t="shared" si="3"/>
        <v>-0.46476522452981184</v>
      </c>
      <c r="I58">
        <f t="shared" si="4"/>
        <v>0.41616780582493584</v>
      </c>
      <c r="J58">
        <f t="shared" si="5"/>
        <v>0.21388120014834933</v>
      </c>
      <c r="K58">
        <f t="shared" si="9"/>
        <v>-4.0115414632516555E-2</v>
      </c>
      <c r="L58">
        <f t="shared" si="8"/>
        <v>0.31754620442178394</v>
      </c>
      <c r="M58" s="4">
        <f t="shared" si="12"/>
        <v>4.5617566381745189E-2</v>
      </c>
      <c r="N58" s="4">
        <f t="shared" si="13"/>
        <v>-0.36110022025637722</v>
      </c>
      <c r="O58">
        <f t="shared" si="14"/>
        <v>0.24278323058228102</v>
      </c>
      <c r="P58">
        <f t="shared" si="15"/>
        <v>-5.5158996665707671E-2</v>
      </c>
      <c r="Q58">
        <f t="shared" si="16"/>
        <v>9.2256005531707541E-2</v>
      </c>
      <c r="R58">
        <f t="shared" si="17"/>
        <v>0.14315329867603444</v>
      </c>
      <c r="S58" s="4">
        <f t="shared" si="18"/>
        <v>-0.10490965866882829</v>
      </c>
      <c r="T58" s="4">
        <f t="shared" si="19"/>
        <v>-0.16278792491463512</v>
      </c>
    </row>
    <row r="59" spans="3:20" x14ac:dyDescent="0.55000000000000004">
      <c r="C59">
        <v>52</v>
      </c>
      <c r="D59">
        <f t="shared" si="0"/>
        <v>5.7977777777777773</v>
      </c>
      <c r="E59">
        <f t="shared" si="1"/>
        <v>0.29570805004403938</v>
      </c>
      <c r="F59">
        <f t="shared" si="2"/>
        <v>-0.95527836212234596</v>
      </c>
      <c r="G59">
        <f t="shared" si="7"/>
        <v>0.68322363649614215</v>
      </c>
      <c r="H59">
        <f t="shared" si="3"/>
        <v>-3.341521053384533E-2</v>
      </c>
      <c r="I59">
        <f t="shared" si="4"/>
        <v>0.18132284965694456</v>
      </c>
      <c r="J59">
        <f t="shared" si="5"/>
        <v>0.43135001399596651</v>
      </c>
      <c r="K59">
        <f t="shared" si="9"/>
        <v>-0.23484495616799128</v>
      </c>
      <c r="L59">
        <f t="shared" si="8"/>
        <v>0.21746881384761718</v>
      </c>
      <c r="M59" s="4">
        <f t="shared" si="12"/>
        <v>0.26705583067120631</v>
      </c>
      <c r="N59" s="4">
        <f t="shared" si="13"/>
        <v>-0.24729641068219466</v>
      </c>
      <c r="O59">
        <f t="shared" si="14"/>
        <v>0.22143826428946112</v>
      </c>
      <c r="P59">
        <f t="shared" si="15"/>
        <v>0.11380380957418257</v>
      </c>
      <c r="Q59">
        <f t="shared" si="16"/>
        <v>-2.13449662928199E-2</v>
      </c>
      <c r="R59">
        <f t="shared" si="17"/>
        <v>0.16896280623989024</v>
      </c>
      <c r="S59" s="4">
        <f t="shared" si="18"/>
        <v>2.4272600088925289E-2</v>
      </c>
      <c r="T59" s="4">
        <f t="shared" si="19"/>
        <v>-0.19213741401648698</v>
      </c>
    </row>
    <row r="60" spans="3:20" x14ac:dyDescent="0.55000000000000004">
      <c r="C60">
        <v>53</v>
      </c>
      <c r="D60">
        <f t="shared" si="0"/>
        <v>5.9088888888888889</v>
      </c>
      <c r="E60">
        <f t="shared" si="1"/>
        <v>0.84056660349568357</v>
      </c>
      <c r="F60">
        <f t="shared" si="2"/>
        <v>-0.54170821028274097</v>
      </c>
      <c r="G60">
        <f t="shared" si="7"/>
        <v>0.54485855345164413</v>
      </c>
      <c r="H60">
        <f t="shared" si="3"/>
        <v>0.41357015183960499</v>
      </c>
      <c r="I60">
        <f t="shared" si="4"/>
        <v>-0.13836508304449802</v>
      </c>
      <c r="J60">
        <f t="shared" si="5"/>
        <v>0.44698536237345032</v>
      </c>
      <c r="K60">
        <f t="shared" si="9"/>
        <v>-0.31968793270144258</v>
      </c>
      <c r="L60">
        <f t="shared" si="8"/>
        <v>1.5635348377483815E-2</v>
      </c>
      <c r="M60" s="4">
        <f t="shared" si="12"/>
        <v>0.36353570379469957</v>
      </c>
      <c r="N60" s="4">
        <f t="shared" si="13"/>
        <v>-1.7779862156361514E-2</v>
      </c>
      <c r="O60">
        <f t="shared" si="14"/>
        <v>9.6479873123493265E-2</v>
      </c>
      <c r="P60">
        <f t="shared" si="15"/>
        <v>0.22951654852583314</v>
      </c>
      <c r="Q60">
        <f t="shared" si="16"/>
        <v>-0.12495839116596785</v>
      </c>
      <c r="R60">
        <f t="shared" si="17"/>
        <v>0.11571273895165057</v>
      </c>
      <c r="S60" s="4">
        <f t="shared" si="18"/>
        <v>0.14209743950523845</v>
      </c>
      <c r="T60" s="4">
        <f t="shared" si="19"/>
        <v>-0.13158367173054408</v>
      </c>
    </row>
    <row r="61" spans="3:20" x14ac:dyDescent="0.55000000000000004">
      <c r="C61">
        <v>54</v>
      </c>
      <c r="D61">
        <f t="shared" si="0"/>
        <v>6.02</v>
      </c>
      <c r="E61">
        <f t="shared" si="1"/>
        <v>0.9921147013144781</v>
      </c>
      <c r="F61">
        <f t="shared" si="2"/>
        <v>0.12533323356430207</v>
      </c>
      <c r="G61">
        <f t="shared" si="7"/>
        <v>0.15154809781879452</v>
      </c>
      <c r="H61">
        <f t="shared" si="3"/>
        <v>0.667041443847043</v>
      </c>
      <c r="I61">
        <f t="shared" si="4"/>
        <v>-0.39331045563284961</v>
      </c>
      <c r="J61">
        <f t="shared" si="5"/>
        <v>0.25347129200743801</v>
      </c>
      <c r="K61">
        <f t="shared" si="9"/>
        <v>-0.25494537258835159</v>
      </c>
      <c r="L61">
        <f t="shared" si="8"/>
        <v>-0.19351407036601231</v>
      </c>
      <c r="M61" s="4">
        <f t="shared" si="12"/>
        <v>0.28991318086329254</v>
      </c>
      <c r="N61" s="4">
        <f t="shared" si="13"/>
        <v>0.22005608147359268</v>
      </c>
      <c r="O61">
        <f t="shared" si="14"/>
        <v>-7.3622522931407031E-2</v>
      </c>
      <c r="P61">
        <f t="shared" si="15"/>
        <v>0.23783594362995419</v>
      </c>
      <c r="Q61">
        <f t="shared" si="16"/>
        <v>-0.1701023960549003</v>
      </c>
      <c r="R61">
        <f t="shared" si="17"/>
        <v>8.3193951041210523E-3</v>
      </c>
      <c r="S61" s="4">
        <f t="shared" si="18"/>
        <v>0.19343330773979928</v>
      </c>
      <c r="T61" s="4">
        <f t="shared" si="19"/>
        <v>-9.4604670522404621E-3</v>
      </c>
    </row>
    <row r="62" spans="3:20" x14ac:dyDescent="0.55000000000000004">
      <c r="C62">
        <v>55</v>
      </c>
      <c r="D62">
        <f t="shared" si="0"/>
        <v>6.1311111111111103</v>
      </c>
      <c r="E62">
        <f t="shared" si="1"/>
        <v>0.67944130426152394</v>
      </c>
      <c r="F62">
        <f t="shared" si="2"/>
        <v>0.73372986450286948</v>
      </c>
      <c r="G62">
        <f t="shared" si="7"/>
        <v>-0.31267339705295416</v>
      </c>
      <c r="H62">
        <f t="shared" si="3"/>
        <v>0.60839663093856744</v>
      </c>
      <c r="I62">
        <f t="shared" si="4"/>
        <v>-0.46422149487174869</v>
      </c>
      <c r="J62">
        <f t="shared" si="5"/>
        <v>-5.8644812908475563E-2</v>
      </c>
      <c r="K62">
        <f t="shared" si="9"/>
        <v>-7.0911039238899076E-2</v>
      </c>
      <c r="L62">
        <f t="shared" si="8"/>
        <v>-0.31211610491591357</v>
      </c>
      <c r="M62" s="4">
        <f t="shared" si="12"/>
        <v>8.0637058579895449E-2</v>
      </c>
      <c r="N62" s="4">
        <f t="shared" si="13"/>
        <v>0.35492533893112943</v>
      </c>
      <c r="O62">
        <f t="shared" si="14"/>
        <v>-0.20927612228339709</v>
      </c>
      <c r="P62">
        <f t="shared" si="15"/>
        <v>0.13486925745753675</v>
      </c>
      <c r="Q62">
        <f t="shared" si="16"/>
        <v>-0.13565359935199006</v>
      </c>
      <c r="R62">
        <f t="shared" si="17"/>
        <v>-0.10296668617241744</v>
      </c>
      <c r="S62" s="4">
        <f t="shared" si="18"/>
        <v>0.15425958151130248</v>
      </c>
      <c r="T62" s="4">
        <f t="shared" si="19"/>
        <v>0.11708939530117524</v>
      </c>
    </row>
    <row r="63" spans="3:20" x14ac:dyDescent="0.55000000000000004">
      <c r="C63">
        <v>56</v>
      </c>
      <c r="D63">
        <f t="shared" si="0"/>
        <v>6.2422222222222219</v>
      </c>
      <c r="E63">
        <f t="shared" si="1"/>
        <v>4.884976979561708E-2</v>
      </c>
      <c r="F63">
        <f t="shared" si="2"/>
        <v>0.99880613734143386</v>
      </c>
      <c r="G63">
        <f t="shared" si="7"/>
        <v>-0.63059153446590688</v>
      </c>
      <c r="H63">
        <f t="shared" si="3"/>
        <v>0.26507627283856439</v>
      </c>
      <c r="I63">
        <f t="shared" si="4"/>
        <v>-0.31791813741295272</v>
      </c>
      <c r="J63">
        <f t="shared" si="5"/>
        <v>-0.34332035810000305</v>
      </c>
      <c r="K63">
        <f t="shared" si="9"/>
        <v>0.14630335745879597</v>
      </c>
      <c r="L63">
        <f t="shared" si="8"/>
        <v>-0.28467554519152749</v>
      </c>
      <c r="M63" s="4">
        <f t="shared" si="12"/>
        <v>-0.16637003959415819</v>
      </c>
      <c r="N63" s="4">
        <f t="shared" si="13"/>
        <v>0.32372108574703995</v>
      </c>
      <c r="O63">
        <f t="shared" si="14"/>
        <v>-0.24700709817405364</v>
      </c>
      <c r="P63">
        <f t="shared" si="15"/>
        <v>-3.1204253184089481E-2</v>
      </c>
      <c r="Q63">
        <f t="shared" si="16"/>
        <v>-3.7730975890656548E-2</v>
      </c>
      <c r="R63">
        <f t="shared" si="17"/>
        <v>-0.16607351064162623</v>
      </c>
      <c r="S63" s="4">
        <f t="shared" si="18"/>
        <v>4.29060826892389E-2</v>
      </c>
      <c r="T63" s="4">
        <f t="shared" si="19"/>
        <v>0.1888518282895032</v>
      </c>
    </row>
    <row r="64" spans="3:20" x14ac:dyDescent="0.55000000000000004">
      <c r="C64">
        <v>57</v>
      </c>
      <c r="D64">
        <f t="shared" si="0"/>
        <v>6.3533333333333326</v>
      </c>
      <c r="E64">
        <f t="shared" si="1"/>
        <v>-0.60459911486237117</v>
      </c>
      <c r="F64">
        <f t="shared" si="2"/>
        <v>0.79652991802419904</v>
      </c>
      <c r="G64">
        <f t="shared" si="7"/>
        <v>-0.65344888465798823</v>
      </c>
      <c r="H64">
        <f t="shared" si="3"/>
        <v>-0.20227621931723483</v>
      </c>
      <c r="I64">
        <f t="shared" si="4"/>
        <v>-2.2857350192081349E-2</v>
      </c>
      <c r="J64">
        <f t="shared" si="5"/>
        <v>-0.46735249215579922</v>
      </c>
      <c r="K64">
        <f t="shared" si="9"/>
        <v>0.29506078722087137</v>
      </c>
      <c r="L64">
        <f t="shared" si="8"/>
        <v>-0.12403213405579616</v>
      </c>
      <c r="M64" s="4">
        <f t="shared" si="12"/>
        <v>-0.33553074724503551</v>
      </c>
      <c r="N64" s="4">
        <f t="shared" si="13"/>
        <v>0.14104413878276822</v>
      </c>
      <c r="O64">
        <f t="shared" si="14"/>
        <v>-0.16916070765087732</v>
      </c>
      <c r="P64">
        <f t="shared" si="15"/>
        <v>-0.18267694696427172</v>
      </c>
      <c r="Q64">
        <f t="shared" si="16"/>
        <v>7.7846390523176323E-2</v>
      </c>
      <c r="R64">
        <f t="shared" si="17"/>
        <v>-0.15147269378018224</v>
      </c>
      <c r="S64" s="4">
        <f t="shared" si="18"/>
        <v>-8.8523649070981869E-2</v>
      </c>
      <c r="T64" s="4">
        <f t="shared" si="19"/>
        <v>0.17224839196685771</v>
      </c>
    </row>
    <row r="71" spans="1:34" x14ac:dyDescent="0.55000000000000004">
      <c r="A71" t="s">
        <v>75</v>
      </c>
      <c r="B71">
        <f>I$71+M$71+Q$71+U$71+Y$71+AC$71+AG$71</f>
        <v>1.9645250714865663</v>
      </c>
      <c r="C71">
        <f>J$71+N$71+R$71+V$71+Z$71+AD$71+AH$71</f>
        <v>1.9653997305983315</v>
      </c>
      <c r="E71">
        <f>MAX(E7:E70)-MIN(E7:E70)</f>
        <v>1.967264055620042</v>
      </c>
      <c r="F71">
        <f>MAX(F7:F70)-MIN(F7:F70)</f>
        <v>1.95408449946378</v>
      </c>
      <c r="I71">
        <f>MAX(I7:I70)-MIN(I7:I70)</f>
        <v>0.92050471532921063</v>
      </c>
      <c r="J71">
        <f>MAX(J7:J70)-MIN(J7:J70)</f>
        <v>0.91433785452924954</v>
      </c>
      <c r="M71">
        <f>MAX(M7:M70)-MIN(M7:M70)</f>
        <v>0.71122859304580888</v>
      </c>
      <c r="N71">
        <f>MAX(N7:N70)-MIN(N7:N70)</f>
        <v>0.71602555918751931</v>
      </c>
      <c r="Q71">
        <f>MAX(Q7:Q70)-MIN(Q7:Q70)</f>
        <v>0.3327917631115469</v>
      </c>
      <c r="R71">
        <f>MAX(R7:R70)-MIN(R7:R70)</f>
        <v>0.33503631688156266</v>
      </c>
      <c r="U71">
        <f>MAX(U7:U70)-MIN(U7:U70)</f>
        <v>0</v>
      </c>
      <c r="V71">
        <f>MAX(V7:V70)-MIN(V7:V70)</f>
        <v>0</v>
      </c>
      <c r="Y71">
        <f>MAX(Y7:Y70)-MIN(Y7:Y70)</f>
        <v>0</v>
      </c>
      <c r="Z71">
        <f>MAX(Z7:Z70)-MIN(Z7:Z70)</f>
        <v>0</v>
      </c>
      <c r="AC71">
        <f>MAX(AC7:AC70)-MIN(AC7:AC70)</f>
        <v>0</v>
      </c>
      <c r="AD71">
        <f>MAX(AD7:AD70)-MIN(AD7:AD70)</f>
        <v>0</v>
      </c>
      <c r="AG71">
        <f>MAX(AG7:AG70)-MIN(AG7:AG70)</f>
        <v>0</v>
      </c>
      <c r="AH71">
        <f>MAX(AH7:AH70)-MIN(AH7:AH70)</f>
        <v>0</v>
      </c>
    </row>
    <row r="72" spans="1:34" x14ac:dyDescent="0.55000000000000004">
      <c r="A72">
        <v>-1</v>
      </c>
      <c r="B72">
        <f>I$71+M$71+Q$71+U$71+Y$71+AC$71</f>
        <v>1.9645250714865663</v>
      </c>
      <c r="C72">
        <f>J$71+N$71+R$71+V$71+Z$71+AD$71</f>
        <v>1.9653997305983315</v>
      </c>
    </row>
    <row r="73" spans="1:34" x14ac:dyDescent="0.55000000000000004">
      <c r="A73">
        <v>-2</v>
      </c>
      <c r="B73">
        <f>I$71+M$71+Q$71+U$71+Y$71</f>
        <v>1.9645250714865663</v>
      </c>
      <c r="C73">
        <f>J$71+N$71+R$71+V$71+Z$71</f>
        <v>1.9653997305983315</v>
      </c>
    </row>
    <row r="74" spans="1:34" x14ac:dyDescent="0.55000000000000004">
      <c r="A74">
        <v>-3</v>
      </c>
      <c r="B74">
        <f>I$71+M$71+Q$71+U$71</f>
        <v>1.9645250714865663</v>
      </c>
      <c r="C74">
        <f>J$71+N$71+R$71+V$71</f>
        <v>1.9653997305983315</v>
      </c>
    </row>
    <row r="75" spans="1:34" x14ac:dyDescent="0.55000000000000004">
      <c r="A75">
        <v>-4</v>
      </c>
      <c r="B75">
        <f>I$71+M$71+Q$71</f>
        <v>1.9645250714865663</v>
      </c>
      <c r="C75">
        <f>J$71+N$71+R$71</f>
        <v>1.9653997305983315</v>
      </c>
    </row>
    <row r="76" spans="1:34" x14ac:dyDescent="0.55000000000000004">
      <c r="A76">
        <v>-5</v>
      </c>
      <c r="B76">
        <f>I$71+M$71</f>
        <v>1.6317333083750194</v>
      </c>
      <c r="C76">
        <f>J$71+N$71</f>
        <v>1.6303634137167689</v>
      </c>
    </row>
    <row r="77" spans="1:34" x14ac:dyDescent="0.55000000000000004">
      <c r="A77">
        <v>-6</v>
      </c>
      <c r="B77">
        <f>I$71</f>
        <v>0.92050471532921063</v>
      </c>
      <c r="C77">
        <f>J$71</f>
        <v>0.91433785452924954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phase_det</vt:lpstr>
      <vt:lpstr>phase_det_2</vt:lpstr>
      <vt:lpstr>phase_det_3</vt:lpstr>
      <vt:lpstr>phase_det_4</vt:lpstr>
      <vt:lpstr>phase_det_iter</vt:lpstr>
      <vt:lpstr>avg</vt:lpstr>
      <vt:lpstr>avg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Lopatin</dc:creator>
  <cp:lastModifiedBy>Vadim Lopatin</cp:lastModifiedBy>
  <dcterms:created xsi:type="dcterms:W3CDTF">2024-01-22T11:55:52Z</dcterms:created>
  <dcterms:modified xsi:type="dcterms:W3CDTF">2024-01-29T11:42:32Z</dcterms:modified>
</cp:coreProperties>
</file>