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fpga\sensors\fpga_sensor\research\"/>
    </mc:Choice>
  </mc:AlternateContent>
  <xr:revisionPtr revIDLastSave="0" documentId="13_ncr:1_{DE8FAFC0-63DF-4ECE-B410-F93B5B94C1AD}" xr6:coauthVersionLast="47" xr6:coauthVersionMax="47" xr10:uidLastSave="{00000000-0000-0000-0000-000000000000}"/>
  <bookViews>
    <workbookView xWindow="-96" yWindow="-96" windowWidth="23232" windowHeight="12552" activeTab="3" xr2:uid="{F6BAE3AC-CE41-4E28-B2F1-A6E1C93101BD}"/>
  </bookViews>
  <sheets>
    <sheet name="phase_det" sheetId="1" r:id="rId1"/>
    <sheet name="phase_det_2" sheetId="2" r:id="rId2"/>
    <sheet name="phase_det_3" sheetId="3" r:id="rId3"/>
    <sheet name="phase_det_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2" i="4" l="1"/>
  <c r="S122" i="4"/>
  <c r="R122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C78" i="4"/>
  <c r="C77" i="4"/>
  <c r="C76" i="4"/>
  <c r="C75" i="4"/>
  <c r="C74" i="4"/>
  <c r="E74" i="4" s="1"/>
  <c r="C73" i="4"/>
  <c r="E73" i="4" s="1"/>
  <c r="E72" i="4"/>
  <c r="C72" i="4"/>
  <c r="C71" i="4"/>
  <c r="E71" i="4" s="1"/>
  <c r="C70" i="4"/>
  <c r="C69" i="4"/>
  <c r="D69" i="4" s="1"/>
  <c r="C68" i="4"/>
  <c r="D68" i="4" s="1"/>
  <c r="C67" i="4"/>
  <c r="C66" i="4"/>
  <c r="C65" i="4"/>
  <c r="C64" i="4"/>
  <c r="C63" i="4"/>
  <c r="E63" i="4" s="1"/>
  <c r="C62" i="4"/>
  <c r="D61" i="4"/>
  <c r="C61" i="4"/>
  <c r="E61" i="4" s="1"/>
  <c r="C60" i="4"/>
  <c r="E60" i="4" s="1"/>
  <c r="C59" i="4"/>
  <c r="E59" i="4" s="1"/>
  <c r="C58" i="4"/>
  <c r="E58" i="4" s="1"/>
  <c r="C57" i="4"/>
  <c r="C56" i="4"/>
  <c r="C55" i="4"/>
  <c r="D55" i="4" s="1"/>
  <c r="C54" i="4"/>
  <c r="D54" i="4" s="1"/>
  <c r="C53" i="4"/>
  <c r="C52" i="4"/>
  <c r="C51" i="4"/>
  <c r="D51" i="4" s="1"/>
  <c r="C50" i="4"/>
  <c r="C49" i="4"/>
  <c r="E49" i="4" s="1"/>
  <c r="C48" i="4"/>
  <c r="C47" i="4"/>
  <c r="E47" i="4" s="1"/>
  <c r="C46" i="4"/>
  <c r="D45" i="4"/>
  <c r="C45" i="4"/>
  <c r="E45" i="4" s="1"/>
  <c r="C44" i="4"/>
  <c r="E44" i="4" s="1"/>
  <c r="C43" i="4"/>
  <c r="E43" i="4" s="1"/>
  <c r="C42" i="4"/>
  <c r="E42" i="4" s="1"/>
  <c r="G41" i="4"/>
  <c r="C41" i="4"/>
  <c r="E41" i="4" s="1"/>
  <c r="C40" i="4"/>
  <c r="C39" i="4"/>
  <c r="F39" i="4" s="1"/>
  <c r="E38" i="4"/>
  <c r="C38" i="4"/>
  <c r="C37" i="4"/>
  <c r="J37" i="4" s="1"/>
  <c r="I36" i="4"/>
  <c r="C36" i="4"/>
  <c r="D36" i="4" s="1"/>
  <c r="C35" i="4"/>
  <c r="C34" i="4"/>
  <c r="H34" i="4" s="1"/>
  <c r="G33" i="4"/>
  <c r="C33" i="4"/>
  <c r="E33" i="4" s="1"/>
  <c r="C32" i="4"/>
  <c r="L32" i="4" s="1"/>
  <c r="K31" i="4"/>
  <c r="C31" i="4"/>
  <c r="F31" i="4" s="1"/>
  <c r="K30" i="4"/>
  <c r="E30" i="4"/>
  <c r="C30" i="4"/>
  <c r="C29" i="4"/>
  <c r="J29" i="4" s="1"/>
  <c r="I28" i="4"/>
  <c r="C28" i="4"/>
  <c r="D28" i="4" s="1"/>
  <c r="C27" i="4"/>
  <c r="C26" i="4"/>
  <c r="G25" i="4"/>
  <c r="C25" i="4"/>
  <c r="E25" i="4" s="1"/>
  <c r="G24" i="4"/>
  <c r="C24" i="4"/>
  <c r="L24" i="4" s="1"/>
  <c r="K23" i="4"/>
  <c r="C23" i="4"/>
  <c r="E23" i="4" s="1"/>
  <c r="K22" i="4"/>
  <c r="E22" i="4"/>
  <c r="C22" i="4"/>
  <c r="L22" i="4" s="1"/>
  <c r="E21" i="4"/>
  <c r="C21" i="4"/>
  <c r="J21" i="4" s="1"/>
  <c r="I20" i="4"/>
  <c r="C20" i="4"/>
  <c r="D20" i="4" s="1"/>
  <c r="C19" i="4"/>
  <c r="I19" i="4" s="1"/>
  <c r="C18" i="4"/>
  <c r="G17" i="4"/>
  <c r="C17" i="4"/>
  <c r="E17" i="4" s="1"/>
  <c r="G16" i="4"/>
  <c r="C16" i="4"/>
  <c r="L16" i="4" s="1"/>
  <c r="K15" i="4"/>
  <c r="C15" i="4"/>
  <c r="E15" i="4" s="1"/>
  <c r="K14" i="4"/>
  <c r="E14" i="4"/>
  <c r="C14" i="4"/>
  <c r="L14" i="4" s="1"/>
  <c r="E13" i="4"/>
  <c r="C13" i="4"/>
  <c r="J13" i="4" s="1"/>
  <c r="I12" i="4"/>
  <c r="C12" i="4"/>
  <c r="G12" i="4" s="1"/>
  <c r="C11" i="4"/>
  <c r="C10" i="4"/>
  <c r="G9" i="4"/>
  <c r="C9" i="4"/>
  <c r="E9" i="4" s="1"/>
  <c r="G8" i="4"/>
  <c r="C8" i="4"/>
  <c r="L8" i="4" s="1"/>
  <c r="K7" i="4"/>
  <c r="C7" i="4"/>
  <c r="F7" i="4" s="1"/>
  <c r="K6" i="4"/>
  <c r="E6" i="4"/>
  <c r="C6" i="4"/>
  <c r="L6" i="4" s="1"/>
  <c r="E5" i="4"/>
  <c r="C5" i="4"/>
  <c r="J3" i="4"/>
  <c r="H3" i="4"/>
  <c r="C3" i="4"/>
  <c r="D3" i="4" s="1"/>
  <c r="F2" i="4"/>
  <c r="D12" i="4" s="1"/>
  <c r="C3" i="3"/>
  <c r="S122" i="3"/>
  <c r="J3" i="3"/>
  <c r="H3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J39" i="3" s="1"/>
  <c r="C38" i="3"/>
  <c r="C37" i="3"/>
  <c r="C36" i="3"/>
  <c r="C35" i="3"/>
  <c r="E35" i="3" s="1"/>
  <c r="C34" i="3"/>
  <c r="C33" i="3"/>
  <c r="C32" i="3"/>
  <c r="C31" i="3"/>
  <c r="J31" i="3" s="1"/>
  <c r="C30" i="3"/>
  <c r="D30" i="3" s="1"/>
  <c r="C29" i="3"/>
  <c r="J29" i="3" s="1"/>
  <c r="C28" i="3"/>
  <c r="E28" i="3" s="1"/>
  <c r="C27" i="3"/>
  <c r="E27" i="3" s="1"/>
  <c r="C26" i="3"/>
  <c r="C25" i="3"/>
  <c r="C24" i="3"/>
  <c r="C23" i="3"/>
  <c r="J23" i="3" s="1"/>
  <c r="C22" i="3"/>
  <c r="C21" i="3"/>
  <c r="C20" i="3"/>
  <c r="C19" i="3"/>
  <c r="E19" i="3" s="1"/>
  <c r="C18" i="3"/>
  <c r="C17" i="3"/>
  <c r="C16" i="3"/>
  <c r="C15" i="3"/>
  <c r="J15" i="3" s="1"/>
  <c r="C14" i="3"/>
  <c r="D14" i="3" s="1"/>
  <c r="C13" i="3"/>
  <c r="J13" i="3" s="1"/>
  <c r="C12" i="3"/>
  <c r="E12" i="3" s="1"/>
  <c r="C11" i="3"/>
  <c r="C10" i="3"/>
  <c r="C9" i="3"/>
  <c r="C8" i="3"/>
  <c r="C7" i="3"/>
  <c r="J7" i="3" s="1"/>
  <c r="C6" i="3"/>
  <c r="C5" i="3"/>
  <c r="J5" i="3" s="1"/>
  <c r="D3" i="3"/>
  <c r="F2" i="3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C77" i="2"/>
  <c r="C78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3" i="2"/>
  <c r="D3" i="2" s="1"/>
  <c r="D78" i="2" s="1"/>
  <c r="F2" i="2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E25" i="1" s="1"/>
  <c r="C24" i="1"/>
  <c r="C23" i="1"/>
  <c r="E23" i="1" s="1"/>
  <c r="C22" i="1"/>
  <c r="C21" i="1"/>
  <c r="E21" i="1" s="1"/>
  <c r="C20" i="1"/>
  <c r="D20" i="1" s="1"/>
  <c r="C19" i="1"/>
  <c r="C18" i="1"/>
  <c r="C17" i="1"/>
  <c r="C16" i="1"/>
  <c r="C15" i="1"/>
  <c r="C14" i="1"/>
  <c r="C13" i="1"/>
  <c r="C12" i="1"/>
  <c r="C11" i="1"/>
  <c r="C10" i="1"/>
  <c r="C9" i="1"/>
  <c r="E9" i="1" s="1"/>
  <c r="C8" i="1"/>
  <c r="C7" i="1"/>
  <c r="E7" i="1" s="1"/>
  <c r="C6" i="1"/>
  <c r="C5" i="1"/>
  <c r="E5" i="1" s="1"/>
  <c r="C3" i="1"/>
  <c r="D3" i="1" s="1"/>
  <c r="F2" i="1"/>
  <c r="E56" i="4" l="1"/>
  <c r="D56" i="4"/>
  <c r="E107" i="4"/>
  <c r="E83" i="4"/>
  <c r="E91" i="4"/>
  <c r="E99" i="4"/>
  <c r="I35" i="4"/>
  <c r="L35" i="4"/>
  <c r="K35" i="4"/>
  <c r="J35" i="4"/>
  <c r="I109" i="4" s="1"/>
  <c r="H35" i="4"/>
  <c r="G109" i="4" s="1"/>
  <c r="G35" i="4"/>
  <c r="F109" i="4" s="1"/>
  <c r="F35" i="4"/>
  <c r="E35" i="4"/>
  <c r="D35" i="4"/>
  <c r="H10" i="4"/>
  <c r="G10" i="4"/>
  <c r="F10" i="4"/>
  <c r="E10" i="4"/>
  <c r="E84" i="4" s="1"/>
  <c r="D10" i="4"/>
  <c r="D84" i="4" s="1"/>
  <c r="L10" i="4"/>
  <c r="K10" i="4"/>
  <c r="J10" i="4"/>
  <c r="I10" i="4"/>
  <c r="H18" i="4"/>
  <c r="G18" i="4"/>
  <c r="F18" i="4"/>
  <c r="E18" i="4"/>
  <c r="D18" i="4"/>
  <c r="L18" i="4"/>
  <c r="K18" i="4"/>
  <c r="J18" i="4"/>
  <c r="I18" i="4"/>
  <c r="H26" i="4"/>
  <c r="G26" i="4"/>
  <c r="F100" i="4" s="1"/>
  <c r="F26" i="4"/>
  <c r="E26" i="4"/>
  <c r="D26" i="4"/>
  <c r="L26" i="4"/>
  <c r="K26" i="4"/>
  <c r="J26" i="4"/>
  <c r="I100" i="4" s="1"/>
  <c r="I26" i="4"/>
  <c r="H100" i="4" s="1"/>
  <c r="L11" i="4"/>
  <c r="K11" i="4"/>
  <c r="J11" i="4"/>
  <c r="I85" i="4" s="1"/>
  <c r="H11" i="4"/>
  <c r="G85" i="4" s="1"/>
  <c r="G11" i="4"/>
  <c r="F11" i="4"/>
  <c r="E11" i="4"/>
  <c r="D11" i="4"/>
  <c r="L27" i="4"/>
  <c r="K27" i="4"/>
  <c r="I27" i="4"/>
  <c r="J27" i="4"/>
  <c r="H27" i="4"/>
  <c r="G27" i="4"/>
  <c r="F27" i="4"/>
  <c r="E27" i="4"/>
  <c r="E101" i="4" s="1"/>
  <c r="D27" i="4"/>
  <c r="D86" i="4"/>
  <c r="F23" i="4"/>
  <c r="E97" i="4" s="1"/>
  <c r="F15" i="4"/>
  <c r="E89" i="4" s="1"/>
  <c r="L41" i="4"/>
  <c r="F40" i="4"/>
  <c r="L33" i="4"/>
  <c r="F32" i="4"/>
  <c r="L25" i="4"/>
  <c r="F24" i="4"/>
  <c r="L17" i="4"/>
  <c r="F16" i="4"/>
  <c r="L9" i="4"/>
  <c r="F8" i="4"/>
  <c r="K41" i="4"/>
  <c r="F115" i="4" s="1"/>
  <c r="K33" i="4"/>
  <c r="F107" i="4" s="1"/>
  <c r="K25" i="4"/>
  <c r="F99" i="4" s="1"/>
  <c r="K17" i="4"/>
  <c r="K9" i="4"/>
  <c r="F83" i="4" s="1"/>
  <c r="L36" i="4"/>
  <c r="H110" i="4" s="1"/>
  <c r="L28" i="4"/>
  <c r="H102" i="4" s="1"/>
  <c r="L20" i="4"/>
  <c r="H94" i="4" s="1"/>
  <c r="L12" i="4"/>
  <c r="K36" i="4"/>
  <c r="K28" i="4"/>
  <c r="K20" i="4"/>
  <c r="K12" i="4"/>
  <c r="L39" i="4"/>
  <c r="F38" i="4"/>
  <c r="E112" i="4" s="1"/>
  <c r="L31" i="4"/>
  <c r="F30" i="4"/>
  <c r="L23" i="4"/>
  <c r="F22" i="4"/>
  <c r="L15" i="4"/>
  <c r="F14" i="4"/>
  <c r="E88" i="4" s="1"/>
  <c r="L7" i="4"/>
  <c r="F6" i="4"/>
  <c r="E80" i="4" s="1"/>
  <c r="F41" i="4"/>
  <c r="E115" i="4" s="1"/>
  <c r="F33" i="4"/>
  <c r="F25" i="4"/>
  <c r="F17" i="4"/>
  <c r="F9" i="4"/>
  <c r="E116" i="4"/>
  <c r="K38" i="4"/>
  <c r="D116" i="4"/>
  <c r="I11" i="4"/>
  <c r="H85" i="4" s="1"/>
  <c r="L38" i="4"/>
  <c r="D64" i="4"/>
  <c r="D76" i="4"/>
  <c r="F91" i="4"/>
  <c r="L19" i="4"/>
  <c r="H93" i="4" s="1"/>
  <c r="K19" i="4"/>
  <c r="J19" i="4"/>
  <c r="H19" i="4"/>
  <c r="G19" i="4"/>
  <c r="F19" i="4"/>
  <c r="E19" i="4"/>
  <c r="E93" i="4" s="1"/>
  <c r="D19" i="4"/>
  <c r="D93" i="4" s="1"/>
  <c r="F86" i="4"/>
  <c r="E50" i="4"/>
  <c r="E65" i="4"/>
  <c r="D77" i="4"/>
  <c r="E78" i="4"/>
  <c r="D78" i="4"/>
  <c r="H86" i="4"/>
  <c r="J5" i="4"/>
  <c r="I5" i="4"/>
  <c r="H5" i="4"/>
  <c r="G5" i="4"/>
  <c r="F5" i="4"/>
  <c r="E79" i="4" s="1"/>
  <c r="D5" i="4"/>
  <c r="D79" i="4" s="1"/>
  <c r="L5" i="4"/>
  <c r="K5" i="4"/>
  <c r="I87" i="4"/>
  <c r="L30" i="4"/>
  <c r="K39" i="4"/>
  <c r="D52" i="4"/>
  <c r="E66" i="4"/>
  <c r="E96" i="4"/>
  <c r="E104" i="4"/>
  <c r="L40" i="4"/>
  <c r="D53" i="4"/>
  <c r="D67" i="4"/>
  <c r="G32" i="4"/>
  <c r="D47" i="4"/>
  <c r="G7" i="4"/>
  <c r="F81" i="4" s="1"/>
  <c r="E12" i="4"/>
  <c r="E86" i="4" s="1"/>
  <c r="K13" i="4"/>
  <c r="G15" i="4"/>
  <c r="F89" i="4" s="1"/>
  <c r="E20" i="4"/>
  <c r="E94" i="4" s="1"/>
  <c r="K21" i="4"/>
  <c r="G23" i="4"/>
  <c r="F97" i="4" s="1"/>
  <c r="E28" i="4"/>
  <c r="K29" i="4"/>
  <c r="G31" i="4"/>
  <c r="F105" i="4" s="1"/>
  <c r="I34" i="4"/>
  <c r="E36" i="4"/>
  <c r="K37" i="4"/>
  <c r="G39" i="4"/>
  <c r="D49" i="4"/>
  <c r="E54" i="4"/>
  <c r="D65" i="4"/>
  <c r="E76" i="4"/>
  <c r="E29" i="4"/>
  <c r="E103" i="4" s="1"/>
  <c r="E37" i="4"/>
  <c r="E52" i="4"/>
  <c r="H7" i="4"/>
  <c r="G81" i="4" s="1"/>
  <c r="D9" i="4"/>
  <c r="D83" i="4" s="1"/>
  <c r="F12" i="4"/>
  <c r="L13" i="4"/>
  <c r="H15" i="4"/>
  <c r="G89" i="4" s="1"/>
  <c r="D17" i="4"/>
  <c r="D91" i="4" s="1"/>
  <c r="F20" i="4"/>
  <c r="D94" i="4" s="1"/>
  <c r="L21" i="4"/>
  <c r="I95" i="4" s="1"/>
  <c r="H23" i="4"/>
  <c r="G97" i="4" s="1"/>
  <c r="D25" i="4"/>
  <c r="D99" i="4" s="1"/>
  <c r="F28" i="4"/>
  <c r="D102" i="4" s="1"/>
  <c r="L29" i="4"/>
  <c r="I103" i="4" s="1"/>
  <c r="H31" i="4"/>
  <c r="G105" i="4" s="1"/>
  <c r="D33" i="4"/>
  <c r="D107" i="4" s="1"/>
  <c r="J34" i="4"/>
  <c r="F36" i="4"/>
  <c r="D110" i="4" s="1"/>
  <c r="L37" i="4"/>
  <c r="I111" i="4" s="1"/>
  <c r="H39" i="4"/>
  <c r="D41" i="4"/>
  <c r="D44" i="4"/>
  <c r="D60" i="4"/>
  <c r="E69" i="4"/>
  <c r="D74" i="4"/>
  <c r="D73" i="4"/>
  <c r="I7" i="4"/>
  <c r="I15" i="4"/>
  <c r="G20" i="4"/>
  <c r="I23" i="4"/>
  <c r="G28" i="4"/>
  <c r="I31" i="4"/>
  <c r="H105" i="4" s="1"/>
  <c r="K34" i="4"/>
  <c r="G108" i="4" s="1"/>
  <c r="G36" i="4"/>
  <c r="F110" i="4" s="1"/>
  <c r="I39" i="4"/>
  <c r="H113" i="4" s="1"/>
  <c r="D6" i="4"/>
  <c r="J7" i="4"/>
  <c r="H12" i="4"/>
  <c r="D14" i="4"/>
  <c r="J15" i="4"/>
  <c r="H20" i="4"/>
  <c r="D22" i="4"/>
  <c r="D96" i="4" s="1"/>
  <c r="J23" i="4"/>
  <c r="I97" i="4" s="1"/>
  <c r="H28" i="4"/>
  <c r="D30" i="4"/>
  <c r="D104" i="4" s="1"/>
  <c r="J31" i="4"/>
  <c r="L34" i="4"/>
  <c r="H36" i="4"/>
  <c r="G110" i="4" s="1"/>
  <c r="D38" i="4"/>
  <c r="D112" i="4" s="1"/>
  <c r="J39" i="4"/>
  <c r="D50" i="4"/>
  <c r="E55" i="4"/>
  <c r="D66" i="4"/>
  <c r="D72" i="4"/>
  <c r="E77" i="4"/>
  <c r="H9" i="4"/>
  <c r="J12" i="4"/>
  <c r="I86" i="4" s="1"/>
  <c r="H17" i="4"/>
  <c r="J20" i="4"/>
  <c r="H25" i="4"/>
  <c r="G99" i="4" s="1"/>
  <c r="J28" i="4"/>
  <c r="I102" i="4" s="1"/>
  <c r="H33" i="4"/>
  <c r="J36" i="4"/>
  <c r="H41" i="4"/>
  <c r="G115" i="4" s="1"/>
  <c r="G6" i="4"/>
  <c r="F80" i="4" s="1"/>
  <c r="I9" i="4"/>
  <c r="H83" i="4" s="1"/>
  <c r="G14" i="4"/>
  <c r="F88" i="4" s="1"/>
  <c r="I17" i="4"/>
  <c r="G22" i="4"/>
  <c r="F96" i="4" s="1"/>
  <c r="I25" i="4"/>
  <c r="G30" i="4"/>
  <c r="F104" i="4" s="1"/>
  <c r="I33" i="4"/>
  <c r="H107" i="4" s="1"/>
  <c r="G38" i="4"/>
  <c r="I41" i="4"/>
  <c r="H115" i="4" s="1"/>
  <c r="H6" i="4"/>
  <c r="G80" i="4" s="1"/>
  <c r="D8" i="4"/>
  <c r="D82" i="4" s="1"/>
  <c r="J9" i="4"/>
  <c r="I83" i="4" s="1"/>
  <c r="H14" i="4"/>
  <c r="G88" i="4" s="1"/>
  <c r="D16" i="4"/>
  <c r="D90" i="4" s="1"/>
  <c r="J17" i="4"/>
  <c r="H22" i="4"/>
  <c r="G96" i="4" s="1"/>
  <c r="D24" i="4"/>
  <c r="D98" i="4" s="1"/>
  <c r="J25" i="4"/>
  <c r="I99" i="4" s="1"/>
  <c r="H30" i="4"/>
  <c r="G104" i="4" s="1"/>
  <c r="D32" i="4"/>
  <c r="D106" i="4" s="1"/>
  <c r="J33" i="4"/>
  <c r="I107" i="4" s="1"/>
  <c r="H38" i="4"/>
  <c r="D40" i="4"/>
  <c r="J41" i="4"/>
  <c r="I115" i="4" s="1"/>
  <c r="D46" i="4"/>
  <c r="E51" i="4"/>
  <c r="D62" i="4"/>
  <c r="E67" i="4"/>
  <c r="D70" i="4"/>
  <c r="I6" i="4"/>
  <c r="H80" i="4" s="1"/>
  <c r="E8" i="4"/>
  <c r="E82" i="4" s="1"/>
  <c r="I14" i="4"/>
  <c r="H88" i="4" s="1"/>
  <c r="E16" i="4"/>
  <c r="E90" i="4" s="1"/>
  <c r="I22" i="4"/>
  <c r="H96" i="4" s="1"/>
  <c r="E24" i="4"/>
  <c r="E98" i="4" s="1"/>
  <c r="I30" i="4"/>
  <c r="E32" i="4"/>
  <c r="E106" i="4" s="1"/>
  <c r="I38" i="4"/>
  <c r="H112" i="4" s="1"/>
  <c r="E40" i="4"/>
  <c r="E46" i="4"/>
  <c r="D57" i="4"/>
  <c r="E62" i="4"/>
  <c r="E70" i="4"/>
  <c r="D75" i="4"/>
  <c r="J6" i="4"/>
  <c r="I80" i="4" s="1"/>
  <c r="D13" i="4"/>
  <c r="D87" i="4" s="1"/>
  <c r="J14" i="4"/>
  <c r="I88" i="4" s="1"/>
  <c r="D21" i="4"/>
  <c r="D95" i="4" s="1"/>
  <c r="J22" i="4"/>
  <c r="I96" i="4" s="1"/>
  <c r="D29" i="4"/>
  <c r="D103" i="4" s="1"/>
  <c r="J30" i="4"/>
  <c r="D37" i="4"/>
  <c r="J38" i="4"/>
  <c r="I112" i="4" s="1"/>
  <c r="E57" i="4"/>
  <c r="E75" i="4"/>
  <c r="H8" i="4"/>
  <c r="G82" i="4" s="1"/>
  <c r="F13" i="4"/>
  <c r="E87" i="4" s="1"/>
  <c r="H16" i="4"/>
  <c r="G90" i="4" s="1"/>
  <c r="F21" i="4"/>
  <c r="E95" i="4" s="1"/>
  <c r="H24" i="4"/>
  <c r="G98" i="4" s="1"/>
  <c r="F29" i="4"/>
  <c r="H32" i="4"/>
  <c r="D34" i="4"/>
  <c r="D108" i="4" s="1"/>
  <c r="F37" i="4"/>
  <c r="H40" i="4"/>
  <c r="D42" i="4"/>
  <c r="D58" i="4"/>
  <c r="E68" i="4"/>
  <c r="I8" i="4"/>
  <c r="H82" i="4" s="1"/>
  <c r="G13" i="4"/>
  <c r="I16" i="4"/>
  <c r="H90" i="4" s="1"/>
  <c r="G21" i="4"/>
  <c r="I24" i="4"/>
  <c r="H98" i="4" s="1"/>
  <c r="G29" i="4"/>
  <c r="F103" i="4" s="1"/>
  <c r="I32" i="4"/>
  <c r="H106" i="4" s="1"/>
  <c r="E34" i="4"/>
  <c r="G37" i="4"/>
  <c r="I40" i="4"/>
  <c r="D71" i="4"/>
  <c r="G40" i="4"/>
  <c r="D7" i="4"/>
  <c r="D81" i="4" s="1"/>
  <c r="J8" i="4"/>
  <c r="I82" i="4" s="1"/>
  <c r="H13" i="4"/>
  <c r="D15" i="4"/>
  <c r="J16" i="4"/>
  <c r="I90" i="4" s="1"/>
  <c r="H21" i="4"/>
  <c r="D23" i="4"/>
  <c r="J24" i="4"/>
  <c r="I98" i="4" s="1"/>
  <c r="H29" i="4"/>
  <c r="G103" i="4" s="1"/>
  <c r="D31" i="4"/>
  <c r="D105" i="4" s="1"/>
  <c r="J32" i="4"/>
  <c r="I106" i="4" s="1"/>
  <c r="F34" i="4"/>
  <c r="H37" i="4"/>
  <c r="D39" i="4"/>
  <c r="D113" i="4" s="1"/>
  <c r="J40" i="4"/>
  <c r="I114" i="4" s="1"/>
  <c r="D48" i="4"/>
  <c r="E53" i="4"/>
  <c r="E7" i="4"/>
  <c r="E81" i="4" s="1"/>
  <c r="K8" i="4"/>
  <c r="F82" i="4" s="1"/>
  <c r="I13" i="4"/>
  <c r="H87" i="4" s="1"/>
  <c r="K16" i="4"/>
  <c r="F90" i="4" s="1"/>
  <c r="I21" i="4"/>
  <c r="K24" i="4"/>
  <c r="F98" i="4" s="1"/>
  <c r="I29" i="4"/>
  <c r="H103" i="4" s="1"/>
  <c r="E31" i="4"/>
  <c r="E105" i="4" s="1"/>
  <c r="K32" i="4"/>
  <c r="G34" i="4"/>
  <c r="I37" i="4"/>
  <c r="E39" i="4"/>
  <c r="E113" i="4" s="1"/>
  <c r="K40" i="4"/>
  <c r="D43" i="4"/>
  <c r="E48" i="4"/>
  <c r="D59" i="4"/>
  <c r="E64" i="4"/>
  <c r="D63" i="4"/>
  <c r="G34" i="3"/>
  <c r="D20" i="3"/>
  <c r="D6" i="3"/>
  <c r="D22" i="3"/>
  <c r="D38" i="3"/>
  <c r="I10" i="3"/>
  <c r="I26" i="3"/>
  <c r="G10" i="3"/>
  <c r="E11" i="3"/>
  <c r="G26" i="3"/>
  <c r="H10" i="3"/>
  <c r="H26" i="3"/>
  <c r="D23" i="3"/>
  <c r="J10" i="3"/>
  <c r="J26" i="3"/>
  <c r="J16" i="3"/>
  <c r="J32" i="3"/>
  <c r="D28" i="3"/>
  <c r="I12" i="3"/>
  <c r="I28" i="3"/>
  <c r="J17" i="3"/>
  <c r="J33" i="3"/>
  <c r="E30" i="3"/>
  <c r="G14" i="3"/>
  <c r="G30" i="3"/>
  <c r="E18" i="3"/>
  <c r="E34" i="3"/>
  <c r="D31" i="3"/>
  <c r="H14" i="3"/>
  <c r="H30" i="3"/>
  <c r="D19" i="3"/>
  <c r="D35" i="3"/>
  <c r="D32" i="3"/>
  <c r="I14" i="3"/>
  <c r="I30" i="3"/>
  <c r="E20" i="3"/>
  <c r="E36" i="3"/>
  <c r="D7" i="3"/>
  <c r="D33" i="3"/>
  <c r="J14" i="3"/>
  <c r="J30" i="3"/>
  <c r="J21" i="3"/>
  <c r="J37" i="3"/>
  <c r="E33" i="3"/>
  <c r="I16" i="3"/>
  <c r="I32" i="3"/>
  <c r="D12" i="3"/>
  <c r="G18" i="3"/>
  <c r="E14" i="3"/>
  <c r="D36" i="3"/>
  <c r="H18" i="3"/>
  <c r="H34" i="3"/>
  <c r="J8" i="3"/>
  <c r="J24" i="3"/>
  <c r="J40" i="3"/>
  <c r="D15" i="3"/>
  <c r="D39" i="3"/>
  <c r="I18" i="3"/>
  <c r="I34" i="3"/>
  <c r="J9" i="3"/>
  <c r="J25" i="3"/>
  <c r="J41" i="3"/>
  <c r="D16" i="3"/>
  <c r="J18" i="3"/>
  <c r="J34" i="3"/>
  <c r="E10" i="3"/>
  <c r="E26" i="3"/>
  <c r="D17" i="3"/>
  <c r="G19" i="3"/>
  <c r="G35" i="3"/>
  <c r="D11" i="3"/>
  <c r="D27" i="3"/>
  <c r="E17" i="3"/>
  <c r="I20" i="3"/>
  <c r="I36" i="3"/>
  <c r="E6" i="3"/>
  <c r="E22" i="3"/>
  <c r="E38" i="3"/>
  <c r="G6" i="3"/>
  <c r="G22" i="3"/>
  <c r="G38" i="3"/>
  <c r="H6" i="3"/>
  <c r="H22" i="3"/>
  <c r="H38" i="3"/>
  <c r="E7" i="3"/>
  <c r="E15" i="3"/>
  <c r="E23" i="3"/>
  <c r="E31" i="3"/>
  <c r="E39" i="3"/>
  <c r="I6" i="3"/>
  <c r="I22" i="3"/>
  <c r="I38" i="3"/>
  <c r="J6" i="3"/>
  <c r="J22" i="3"/>
  <c r="J38" i="3"/>
  <c r="D40" i="3"/>
  <c r="E8" i="3"/>
  <c r="E16" i="3"/>
  <c r="E24" i="3"/>
  <c r="E32" i="3"/>
  <c r="E40" i="3"/>
  <c r="G7" i="3"/>
  <c r="G11" i="3"/>
  <c r="G15" i="3"/>
  <c r="G23" i="3"/>
  <c r="G27" i="3"/>
  <c r="G31" i="3"/>
  <c r="G39" i="3"/>
  <c r="D9" i="3"/>
  <c r="D25" i="3"/>
  <c r="D41" i="3"/>
  <c r="H7" i="3"/>
  <c r="H11" i="3"/>
  <c r="H15" i="3"/>
  <c r="H19" i="3"/>
  <c r="H23" i="3"/>
  <c r="H27" i="3"/>
  <c r="H31" i="3"/>
  <c r="H35" i="3"/>
  <c r="H39" i="3"/>
  <c r="D24" i="3"/>
  <c r="E9" i="3"/>
  <c r="E25" i="3"/>
  <c r="E41" i="3"/>
  <c r="I7" i="3"/>
  <c r="I11" i="3"/>
  <c r="I15" i="3"/>
  <c r="I19" i="3"/>
  <c r="I23" i="3"/>
  <c r="I27" i="3"/>
  <c r="I31" i="3"/>
  <c r="I35" i="3"/>
  <c r="I39" i="3"/>
  <c r="D8" i="3"/>
  <c r="D10" i="3"/>
  <c r="D18" i="3"/>
  <c r="D26" i="3"/>
  <c r="D34" i="3"/>
  <c r="J11" i="3"/>
  <c r="J19" i="3"/>
  <c r="J27" i="3"/>
  <c r="J35" i="3"/>
  <c r="G8" i="3"/>
  <c r="G12" i="3"/>
  <c r="G16" i="3"/>
  <c r="G20" i="3"/>
  <c r="G24" i="3"/>
  <c r="G28" i="3"/>
  <c r="G32" i="3"/>
  <c r="G36" i="3"/>
  <c r="G40" i="3"/>
  <c r="H8" i="3"/>
  <c r="H12" i="3"/>
  <c r="H16" i="3"/>
  <c r="H20" i="3"/>
  <c r="H24" i="3"/>
  <c r="H28" i="3"/>
  <c r="H32" i="3"/>
  <c r="H36" i="3"/>
  <c r="H40" i="3"/>
  <c r="I8" i="3"/>
  <c r="I24" i="3"/>
  <c r="I40" i="3"/>
  <c r="D5" i="3"/>
  <c r="E5" i="3"/>
  <c r="J12" i="3"/>
  <c r="J20" i="3"/>
  <c r="J28" i="3"/>
  <c r="J36" i="3"/>
  <c r="H5" i="3"/>
  <c r="G9" i="3"/>
  <c r="G13" i="3"/>
  <c r="G17" i="3"/>
  <c r="G21" i="3"/>
  <c r="G25" i="3"/>
  <c r="G29" i="3"/>
  <c r="G33" i="3"/>
  <c r="G37" i="3"/>
  <c r="G41" i="3"/>
  <c r="D13" i="3"/>
  <c r="D21" i="3"/>
  <c r="D29" i="3"/>
  <c r="D37" i="3"/>
  <c r="G5" i="3"/>
  <c r="H9" i="3"/>
  <c r="H13" i="3"/>
  <c r="H17" i="3"/>
  <c r="H21" i="3"/>
  <c r="H25" i="3"/>
  <c r="H29" i="3"/>
  <c r="H33" i="3"/>
  <c r="H37" i="3"/>
  <c r="H41" i="3"/>
  <c r="E13" i="3"/>
  <c r="E21" i="3"/>
  <c r="E29" i="3"/>
  <c r="E37" i="3"/>
  <c r="I5" i="3"/>
  <c r="I9" i="3"/>
  <c r="I13" i="3"/>
  <c r="I17" i="3"/>
  <c r="I21" i="3"/>
  <c r="I25" i="3"/>
  <c r="I29" i="3"/>
  <c r="I33" i="3"/>
  <c r="I37" i="3"/>
  <c r="I41" i="3"/>
  <c r="E77" i="3"/>
  <c r="K16" i="3"/>
  <c r="K23" i="3"/>
  <c r="G97" i="3" s="1"/>
  <c r="D116" i="3"/>
  <c r="E116" i="3"/>
  <c r="K15" i="3"/>
  <c r="G89" i="3" s="1"/>
  <c r="K24" i="3"/>
  <c r="F98" i="3" s="1"/>
  <c r="D54" i="3"/>
  <c r="K31" i="3"/>
  <c r="F105" i="3" s="1"/>
  <c r="D70" i="3"/>
  <c r="D57" i="3"/>
  <c r="E73" i="3"/>
  <c r="K32" i="3"/>
  <c r="K39" i="3"/>
  <c r="F113" i="3" s="1"/>
  <c r="K40" i="3"/>
  <c r="F15" i="3"/>
  <c r="D89" i="3" s="1"/>
  <c r="F29" i="3"/>
  <c r="F13" i="3"/>
  <c r="F31" i="3"/>
  <c r="K7" i="3"/>
  <c r="K8" i="3"/>
  <c r="E53" i="3"/>
  <c r="E69" i="3"/>
  <c r="F12" i="3"/>
  <c r="E86" i="3" s="1"/>
  <c r="F28" i="3"/>
  <c r="E102" i="3" s="1"/>
  <c r="L6" i="3"/>
  <c r="L14" i="3"/>
  <c r="L22" i="3"/>
  <c r="H96" i="3" s="1"/>
  <c r="L30" i="3"/>
  <c r="L38" i="3"/>
  <c r="H112" i="3" s="1"/>
  <c r="F14" i="3"/>
  <c r="E88" i="3" s="1"/>
  <c r="F30" i="3"/>
  <c r="E104" i="3" s="1"/>
  <c r="L7" i="3"/>
  <c r="I81" i="3" s="1"/>
  <c r="L15" i="3"/>
  <c r="I89" i="3" s="1"/>
  <c r="L23" i="3"/>
  <c r="I97" i="3" s="1"/>
  <c r="L31" i="3"/>
  <c r="H105" i="3" s="1"/>
  <c r="L39" i="3"/>
  <c r="I113" i="3" s="1"/>
  <c r="F16" i="3"/>
  <c r="E90" i="3" s="1"/>
  <c r="F32" i="3"/>
  <c r="E106" i="3" s="1"/>
  <c r="L8" i="3"/>
  <c r="H82" i="3" s="1"/>
  <c r="L16" i="3"/>
  <c r="L24" i="3"/>
  <c r="L32" i="3"/>
  <c r="L40" i="3"/>
  <c r="F17" i="3"/>
  <c r="F33" i="3"/>
  <c r="E107" i="3" s="1"/>
  <c r="K9" i="3"/>
  <c r="K17" i="3"/>
  <c r="K25" i="3"/>
  <c r="K33" i="3"/>
  <c r="K41" i="3"/>
  <c r="G115" i="3" s="1"/>
  <c r="E43" i="3"/>
  <c r="E59" i="3"/>
  <c r="E75" i="3"/>
  <c r="F18" i="3"/>
  <c r="F34" i="3"/>
  <c r="E108" i="3" s="1"/>
  <c r="L9" i="3"/>
  <c r="L17" i="3"/>
  <c r="L25" i="3"/>
  <c r="L33" i="3"/>
  <c r="L41" i="3"/>
  <c r="F19" i="3"/>
  <c r="E93" i="3" s="1"/>
  <c r="F35" i="3"/>
  <c r="D109" i="3" s="1"/>
  <c r="K10" i="3"/>
  <c r="F84" i="3" s="1"/>
  <c r="K18" i="3"/>
  <c r="F92" i="3" s="1"/>
  <c r="K26" i="3"/>
  <c r="F100" i="3" s="1"/>
  <c r="K34" i="3"/>
  <c r="F108" i="3" s="1"/>
  <c r="F20" i="3"/>
  <c r="E94" i="3" s="1"/>
  <c r="F36" i="3"/>
  <c r="E110" i="3" s="1"/>
  <c r="L10" i="3"/>
  <c r="L18" i="3"/>
  <c r="L26" i="3"/>
  <c r="L34" i="3"/>
  <c r="H108" i="3" s="1"/>
  <c r="K5" i="3"/>
  <c r="E46" i="3"/>
  <c r="E62" i="3"/>
  <c r="D78" i="3"/>
  <c r="F5" i="3"/>
  <c r="F21" i="3"/>
  <c r="F37" i="3"/>
  <c r="K11" i="3"/>
  <c r="K19" i="3"/>
  <c r="K27" i="3"/>
  <c r="K35" i="3"/>
  <c r="E47" i="3"/>
  <c r="E63" i="3"/>
  <c r="F6" i="3"/>
  <c r="F22" i="3"/>
  <c r="F38" i="3"/>
  <c r="L11" i="3"/>
  <c r="L19" i="3"/>
  <c r="L27" i="3"/>
  <c r="L35" i="3"/>
  <c r="E48" i="3"/>
  <c r="E64" i="3"/>
  <c r="F7" i="3"/>
  <c r="F23" i="3"/>
  <c r="E97" i="3" s="1"/>
  <c r="F39" i="3"/>
  <c r="K12" i="3"/>
  <c r="K20" i="3"/>
  <c r="K28" i="3"/>
  <c r="K36" i="3"/>
  <c r="F8" i="3"/>
  <c r="E82" i="3" s="1"/>
  <c r="F24" i="3"/>
  <c r="E98" i="3" s="1"/>
  <c r="F40" i="3"/>
  <c r="E114" i="3" s="1"/>
  <c r="L12" i="3"/>
  <c r="H86" i="3" s="1"/>
  <c r="L20" i="3"/>
  <c r="H94" i="3" s="1"/>
  <c r="L28" i="3"/>
  <c r="H102" i="3" s="1"/>
  <c r="L36" i="3"/>
  <c r="H110" i="3" s="1"/>
  <c r="F9" i="3"/>
  <c r="F25" i="3"/>
  <c r="F41" i="3"/>
  <c r="K13" i="3"/>
  <c r="K21" i="3"/>
  <c r="K29" i="3"/>
  <c r="K37" i="3"/>
  <c r="E71" i="3"/>
  <c r="F10" i="3"/>
  <c r="D84" i="3" s="1"/>
  <c r="F26" i="3"/>
  <c r="E100" i="3" s="1"/>
  <c r="L5" i="3"/>
  <c r="I79" i="3" s="1"/>
  <c r="J70" i="3" s="1"/>
  <c r="L13" i="3"/>
  <c r="I87" i="3" s="1"/>
  <c r="L21" i="3"/>
  <c r="L29" i="3"/>
  <c r="L37" i="3"/>
  <c r="I111" i="3" s="1"/>
  <c r="D52" i="3"/>
  <c r="D68" i="3"/>
  <c r="F11" i="3"/>
  <c r="E85" i="3" s="1"/>
  <c r="F27" i="3"/>
  <c r="E101" i="3" s="1"/>
  <c r="K6" i="3"/>
  <c r="K14" i="3"/>
  <c r="F88" i="3" s="1"/>
  <c r="K22" i="3"/>
  <c r="K30" i="3"/>
  <c r="K38" i="3"/>
  <c r="G112" i="3" s="1"/>
  <c r="F90" i="3"/>
  <c r="D51" i="3"/>
  <c r="D46" i="3"/>
  <c r="E57" i="3"/>
  <c r="D47" i="3"/>
  <c r="E52" i="3"/>
  <c r="D63" i="3"/>
  <c r="E68" i="3"/>
  <c r="D42" i="3"/>
  <c r="D58" i="3"/>
  <c r="D74" i="3"/>
  <c r="E67" i="3"/>
  <c r="D53" i="3"/>
  <c r="E58" i="3"/>
  <c r="D69" i="3"/>
  <c r="E74" i="3"/>
  <c r="D62" i="3"/>
  <c r="E42" i="3"/>
  <c r="D48" i="3"/>
  <c r="D64" i="3"/>
  <c r="E72" i="3"/>
  <c r="E78" i="3"/>
  <c r="D43" i="3"/>
  <c r="D59" i="3"/>
  <c r="D75" i="3"/>
  <c r="E56" i="3"/>
  <c r="D49" i="3"/>
  <c r="E54" i="3"/>
  <c r="D65" i="3"/>
  <c r="E70" i="3"/>
  <c r="D44" i="3"/>
  <c r="E49" i="3"/>
  <c r="D60" i="3"/>
  <c r="E65" i="3"/>
  <c r="D76" i="3"/>
  <c r="E51" i="3"/>
  <c r="E44" i="3"/>
  <c r="D55" i="3"/>
  <c r="E60" i="3"/>
  <c r="D71" i="3"/>
  <c r="E76" i="3"/>
  <c r="D67" i="3"/>
  <c r="D73" i="3"/>
  <c r="D50" i="3"/>
  <c r="E55" i="3"/>
  <c r="D66" i="3"/>
  <c r="D45" i="3"/>
  <c r="E50" i="3"/>
  <c r="D61" i="3"/>
  <c r="E66" i="3"/>
  <c r="D77" i="3"/>
  <c r="E45" i="3"/>
  <c r="D56" i="3"/>
  <c r="E61" i="3"/>
  <c r="D72" i="3"/>
  <c r="D73" i="2"/>
  <c r="D72" i="2"/>
  <c r="D67" i="2"/>
  <c r="D68" i="2"/>
  <c r="D76" i="2"/>
  <c r="D70" i="2"/>
  <c r="D75" i="2"/>
  <c r="D74" i="2"/>
  <c r="E78" i="2"/>
  <c r="E77" i="2"/>
  <c r="E67" i="2"/>
  <c r="E73" i="2"/>
  <c r="D66" i="2"/>
  <c r="E74" i="2"/>
  <c r="D65" i="2"/>
  <c r="E64" i="2"/>
  <c r="D64" i="2"/>
  <c r="E72" i="2"/>
  <c r="E63" i="2"/>
  <c r="E71" i="2"/>
  <c r="E62" i="2"/>
  <c r="E70" i="2"/>
  <c r="D62" i="2"/>
  <c r="E76" i="2"/>
  <c r="D61" i="2"/>
  <c r="E75" i="2"/>
  <c r="E68" i="2"/>
  <c r="D69" i="2"/>
  <c r="D36" i="2"/>
  <c r="D77" i="2"/>
  <c r="E65" i="2"/>
  <c r="E69" i="2"/>
  <c r="E61" i="2"/>
  <c r="D71" i="2"/>
  <c r="D63" i="2"/>
  <c r="E66" i="2"/>
  <c r="F35" i="2"/>
  <c r="F36" i="2"/>
  <c r="E34" i="2"/>
  <c r="E38" i="2"/>
  <c r="F38" i="2"/>
  <c r="F34" i="2"/>
  <c r="F32" i="2"/>
  <c r="D31" i="2"/>
  <c r="F30" i="2"/>
  <c r="D30" i="2"/>
  <c r="F40" i="2"/>
  <c r="E39" i="2"/>
  <c r="D27" i="2"/>
  <c r="E26" i="2"/>
  <c r="D37" i="2"/>
  <c r="E25" i="2"/>
  <c r="E35" i="2"/>
  <c r="E29" i="2"/>
  <c r="E41" i="2"/>
  <c r="D35" i="2"/>
  <c r="D29" i="2"/>
  <c r="D41" i="2"/>
  <c r="D28" i="2"/>
  <c r="F27" i="2"/>
  <c r="E22" i="2"/>
  <c r="F39" i="2"/>
  <c r="E27" i="2"/>
  <c r="D23" i="2"/>
  <c r="D34" i="2"/>
  <c r="E24" i="2"/>
  <c r="D39" i="2"/>
  <c r="E33" i="2"/>
  <c r="D33" i="2"/>
  <c r="F26" i="2"/>
  <c r="D10" i="2"/>
  <c r="F31" i="2"/>
  <c r="D26" i="2"/>
  <c r="D38" i="2"/>
  <c r="E31" i="2"/>
  <c r="E30" i="2"/>
  <c r="E37" i="2"/>
  <c r="D25" i="2"/>
  <c r="F28" i="2"/>
  <c r="E40" i="2"/>
  <c r="E36" i="2"/>
  <c r="E32" i="2"/>
  <c r="E28" i="2"/>
  <c r="D40" i="2"/>
  <c r="D32" i="2"/>
  <c r="F41" i="2"/>
  <c r="F37" i="2"/>
  <c r="F33" i="2"/>
  <c r="F29" i="2"/>
  <c r="F25" i="2"/>
  <c r="E14" i="2"/>
  <c r="E15" i="2"/>
  <c r="D19" i="2"/>
  <c r="E10" i="2"/>
  <c r="D6" i="2"/>
  <c r="E51" i="2"/>
  <c r="E13" i="2"/>
  <c r="D22" i="2"/>
  <c r="D52" i="2"/>
  <c r="E5" i="2"/>
  <c r="D14" i="2"/>
  <c r="E23" i="2"/>
  <c r="E6" i="2"/>
  <c r="D15" i="2"/>
  <c r="E7" i="2"/>
  <c r="E16" i="2"/>
  <c r="D7" i="2"/>
  <c r="E17" i="2"/>
  <c r="E8" i="2"/>
  <c r="E9" i="2"/>
  <c r="D18" i="2"/>
  <c r="E18" i="2"/>
  <c r="E19" i="2"/>
  <c r="E11" i="2"/>
  <c r="E20" i="2"/>
  <c r="D11" i="2"/>
  <c r="E21" i="2"/>
  <c r="E12" i="2"/>
  <c r="E116" i="2"/>
  <c r="F21" i="2"/>
  <c r="F17" i="2"/>
  <c r="F13" i="2"/>
  <c r="F9" i="2"/>
  <c r="F5" i="2"/>
  <c r="F14" i="2"/>
  <c r="E42" i="2"/>
  <c r="D116" i="2"/>
  <c r="D42" i="2"/>
  <c r="E56" i="2"/>
  <c r="F10" i="2"/>
  <c r="F24" i="2"/>
  <c r="F20" i="2"/>
  <c r="F16" i="2"/>
  <c r="F12" i="2"/>
  <c r="F8" i="2"/>
  <c r="E44" i="2"/>
  <c r="E47" i="2"/>
  <c r="E58" i="2"/>
  <c r="F23" i="2"/>
  <c r="F19" i="2"/>
  <c r="F15" i="2"/>
  <c r="F11" i="2"/>
  <c r="F7" i="2"/>
  <c r="D54" i="2"/>
  <c r="D58" i="2"/>
  <c r="F22" i="2"/>
  <c r="F6" i="2"/>
  <c r="D51" i="2"/>
  <c r="F18" i="2"/>
  <c r="E59" i="2"/>
  <c r="D44" i="2"/>
  <c r="E60" i="2"/>
  <c r="E45" i="2"/>
  <c r="D56" i="2"/>
  <c r="E54" i="2"/>
  <c r="E57" i="2"/>
  <c r="E43" i="2"/>
  <c r="E46" i="2"/>
  <c r="E48" i="2"/>
  <c r="D55" i="2"/>
  <c r="E49" i="2"/>
  <c r="E50" i="2"/>
  <c r="D53" i="2"/>
  <c r="D47" i="2"/>
  <c r="E52" i="2"/>
  <c r="D48" i="2"/>
  <c r="E53" i="2"/>
  <c r="D43" i="2"/>
  <c r="D59" i="2"/>
  <c r="D49" i="2"/>
  <c r="D60" i="2"/>
  <c r="D8" i="2"/>
  <c r="D12" i="2"/>
  <c r="D16" i="2"/>
  <c r="D20" i="2"/>
  <c r="D24" i="2"/>
  <c r="D50" i="2"/>
  <c r="E55" i="2"/>
  <c r="D45" i="2"/>
  <c r="D5" i="2"/>
  <c r="D9" i="2"/>
  <c r="D13" i="2"/>
  <c r="D17" i="2"/>
  <c r="D21" i="2"/>
  <c r="D46" i="2"/>
  <c r="D57" i="2"/>
  <c r="E8" i="1"/>
  <c r="E24" i="1"/>
  <c r="E11" i="1"/>
  <c r="E12" i="1"/>
  <c r="E13" i="1"/>
  <c r="E15" i="1"/>
  <c r="E16" i="1"/>
  <c r="E17" i="1"/>
  <c r="E19" i="1"/>
  <c r="E36" i="1"/>
  <c r="E45" i="1"/>
  <c r="D31" i="1"/>
  <c r="E68" i="1"/>
  <c r="D68" i="1"/>
  <c r="F22" i="1"/>
  <c r="F18" i="1"/>
  <c r="F14" i="1"/>
  <c r="F10" i="1"/>
  <c r="F6" i="1"/>
  <c r="F24" i="1"/>
  <c r="F20" i="1"/>
  <c r="D62" i="1" s="1"/>
  <c r="F16" i="1"/>
  <c r="F12" i="1"/>
  <c r="E54" i="1" s="1"/>
  <c r="F8" i="1"/>
  <c r="E50" i="1" s="1"/>
  <c r="F23" i="1"/>
  <c r="E65" i="1" s="1"/>
  <c r="F15" i="1"/>
  <c r="E57" i="1" s="1"/>
  <c r="F7" i="1"/>
  <c r="E49" i="1" s="1"/>
  <c r="E27" i="1"/>
  <c r="D43" i="1"/>
  <c r="E32" i="1"/>
  <c r="F25" i="1"/>
  <c r="E67" i="1" s="1"/>
  <c r="F21" i="1"/>
  <c r="E63" i="1" s="1"/>
  <c r="F17" i="1"/>
  <c r="F13" i="1"/>
  <c r="F9" i="1"/>
  <c r="E51" i="1" s="1"/>
  <c r="F5" i="1"/>
  <c r="E47" i="1" s="1"/>
  <c r="F19" i="1"/>
  <c r="F11" i="1"/>
  <c r="E53" i="1" s="1"/>
  <c r="E43" i="1"/>
  <c r="D27" i="1"/>
  <c r="E37" i="1"/>
  <c r="D44" i="1"/>
  <c r="E46" i="1"/>
  <c r="E33" i="1"/>
  <c r="D38" i="1"/>
  <c r="D40" i="1"/>
  <c r="E41" i="1"/>
  <c r="E28" i="1"/>
  <c r="E29" i="1"/>
  <c r="E30" i="1"/>
  <c r="D32" i="1"/>
  <c r="D34" i="1"/>
  <c r="E39" i="1"/>
  <c r="E42" i="1"/>
  <c r="E35" i="1"/>
  <c r="D7" i="1"/>
  <c r="D15" i="1"/>
  <c r="D23" i="1"/>
  <c r="E38" i="1"/>
  <c r="D28" i="1"/>
  <c r="D39" i="1"/>
  <c r="E44" i="1"/>
  <c r="D8" i="1"/>
  <c r="D16" i="1"/>
  <c r="D24" i="1"/>
  <c r="E20" i="1"/>
  <c r="D29" i="1"/>
  <c r="E34" i="1"/>
  <c r="D45" i="1"/>
  <c r="D35" i="1"/>
  <c r="E40" i="1"/>
  <c r="D5" i="1"/>
  <c r="D47" i="1" s="1"/>
  <c r="D9" i="1"/>
  <c r="D13" i="1"/>
  <c r="D17" i="1"/>
  <c r="D21" i="1"/>
  <c r="D25" i="1"/>
  <c r="D30" i="1"/>
  <c r="D46" i="1"/>
  <c r="D41" i="1"/>
  <c r="D36" i="1"/>
  <c r="D11" i="1"/>
  <c r="D19" i="1"/>
  <c r="D33" i="1"/>
  <c r="D12" i="1"/>
  <c r="D6" i="1"/>
  <c r="D10" i="1"/>
  <c r="D14" i="1"/>
  <c r="D56" i="1" s="1"/>
  <c r="D18" i="1"/>
  <c r="D22" i="1"/>
  <c r="D26" i="1"/>
  <c r="E31" i="1"/>
  <c r="D42" i="1"/>
  <c r="E6" i="1"/>
  <c r="E10" i="1"/>
  <c r="E14" i="1"/>
  <c r="E18" i="1"/>
  <c r="E22" i="1"/>
  <c r="E26" i="1"/>
  <c r="D37" i="1"/>
  <c r="I113" i="4" l="1"/>
  <c r="F94" i="4"/>
  <c r="I92" i="4"/>
  <c r="G84" i="4"/>
  <c r="F108" i="4"/>
  <c r="G102" i="4"/>
  <c r="I93" i="4"/>
  <c r="M93" i="4" s="1"/>
  <c r="Q93" i="4" s="1"/>
  <c r="F85" i="4"/>
  <c r="F112" i="4"/>
  <c r="J112" i="4" s="1"/>
  <c r="G94" i="4"/>
  <c r="K94" i="4" s="1"/>
  <c r="O94" i="4" s="1"/>
  <c r="G112" i="4"/>
  <c r="H99" i="4"/>
  <c r="G86" i="4"/>
  <c r="F101" i="4"/>
  <c r="H84" i="4"/>
  <c r="L84" i="4" s="1"/>
  <c r="H95" i="4"/>
  <c r="H91" i="4"/>
  <c r="G101" i="4"/>
  <c r="H109" i="4"/>
  <c r="I91" i="4"/>
  <c r="H114" i="4"/>
  <c r="G106" i="4"/>
  <c r="K106" i="4" s="1"/>
  <c r="I110" i="4"/>
  <c r="F102" i="4"/>
  <c r="G100" i="4"/>
  <c r="G111" i="4"/>
  <c r="F111" i="4"/>
  <c r="G107" i="4"/>
  <c r="K107" i="4" s="1"/>
  <c r="O107" i="4" s="1"/>
  <c r="I105" i="4"/>
  <c r="P105" i="4" s="1"/>
  <c r="H97" i="4"/>
  <c r="Q97" i="4" s="1"/>
  <c r="H92" i="4"/>
  <c r="F84" i="4"/>
  <c r="J84" i="4" s="1"/>
  <c r="N84" i="4" s="1"/>
  <c r="H84" i="3"/>
  <c r="F93" i="3"/>
  <c r="F85" i="3"/>
  <c r="F106" i="3"/>
  <c r="I114" i="3"/>
  <c r="H88" i="3"/>
  <c r="I91" i="3"/>
  <c r="H98" i="3"/>
  <c r="M95" i="4"/>
  <c r="M80" i="4"/>
  <c r="K80" i="4"/>
  <c r="K89" i="4"/>
  <c r="K87" i="4"/>
  <c r="M87" i="4"/>
  <c r="Q87" i="4" s="1"/>
  <c r="M88" i="4"/>
  <c r="K88" i="4"/>
  <c r="M97" i="4"/>
  <c r="K97" i="4"/>
  <c r="M112" i="4"/>
  <c r="K112" i="4"/>
  <c r="L110" i="4"/>
  <c r="J110" i="4"/>
  <c r="L94" i="4"/>
  <c r="J94" i="4"/>
  <c r="J69" i="4"/>
  <c r="L102" i="4"/>
  <c r="J102" i="4"/>
  <c r="M115" i="4"/>
  <c r="K115" i="4"/>
  <c r="K81" i="4"/>
  <c r="M96" i="4"/>
  <c r="Q96" i="4" s="1"/>
  <c r="K96" i="4"/>
  <c r="O96" i="4" s="1"/>
  <c r="J81" i="4"/>
  <c r="N81" i="4" s="1"/>
  <c r="G114" i="4"/>
  <c r="M90" i="4"/>
  <c r="Q90" i="4" s="1"/>
  <c r="K90" i="4"/>
  <c r="L98" i="4"/>
  <c r="P98" i="4" s="1"/>
  <c r="J98" i="4"/>
  <c r="D85" i="4"/>
  <c r="K84" i="4"/>
  <c r="M91" i="4"/>
  <c r="Q91" i="4" s="1"/>
  <c r="J103" i="4"/>
  <c r="L103" i="4"/>
  <c r="P103" i="4" s="1"/>
  <c r="M99" i="4"/>
  <c r="K99" i="4"/>
  <c r="O99" i="4" s="1"/>
  <c r="F114" i="4"/>
  <c r="L95" i="4"/>
  <c r="P95" i="4" s="1"/>
  <c r="O112" i="4"/>
  <c r="L112" i="4"/>
  <c r="P112" i="4" s="1"/>
  <c r="I108" i="4"/>
  <c r="E111" i="4"/>
  <c r="E85" i="4"/>
  <c r="M83" i="4"/>
  <c r="Q83" i="4" s="1"/>
  <c r="L90" i="4"/>
  <c r="J90" i="4"/>
  <c r="N90" i="4" s="1"/>
  <c r="M113" i="4"/>
  <c r="Q113" i="4" s="1"/>
  <c r="L86" i="4"/>
  <c r="P86" i="4" s="1"/>
  <c r="J86" i="4"/>
  <c r="M86" i="4"/>
  <c r="Q86" i="4" s="1"/>
  <c r="K86" i="4"/>
  <c r="H111" i="4"/>
  <c r="E108" i="4"/>
  <c r="J104" i="4"/>
  <c r="P87" i="4"/>
  <c r="J87" i="4"/>
  <c r="L87" i="4"/>
  <c r="L82" i="4"/>
  <c r="P82" i="4" s="1"/>
  <c r="J82" i="4"/>
  <c r="H89" i="4"/>
  <c r="L99" i="4"/>
  <c r="P99" i="4" s="1"/>
  <c r="J99" i="4"/>
  <c r="F106" i="4"/>
  <c r="D92" i="4"/>
  <c r="D109" i="4"/>
  <c r="Q105" i="4"/>
  <c r="M107" i="4"/>
  <c r="Q107" i="4" s="1"/>
  <c r="L105" i="4"/>
  <c r="J105" i="4"/>
  <c r="I94" i="4"/>
  <c r="P94" i="4" s="1"/>
  <c r="H81" i="4"/>
  <c r="F113" i="4"/>
  <c r="J113" i="4" s="1"/>
  <c r="D101" i="4"/>
  <c r="E92" i="4"/>
  <c r="E109" i="4"/>
  <c r="N82" i="4"/>
  <c r="M82" i="4"/>
  <c r="Q82" i="4" s="1"/>
  <c r="K82" i="4"/>
  <c r="O82" i="4" s="1"/>
  <c r="M105" i="4"/>
  <c r="K105" i="4"/>
  <c r="G91" i="4"/>
  <c r="K91" i="4" s="1"/>
  <c r="L96" i="4"/>
  <c r="P96" i="4" s="1"/>
  <c r="J96" i="4"/>
  <c r="N96" i="4" s="1"/>
  <c r="I69" i="4"/>
  <c r="K101" i="4"/>
  <c r="F95" i="4"/>
  <c r="J95" i="4" s="1"/>
  <c r="E110" i="4"/>
  <c r="F92" i="4"/>
  <c r="L107" i="4"/>
  <c r="J107" i="4"/>
  <c r="L113" i="4"/>
  <c r="P113" i="4" s="1"/>
  <c r="D97" i="4"/>
  <c r="E114" i="4"/>
  <c r="D114" i="4"/>
  <c r="G83" i="4"/>
  <c r="K83" i="4" s="1"/>
  <c r="I89" i="4"/>
  <c r="M89" i="4" s="1"/>
  <c r="L91" i="4"/>
  <c r="P91" i="4" s="1"/>
  <c r="J91" i="4"/>
  <c r="H108" i="4"/>
  <c r="N104" i="4"/>
  <c r="M104" i="4"/>
  <c r="K104" i="4"/>
  <c r="F79" i="4"/>
  <c r="I68" i="4" s="1"/>
  <c r="K71" i="4" s="1"/>
  <c r="L93" i="4"/>
  <c r="G92" i="4"/>
  <c r="J108" i="4"/>
  <c r="K103" i="4"/>
  <c r="O103" i="4" s="1"/>
  <c r="N103" i="4"/>
  <c r="M103" i="4"/>
  <c r="Q103" i="4" s="1"/>
  <c r="Q95" i="4"/>
  <c r="G95" i="4"/>
  <c r="K95" i="4" s="1"/>
  <c r="F87" i="4"/>
  <c r="Q112" i="4"/>
  <c r="D88" i="4"/>
  <c r="G79" i="4"/>
  <c r="J68" i="4" s="1"/>
  <c r="L71" i="4" s="1"/>
  <c r="P90" i="4"/>
  <c r="M106" i="4"/>
  <c r="Q106" i="4" s="1"/>
  <c r="P107" i="4"/>
  <c r="Q99" i="4"/>
  <c r="H79" i="4"/>
  <c r="I101" i="4"/>
  <c r="I84" i="4"/>
  <c r="D89" i="4"/>
  <c r="D111" i="4"/>
  <c r="H104" i="4"/>
  <c r="L104" i="4" s="1"/>
  <c r="L106" i="4"/>
  <c r="P106" i="4" s="1"/>
  <c r="I81" i="4"/>
  <c r="M81" i="4" s="1"/>
  <c r="D115" i="4"/>
  <c r="E102" i="4"/>
  <c r="I79" i="4"/>
  <c r="F93" i="4"/>
  <c r="J93" i="4" s="1"/>
  <c r="H101" i="4"/>
  <c r="D100" i="4"/>
  <c r="G87" i="4"/>
  <c r="I104" i="4"/>
  <c r="M98" i="4"/>
  <c r="Q98" i="4" s="1"/>
  <c r="K98" i="4"/>
  <c r="O98" i="4" s="1"/>
  <c r="D80" i="4"/>
  <c r="G113" i="4"/>
  <c r="L83" i="4"/>
  <c r="P83" i="4" s="1"/>
  <c r="J83" i="4"/>
  <c r="G93" i="4"/>
  <c r="E100" i="4"/>
  <c r="F97" i="3"/>
  <c r="G99" i="3"/>
  <c r="I101" i="3"/>
  <c r="M101" i="3" s="1"/>
  <c r="H103" i="3"/>
  <c r="I93" i="3"/>
  <c r="M93" i="3" s="1"/>
  <c r="I99" i="3"/>
  <c r="H106" i="3"/>
  <c r="D108" i="3"/>
  <c r="L108" i="3" s="1"/>
  <c r="E112" i="3"/>
  <c r="K112" i="3" s="1"/>
  <c r="I83" i="3"/>
  <c r="H90" i="3"/>
  <c r="E96" i="3"/>
  <c r="K96" i="3" s="1"/>
  <c r="E89" i="3"/>
  <c r="K89" i="3" s="1"/>
  <c r="E80" i="3"/>
  <c r="D115" i="3"/>
  <c r="L115" i="3" s="1"/>
  <c r="I109" i="3"/>
  <c r="G102" i="3"/>
  <c r="K102" i="3" s="1"/>
  <c r="G104" i="3"/>
  <c r="K104" i="3" s="1"/>
  <c r="G103" i="3"/>
  <c r="G95" i="3"/>
  <c r="I100" i="3"/>
  <c r="M100" i="3" s="1"/>
  <c r="H92" i="3"/>
  <c r="E92" i="3"/>
  <c r="G110" i="3"/>
  <c r="F82" i="3"/>
  <c r="F109" i="3"/>
  <c r="J109" i="3" s="1"/>
  <c r="G96" i="3"/>
  <c r="E113" i="3"/>
  <c r="M113" i="3" s="1"/>
  <c r="G107" i="3"/>
  <c r="K107" i="3" s="1"/>
  <c r="E87" i="3"/>
  <c r="M87" i="3" s="1"/>
  <c r="F80" i="3"/>
  <c r="D103" i="3"/>
  <c r="H93" i="3"/>
  <c r="I95" i="3"/>
  <c r="D81" i="3"/>
  <c r="H115" i="3"/>
  <c r="E91" i="3"/>
  <c r="H104" i="3"/>
  <c r="I107" i="3"/>
  <c r="H114" i="3"/>
  <c r="I85" i="3"/>
  <c r="M85" i="3" s="1"/>
  <c r="G79" i="3"/>
  <c r="J68" i="3" s="1"/>
  <c r="H80" i="3"/>
  <c r="H83" i="3"/>
  <c r="I90" i="3"/>
  <c r="M90" i="3" s="1"/>
  <c r="D98" i="3"/>
  <c r="D86" i="3"/>
  <c r="L86" i="3" s="1"/>
  <c r="G111" i="3"/>
  <c r="G94" i="3"/>
  <c r="K94" i="3" s="1"/>
  <c r="G81" i="3"/>
  <c r="F86" i="3"/>
  <c r="F101" i="3"/>
  <c r="E105" i="3"/>
  <c r="G90" i="3"/>
  <c r="E111" i="3"/>
  <c r="G91" i="3"/>
  <c r="F102" i="3"/>
  <c r="E99" i="3"/>
  <c r="M99" i="3" s="1"/>
  <c r="D95" i="3"/>
  <c r="G83" i="3"/>
  <c r="G114" i="3"/>
  <c r="K114" i="3" s="1"/>
  <c r="E83" i="3"/>
  <c r="E79" i="3"/>
  <c r="J69" i="3" s="1"/>
  <c r="G87" i="3"/>
  <c r="F112" i="3"/>
  <c r="G106" i="3"/>
  <c r="K106" i="3" s="1"/>
  <c r="L84" i="3"/>
  <c r="H107" i="3"/>
  <c r="G105" i="3"/>
  <c r="I82" i="3"/>
  <c r="M82" i="3" s="1"/>
  <c r="H100" i="3"/>
  <c r="H79" i="3"/>
  <c r="I70" i="3" s="1"/>
  <c r="H111" i="3"/>
  <c r="H87" i="3"/>
  <c r="H101" i="3"/>
  <c r="F89" i="3"/>
  <c r="J89" i="3" s="1"/>
  <c r="D91" i="3"/>
  <c r="G82" i="3"/>
  <c r="K82" i="3" s="1"/>
  <c r="G113" i="3"/>
  <c r="E84" i="3"/>
  <c r="D90" i="3"/>
  <c r="I86" i="3"/>
  <c r="M86" i="3" s="1"/>
  <c r="I115" i="3"/>
  <c r="E81" i="3"/>
  <c r="F91" i="3"/>
  <c r="D111" i="3"/>
  <c r="F110" i="3"/>
  <c r="G98" i="3"/>
  <c r="K98" i="3" s="1"/>
  <c r="F83" i="3"/>
  <c r="D93" i="3"/>
  <c r="J93" i="3" s="1"/>
  <c r="H91" i="3"/>
  <c r="D82" i="3"/>
  <c r="L82" i="3" s="1"/>
  <c r="D99" i="3"/>
  <c r="G84" i="3"/>
  <c r="D105" i="3"/>
  <c r="F79" i="3"/>
  <c r="I68" i="3" s="1"/>
  <c r="H99" i="3"/>
  <c r="E95" i="3"/>
  <c r="K95" i="3" s="1"/>
  <c r="F103" i="3"/>
  <c r="M97" i="3"/>
  <c r="F111" i="3"/>
  <c r="F81" i="3"/>
  <c r="G108" i="3"/>
  <c r="K108" i="3" s="1"/>
  <c r="O108" i="3" s="1"/>
  <c r="F94" i="3"/>
  <c r="D94" i="3"/>
  <c r="G86" i="3"/>
  <c r="K86" i="3" s="1"/>
  <c r="F96" i="3"/>
  <c r="I98" i="3"/>
  <c r="G109" i="3"/>
  <c r="F104" i="3"/>
  <c r="F115" i="3"/>
  <c r="H97" i="3"/>
  <c r="H95" i="3"/>
  <c r="I80" i="3"/>
  <c r="G101" i="3"/>
  <c r="K101" i="3" s="1"/>
  <c r="D85" i="3"/>
  <c r="H109" i="3"/>
  <c r="L109" i="3" s="1"/>
  <c r="I106" i="3"/>
  <c r="M106" i="3" s="1"/>
  <c r="I96" i="3"/>
  <c r="M96" i="3" s="1"/>
  <c r="I88" i="3"/>
  <c r="M88" i="3" s="1"/>
  <c r="F114" i="3"/>
  <c r="H85" i="3"/>
  <c r="I112" i="3"/>
  <c r="G92" i="3"/>
  <c r="G93" i="3"/>
  <c r="K93" i="3" s="1"/>
  <c r="G85" i="3"/>
  <c r="K85" i="3" s="1"/>
  <c r="H89" i="3"/>
  <c r="L89" i="3" s="1"/>
  <c r="G88" i="3"/>
  <c r="K88" i="3" s="1"/>
  <c r="F99" i="3"/>
  <c r="F95" i="3"/>
  <c r="G80" i="3"/>
  <c r="I103" i="3"/>
  <c r="F87" i="3"/>
  <c r="G100" i="3"/>
  <c r="K100" i="3" s="1"/>
  <c r="I110" i="3"/>
  <c r="M110" i="3" s="1"/>
  <c r="I102" i="3"/>
  <c r="M102" i="3" s="1"/>
  <c r="F107" i="3"/>
  <c r="H113" i="3"/>
  <c r="I105" i="3"/>
  <c r="I104" i="3"/>
  <c r="M104" i="3" s="1"/>
  <c r="H81" i="3"/>
  <c r="I94" i="3"/>
  <c r="M94" i="3" s="1"/>
  <c r="I108" i="3"/>
  <c r="M108" i="3" s="1"/>
  <c r="I92" i="3"/>
  <c r="I84" i="3"/>
  <c r="J84" i="3"/>
  <c r="K97" i="3"/>
  <c r="K90" i="3"/>
  <c r="O90" i="3" s="1"/>
  <c r="K110" i="3"/>
  <c r="J105" i="3"/>
  <c r="M107" i="3"/>
  <c r="J108" i="3"/>
  <c r="M91" i="3"/>
  <c r="M114" i="3"/>
  <c r="R122" i="3"/>
  <c r="D107" i="3"/>
  <c r="D87" i="3"/>
  <c r="E109" i="3"/>
  <c r="D112" i="3"/>
  <c r="E103" i="3"/>
  <c r="D104" i="3"/>
  <c r="D83" i="3"/>
  <c r="D100" i="3"/>
  <c r="D113" i="3"/>
  <c r="D96" i="3"/>
  <c r="L96" i="3" s="1"/>
  <c r="D114" i="3"/>
  <c r="D101" i="3"/>
  <c r="D92" i="3"/>
  <c r="L92" i="3" s="1"/>
  <c r="E115" i="3"/>
  <c r="D110" i="3"/>
  <c r="L110" i="3" s="1"/>
  <c r="D97" i="3"/>
  <c r="J97" i="3" s="1"/>
  <c r="D88" i="3"/>
  <c r="J88" i="3" s="1"/>
  <c r="D106" i="3"/>
  <c r="L106" i="3" s="1"/>
  <c r="D79" i="3"/>
  <c r="D102" i="3"/>
  <c r="L102" i="3" s="1"/>
  <c r="D80" i="3"/>
  <c r="D114" i="2"/>
  <c r="E114" i="2"/>
  <c r="E113" i="2"/>
  <c r="D113" i="2"/>
  <c r="D104" i="2"/>
  <c r="E104" i="2"/>
  <c r="D101" i="2"/>
  <c r="E101" i="2"/>
  <c r="D106" i="2"/>
  <c r="E106" i="2"/>
  <c r="E108" i="2"/>
  <c r="D108" i="2"/>
  <c r="D102" i="2"/>
  <c r="E102" i="2"/>
  <c r="E112" i="2"/>
  <c r="D112" i="2"/>
  <c r="D107" i="2"/>
  <c r="E107" i="2"/>
  <c r="D105" i="2"/>
  <c r="E105" i="2"/>
  <c r="D103" i="2"/>
  <c r="E103" i="2"/>
  <c r="E111" i="2"/>
  <c r="D111" i="2"/>
  <c r="D100" i="2"/>
  <c r="E100" i="2"/>
  <c r="D110" i="2"/>
  <c r="E110" i="2"/>
  <c r="D99" i="2"/>
  <c r="E99" i="2"/>
  <c r="D109" i="2"/>
  <c r="E109" i="2"/>
  <c r="D115" i="2"/>
  <c r="E115" i="2"/>
  <c r="D98" i="2"/>
  <c r="E98" i="2"/>
  <c r="E96" i="2"/>
  <c r="D80" i="2"/>
  <c r="E89" i="2"/>
  <c r="E88" i="2"/>
  <c r="D84" i="2"/>
  <c r="E94" i="2"/>
  <c r="E84" i="2"/>
  <c r="E81" i="2"/>
  <c r="D89" i="2"/>
  <c r="E92" i="2"/>
  <c r="D88" i="2"/>
  <c r="E83" i="2"/>
  <c r="E86" i="2"/>
  <c r="D93" i="2"/>
  <c r="E97" i="2"/>
  <c r="E87" i="2"/>
  <c r="E91" i="2"/>
  <c r="E95" i="2"/>
  <c r="D95" i="2"/>
  <c r="E79" i="2"/>
  <c r="E82" i="2"/>
  <c r="E90" i="2"/>
  <c r="E93" i="2"/>
  <c r="D97" i="2"/>
  <c r="D79" i="2"/>
  <c r="D87" i="2"/>
  <c r="D86" i="2"/>
  <c r="D81" i="2"/>
  <c r="D82" i="2"/>
  <c r="D92" i="2"/>
  <c r="D85" i="2"/>
  <c r="D96" i="2"/>
  <c r="D94" i="2"/>
  <c r="E85" i="2"/>
  <c r="E80" i="2"/>
  <c r="D90" i="2"/>
  <c r="D91" i="2"/>
  <c r="D83" i="2"/>
  <c r="E55" i="1"/>
  <c r="D49" i="1"/>
  <c r="D52" i="1"/>
  <c r="E58" i="1"/>
  <c r="E61" i="1"/>
  <c r="E66" i="1"/>
  <c r="E64" i="1"/>
  <c r="E59" i="1"/>
  <c r="D54" i="1"/>
  <c r="D53" i="1"/>
  <c r="D51" i="1"/>
  <c r="D58" i="1"/>
  <c r="D50" i="1"/>
  <c r="D57" i="1"/>
  <c r="D48" i="1"/>
  <c r="D61" i="1"/>
  <c r="D60" i="1"/>
  <c r="E62" i="1"/>
  <c r="D66" i="1"/>
  <c r="E56" i="1"/>
  <c r="E52" i="1"/>
  <c r="D67" i="1"/>
  <c r="E60" i="1"/>
  <c r="D63" i="1"/>
  <c r="E48" i="1"/>
  <c r="D59" i="1"/>
  <c r="D64" i="1"/>
  <c r="D55" i="1"/>
  <c r="D65" i="1"/>
  <c r="N113" i="4" l="1"/>
  <c r="P93" i="4"/>
  <c r="K113" i="4"/>
  <c r="O113" i="4" s="1"/>
  <c r="O106" i="4"/>
  <c r="Q115" i="4"/>
  <c r="P84" i="4"/>
  <c r="O87" i="4"/>
  <c r="J85" i="3"/>
  <c r="L103" i="3"/>
  <c r="L98" i="3"/>
  <c r="P98" i="3" s="1"/>
  <c r="O95" i="4"/>
  <c r="R95" i="4" s="1"/>
  <c r="O83" i="4"/>
  <c r="R83" i="4" s="1"/>
  <c r="N93" i="4"/>
  <c r="Q100" i="4"/>
  <c r="P92" i="4"/>
  <c r="K111" i="4"/>
  <c r="M111" i="4"/>
  <c r="I70" i="4"/>
  <c r="L69" i="4" s="1"/>
  <c r="O88" i="4"/>
  <c r="L88" i="4"/>
  <c r="P88" i="4" s="1"/>
  <c r="J88" i="4"/>
  <c r="L79" i="4"/>
  <c r="I73" i="4" s="1"/>
  <c r="L68" i="4"/>
  <c r="L72" i="4" s="1"/>
  <c r="M109" i="4"/>
  <c r="Q109" i="4" s="1"/>
  <c r="K109" i="4"/>
  <c r="O109" i="4" s="1"/>
  <c r="L109" i="4"/>
  <c r="P109" i="4" s="1"/>
  <c r="J109" i="4"/>
  <c r="R112" i="4"/>
  <c r="T112" i="4" s="1"/>
  <c r="E150" i="4" s="1"/>
  <c r="R103" i="4"/>
  <c r="S103" i="4" s="1"/>
  <c r="D141" i="4" s="1"/>
  <c r="N87" i="4"/>
  <c r="L92" i="4"/>
  <c r="J92" i="4"/>
  <c r="N91" i="4"/>
  <c r="M102" i="4"/>
  <c r="Q102" i="4" s="1"/>
  <c r="K102" i="4"/>
  <c r="N102" i="4"/>
  <c r="Q81" i="4"/>
  <c r="O104" i="4"/>
  <c r="L100" i="4"/>
  <c r="P100" i="4" s="1"/>
  <c r="J100" i="4"/>
  <c r="J79" i="4"/>
  <c r="N79" i="4" s="1"/>
  <c r="O80" i="4"/>
  <c r="L80" i="4"/>
  <c r="P80" i="4" s="1"/>
  <c r="J80" i="4"/>
  <c r="J106" i="4"/>
  <c r="O91" i="4"/>
  <c r="R91" i="4" s="1"/>
  <c r="M110" i="4"/>
  <c r="Q110" i="4" s="1"/>
  <c r="K110" i="4"/>
  <c r="N110" i="4"/>
  <c r="Q89" i="4"/>
  <c r="P102" i="4"/>
  <c r="M84" i="4"/>
  <c r="Q84" i="4" s="1"/>
  <c r="L81" i="4"/>
  <c r="P81" i="4" s="1"/>
  <c r="R81" i="4" s="1"/>
  <c r="L108" i="4"/>
  <c r="P108" i="4" s="1"/>
  <c r="R82" i="4"/>
  <c r="T82" i="4" s="1"/>
  <c r="E120" i="4" s="1"/>
  <c r="N112" i="4"/>
  <c r="O115" i="4"/>
  <c r="L115" i="4"/>
  <c r="P115" i="4" s="1"/>
  <c r="J115" i="4"/>
  <c r="R96" i="4"/>
  <c r="S96" i="4" s="1"/>
  <c r="D134" i="4" s="1"/>
  <c r="Q104" i="4"/>
  <c r="R104" i="4" s="1"/>
  <c r="T104" i="4" s="1"/>
  <c r="E142" i="4" s="1"/>
  <c r="N108" i="4"/>
  <c r="M108" i="4"/>
  <c r="Q108" i="4" s="1"/>
  <c r="K108" i="4"/>
  <c r="O90" i="4"/>
  <c r="R90" i="4" s="1"/>
  <c r="O85" i="4"/>
  <c r="L85" i="4"/>
  <c r="P85" i="4" s="1"/>
  <c r="J85" i="4"/>
  <c r="O81" i="4"/>
  <c r="J70" i="4"/>
  <c r="K69" i="4" s="1"/>
  <c r="N98" i="4"/>
  <c r="R98" i="4" s="1"/>
  <c r="J111" i="4"/>
  <c r="N111" i="4" s="1"/>
  <c r="O111" i="4"/>
  <c r="L111" i="4"/>
  <c r="P111" i="4" s="1"/>
  <c r="Q111" i="4"/>
  <c r="N94" i="4"/>
  <c r="M79" i="4"/>
  <c r="J73" i="4" s="1"/>
  <c r="R107" i="4"/>
  <c r="T107" i="4" s="1"/>
  <c r="E145" i="4" s="1"/>
  <c r="P104" i="4"/>
  <c r="O89" i="4"/>
  <c r="L89" i="4"/>
  <c r="P89" i="4" s="1"/>
  <c r="J89" i="4"/>
  <c r="L114" i="4"/>
  <c r="P114" i="4" s="1"/>
  <c r="J114" i="4"/>
  <c r="O105" i="4"/>
  <c r="N86" i="4"/>
  <c r="N83" i="4"/>
  <c r="N99" i="4"/>
  <c r="R99" i="4" s="1"/>
  <c r="R84" i="4"/>
  <c r="T84" i="4" s="1"/>
  <c r="E122" i="4" s="1"/>
  <c r="K93" i="4"/>
  <c r="N114" i="4"/>
  <c r="M114" i="4"/>
  <c r="Q114" i="4" s="1"/>
  <c r="K114" i="4"/>
  <c r="N105" i="4"/>
  <c r="P110" i="4"/>
  <c r="M94" i="4"/>
  <c r="Q94" i="4" s="1"/>
  <c r="R94" i="4" s="1"/>
  <c r="O84" i="4"/>
  <c r="K68" i="4"/>
  <c r="K72" i="4" s="1"/>
  <c r="Q88" i="4"/>
  <c r="Q80" i="4"/>
  <c r="N107" i="4"/>
  <c r="K79" i="4"/>
  <c r="N95" i="4"/>
  <c r="M100" i="4"/>
  <c r="K100" i="4"/>
  <c r="O100" i="4" s="1"/>
  <c r="N92" i="4"/>
  <c r="M92" i="4"/>
  <c r="Q92" i="4" s="1"/>
  <c r="K92" i="4"/>
  <c r="O92" i="4" s="1"/>
  <c r="O101" i="4"/>
  <c r="J101" i="4"/>
  <c r="L101" i="4"/>
  <c r="P101" i="4" s="1"/>
  <c r="O97" i="4"/>
  <c r="L97" i="4"/>
  <c r="P97" i="4" s="1"/>
  <c r="J97" i="4"/>
  <c r="M101" i="4"/>
  <c r="Q101" i="4" s="1"/>
  <c r="O86" i="4"/>
  <c r="R86" i="4" s="1"/>
  <c r="T86" i="4" s="1"/>
  <c r="E124" i="4" s="1"/>
  <c r="M85" i="4"/>
  <c r="Q85" i="4" s="1"/>
  <c r="K85" i="4"/>
  <c r="M92" i="3"/>
  <c r="Q108" i="3"/>
  <c r="N89" i="3"/>
  <c r="M89" i="3"/>
  <c r="L104" i="3"/>
  <c r="P104" i="3" s="1"/>
  <c r="K91" i="3"/>
  <c r="O91" i="3" s="1"/>
  <c r="K99" i="3"/>
  <c r="O99" i="3" s="1"/>
  <c r="M83" i="3"/>
  <c r="Q83" i="3" s="1"/>
  <c r="M112" i="3"/>
  <c r="Q112" i="3" s="1"/>
  <c r="L71" i="3"/>
  <c r="Q93" i="3"/>
  <c r="K80" i="3"/>
  <c r="O80" i="3" s="1"/>
  <c r="M80" i="3"/>
  <c r="Q80" i="3" s="1"/>
  <c r="P89" i="3"/>
  <c r="L90" i="3"/>
  <c r="P90" i="3" s="1"/>
  <c r="J115" i="3"/>
  <c r="N115" i="3" s="1"/>
  <c r="O93" i="3"/>
  <c r="K113" i="3"/>
  <c r="J86" i="3"/>
  <c r="N86" i="3" s="1"/>
  <c r="J80" i="3"/>
  <c r="N80" i="3" s="1"/>
  <c r="K92" i="3"/>
  <c r="O92" i="3" s="1"/>
  <c r="K87" i="3"/>
  <c r="O87" i="3" s="1"/>
  <c r="L93" i="3"/>
  <c r="P93" i="3" s="1"/>
  <c r="O98" i="3"/>
  <c r="J81" i="3"/>
  <c r="N81" i="3" s="1"/>
  <c r="K79" i="3"/>
  <c r="J71" i="3" s="1"/>
  <c r="J103" i="3"/>
  <c r="N103" i="3" s="1"/>
  <c r="K81" i="3"/>
  <c r="O81" i="3" s="1"/>
  <c r="K111" i="3"/>
  <c r="O111" i="3" s="1"/>
  <c r="M79" i="3"/>
  <c r="J73" i="3" s="1"/>
  <c r="L91" i="3"/>
  <c r="P91" i="3" s="1"/>
  <c r="L95" i="3"/>
  <c r="P95" i="3" s="1"/>
  <c r="Q86" i="3"/>
  <c r="J98" i="3"/>
  <c r="N98" i="3" s="1"/>
  <c r="K105" i="3"/>
  <c r="O105" i="3" s="1"/>
  <c r="N105" i="3"/>
  <c r="M105" i="3"/>
  <c r="Q105" i="3" s="1"/>
  <c r="O86" i="3"/>
  <c r="J90" i="3"/>
  <c r="N90" i="3" s="1"/>
  <c r="M111" i="3"/>
  <c r="Q111" i="3" s="1"/>
  <c r="M81" i="3"/>
  <c r="Q81" i="3" s="1"/>
  <c r="K84" i="3"/>
  <c r="O84" i="3" s="1"/>
  <c r="K83" i="3"/>
  <c r="O83" i="3" s="1"/>
  <c r="Q101" i="3"/>
  <c r="J95" i="3"/>
  <c r="N95" i="3" s="1"/>
  <c r="J82" i="3"/>
  <c r="N82" i="3" s="1"/>
  <c r="M84" i="3"/>
  <c r="Q84" i="3" s="1"/>
  <c r="J91" i="3"/>
  <c r="N91" i="3" s="1"/>
  <c r="Q82" i="3"/>
  <c r="L87" i="3"/>
  <c r="P87" i="3" s="1"/>
  <c r="Q91" i="3"/>
  <c r="L99" i="3"/>
  <c r="P99" i="3" s="1"/>
  <c r="P82" i="3"/>
  <c r="P86" i="3"/>
  <c r="P102" i="3"/>
  <c r="Q99" i="3"/>
  <c r="J107" i="3"/>
  <c r="N107" i="3" s="1"/>
  <c r="L111" i="3"/>
  <c r="P111" i="3" s="1"/>
  <c r="N84" i="3"/>
  <c r="O89" i="3"/>
  <c r="O101" i="3"/>
  <c r="O85" i="3"/>
  <c r="J111" i="3"/>
  <c r="N111" i="3" s="1"/>
  <c r="O95" i="3"/>
  <c r="P106" i="3"/>
  <c r="M95" i="3"/>
  <c r="Q95" i="3" s="1"/>
  <c r="P108" i="3"/>
  <c r="L85" i="3"/>
  <c r="P85" i="3" s="1"/>
  <c r="Q90" i="3"/>
  <c r="N108" i="3"/>
  <c r="J94" i="3"/>
  <c r="N94" i="3" s="1"/>
  <c r="N88" i="3"/>
  <c r="L113" i="3"/>
  <c r="P113" i="3" s="1"/>
  <c r="O82" i="3"/>
  <c r="M98" i="3"/>
  <c r="Q98" i="3" s="1"/>
  <c r="Q85" i="3"/>
  <c r="O94" i="3"/>
  <c r="L105" i="3"/>
  <c r="P105" i="3" s="1"/>
  <c r="P84" i="3"/>
  <c r="L81" i="3"/>
  <c r="P81" i="3" s="1"/>
  <c r="Q94" i="3"/>
  <c r="Q89" i="3"/>
  <c r="P110" i="3"/>
  <c r="P96" i="3"/>
  <c r="L94" i="3"/>
  <c r="P94" i="3" s="1"/>
  <c r="J99" i="3"/>
  <c r="N99" i="3" s="1"/>
  <c r="J101" i="3"/>
  <c r="N101" i="3" s="1"/>
  <c r="P92" i="3"/>
  <c r="O106" i="3"/>
  <c r="J110" i="3"/>
  <c r="N110" i="3" s="1"/>
  <c r="O110" i="3"/>
  <c r="P115" i="3"/>
  <c r="O100" i="3"/>
  <c r="J96" i="3"/>
  <c r="N96" i="3" s="1"/>
  <c r="J92" i="3"/>
  <c r="N92" i="3" s="1"/>
  <c r="O88" i="3"/>
  <c r="Q92" i="3"/>
  <c r="P103" i="3"/>
  <c r="O114" i="3"/>
  <c r="L83" i="3"/>
  <c r="P83" i="3" s="1"/>
  <c r="O96" i="3"/>
  <c r="J100" i="3"/>
  <c r="J104" i="3"/>
  <c r="O104" i="3"/>
  <c r="Q113" i="3"/>
  <c r="L114" i="3"/>
  <c r="P114" i="3" s="1"/>
  <c r="J114" i="3"/>
  <c r="L80" i="3"/>
  <c r="P80" i="3" s="1"/>
  <c r="Q102" i="3"/>
  <c r="J87" i="3"/>
  <c r="N87" i="3" s="1"/>
  <c r="J83" i="3"/>
  <c r="N83" i="3" s="1"/>
  <c r="Q114" i="3"/>
  <c r="Q100" i="3"/>
  <c r="K103" i="3"/>
  <c r="O103" i="3" s="1"/>
  <c r="M103" i="3"/>
  <c r="Q103" i="3" s="1"/>
  <c r="O112" i="3"/>
  <c r="Q106" i="3"/>
  <c r="M109" i="3"/>
  <c r="Q109" i="3" s="1"/>
  <c r="P109" i="3"/>
  <c r="K109" i="3"/>
  <c r="O109" i="3" s="1"/>
  <c r="Q104" i="3"/>
  <c r="O113" i="3"/>
  <c r="L79" i="3"/>
  <c r="J79" i="3"/>
  <c r="N79" i="3" s="1"/>
  <c r="O102" i="3"/>
  <c r="O97" i="3"/>
  <c r="O107" i="3"/>
  <c r="L112" i="3"/>
  <c r="P112" i="3" s="1"/>
  <c r="Q88" i="3"/>
  <c r="L88" i="3"/>
  <c r="P88" i="3" s="1"/>
  <c r="M115" i="3"/>
  <c r="Q115" i="3" s="1"/>
  <c r="K115" i="3"/>
  <c r="O115" i="3" s="1"/>
  <c r="K68" i="3"/>
  <c r="L73" i="3"/>
  <c r="K69" i="3"/>
  <c r="J102" i="3"/>
  <c r="N102" i="3" s="1"/>
  <c r="J113" i="3"/>
  <c r="Q107" i="3"/>
  <c r="L107" i="3"/>
  <c r="P107" i="3" s="1"/>
  <c r="L97" i="3"/>
  <c r="P97" i="3" s="1"/>
  <c r="Q97" i="3"/>
  <c r="J112" i="3"/>
  <c r="Q110" i="3"/>
  <c r="Q87" i="3"/>
  <c r="J106" i="3"/>
  <c r="N106" i="3" s="1"/>
  <c r="Q96" i="3"/>
  <c r="L101" i="3"/>
  <c r="P101" i="3" s="1"/>
  <c r="L100" i="3"/>
  <c r="P100" i="3" s="1"/>
  <c r="N85" i="3"/>
  <c r="N109" i="3"/>
  <c r="N93" i="3"/>
  <c r="N97" i="3"/>
  <c r="I69" i="3"/>
  <c r="T122" i="3"/>
  <c r="T94" i="4" l="1"/>
  <c r="E132" i="4" s="1"/>
  <c r="S94" i="4"/>
  <c r="D132" i="4" s="1"/>
  <c r="S91" i="4"/>
  <c r="D129" i="4" s="1"/>
  <c r="T91" i="4"/>
  <c r="E129" i="4" s="1"/>
  <c r="S90" i="4"/>
  <c r="D128" i="4" s="1"/>
  <c r="T90" i="4"/>
  <c r="E128" i="4" s="1"/>
  <c r="R113" i="4"/>
  <c r="T113" i="4" s="1"/>
  <c r="E151" i="4" s="1"/>
  <c r="T96" i="4"/>
  <c r="E134" i="4" s="1"/>
  <c r="R105" i="4"/>
  <c r="R87" i="4"/>
  <c r="T87" i="4" s="1"/>
  <c r="E125" i="4" s="1"/>
  <c r="S98" i="4"/>
  <c r="D136" i="4" s="1"/>
  <c r="T98" i="4"/>
  <c r="E136" i="4" s="1"/>
  <c r="S105" i="4"/>
  <c r="D143" i="4" s="1"/>
  <c r="T105" i="4"/>
  <c r="E143" i="4" s="1"/>
  <c r="S99" i="4"/>
  <c r="D137" i="4" s="1"/>
  <c r="T99" i="4"/>
  <c r="E137" i="4" s="1"/>
  <c r="S81" i="4"/>
  <c r="D119" i="4" s="1"/>
  <c r="T81" i="4"/>
  <c r="E119" i="4" s="1"/>
  <c r="S83" i="4"/>
  <c r="D121" i="4" s="1"/>
  <c r="T83" i="4"/>
  <c r="E121" i="4" s="1"/>
  <c r="S95" i="4"/>
  <c r="D133" i="4" s="1"/>
  <c r="T95" i="4"/>
  <c r="E133" i="4" s="1"/>
  <c r="N89" i="4"/>
  <c r="R89" i="4" s="1"/>
  <c r="T103" i="4"/>
  <c r="E141" i="4" s="1"/>
  <c r="P79" i="4"/>
  <c r="R79" i="4" s="1"/>
  <c r="T79" i="4" s="1"/>
  <c r="E117" i="4" s="1"/>
  <c r="N106" i="4"/>
  <c r="R106" i="4" s="1"/>
  <c r="S86" i="4"/>
  <c r="D124" i="4" s="1"/>
  <c r="O93" i="4"/>
  <c r="R93" i="4" s="1"/>
  <c r="S93" i="4" s="1"/>
  <c r="D131" i="4" s="1"/>
  <c r="S82" i="4"/>
  <c r="D120" i="4" s="1"/>
  <c r="N80" i="4"/>
  <c r="R80" i="4" s="1"/>
  <c r="O102" i="4"/>
  <c r="R102" i="4" s="1"/>
  <c r="N101" i="4"/>
  <c r="R101" i="4" s="1"/>
  <c r="T101" i="4" s="1"/>
  <c r="E139" i="4" s="1"/>
  <c r="S104" i="4"/>
  <c r="D142" i="4" s="1"/>
  <c r="S107" i="4"/>
  <c r="D145" i="4" s="1"/>
  <c r="I71" i="4"/>
  <c r="S112" i="4"/>
  <c r="D150" i="4" s="1"/>
  <c r="N88" i="4"/>
  <c r="R88" i="4" s="1"/>
  <c r="S84" i="4"/>
  <c r="D122" i="4" s="1"/>
  <c r="N115" i="4"/>
  <c r="R115" i="4" s="1"/>
  <c r="R100" i="4"/>
  <c r="S100" i="4" s="1"/>
  <c r="D138" i="4" s="1"/>
  <c r="R109" i="4"/>
  <c r="S109" i="4" s="1"/>
  <c r="D147" i="4" s="1"/>
  <c r="Q79" i="4"/>
  <c r="N85" i="4"/>
  <c r="R85" i="4" s="1"/>
  <c r="L73" i="4"/>
  <c r="L74" i="4" s="1"/>
  <c r="O108" i="4"/>
  <c r="R108" i="4" s="1"/>
  <c r="S108" i="4" s="1"/>
  <c r="D146" i="4" s="1"/>
  <c r="N109" i="4"/>
  <c r="N100" i="4"/>
  <c r="O110" i="4"/>
  <c r="R110" i="4" s="1"/>
  <c r="S110" i="4" s="1"/>
  <c r="D148" i="4" s="1"/>
  <c r="N97" i="4"/>
  <c r="R97" i="4" s="1"/>
  <c r="R92" i="4"/>
  <c r="S92" i="4" s="1"/>
  <c r="D130" i="4" s="1"/>
  <c r="K73" i="4"/>
  <c r="K74" i="4" s="1"/>
  <c r="I72" i="4"/>
  <c r="N75" i="4"/>
  <c r="J71" i="4"/>
  <c r="O79" i="4"/>
  <c r="O114" i="4"/>
  <c r="R114" i="4" s="1"/>
  <c r="R111" i="4"/>
  <c r="S111" i="4" s="1"/>
  <c r="D149" i="4" s="1"/>
  <c r="Q79" i="3"/>
  <c r="J74" i="3" s="1"/>
  <c r="R93" i="3"/>
  <c r="T93" i="3" s="1"/>
  <c r="E131" i="3" s="1"/>
  <c r="O79" i="3"/>
  <c r="J72" i="3" s="1"/>
  <c r="R86" i="3"/>
  <c r="T86" i="3" s="1"/>
  <c r="E124" i="3" s="1"/>
  <c r="R99" i="3"/>
  <c r="R98" i="3"/>
  <c r="R90" i="3"/>
  <c r="T90" i="3" s="1"/>
  <c r="E128" i="3" s="1"/>
  <c r="R105" i="3"/>
  <c r="S105" i="3" s="1"/>
  <c r="D143" i="3" s="1"/>
  <c r="R95" i="3"/>
  <c r="S95" i="3" s="1"/>
  <c r="D133" i="3" s="1"/>
  <c r="R89" i="3"/>
  <c r="T89" i="3" s="1"/>
  <c r="E127" i="3" s="1"/>
  <c r="R108" i="3"/>
  <c r="S108" i="3" s="1"/>
  <c r="D146" i="3" s="1"/>
  <c r="R84" i="3"/>
  <c r="S84" i="3" s="1"/>
  <c r="D122" i="3" s="1"/>
  <c r="R91" i="3"/>
  <c r="S91" i="3" s="1"/>
  <c r="D129" i="3" s="1"/>
  <c r="R111" i="3"/>
  <c r="T111" i="3" s="1"/>
  <c r="E149" i="3" s="1"/>
  <c r="R85" i="3"/>
  <c r="S85" i="3" s="1"/>
  <c r="D123" i="3" s="1"/>
  <c r="R82" i="3"/>
  <c r="T82" i="3" s="1"/>
  <c r="E120" i="3" s="1"/>
  <c r="R94" i="3"/>
  <c r="S94" i="3" s="1"/>
  <c r="D132" i="3" s="1"/>
  <c r="R81" i="3"/>
  <c r="T81" i="3" s="1"/>
  <c r="E119" i="3" s="1"/>
  <c r="R92" i="3"/>
  <c r="R107" i="3"/>
  <c r="R96" i="3"/>
  <c r="R88" i="3"/>
  <c r="R101" i="3"/>
  <c r="R109" i="3"/>
  <c r="R80" i="3"/>
  <c r="R115" i="3"/>
  <c r="R83" i="3"/>
  <c r="R102" i="3"/>
  <c r="R110" i="3"/>
  <c r="R106" i="3"/>
  <c r="N112" i="3"/>
  <c r="R112" i="3" s="1"/>
  <c r="N114" i="3"/>
  <c r="R114" i="3" s="1"/>
  <c r="S114" i="3" s="1"/>
  <c r="D152" i="3" s="1"/>
  <c r="R87" i="3"/>
  <c r="R103" i="3"/>
  <c r="N104" i="3"/>
  <c r="R104" i="3" s="1"/>
  <c r="N113" i="3"/>
  <c r="R113" i="3" s="1"/>
  <c r="N100" i="3"/>
  <c r="R100" i="3" s="1"/>
  <c r="R97" i="3"/>
  <c r="L68" i="3"/>
  <c r="L72" i="3" s="1"/>
  <c r="K73" i="3"/>
  <c r="K74" i="3" s="1"/>
  <c r="K71" i="3"/>
  <c r="K72" i="3" s="1"/>
  <c r="L69" i="3"/>
  <c r="L74" i="3" s="1"/>
  <c r="I71" i="3"/>
  <c r="P79" i="3"/>
  <c r="I73" i="3"/>
  <c r="Q75" i="3"/>
  <c r="S93" i="3"/>
  <c r="D131" i="3" s="1"/>
  <c r="S86" i="3"/>
  <c r="D124" i="3" s="1"/>
  <c r="S99" i="3"/>
  <c r="D137" i="3" s="1"/>
  <c r="T99" i="3"/>
  <c r="E137" i="3" s="1"/>
  <c r="S113" i="4" l="1"/>
  <c r="D151" i="4" s="1"/>
  <c r="T100" i="4"/>
  <c r="E138" i="4" s="1"/>
  <c r="T109" i="4"/>
  <c r="E147" i="4" s="1"/>
  <c r="S87" i="4"/>
  <c r="D125" i="4" s="1"/>
  <c r="O75" i="3"/>
  <c r="S102" i="4"/>
  <c r="D140" i="4" s="1"/>
  <c r="T102" i="4"/>
  <c r="E140" i="4" s="1"/>
  <c r="T97" i="4"/>
  <c r="E135" i="4" s="1"/>
  <c r="S97" i="4"/>
  <c r="D135" i="4" s="1"/>
  <c r="T106" i="4"/>
  <c r="E144" i="4" s="1"/>
  <c r="S106" i="4"/>
  <c r="D144" i="4" s="1"/>
  <c r="S114" i="4"/>
  <c r="D152" i="4" s="1"/>
  <c r="T114" i="4"/>
  <c r="E152" i="4" s="1"/>
  <c r="T115" i="4"/>
  <c r="E153" i="4" s="1"/>
  <c r="S115" i="4"/>
  <c r="D153" i="4" s="1"/>
  <c r="T85" i="4"/>
  <c r="E123" i="4" s="1"/>
  <c r="S85" i="4"/>
  <c r="D123" i="4" s="1"/>
  <c r="T88" i="4"/>
  <c r="E126" i="4" s="1"/>
  <c r="S88" i="4"/>
  <c r="D126" i="4" s="1"/>
  <c r="T80" i="4"/>
  <c r="E118" i="4" s="1"/>
  <c r="S80" i="4"/>
  <c r="D118" i="4" s="1"/>
  <c r="T89" i="4"/>
  <c r="E127" i="4" s="1"/>
  <c r="S89" i="4"/>
  <c r="D127" i="4" s="1"/>
  <c r="Q75" i="4"/>
  <c r="J74" i="4"/>
  <c r="T111" i="4"/>
  <c r="E149" i="4" s="1"/>
  <c r="T92" i="4"/>
  <c r="E130" i="4" s="1"/>
  <c r="P75" i="4"/>
  <c r="I74" i="4"/>
  <c r="S79" i="4"/>
  <c r="D117" i="4" s="1"/>
  <c r="T93" i="4"/>
  <c r="E131" i="4" s="1"/>
  <c r="T110" i="4"/>
  <c r="E148" i="4" s="1"/>
  <c r="O75" i="4"/>
  <c r="J72" i="4"/>
  <c r="S101" i="4"/>
  <c r="D139" i="4" s="1"/>
  <c r="T108" i="4"/>
  <c r="E146" i="4" s="1"/>
  <c r="S90" i="3"/>
  <c r="D128" i="3" s="1"/>
  <c r="T105" i="3"/>
  <c r="E143" i="3" s="1"/>
  <c r="T94" i="3"/>
  <c r="E132" i="3" s="1"/>
  <c r="T91" i="3"/>
  <c r="E129" i="3" s="1"/>
  <c r="T95" i="3"/>
  <c r="E133" i="3" s="1"/>
  <c r="T108" i="3"/>
  <c r="E146" i="3" s="1"/>
  <c r="S82" i="3"/>
  <c r="D120" i="3" s="1"/>
  <c r="T84" i="3"/>
  <c r="E122" i="3" s="1"/>
  <c r="T85" i="3"/>
  <c r="E123" i="3" s="1"/>
  <c r="S89" i="3"/>
  <c r="D127" i="3" s="1"/>
  <c r="S111" i="3"/>
  <c r="D149" i="3" s="1"/>
  <c r="S81" i="3"/>
  <c r="D119" i="3" s="1"/>
  <c r="P75" i="3"/>
  <c r="I74" i="3"/>
  <c r="R79" i="3"/>
  <c r="I72" i="3"/>
  <c r="N75" i="3"/>
  <c r="T112" i="3"/>
  <c r="E150" i="3" s="1"/>
  <c r="S112" i="3"/>
  <c r="D150" i="3" s="1"/>
  <c r="T107" i="3"/>
  <c r="E145" i="3" s="1"/>
  <c r="S107" i="3"/>
  <c r="D145" i="3" s="1"/>
  <c r="T102" i="3"/>
  <c r="E140" i="3" s="1"/>
  <c r="S102" i="3"/>
  <c r="D140" i="3" s="1"/>
  <c r="T88" i="3"/>
  <c r="E126" i="3" s="1"/>
  <c r="S88" i="3"/>
  <c r="D126" i="3" s="1"/>
  <c r="T104" i="3"/>
  <c r="E142" i="3" s="1"/>
  <c r="S104" i="3"/>
  <c r="D142" i="3" s="1"/>
  <c r="T100" i="3"/>
  <c r="E138" i="3" s="1"/>
  <c r="S100" i="3"/>
  <c r="D138" i="3" s="1"/>
  <c r="T101" i="3"/>
  <c r="E139" i="3" s="1"/>
  <c r="S101" i="3"/>
  <c r="D139" i="3" s="1"/>
  <c r="T80" i="3"/>
  <c r="E118" i="3" s="1"/>
  <c r="S80" i="3"/>
  <c r="D118" i="3" s="1"/>
  <c r="S115" i="3"/>
  <c r="D153" i="3" s="1"/>
  <c r="T115" i="3"/>
  <c r="E153" i="3" s="1"/>
  <c r="T87" i="3"/>
  <c r="E125" i="3" s="1"/>
  <c r="S87" i="3"/>
  <c r="D125" i="3" s="1"/>
  <c r="T83" i="3"/>
  <c r="E121" i="3" s="1"/>
  <c r="S83" i="3"/>
  <c r="D121" i="3" s="1"/>
  <c r="T113" i="3"/>
  <c r="E151" i="3" s="1"/>
  <c r="S113" i="3"/>
  <c r="D151" i="3" s="1"/>
  <c r="T96" i="3"/>
  <c r="E134" i="3" s="1"/>
  <c r="S96" i="3"/>
  <c r="D134" i="3" s="1"/>
  <c r="S109" i="3"/>
  <c r="D147" i="3" s="1"/>
  <c r="T109" i="3"/>
  <c r="E147" i="3" s="1"/>
  <c r="T92" i="3"/>
  <c r="E130" i="3" s="1"/>
  <c r="S92" i="3"/>
  <c r="D130" i="3" s="1"/>
  <c r="T97" i="3"/>
  <c r="E135" i="3" s="1"/>
  <c r="S97" i="3"/>
  <c r="D135" i="3" s="1"/>
  <c r="T106" i="3"/>
  <c r="E144" i="3" s="1"/>
  <c r="S106" i="3"/>
  <c r="D144" i="3" s="1"/>
  <c r="S103" i="3"/>
  <c r="D141" i="3" s="1"/>
  <c r="T110" i="3"/>
  <c r="E148" i="3" s="1"/>
  <c r="S110" i="3"/>
  <c r="D148" i="3" s="1"/>
  <c r="S98" i="3"/>
  <c r="D136" i="3" s="1"/>
  <c r="T98" i="3"/>
  <c r="E136" i="3" s="1"/>
  <c r="T103" i="3"/>
  <c r="E141" i="3" s="1"/>
  <c r="T114" i="3"/>
  <c r="E152" i="3" s="1"/>
  <c r="T79" i="3" l="1"/>
  <c r="E117" i="3" s="1"/>
  <c r="S79" i="3"/>
  <c r="D117" i="3" s="1"/>
</calcChain>
</file>

<file path=xl/sharedStrings.xml><?xml version="1.0" encoding="utf-8"?>
<sst xmlns="http://schemas.openxmlformats.org/spreadsheetml/2006/main" count="152" uniqueCount="46">
  <si>
    <t>ADC amplitude</t>
  </si>
  <si>
    <t>phase0</t>
  </si>
  <si>
    <t>F_sample/F_signal</t>
  </si>
  <si>
    <t>Phase offset (periods)</t>
  </si>
  <si>
    <t>DC offset</t>
  </si>
  <si>
    <t>x</t>
  </si>
  <si>
    <t>y</t>
  </si>
  <si>
    <t>adc</t>
  </si>
  <si>
    <t>nco phase</t>
  </si>
  <si>
    <t>adc phase</t>
  </si>
  <si>
    <t>0 degrees</t>
  </si>
  <si>
    <t>center</t>
  </si>
  <si>
    <t>center calculation phase offset</t>
  </si>
  <si>
    <t>cos*adc, sin*adc</t>
  </si>
  <si>
    <t>x_prev</t>
  </si>
  <si>
    <t>y_prev</t>
  </si>
  <si>
    <t>x_next</t>
  </si>
  <si>
    <t>y_next</t>
  </si>
  <si>
    <t>ray 1 start</t>
  </si>
  <si>
    <t>ray 2 start</t>
  </si>
  <si>
    <t>previous point</t>
  </si>
  <si>
    <t>next point</t>
  </si>
  <si>
    <t>prev_adc</t>
  </si>
  <si>
    <t>next_adc</t>
  </si>
  <si>
    <t>t</t>
  </si>
  <si>
    <t>x1</t>
  </si>
  <si>
    <t>y1</t>
  </si>
  <si>
    <t>x2</t>
  </si>
  <si>
    <t>y2</t>
  </si>
  <si>
    <t>x3</t>
  </si>
  <si>
    <t>y3</t>
  </si>
  <si>
    <t>x4</t>
  </si>
  <si>
    <t>y4</t>
  </si>
  <si>
    <t>ray 1 end</t>
  </si>
  <si>
    <t>ray 2 end</t>
  </si>
  <si>
    <t>x0</t>
  </si>
  <si>
    <t>y0</t>
  </si>
  <si>
    <t>pt1</t>
  </si>
  <si>
    <t>pt2</t>
  </si>
  <si>
    <t>pt3</t>
  </si>
  <si>
    <t>n1</t>
  </si>
  <si>
    <t>n2</t>
  </si>
  <si>
    <t>n3</t>
  </si>
  <si>
    <t>n4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</si>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</sst>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Fs/F=20, DC offset=0.05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phase_det!$D$5:$D$88</c:f>
              <c:numCache>
                <c:formatCode>General</c:formatCode>
                <c:ptCount val="84"/>
                <c:pt idx="0">
                  <c:v>1</c:v>
                </c:pt>
                <c:pt idx="1">
                  <c:v>0.95557280578614079</c:v>
                </c:pt>
                <c:pt idx="2">
                  <c:v>0.82623877431599491</c:v>
                </c:pt>
                <c:pt idx="3">
                  <c:v>0.62348980185873359</c:v>
                </c:pt>
                <c:pt idx="4">
                  <c:v>0.36534102436639521</c:v>
                </c:pt>
                <c:pt idx="5">
                  <c:v>7.4730093586424393E-2</c:v>
                </c:pt>
                <c:pt idx="6">
                  <c:v>-0.22252093395631434</c:v>
                </c:pt>
                <c:pt idx="7">
                  <c:v>-0.49999999999999978</c:v>
                </c:pt>
                <c:pt idx="8">
                  <c:v>-0.73305187182982612</c:v>
                </c:pt>
                <c:pt idx="9">
                  <c:v>-0.90096886790241903</c:v>
                </c:pt>
                <c:pt idx="10">
                  <c:v>-0.98883082622512852</c:v>
                </c:pt>
                <c:pt idx="11">
                  <c:v>-0.98883082622512852</c:v>
                </c:pt>
                <c:pt idx="12">
                  <c:v>-0.90096886790241915</c:v>
                </c:pt>
                <c:pt idx="13">
                  <c:v>-0.73305187182982623</c:v>
                </c:pt>
                <c:pt idx="14">
                  <c:v>-0.50000000000000044</c:v>
                </c:pt>
                <c:pt idx="15">
                  <c:v>-0.22252093395631459</c:v>
                </c:pt>
                <c:pt idx="16">
                  <c:v>7.4730093586423477E-2</c:v>
                </c:pt>
                <c:pt idx="17">
                  <c:v>0.36534102436639454</c:v>
                </c:pt>
                <c:pt idx="18">
                  <c:v>0.62348980185873337</c:v>
                </c:pt>
                <c:pt idx="19">
                  <c:v>0.82623877431599491</c:v>
                </c:pt>
                <c:pt idx="20">
                  <c:v>0.95557280578614057</c:v>
                </c:pt>
                <c:pt idx="21">
                  <c:v>0.77942309902533702</c:v>
                </c:pt>
                <c:pt idx="22">
                  <c:v>0.61215580943629988</c:v>
                </c:pt>
                <c:pt idx="23">
                  <c:v>0.39049578977732535</c:v>
                </c:pt>
                <c:pt idx="24">
                  <c:v>0.13413850553408757</c:v>
                </c:pt>
                <c:pt idx="25">
                  <c:v>-0.13413757358298953</c:v>
                </c:pt>
                <c:pt idx="26">
                  <c:v>-0.39049494063417201</c:v>
                </c:pt>
                <c:pt idx="27">
                  <c:v>-0.61215511855118721</c:v>
                </c:pt>
                <c:pt idx="28">
                  <c:v>-0.77942262778643878</c:v>
                </c:pt>
                <c:pt idx="29">
                  <c:v>-0.87743501610300123</c:v>
                </c:pt>
                <c:pt idx="30">
                  <c:v>-0.89748345267866603</c:v>
                </c:pt>
                <c:pt idx="31">
                  <c:v>-0.83778654594257085</c:v>
                </c:pt>
                <c:pt idx="32">
                  <c:v>-0.70364862803377748</c:v>
                </c:pt>
                <c:pt idx="33">
                  <c:v>-0.50698844161304002</c:v>
                </c:pt>
                <c:pt idx="34">
                  <c:v>-0.26528010727285328</c:v>
                </c:pt>
                <c:pt idx="35">
                  <c:v>-4.7123889846840155E-7</c:v>
                </c:pt>
                <c:pt idx="36">
                  <c:v>0.26527920666670129</c:v>
                </c:pt>
                <c:pt idx="37">
                  <c:v>0.50698766290134023</c:v>
                </c:pt>
                <c:pt idx="38">
                  <c:v>0.70364804040848294</c:v>
                </c:pt>
                <c:pt idx="39">
                  <c:v>0.8377862016167672</c:v>
                </c:pt>
                <c:pt idx="40">
                  <c:v>0.89748338224721225</c:v>
                </c:pt>
                <c:pt idx="41">
                  <c:v>0.87743522582404088</c:v>
                </c:pt>
                <c:pt idx="42">
                  <c:v>0.69282053246696629</c:v>
                </c:pt>
                <c:pt idx="43">
                  <c:v>0.7452917694544664</c:v>
                </c:pt>
                <c:pt idx="44">
                  <c:v>0.65914272863725343</c:v>
                </c:pt>
                <c:pt idx="45">
                  <c:v>0.46431213586312825</c:v>
                </c:pt>
                <c:pt idx="46">
                  <c:v>0.2285079963344373</c:v>
                </c:pt>
                <c:pt idx="47">
                  <c:v>3.3677542662915366E-2</c:v>
                </c:pt>
                <c:pt idx="48">
                  <c:v>-5.2471268290368481E-2</c:v>
                </c:pt>
                <c:pt idx="49">
                  <c:v>2.0943951015475302E-7</c:v>
                </c:pt>
                <c:pt idx="50">
                  <c:v>0.17285695928496181</c:v>
                </c:pt>
                <c:pt idx="51">
                  <c:v>0.40602737980418857</c:v>
                </c:pt>
                <c:pt idx="52">
                  <c:v>0.6184795148718385</c:v>
                </c:pt>
                <c:pt idx="53">
                  <c:v>0.73638147771083462</c:v>
                </c:pt>
                <c:pt idx="54">
                  <c:v>0.71875968917426858</c:v>
                </c:pt>
                <c:pt idx="55">
                  <c:v>0.57173811641185668</c:v>
                </c:pt>
                <c:pt idx="56">
                  <c:v>0.3464100567939733</c:v>
                </c:pt>
                <c:pt idx="57">
                  <c:v>0.12108206996102104</c:v>
                </c:pt>
                <c:pt idx="58">
                  <c:v>-2.5939309740992553E-2</c:v>
                </c:pt>
                <c:pt idx="59">
                  <c:v>-4.3560852034517553E-2</c:v>
                </c:pt>
                <c:pt idx="60">
                  <c:v>7.4341324655177538E-2</c:v>
                </c:pt>
                <c:pt idx="61">
                  <c:v>0.28679356686326551</c:v>
                </c:pt>
                <c:pt idx="62">
                  <c:v>0.5199639505789605</c:v>
                </c:pt>
                <c:pt idx="63">
                  <c:v>0.34641026623348314</c:v>
                </c:pt>
              </c:numCache>
            </c:numRef>
          </c:xVal>
          <c:yVal>
            <c:numRef>
              <c:f>phase_det!$E$5:$E$88</c:f>
              <c:numCache>
                <c:formatCode>General</c:formatCode>
                <c:ptCount val="84"/>
                <c:pt idx="0">
                  <c:v>0</c:v>
                </c:pt>
                <c:pt idx="1">
                  <c:v>0.29475517441090415</c:v>
                </c:pt>
                <c:pt idx="2">
                  <c:v>0.56332005806362195</c:v>
                </c:pt>
                <c:pt idx="3">
                  <c:v>0.7818314824680298</c:v>
                </c:pt>
                <c:pt idx="4">
                  <c:v>0.93087374864420414</c:v>
                </c:pt>
                <c:pt idx="5">
                  <c:v>0.99720379718118013</c:v>
                </c:pt>
                <c:pt idx="6">
                  <c:v>0.97492791218182362</c:v>
                </c:pt>
                <c:pt idx="7">
                  <c:v>0.86602540378443871</c:v>
                </c:pt>
                <c:pt idx="8">
                  <c:v>0.68017273777091969</c:v>
                </c:pt>
                <c:pt idx="9">
                  <c:v>0.43388373911755823</c:v>
                </c:pt>
                <c:pt idx="10">
                  <c:v>0.14904226617617472</c:v>
                </c:pt>
                <c:pt idx="11">
                  <c:v>-0.14904226617617447</c:v>
                </c:pt>
                <c:pt idx="12">
                  <c:v>-0.43388373911755801</c:v>
                </c:pt>
                <c:pt idx="13">
                  <c:v>-0.68017273777091947</c:v>
                </c:pt>
                <c:pt idx="14">
                  <c:v>-0.86602540378443837</c:v>
                </c:pt>
                <c:pt idx="15">
                  <c:v>-0.97492791218182362</c:v>
                </c:pt>
                <c:pt idx="16">
                  <c:v>-0.99720379718118024</c:v>
                </c:pt>
                <c:pt idx="17">
                  <c:v>-0.93087374864420447</c:v>
                </c:pt>
                <c:pt idx="18">
                  <c:v>-0.78183148246802991</c:v>
                </c:pt>
                <c:pt idx="19">
                  <c:v>-0.56332005806362195</c:v>
                </c:pt>
                <c:pt idx="20">
                  <c:v>-0.29475517441090471</c:v>
                </c:pt>
                <c:pt idx="21">
                  <c:v>0.44999959189508137</c:v>
                </c:pt>
                <c:pt idx="22">
                  <c:v>0.65974636412290188</c:v>
                </c:pt>
                <c:pt idx="23">
                  <c:v>0.81087177664917087</c:v>
                </c:pt>
                <c:pt idx="24">
                  <c:v>0.88994767336798053</c:v>
                </c:pt>
                <c:pt idx="25">
                  <c:v>0.88994781383700694</c:v>
                </c:pt>
                <c:pt idx="26">
                  <c:v>0.81087218557496132</c:v>
                </c:pt>
                <c:pt idx="27">
                  <c:v>0.65974700517060481</c:v>
                </c:pt>
                <c:pt idx="28">
                  <c:v>0.45000040810479547</c:v>
                </c:pt>
                <c:pt idx="29">
                  <c:v>0.20026929998461088</c:v>
                </c:pt>
                <c:pt idx="30">
                  <c:v>-6.7256614306553997E-2</c:v>
                </c:pt>
                <c:pt idx="31">
                  <c:v>-0.32880648326579071</c:v>
                </c:pt>
                <c:pt idx="32">
                  <c:v>-0.56114045324337702</c:v>
                </c:pt>
                <c:pt idx="33">
                  <c:v>-0.74361463142596995</c:v>
                </c:pt>
                <c:pt idx="34">
                  <c:v>-0.86001538630730523</c:v>
                </c:pt>
                <c:pt idx="35">
                  <c:v>-0.89999999999987668</c:v>
                </c:pt>
                <c:pt idx="36">
                  <c:v>-0.8600156641075124</c:v>
                </c:pt>
                <c:pt idx="37">
                  <c:v>-0.74361516234261726</c:v>
                </c:pt>
                <c:pt idx="38">
                  <c:v>-0.56114119010218988</c:v>
                </c:pt>
                <c:pt idx="39">
                  <c:v>-0.32880736059363019</c:v>
                </c:pt>
                <c:pt idx="40">
                  <c:v>-6.7257554148991067E-2</c:v>
                </c:pt>
                <c:pt idx="41">
                  <c:v>0.20026838113670004</c:v>
                </c:pt>
                <c:pt idx="42">
                  <c:v>0</c:v>
                </c:pt>
                <c:pt idx="43">
                  <c:v>0.22989206490847663</c:v>
                </c:pt>
                <c:pt idx="44">
                  <c:v>0.44939590310989813</c:v>
                </c:pt>
                <c:pt idx="45">
                  <c:v>0.58222900266781952</c:v>
                </c:pt>
                <c:pt idx="46">
                  <c:v>0.58222887920106081</c:v>
                </c:pt>
                <c:pt idx="47">
                  <c:v>0.4493955756170927</c:v>
                </c:pt>
                <c:pt idx="48">
                  <c:v>0.22989164720072691</c:v>
                </c:pt>
                <c:pt idx="49">
                  <c:v>-3.6275987270037026E-7</c:v>
                </c:pt>
                <c:pt idx="50">
                  <c:v>-0.16038781941327979</c:v>
                </c:pt>
                <c:pt idx="51">
                  <c:v>-0.19553248065462184</c:v>
                </c:pt>
                <c:pt idx="52">
                  <c:v>-9.3220787656809259E-2</c:v>
                </c:pt>
                <c:pt idx="53">
                  <c:v>0.11099164922594708</c:v>
                </c:pt>
                <c:pt idx="54">
                  <c:v>0.34613642332831607</c:v>
                </c:pt>
                <c:pt idx="55">
                  <c:v>0.53049544632786594</c:v>
                </c:pt>
                <c:pt idx="56">
                  <c:v>0.59999981861998131</c:v>
                </c:pt>
                <c:pt idx="57">
                  <c:v>0.53049521036491176</c:v>
                </c:pt>
                <c:pt idx="58">
                  <c:v>0.34613603340483273</c:v>
                </c:pt>
                <c:pt idx="59">
                  <c:v>0.11099124084909853</c:v>
                </c:pt>
                <c:pt idx="60">
                  <c:v>-9.3221072566899141E-2</c:v>
                </c:pt>
                <c:pt idx="61">
                  <c:v>-0.1955325430853003</c:v>
                </c:pt>
                <c:pt idx="62">
                  <c:v>-0.16038763766848443</c:v>
                </c:pt>
                <c:pt idx="63">
                  <c:v>0.19999981862003616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7-4AD2-BD8C-C2510F6F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2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</c:valAx>
      <c:valAx>
        <c:axId val="1250319375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phase_det_4!$S$79:$S$115</c:f>
              <c:numCache>
                <c:formatCode>0.000000000000000</c:formatCode>
                <c:ptCount val="37"/>
                <c:pt idx="0">
                  <c:v>0.2524330705631031</c:v>
                </c:pt>
                <c:pt idx="1">
                  <c:v>0.24355803965951001</c:v>
                </c:pt>
                <c:pt idx="2">
                  <c:v>0.2341130079739222</c:v>
                </c:pt>
                <c:pt idx="3">
                  <c:v>0.22575324014228254</c:v>
                </c:pt>
                <c:pt idx="4">
                  <c:v>0.21962365031854109</c:v>
                </c:pt>
                <c:pt idx="5">
                  <c:v>0.21616085391294548</c:v>
                </c:pt>
                <c:pt idx="6">
                  <c:v>0.21504658938041188</c:v>
                </c:pt>
                <c:pt idx="7">
                  <c:v>0.21531289438571499</c:v>
                </c:pt>
                <c:pt idx="8">
                  <c:v>0.21557489555464973</c:v>
                </c:pt>
                <c:pt idx="9">
                  <c:v>0.21434705033210127</c:v>
                </c:pt>
                <c:pt idx="10">
                  <c:v>0.2103852079139262</c:v>
                </c:pt>
                <c:pt idx="11">
                  <c:v>0.20299140075436389</c:v>
                </c:pt>
                <c:pt idx="12">
                  <c:v>0.19222169148044477</c:v>
                </c:pt>
                <c:pt idx="13">
                  <c:v>0.17894987070819712</c:v>
                </c:pt>
                <c:pt idx="14">
                  <c:v>0.16476086671830409</c:v>
                </c:pt>
                <c:pt idx="15">
                  <c:v>0.15167622462689057</c:v>
                </c:pt>
                <c:pt idx="16">
                  <c:v>0.141747825701589</c:v>
                </c:pt>
                <c:pt idx="17">
                  <c:v>0.13659150436411976</c:v>
                </c:pt>
                <c:pt idx="18">
                  <c:v>0.13696313380272032</c:v>
                </c:pt>
                <c:pt idx="19">
                  <c:v>0.14249621141901245</c:v>
                </c:pt>
                <c:pt idx="20">
                  <c:v>0.15170864257653494</c:v>
                </c:pt>
                <c:pt idx="21">
                  <c:v>0.16233436845231952</c:v>
                </c:pt>
                <c:pt idx="22">
                  <c:v>0.17193976991315257</c:v>
                </c:pt>
                <c:pt idx="23">
                  <c:v>0.17866571757644562</c:v>
                </c:pt>
                <c:pt idx="24">
                  <c:v>0.18184385660741445</c:v>
                </c:pt>
                <c:pt idx="25">
                  <c:v>0.18223401406867334</c:v>
                </c:pt>
                <c:pt idx="26">
                  <c:v>0.18175285060425456</c:v>
                </c:pt>
                <c:pt idx="27">
                  <c:v>0.18277370428120249</c:v>
                </c:pt>
                <c:pt idx="28">
                  <c:v>0.18726725366051933</c:v>
                </c:pt>
                <c:pt idx="29">
                  <c:v>0.19611451603058258</c:v>
                </c:pt>
                <c:pt idx="30">
                  <c:v>0.20882848149708264</c:v>
                </c:pt>
                <c:pt idx="31">
                  <c:v>0.22373468225271342</c:v>
                </c:pt>
                <c:pt idx="32">
                  <c:v>0.23848911123969471</c:v>
                </c:pt>
                <c:pt idx="33">
                  <c:v>0.25072521971078188</c:v>
                </c:pt>
                <c:pt idx="34">
                  <c:v>0.25862883118971508</c:v>
                </c:pt>
                <c:pt idx="35">
                  <c:v>0.26130635168841088</c:v>
                </c:pt>
                <c:pt idx="36">
                  <c:v>0.25889485410844537</c:v>
                </c:pt>
              </c:numCache>
            </c:numRef>
          </c:xVal>
          <c:yVal>
            <c:numRef>
              <c:f>phase_det_4!$T$79:$T$115</c:f>
              <c:numCache>
                <c:formatCode>General</c:formatCode>
                <c:ptCount val="37"/>
                <c:pt idx="0">
                  <c:v>0.36283778303022235</c:v>
                </c:pt>
                <c:pt idx="1">
                  <c:v>0.37126977451477705</c:v>
                </c:pt>
                <c:pt idx="2">
                  <c:v>0.37570783015896081</c:v>
                </c:pt>
                <c:pt idx="3">
                  <c:v>0.37672693825494263</c:v>
                </c:pt>
                <c:pt idx="4">
                  <c:v>0.37552320731126232</c:v>
                </c:pt>
                <c:pt idx="5">
                  <c:v>0.37361001349117462</c:v>
                </c:pt>
                <c:pt idx="6">
                  <c:v>0.37246932051379378</c:v>
                </c:pt>
                <c:pt idx="7">
                  <c:v>0.37322365487825993</c:v>
                </c:pt>
                <c:pt idx="8">
                  <c:v>0.37638749606980543</c:v>
                </c:pt>
                <c:pt idx="9">
                  <c:v>0.38174232698192478</c:v>
                </c:pt>
                <c:pt idx="10">
                  <c:v>0.38835918543881126</c:v>
                </c:pt>
                <c:pt idx="11">
                  <c:v>0.39476858346694316</c:v>
                </c:pt>
                <c:pt idx="12">
                  <c:v>0.39925274495182284</c:v>
                </c:pt>
                <c:pt idx="13">
                  <c:v>0.40021207923977764</c:v>
                </c:pt>
                <c:pt idx="14">
                  <c:v>0.39653958867167738</c:v>
                </c:pt>
                <c:pt idx="15">
                  <c:v>0.38792659047758954</c:v>
                </c:pt>
                <c:pt idx="16">
                  <c:v>0.37502403544819146</c:v>
                </c:pt>
                <c:pt idx="17">
                  <c:v>0.35939935521478539</c:v>
                </c:pt>
                <c:pt idx="18">
                  <c:v>0.34326230626657134</c:v>
                </c:pt>
                <c:pt idx="19">
                  <c:v>0.32898557875338991</c:v>
                </c:pt>
                <c:pt idx="20">
                  <c:v>0.31851191396425993</c:v>
                </c:pt>
                <c:pt idx="21">
                  <c:v>0.31280330525819872</c:v>
                </c:pt>
                <c:pt idx="22">
                  <c:v>0.31152086489885661</c:v>
                </c:pt>
                <c:pt idx="23">
                  <c:v>0.31309193550237413</c:v>
                </c:pt>
                <c:pt idx="24">
                  <c:v>0.31520591732774661</c:v>
                </c:pt>
                <c:pt idx="25">
                  <c:v>0.3156080333845076</c:v>
                </c:pt>
                <c:pt idx="26">
                  <c:v>0.31290911110799113</c:v>
                </c:pt>
                <c:pt idx="27">
                  <c:v>0.30709309175600041</c:v>
                </c:pt>
                <c:pt idx="28">
                  <c:v>0.29952222469546341</c:v>
                </c:pt>
                <c:pt idx="29">
                  <c:v>0.29245630414164958</c:v>
                </c:pt>
                <c:pt idx="30">
                  <c:v>0.28829774705637834</c:v>
                </c:pt>
                <c:pt idx="31">
                  <c:v>0.28885224959498768</c:v>
                </c:pt>
                <c:pt idx="32">
                  <c:v>0.29484065261394043</c:v>
                </c:pt>
                <c:pt idx="33">
                  <c:v>0.30576815491748938</c:v>
                </c:pt>
                <c:pt idx="34">
                  <c:v>0.32012601303223281</c:v>
                </c:pt>
                <c:pt idx="35">
                  <c:v>0.33581545215513486</c:v>
                </c:pt>
                <c:pt idx="36">
                  <c:v>0.35065400315170309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8FF-924A-EA162352B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80367"/>
        <c:axId val="1360173583"/>
      </c:scatterChart>
      <c:valAx>
        <c:axId val="14907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73583"/>
        <c:crosses val="autoZero"/>
        <c:crossBetween val="midCat"/>
      </c:valAx>
      <c:valAx>
        <c:axId val="13601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phase_det_2!$D$5:$D$136</c:f>
              <c:numCache>
                <c:formatCode>General</c:formatCode>
                <c:ptCount val="132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0.93969262078590809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0.81406412564868524</c:v>
                </c:pt>
                <c:pt idx="38">
                  <c:v>0.72008209290077763</c:v>
                </c:pt>
                <c:pt idx="39">
                  <c:v>0.60422073013920063</c:v>
                </c:pt>
                <c:pt idx="40">
                  <c:v>0.47000042624278632</c:v>
                </c:pt>
                <c:pt idx="41">
                  <c:v>0.32149939722667581</c:v>
                </c:pt>
                <c:pt idx="42">
                  <c:v>0.16322977171237796</c:v>
                </c:pt>
                <c:pt idx="43">
                  <c:v>4.9218284918755572E-7</c:v>
                </c:pt>
                <c:pt idx="44">
                  <c:v>-0.16322880230140638</c:v>
                </c:pt>
                <c:pt idx="45">
                  <c:v>-0.3214984722254931</c:v>
                </c:pt>
                <c:pt idx="46">
                  <c:v>-0.4699995737570849</c:v>
                </c:pt>
                <c:pt idx="47">
                  <c:v>-0.60421997607132738</c:v>
                </c:pt>
                <c:pt idx="48">
                  <c:v>-0.72008146016270347</c:v>
                </c:pt>
                <c:pt idx="49">
                  <c:v>-0.81406363346583599</c:v>
                </c:pt>
                <c:pt idx="50">
                  <c:v>-0.8833108952021842</c:v>
                </c:pt>
                <c:pt idx="51">
                  <c:v>-0.92571920236469385</c:v>
                </c:pt>
                <c:pt idx="52">
                  <c:v>-0.93999999999987105</c:v>
                </c:pt>
                <c:pt idx="53">
                  <c:v>-0.92571937329800347</c:v>
                </c:pt>
                <c:pt idx="54">
                  <c:v>-0.88331123187508143</c:v>
                </c:pt>
                <c:pt idx="55">
                  <c:v>-0.81406412564868524</c:v>
                </c:pt>
                <c:pt idx="56">
                  <c:v>-0.72008209290077763</c:v>
                </c:pt>
                <c:pt idx="57">
                  <c:v>-0.60422073013920108</c:v>
                </c:pt>
                <c:pt idx="58">
                  <c:v>-0.47000042624278604</c:v>
                </c:pt>
                <c:pt idx="59">
                  <c:v>-0.32149939722667592</c:v>
                </c:pt>
                <c:pt idx="60">
                  <c:v>-0.16322977171237804</c:v>
                </c:pt>
                <c:pt idx="61">
                  <c:v>-4.9218284951144153E-7</c:v>
                </c:pt>
                <c:pt idx="62">
                  <c:v>0.16322880230140588</c:v>
                </c:pt>
                <c:pt idx="63">
                  <c:v>0.32149847222549316</c:v>
                </c:pt>
                <c:pt idx="64">
                  <c:v>0.46999957375708479</c:v>
                </c:pt>
                <c:pt idx="65">
                  <c:v>0.60421997607132727</c:v>
                </c:pt>
                <c:pt idx="66">
                  <c:v>0.72008146016270369</c:v>
                </c:pt>
                <c:pt idx="67">
                  <c:v>0.81406363346583621</c:v>
                </c:pt>
                <c:pt idx="68">
                  <c:v>0.88331089520218409</c:v>
                </c:pt>
                <c:pt idx="69">
                  <c:v>0.92571920236469385</c:v>
                </c:pt>
                <c:pt idx="70">
                  <c:v>0.93999999999987105</c:v>
                </c:pt>
                <c:pt idx="71">
                  <c:v>0.92571937329800358</c:v>
                </c:pt>
                <c:pt idx="72">
                  <c:v>0.88331123187508132</c:v>
                </c:pt>
                <c:pt idx="73">
                  <c:v>0.81406412564868535</c:v>
                </c:pt>
                <c:pt idx="74">
                  <c:v>0.79282053246696627</c:v>
                </c:pt>
                <c:pt idx="75">
                  <c:v>0.83881417910832234</c:v>
                </c:pt>
                <c:pt idx="76">
                  <c:v>0.83430259314811395</c:v>
                </c:pt>
                <c:pt idx="77">
                  <c:v>0.77942286340589984</c:v>
                </c:pt>
                <c:pt idx="78">
                  <c:v>0.6801295939799884</c:v>
                </c:pt>
                <c:pt idx="79">
                  <c:v>0.54749688772362359</c:v>
                </c:pt>
                <c:pt idx="80">
                  <c:v>0.39641005679397301</c:v>
                </c:pt>
                <c:pt idx="81">
                  <c:v>0.24380402642703905</c:v>
                </c:pt>
                <c:pt idx="82">
                  <c:v>0.1066598796856227</c:v>
                </c:pt>
                <c:pt idx="83">
                  <c:v>3.0628689150977258E-17</c:v>
                </c:pt>
                <c:pt idx="84">
                  <c:v>-6.4877689106828451E-2</c:v>
                </c:pt>
                <c:pt idx="85">
                  <c:v>-8.1714812935123726E-2</c:v>
                </c:pt>
                <c:pt idx="86">
                  <c:v>-4.999979056048983E-2</c:v>
                </c:pt>
                <c:pt idx="87">
                  <c:v>2.5016621830221672E-2</c:v>
                </c:pt>
                <c:pt idx="88">
                  <c:v>0.1329979614000987</c:v>
                </c:pt>
                <c:pt idx="89">
                  <c:v>0.2598079352945496</c:v>
                </c:pt>
                <c:pt idx="90">
                  <c:v>0.38924925829390317</c:v>
                </c:pt>
                <c:pt idx="91">
                  <c:v>0.50504469524681561</c:v>
                </c:pt>
                <c:pt idx="92">
                  <c:v>0.5928205324669662</c:v>
                </c:pt>
                <c:pt idx="93">
                  <c:v>0.64185262850588076</c:v>
                </c:pt>
                <c:pt idx="94">
                  <c:v>0.64636406899093224</c:v>
                </c:pt>
                <c:pt idx="95">
                  <c:v>0.60621778264901205</c:v>
                </c:pt>
                <c:pt idx="96">
                  <c:v>0.52692070535619284</c:v>
                </c:pt>
                <c:pt idx="97">
                  <c:v>0.41893936578631585</c:v>
                </c:pt>
                <c:pt idx="98">
                  <c:v>0.29641005679397325</c:v>
                </c:pt>
                <c:pt idx="99">
                  <c:v>0.17539999776190565</c:v>
                </c:pt>
                <c:pt idx="100">
                  <c:v>7.1930244152236575E-2</c:v>
                </c:pt>
                <c:pt idx="101">
                  <c:v>5.51316138056732E-17</c:v>
                </c:pt>
                <c:pt idx="102">
                  <c:v>-3.0148053573442364E-2</c:v>
                </c:pt>
                <c:pt idx="103">
                  <c:v>-1.3310784269989903E-2</c:v>
                </c:pt>
                <c:pt idx="104">
                  <c:v>5.00002094395103E-2</c:v>
                </c:pt>
                <c:pt idx="105">
                  <c:v>0.15357414376752948</c:v>
                </c:pt>
                <c:pt idx="106">
                  <c:v>0.28620685002389418</c:v>
                </c:pt>
                <c:pt idx="107">
                  <c:v>0.43301301605143672</c:v>
                </c:pt>
                <c:pt idx="108">
                  <c:v>0.57718778245108437</c:v>
                </c:pt>
                <c:pt idx="109">
                  <c:v>0.7020062458492573</c:v>
                </c:pt>
                <c:pt idx="110">
                  <c:v>0.79282053246696615</c:v>
                </c:pt>
                <c:pt idx="111">
                  <c:v>0.34641026623348314</c:v>
                </c:pt>
              </c:numCache>
            </c:numRef>
          </c:xVal>
          <c:yVal>
            <c:numRef>
              <c:f>phase_det_2!$E$5:$E$136</c:f>
              <c:numCache>
                <c:formatCode>General</c:formatCode>
                <c:ptCount val="132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0.17364817766693069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-0.34202014332566943</c:v>
                </c:pt>
                <c:pt idx="35">
                  <c:v>-0.17364817766693039</c:v>
                </c:pt>
                <c:pt idx="36">
                  <c:v>-2.45029690981724E-16</c:v>
                </c:pt>
                <c:pt idx="37">
                  <c:v>0.46999957375708495</c:v>
                </c:pt>
                <c:pt idx="38">
                  <c:v>0.6042199760713276</c:v>
                </c:pt>
                <c:pt idx="39">
                  <c:v>0.72008146016270347</c:v>
                </c:pt>
                <c:pt idx="40">
                  <c:v>0.8140636334658361</c:v>
                </c:pt>
                <c:pt idx="41">
                  <c:v>0.8833108952021842</c:v>
                </c:pt>
                <c:pt idx="42">
                  <c:v>0.92571920236469385</c:v>
                </c:pt>
                <c:pt idx="43">
                  <c:v>0.93999999999987105</c:v>
                </c:pt>
                <c:pt idx="44">
                  <c:v>0.92571937329800347</c:v>
                </c:pt>
                <c:pt idx="45">
                  <c:v>0.88331123187508132</c:v>
                </c:pt>
                <c:pt idx="46">
                  <c:v>0.81406412564868524</c:v>
                </c:pt>
                <c:pt idx="47">
                  <c:v>0.72008209290077785</c:v>
                </c:pt>
                <c:pt idx="48">
                  <c:v>0.60422073013920063</c:v>
                </c:pt>
                <c:pt idx="49">
                  <c:v>0.47000042624278632</c:v>
                </c:pt>
                <c:pt idx="50">
                  <c:v>0.32149939722667586</c:v>
                </c:pt>
                <c:pt idx="51">
                  <c:v>0.16322977171237801</c:v>
                </c:pt>
                <c:pt idx="52">
                  <c:v>4.9218284903641571E-7</c:v>
                </c:pt>
                <c:pt idx="53">
                  <c:v>-0.16322880230140635</c:v>
                </c:pt>
                <c:pt idx="54">
                  <c:v>-0.32149847222549283</c:v>
                </c:pt>
                <c:pt idx="55">
                  <c:v>-0.46999957375708484</c:v>
                </c:pt>
                <c:pt idx="56">
                  <c:v>-0.60421997607132771</c:v>
                </c:pt>
                <c:pt idx="57">
                  <c:v>-0.72008146016270314</c:v>
                </c:pt>
                <c:pt idx="58">
                  <c:v>-0.81406363346583621</c:v>
                </c:pt>
                <c:pt idx="59">
                  <c:v>-0.8833108952021842</c:v>
                </c:pt>
                <c:pt idx="60">
                  <c:v>-0.92571920236469385</c:v>
                </c:pt>
                <c:pt idx="61">
                  <c:v>-0.93999999999987105</c:v>
                </c:pt>
                <c:pt idx="62">
                  <c:v>-0.92571937329800358</c:v>
                </c:pt>
                <c:pt idx="63">
                  <c:v>-0.88331123187508132</c:v>
                </c:pt>
                <c:pt idx="64">
                  <c:v>-0.81406412564868535</c:v>
                </c:pt>
                <c:pt idx="65">
                  <c:v>-0.72008209290077796</c:v>
                </c:pt>
                <c:pt idx="66">
                  <c:v>-0.60422073013920041</c:v>
                </c:pt>
                <c:pt idx="67">
                  <c:v>-0.47000042624278615</c:v>
                </c:pt>
                <c:pt idx="68">
                  <c:v>-0.32149939722667598</c:v>
                </c:pt>
                <c:pt idx="69">
                  <c:v>-0.1632297717123781</c:v>
                </c:pt>
                <c:pt idx="70">
                  <c:v>-4.9218284956902357E-7</c:v>
                </c:pt>
                <c:pt idx="71">
                  <c:v>0.1632288023014058</c:v>
                </c:pt>
                <c:pt idx="72">
                  <c:v>0.3214984722254931</c:v>
                </c:pt>
                <c:pt idx="73">
                  <c:v>0.46999957375708473</c:v>
                </c:pt>
                <c:pt idx="74">
                  <c:v>0</c:v>
                </c:pt>
                <c:pt idx="75">
                  <c:v>0.14790557157762002</c:v>
                </c:pt>
                <c:pt idx="76">
                  <c:v>0.30366131027701909</c:v>
                </c:pt>
                <c:pt idx="77">
                  <c:v>0.44999999999994511</c:v>
                </c:pt>
                <c:pt idx="78">
                  <c:v>0.57069649146136137</c:v>
                </c:pt>
                <c:pt idx="79">
                  <c:v>0.65248138287877711</c:v>
                </c:pt>
                <c:pt idx="80">
                  <c:v>0.68660235899842526</c:v>
                </c:pt>
                <c:pt idx="81">
                  <c:v>0.66984605738040759</c:v>
                </c:pt>
                <c:pt idx="82">
                  <c:v>0.60489823654368402</c:v>
                </c:pt>
                <c:pt idx="83">
                  <c:v>0.49999963724007235</c:v>
                </c:pt>
                <c:pt idx="84">
                  <c:v>0.36793965873036621</c:v>
                </c:pt>
                <c:pt idx="85">
                  <c:v>0.22450960337421094</c:v>
                </c:pt>
                <c:pt idx="86">
                  <c:v>8.6602177618571183E-2</c:v>
                </c:pt>
                <c:pt idx="87">
                  <c:v>-2.9813648940737413E-2</c:v>
                </c:pt>
                <c:pt idx="88">
                  <c:v>-0.111598540358153</c:v>
                </c:pt>
                <c:pt idx="89">
                  <c:v>-0.15000018137990903</c:v>
                </c:pt>
                <c:pt idx="90">
                  <c:v>-0.14167514372917753</c:v>
                </c:pt>
                <c:pt idx="91">
                  <c:v>-8.9053006235698007E-2</c:v>
                </c:pt>
                <c:pt idx="92">
                  <c:v>-7.2629315939000903E-17</c:v>
                </c:pt>
                <c:pt idx="93">
                  <c:v>0.11317593604423407</c:v>
                </c:pt>
                <c:pt idx="94">
                  <c:v>0.23525728161188533</c:v>
                </c:pt>
                <c:pt idx="95">
                  <c:v>0.34999999999994524</c:v>
                </c:pt>
                <c:pt idx="96">
                  <c:v>0.44213896952405357</c:v>
                </c:pt>
                <c:pt idx="97">
                  <c:v>0.49927249425498155</c:v>
                </c:pt>
                <c:pt idx="98">
                  <c:v>0.51339727824153747</c:v>
                </c:pt>
                <c:pt idx="99">
                  <c:v>0.48190753322322605</c:v>
                </c:pt>
                <c:pt idx="100">
                  <c:v>0.40793668594124238</c:v>
                </c:pt>
                <c:pt idx="101">
                  <c:v>0.2999996372400725</c:v>
                </c:pt>
                <c:pt idx="102">
                  <c:v>0.1709781081279248</c:v>
                </c:pt>
                <c:pt idx="103">
                  <c:v>3.6571079217029005E-2</c:v>
                </c:pt>
                <c:pt idx="104">
                  <c:v>-8.6602903138316784E-2</c:v>
                </c:pt>
                <c:pt idx="105">
                  <c:v>-0.18302253756453299</c:v>
                </c:pt>
                <c:pt idx="106">
                  <c:v>-0.24015606229546088</c:v>
                </c:pt>
                <c:pt idx="107">
                  <c:v>-0.25000018137990904</c:v>
                </c:pt>
                <c:pt idx="108">
                  <c:v>-0.21007917239431151</c:v>
                </c:pt>
                <c:pt idx="109">
                  <c:v>-0.12378264176908395</c:v>
                </c:pt>
                <c:pt idx="110">
                  <c:v>-1.9426457007434661E-16</c:v>
                </c:pt>
                <c:pt idx="111">
                  <c:v>0.19999981862003616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0-450E-B415-02E7CE642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phase_det_3!$D$5:$D$153</c:f>
              <c:numCache>
                <c:formatCode>General</c:formatCode>
                <c:ptCount val="149"/>
                <c:pt idx="0">
                  <c:v>1</c:v>
                </c:pt>
                <c:pt idx="1">
                  <c:v>0.98561591034770846</c:v>
                </c:pt>
                <c:pt idx="2">
                  <c:v>0.94287744546108421</c:v>
                </c:pt>
                <c:pt idx="3">
                  <c:v>0.87301411316118815</c:v>
                </c:pt>
                <c:pt idx="4">
                  <c:v>0.77803575431843952</c:v>
                </c:pt>
                <c:pt idx="5">
                  <c:v>0.66067472339008149</c:v>
                </c:pt>
                <c:pt idx="6">
                  <c:v>0.52430728355723166</c:v>
                </c:pt>
                <c:pt idx="7">
                  <c:v>0.37285647778030861</c:v>
                </c:pt>
                <c:pt idx="8">
                  <c:v>0.2106792699957262</c:v>
                </c:pt>
                <c:pt idx="9">
                  <c:v>4.244120319614824E-2</c:v>
                </c:pt>
                <c:pt idx="10">
                  <c:v>-0.12701781974687876</c:v>
                </c:pt>
                <c:pt idx="11">
                  <c:v>-0.29282277127655032</c:v>
                </c:pt>
                <c:pt idx="12">
                  <c:v>-0.45020374481767339</c:v>
                </c:pt>
                <c:pt idx="13">
                  <c:v>-0.59463317630428658</c:v>
                </c:pt>
                <c:pt idx="14">
                  <c:v>-0.72195609395452442</c:v>
                </c:pt>
                <c:pt idx="15">
                  <c:v>-0.82850964924384207</c:v>
                </c:pt>
                <c:pt idx="16">
                  <c:v>-0.9112284903881358</c:v>
                </c:pt>
                <c:pt idx="17">
                  <c:v>-0.96773294693349887</c:v>
                </c:pt>
                <c:pt idx="18">
                  <c:v>-0.99639748854252652</c:v>
                </c:pt>
                <c:pt idx="19">
                  <c:v>-0.99639748854252652</c:v>
                </c:pt>
                <c:pt idx="20">
                  <c:v>-0.96773294693349887</c:v>
                </c:pt>
                <c:pt idx="21">
                  <c:v>-0.91122849038813591</c:v>
                </c:pt>
                <c:pt idx="22">
                  <c:v>-0.82850964924384218</c:v>
                </c:pt>
                <c:pt idx="23">
                  <c:v>-0.72195609395452465</c:v>
                </c:pt>
                <c:pt idx="24">
                  <c:v>-0.59463317630428647</c:v>
                </c:pt>
                <c:pt idx="25">
                  <c:v>-0.45020374481767361</c:v>
                </c:pt>
                <c:pt idx="26">
                  <c:v>-0.29282277127655032</c:v>
                </c:pt>
                <c:pt idx="27">
                  <c:v>-0.1270178197468792</c:v>
                </c:pt>
                <c:pt idx="28">
                  <c:v>4.2441203196148219E-2</c:v>
                </c:pt>
                <c:pt idx="29">
                  <c:v>0.21067926999572573</c:v>
                </c:pt>
                <c:pt idx="30">
                  <c:v>0.37285647778030839</c:v>
                </c:pt>
                <c:pt idx="31">
                  <c:v>0.52430728355723177</c:v>
                </c:pt>
                <c:pt idx="32">
                  <c:v>0.66067472339008182</c:v>
                </c:pt>
                <c:pt idx="33">
                  <c:v>0.77803575431843952</c:v>
                </c:pt>
                <c:pt idx="34">
                  <c:v>0.87301411316118838</c:v>
                </c:pt>
                <c:pt idx="35">
                  <c:v>0.9428774454610841</c:v>
                </c:pt>
                <c:pt idx="36">
                  <c:v>0.98561591034770846</c:v>
                </c:pt>
                <c:pt idx="37">
                  <c:v>0.81406390416651364</c:v>
                </c:pt>
                <c:pt idx="38">
                  <c:v>0.72292395763855821</c:v>
                </c:pt>
                <c:pt idx="39">
                  <c:v>0.61098680507367797</c:v>
                </c:pt>
                <c:pt idx="40">
                  <c:v>0.48147267454770382</c:v>
                </c:pt>
                <c:pt idx="41">
                  <c:v>0.338107451790084</c:v>
                </c:pt>
                <c:pt idx="42">
                  <c:v>0.18501549323515157</c:v>
                </c:pt>
                <c:pt idx="43">
                  <c:v>2.6600975796704195E-2</c:v>
                </c:pt>
                <c:pt idx="44">
                  <c:v>-0.13257880328313942</c:v>
                </c:pt>
                <c:pt idx="45">
                  <c:v>-0.2879445315781467</c:v>
                </c:pt>
                <c:pt idx="46">
                  <c:v>-0.4350266199589396</c:v>
                </c:pt>
                <c:pt idx="47">
                  <c:v>-0.56959378453448706</c:v>
                </c:pt>
                <c:pt idx="48">
                  <c:v>-0.68777477298577039</c:v>
                </c:pt>
                <c:pt idx="49">
                  <c:v>-0.78616973344663033</c:v>
                </c:pt>
                <c:pt idx="50">
                  <c:v>-0.86194802205186105</c:v>
                </c:pt>
                <c:pt idx="51">
                  <c:v>-0.91292963540747318</c:v>
                </c:pt>
                <c:pt idx="52">
                  <c:v>-0.93764792531921537</c:v>
                </c:pt>
                <c:pt idx="53">
                  <c:v>-0.93539179159080421</c:v>
                </c:pt>
                <c:pt idx="54">
                  <c:v>-0.90622613908187355</c:v>
                </c:pt>
                <c:pt idx="55">
                  <c:v>-0.85099001051333534</c:v>
                </c:pt>
                <c:pt idx="56">
                  <c:v>-0.77127244873594103</c:v>
                </c:pt>
                <c:pt idx="57">
                  <c:v>-0.66936678286062556</c:v>
                </c:pt>
                <c:pt idx="58">
                  <c:v>-0.54820465335544444</c:v>
                </c:pt>
                <c:pt idx="59">
                  <c:v>-0.41127167408692644</c:v>
                </c:pt>
                <c:pt idx="60">
                  <c:v>-0.2625071575553804</c:v>
                </c:pt>
                <c:pt idx="61">
                  <c:v>-0.10619078804654392</c:v>
                </c:pt>
                <c:pt idx="62">
                  <c:v>5.3180497093309666E-2</c:v>
                </c:pt>
                <c:pt idx="63">
                  <c:v>0.21102187615727688</c:v>
                </c:pt>
                <c:pt idx="64">
                  <c:v>0.36279254005076123</c:v>
                </c:pt>
                <c:pt idx="65">
                  <c:v>0.50412632310170091</c:v>
                </c:pt>
                <c:pt idx="66">
                  <c:v>0.63095730969748998</c:v>
                </c:pt>
                <c:pt idx="67">
                  <c:v>0.73963680327436498</c:v>
                </c:pt>
                <c:pt idx="68">
                  <c:v>0.82703829267437434</c:v>
                </c:pt>
                <c:pt idx="69">
                  <c:v>0.89064739617897082</c:v>
                </c:pt>
                <c:pt idx="70">
                  <c:v>0.92863419569313044</c:v>
                </c:pt>
                <c:pt idx="71">
                  <c:v>0.93990588015722298</c:v>
                </c:pt>
                <c:pt idx="72">
                  <c:v>0.92413818373152057</c:v>
                </c:pt>
                <c:pt idx="73">
                  <c:v>0.88178471433401784</c:v>
                </c:pt>
                <c:pt idx="74">
                  <c:v>0.52999996372401215</c:v>
                </c:pt>
                <c:pt idx="75">
                  <c:v>0.63210853578941339</c:v>
                </c:pt>
                <c:pt idx="76">
                  <c:v>0.69580298383169836</c:v>
                </c:pt>
                <c:pt idx="77">
                  <c:v>0.71333161882759866</c:v>
                </c:pt>
                <c:pt idx="78">
                  <c:v>0.68191555855068864</c:v>
                </c:pt>
                <c:pt idx="79">
                  <c:v>0.60408853462795775</c:v>
                </c:pt>
                <c:pt idx="80">
                  <c:v>0.48743778801882021</c:v>
                </c:pt>
                <c:pt idx="81">
                  <c:v>0.34377478088351404</c:v>
                </c:pt>
                <c:pt idx="82">
                  <c:v>0.18782938765702689</c:v>
                </c:pt>
                <c:pt idx="83">
                  <c:v>3.5615493524623301E-2</c:v>
                </c:pt>
                <c:pt idx="84">
                  <c:v>-9.7346670120110862E-2</c:v>
                </c:pt>
                <c:pt idx="85">
                  <c:v>-0.19774985519881919</c:v>
                </c:pt>
                <c:pt idx="86">
                  <c:v>-0.25596591364615762</c:v>
                </c:pt>
                <c:pt idx="87">
                  <c:v>-0.26709276302972096</c:v>
                </c:pt>
                <c:pt idx="88">
                  <c:v>-0.23146411519639995</c:v>
                </c:pt>
                <c:pt idx="89">
                  <c:v>-0.15456518127597474</c:v>
                </c:pt>
                <c:pt idx="90">
                  <c:v>-4.6365311561285184E-2</c:v>
                </c:pt>
                <c:pt idx="91">
                  <c:v>7.985501619510231E-2</c:v>
                </c:pt>
                <c:pt idx="92">
                  <c:v>0.20904786931049946</c:v>
                </c:pt>
                <c:pt idx="93">
                  <c:v>0.32613507577734846</c:v>
                </c:pt>
                <c:pt idx="94">
                  <c:v>0.41773999492122638</c:v>
                </c:pt>
                <c:pt idx="95">
                  <c:v>0.47371573317378657</c:v>
                </c:pt>
                <c:pt idx="96">
                  <c:v>0.48829521378297436</c:v>
                </c:pt>
                <c:pt idx="97">
                  <c:v>0.46073197423109852</c:v>
                </c:pt>
                <c:pt idx="98">
                  <c:v>0.39535900302643373</c:v>
                </c:pt>
                <c:pt idx="99">
                  <c:v>0.30105965476676616</c:v>
                </c:pt>
                <c:pt idx="100">
                  <c:v>0.19021206874839736</c:v>
                </c:pt>
                <c:pt idx="101">
                  <c:v>7.7228857042003926E-2</c:v>
                </c:pt>
                <c:pt idx="102">
                  <c:v>-2.313977624132002E-2</c:v>
                </c:pt>
                <c:pt idx="103">
                  <c:v>-9.7544176833666466E-2</c:v>
                </c:pt>
                <c:pt idx="104">
                  <c:v>-0.13561454432876099</c:v>
                </c:pt>
                <c:pt idx="105">
                  <c:v>-0.13119941216541164</c:v>
                </c:pt>
                <c:pt idx="106">
                  <c:v>-8.3120266113578922E-2</c:v>
                </c:pt>
                <c:pt idx="107">
                  <c:v>4.6454016518095468E-3</c:v>
                </c:pt>
                <c:pt idx="108">
                  <c:v>0.12337490872145043</c:v>
                </c:pt>
                <c:pt idx="109">
                  <c:v>0.26055938921555566</c:v>
                </c:pt>
                <c:pt idx="110">
                  <c:v>0.40130250860562583</c:v>
                </c:pt>
                <c:pt idx="111">
                  <c:v>0.19999998186200607</c:v>
                </c:pt>
                <c:pt idx="112" formatCode="0.000000000000000">
                  <c:v>0.2524330705631031</c:v>
                </c:pt>
                <c:pt idx="113" formatCode="0.000000000000000">
                  <c:v>0.24355803965951001</c:v>
                </c:pt>
                <c:pt idx="114" formatCode="0.000000000000000">
                  <c:v>0.2341130079739222</c:v>
                </c:pt>
                <c:pt idx="115" formatCode="0.000000000000000">
                  <c:v>0.22575324014228254</c:v>
                </c:pt>
                <c:pt idx="116" formatCode="0.000000000000000">
                  <c:v>0.21962365031854109</c:v>
                </c:pt>
                <c:pt idx="117" formatCode="0.000000000000000">
                  <c:v>0.21616085391294548</c:v>
                </c:pt>
                <c:pt idx="118" formatCode="0.000000000000000">
                  <c:v>0.21504658938041188</c:v>
                </c:pt>
                <c:pt idx="119" formatCode="0.000000000000000">
                  <c:v>0.21531289438571499</c:v>
                </c:pt>
                <c:pt idx="120" formatCode="0.000000000000000">
                  <c:v>0.21557489555464973</c:v>
                </c:pt>
                <c:pt idx="121" formatCode="0.000000000000000">
                  <c:v>0.21434705033210127</c:v>
                </c:pt>
                <c:pt idx="122" formatCode="0.000000000000000">
                  <c:v>0.2103852079139262</c:v>
                </c:pt>
                <c:pt idx="123" formatCode="0.000000000000000">
                  <c:v>0.20299140075436389</c:v>
                </c:pt>
                <c:pt idx="124" formatCode="0.000000000000000">
                  <c:v>0.19222169148044477</c:v>
                </c:pt>
                <c:pt idx="125" formatCode="0.000000000000000">
                  <c:v>0.17894987070819712</c:v>
                </c:pt>
                <c:pt idx="126" formatCode="0.000000000000000">
                  <c:v>0.16476086671830409</c:v>
                </c:pt>
                <c:pt idx="127" formatCode="0.000000000000000">
                  <c:v>0.15167622462689057</c:v>
                </c:pt>
                <c:pt idx="128" formatCode="0.000000000000000">
                  <c:v>0.141747825701589</c:v>
                </c:pt>
                <c:pt idx="129" formatCode="0.000000000000000">
                  <c:v>0.13659150436411976</c:v>
                </c:pt>
                <c:pt idx="130" formatCode="0.000000000000000">
                  <c:v>0.13696313380272032</c:v>
                </c:pt>
                <c:pt idx="131" formatCode="0.000000000000000">
                  <c:v>0.14249621141901245</c:v>
                </c:pt>
                <c:pt idx="132" formatCode="0.000000000000000">
                  <c:v>0.15170864257653494</c:v>
                </c:pt>
                <c:pt idx="133" formatCode="0.000000000000000">
                  <c:v>0.16233436845231952</c:v>
                </c:pt>
                <c:pt idx="134" formatCode="0.000000000000000">
                  <c:v>0.17193976991315257</c:v>
                </c:pt>
                <c:pt idx="135" formatCode="0.000000000000000">
                  <c:v>0.17866571757644562</c:v>
                </c:pt>
                <c:pt idx="136" formatCode="0.000000000000000">
                  <c:v>0.18184385660741445</c:v>
                </c:pt>
                <c:pt idx="137" formatCode="0.000000000000000">
                  <c:v>0.18223401406867334</c:v>
                </c:pt>
                <c:pt idx="138" formatCode="0.000000000000000">
                  <c:v>0.18175285060425456</c:v>
                </c:pt>
                <c:pt idx="139" formatCode="0.000000000000000">
                  <c:v>0.18277370428120249</c:v>
                </c:pt>
                <c:pt idx="140" formatCode="0.000000000000000">
                  <c:v>0.18726725366051933</c:v>
                </c:pt>
                <c:pt idx="141" formatCode="0.000000000000000">
                  <c:v>0.19611451603058258</c:v>
                </c:pt>
                <c:pt idx="142" formatCode="0.000000000000000">
                  <c:v>0.20882848149708264</c:v>
                </c:pt>
                <c:pt idx="143" formatCode="0.000000000000000">
                  <c:v>0.22373468225271342</c:v>
                </c:pt>
                <c:pt idx="144" formatCode="0.000000000000000">
                  <c:v>0.23848911123969471</c:v>
                </c:pt>
                <c:pt idx="145" formatCode="0.000000000000000">
                  <c:v>0.25072521971078188</c:v>
                </c:pt>
                <c:pt idx="146" formatCode="0.000000000000000">
                  <c:v>0.25862883118971508</c:v>
                </c:pt>
                <c:pt idx="147" formatCode="0.000000000000000">
                  <c:v>0.26130635168841088</c:v>
                </c:pt>
                <c:pt idx="148" formatCode="0.000000000000000">
                  <c:v>0.25889485410844537</c:v>
                </c:pt>
              </c:numCache>
            </c:numRef>
          </c:xVal>
          <c:yVal>
            <c:numRef>
              <c:f>phase_det_3!$E$5:$E$153</c:f>
              <c:numCache>
                <c:formatCode>General</c:formatCode>
                <c:ptCount val="149"/>
                <c:pt idx="0">
                  <c:v>0</c:v>
                </c:pt>
                <c:pt idx="1">
                  <c:v>0.1690008203218491</c:v>
                </c:pt>
                <c:pt idx="2">
                  <c:v>0.33313979474205757</c:v>
                </c:pt>
                <c:pt idx="3">
                  <c:v>0.48769494381363454</c:v>
                </c:pt>
                <c:pt idx="4">
                  <c:v>0.62821999729564237</c:v>
                </c:pt>
                <c:pt idx="5">
                  <c:v>0.75067230525272433</c:v>
                </c:pt>
                <c:pt idx="6">
                  <c:v>0.85152913773331129</c:v>
                </c:pt>
                <c:pt idx="7">
                  <c:v>0.92788902729650935</c:v>
                </c:pt>
                <c:pt idx="8">
                  <c:v>0.97755523894768626</c:v>
                </c:pt>
                <c:pt idx="9">
                  <c:v>0.99909896620468153</c:v>
                </c:pt>
                <c:pt idx="10">
                  <c:v>0.99190043525887683</c:v>
                </c:pt>
                <c:pt idx="11">
                  <c:v>0.95616673473925096</c:v>
                </c:pt>
                <c:pt idx="12">
                  <c:v>0.89292585814956849</c:v>
                </c:pt>
                <c:pt idx="13">
                  <c:v>0.80399713036694054</c:v>
                </c:pt>
                <c:pt idx="14">
                  <c:v>0.6919388689775462</c:v>
                </c:pt>
                <c:pt idx="15">
                  <c:v>0.55997478613759544</c:v>
                </c:pt>
                <c:pt idx="16">
                  <c:v>0.41190124824399243</c:v>
                </c:pt>
                <c:pt idx="17">
                  <c:v>0.25197806138512502</c:v>
                </c:pt>
                <c:pt idx="18">
                  <c:v>8.4805924475509054E-2</c:v>
                </c:pt>
                <c:pt idx="19">
                  <c:v>-8.4805924475508818E-2</c:v>
                </c:pt>
                <c:pt idx="20">
                  <c:v>-0.25197806138512518</c:v>
                </c:pt>
                <c:pt idx="21">
                  <c:v>-0.41190124824399221</c:v>
                </c:pt>
                <c:pt idx="22">
                  <c:v>-0.55997478613759533</c:v>
                </c:pt>
                <c:pt idx="23">
                  <c:v>-0.69193886897754608</c:v>
                </c:pt>
                <c:pt idx="24">
                  <c:v>-0.80399713036694065</c:v>
                </c:pt>
                <c:pt idx="25">
                  <c:v>-0.89292585814956837</c:v>
                </c:pt>
                <c:pt idx="26">
                  <c:v>-0.95616673473925096</c:v>
                </c:pt>
                <c:pt idx="27">
                  <c:v>-0.99190043525887683</c:v>
                </c:pt>
                <c:pt idx="28">
                  <c:v>-0.99909896620468153</c:v>
                </c:pt>
                <c:pt idx="29">
                  <c:v>-0.97755523894768637</c:v>
                </c:pt>
                <c:pt idx="30">
                  <c:v>-0.92788902729650946</c:v>
                </c:pt>
                <c:pt idx="31">
                  <c:v>-0.85152913773331118</c:v>
                </c:pt>
                <c:pt idx="32">
                  <c:v>-0.75067230525272399</c:v>
                </c:pt>
                <c:pt idx="33">
                  <c:v>-0.62821999729564226</c:v>
                </c:pt>
                <c:pt idx="34">
                  <c:v>-0.48769494381363421</c:v>
                </c:pt>
                <c:pt idx="35">
                  <c:v>-0.33313979474205768</c:v>
                </c:pt>
                <c:pt idx="36">
                  <c:v>-0.16900082032184882</c:v>
                </c:pt>
                <c:pt idx="37">
                  <c:v>0.46999995737571426</c:v>
                </c:pt>
                <c:pt idx="38">
                  <c:v>0.60081690345079675</c:v>
                </c:pt>
                <c:pt idx="39">
                  <c:v>0.71434944111818222</c:v>
                </c:pt>
                <c:pt idx="40">
                  <c:v>0.80733144597735118</c:v>
                </c:pt>
                <c:pt idx="41">
                  <c:v>0.87708799504041557</c:v>
                </c:pt>
                <c:pt idx="42">
                  <c:v>0.92161231939625976</c:v>
                </c:pt>
                <c:pt idx="43">
                  <c:v>0.9396235352983997</c:v>
                </c:pt>
                <c:pt idx="44">
                  <c:v>0.93060349285826915</c:v>
                </c:pt>
                <c:pt idx="45">
                  <c:v>0.89481168227412056</c:v>
                </c:pt>
                <c:pt idx="46">
                  <c:v>0.83327776877047444</c:v>
                </c:pt>
                <c:pt idx="47">
                  <c:v>0.74777197100431636</c:v>
                </c:pt>
                <c:pt idx="48">
                  <c:v>0.64075413509736479</c:v>
                </c:pt>
                <c:pt idx="49">
                  <c:v>0.51530296934177877</c:v>
                </c:pt>
                <c:pt idx="50">
                  <c:v>0.3750274753679847</c:v>
                </c:pt>
                <c:pt idx="51">
                  <c:v>0.22396312373865931</c:v>
                </c:pt>
                <c:pt idx="52">
                  <c:v>6.6455760808005665E-2</c:v>
                </c:pt>
                <c:pt idx="53">
                  <c:v>-9.2963413365395556E-2</c:v>
                </c:pt>
                <c:pt idx="54">
                  <c:v>-0.24970819939433458</c:v>
                </c:pt>
                <c:pt idx="55">
                  <c:v>-0.39926933516927288</c:v>
                </c:pt>
                <c:pt idx="56">
                  <c:v>-0.53734421911923946</c:v>
                </c:pt>
                <c:pt idx="57">
                  <c:v>-0.6599606882253034</c:v>
                </c:pt>
                <c:pt idx="58">
                  <c:v>-0.76359128991852498</c:v>
                </c:pt>
                <c:pt idx="59">
                  <c:v>-0.84525476046795311</c:v>
                </c:pt>
                <c:pt idx="60">
                  <c:v>-0.90260179051018652</c:v>
                </c:pt>
                <c:pt idx="61">
                  <c:v>-0.93398261040238539</c:v>
                </c:pt>
                <c:pt idx="62">
                  <c:v>-0.93849445109116569</c:v>
                </c:pt>
                <c:pt idx="63">
                  <c:v>-0.9160075151345991</c:v>
                </c:pt>
                <c:pt idx="64">
                  <c:v>-0.86716871073829505</c:v>
                </c:pt>
                <c:pt idx="65">
                  <c:v>-0.79338304138414717</c:v>
                </c:pt>
                <c:pt idx="66">
                  <c:v>-0.69677318643824515</c:v>
                </c:pt>
                <c:pt idx="67">
                  <c:v>-0.58011843553026154</c:v>
                </c:pt>
                <c:pt idx="68">
                  <c:v>-0.44677473345104907</c:v>
                </c:pt>
                <c:pt idx="69">
                  <c:v>-0.30057813573115943</c:v>
                </c:pt>
                <c:pt idx="70">
                  <c:v>-0.14573445230751927</c:v>
                </c:pt>
                <c:pt idx="71">
                  <c:v>1.3301745970959613E-2</c:v>
                </c:pt>
                <c:pt idx="72">
                  <c:v>0.1719552772362811</c:v>
                </c:pt>
                <c:pt idx="73">
                  <c:v>0.32566196825370081</c:v>
                </c:pt>
                <c:pt idx="74">
                  <c:v>0</c:v>
                </c:pt>
                <c:pt idx="75">
                  <c:v>0.10838589348985558</c:v>
                </c:pt>
                <c:pt idx="76">
                  <c:v>0.2458428339021822</c:v>
                </c:pt>
                <c:pt idx="77">
                  <c:v>0.39849095051271261</c:v>
                </c:pt>
                <c:pt idx="78">
                  <c:v>0.55060835953977849</c:v>
                </c:pt>
                <c:pt idx="79">
                  <c:v>0.68637790551306732</c:v>
                </c:pt>
                <c:pt idx="80">
                  <c:v>0.79164927199603008</c:v>
                </c:pt>
                <c:pt idx="81">
                  <c:v>0.85551644145237049</c:v>
                </c:pt>
                <c:pt idx="82">
                  <c:v>0.87153141330035588</c:v>
                </c:pt>
                <c:pt idx="83">
                  <c:v>0.83841644632143819</c:v>
                </c:pt>
                <c:pt idx="84">
                  <c:v>0.76019415744626662</c:v>
                </c:pt>
                <c:pt idx="85">
                  <c:v>0.64572107051756655</c:v>
                </c:pt>
                <c:pt idx="86">
                  <c:v>0.50767810292670235</c:v>
                </c:pt>
                <c:pt idx="87">
                  <c:v>0.36113325588780287</c:v>
                </c:pt>
                <c:pt idx="88">
                  <c:v>0.22184038533508627</c:v>
                </c:pt>
                <c:pt idx="89">
                  <c:v>0.10446782896050372</c:v>
                </c:pt>
                <c:pt idx="90">
                  <c:v>2.095844226641801E-2</c:v>
                </c:pt>
                <c:pt idx="91">
                  <c:v>-2.0792629037256882E-2</c:v>
                </c:pt>
                <c:pt idx="92">
                  <c:v>-1.7792595846908989E-2</c:v>
                </c:pt>
                <c:pt idx="93">
                  <c:v>2.7758185787526399E-2</c:v>
                </c:pt>
                <c:pt idx="94">
                  <c:v>0.10877103483644859</c:v>
                </c:pt>
                <c:pt idx="95">
                  <c:v>0.21413301259269005</c:v>
                </c:pt>
                <c:pt idx="96">
                  <c:v>0.33002996182324151</c:v>
                </c:pt>
                <c:pt idx="97">
                  <c:v>0.44157582963949471</c:v>
                </c:pt>
                <c:pt idx="98">
                  <c:v>0.53456066120220602</c:v>
                </c:pt>
                <c:pt idx="99">
                  <c:v>0.59711620278880073</c:v>
                </c:pt>
                <c:pt idx="100">
                  <c:v>0.62110761362676103</c:v>
                </c:pt>
                <c:pt idx="101">
                  <c:v>0.60309125969225585</c:v>
                </c:pt>
                <c:pt idx="102">
                  <c:v>0.54472834839443607</c:v>
                </c:pt>
                <c:pt idx="103">
                  <c:v>0.45260656681848555</c:v>
                </c:pt>
                <c:pt idx="104">
                  <c:v>0.33748977186502593</c:v>
                </c:pt>
                <c:pt idx="105">
                  <c:v>0.21308138531730936</c:v>
                </c:pt>
                <c:pt idx="106">
                  <c:v>9.4442968025976196E-2</c:v>
                </c:pt>
                <c:pt idx="107">
                  <c:v>-3.7508998743810053E-3</c:v>
                </c:pt>
                <c:pt idx="108">
                  <c:v>-6.8921359082096179E-2</c:v>
                </c:pt>
                <c:pt idx="109">
                  <c:v>-9.2061488859708634E-2</c:v>
                </c:pt>
                <c:pt idx="110">
                  <c:v>-6.8810225605672973E-2</c:v>
                </c:pt>
                <c:pt idx="111">
                  <c:v>0.34641017198575053</c:v>
                </c:pt>
                <c:pt idx="112">
                  <c:v>0.36283778303022235</c:v>
                </c:pt>
                <c:pt idx="113">
                  <c:v>0.37126977451477705</c:v>
                </c:pt>
                <c:pt idx="114">
                  <c:v>0.37570783015896081</c:v>
                </c:pt>
                <c:pt idx="115">
                  <c:v>0.37672693825494263</c:v>
                </c:pt>
                <c:pt idx="116">
                  <c:v>0.37552320731126232</c:v>
                </c:pt>
                <c:pt idx="117">
                  <c:v>0.37361001349117462</c:v>
                </c:pt>
                <c:pt idx="118">
                  <c:v>0.37246932051379378</c:v>
                </c:pt>
                <c:pt idx="119">
                  <c:v>0.37322365487825993</c:v>
                </c:pt>
                <c:pt idx="120">
                  <c:v>0.37638749606980543</c:v>
                </c:pt>
                <c:pt idx="121">
                  <c:v>0.38174232698192478</c:v>
                </c:pt>
                <c:pt idx="122">
                  <c:v>0.38835918543881126</c:v>
                </c:pt>
                <c:pt idx="123">
                  <c:v>0.39476858346694316</c:v>
                </c:pt>
                <c:pt idx="124">
                  <c:v>0.39925274495182284</c:v>
                </c:pt>
                <c:pt idx="125">
                  <c:v>0.40021207923977764</c:v>
                </c:pt>
                <c:pt idx="126">
                  <c:v>0.39653958867167738</c:v>
                </c:pt>
                <c:pt idx="127">
                  <c:v>0.38792659047758954</c:v>
                </c:pt>
                <c:pt idx="128">
                  <c:v>0.37502403544819146</c:v>
                </c:pt>
                <c:pt idx="129">
                  <c:v>0.35939935521478539</c:v>
                </c:pt>
                <c:pt idx="130">
                  <c:v>0.34326230626657134</c:v>
                </c:pt>
                <c:pt idx="131">
                  <c:v>0.32898557875338991</c:v>
                </c:pt>
                <c:pt idx="132">
                  <c:v>0.31851191396425993</c:v>
                </c:pt>
                <c:pt idx="133">
                  <c:v>0.31280330525819872</c:v>
                </c:pt>
                <c:pt idx="134">
                  <c:v>0.31152086489885661</c:v>
                </c:pt>
                <c:pt idx="135">
                  <c:v>0.31309193550237413</c:v>
                </c:pt>
                <c:pt idx="136">
                  <c:v>0.31520591732774661</c:v>
                </c:pt>
                <c:pt idx="137">
                  <c:v>0.3156080333845076</c:v>
                </c:pt>
                <c:pt idx="138">
                  <c:v>0.31290911110799113</c:v>
                </c:pt>
                <c:pt idx="139">
                  <c:v>0.30709309175600041</c:v>
                </c:pt>
                <c:pt idx="140">
                  <c:v>0.29952222469546341</c:v>
                </c:pt>
                <c:pt idx="141">
                  <c:v>0.29245630414164958</c:v>
                </c:pt>
                <c:pt idx="142">
                  <c:v>0.28829774705637834</c:v>
                </c:pt>
                <c:pt idx="143">
                  <c:v>0.28885224959498768</c:v>
                </c:pt>
                <c:pt idx="144">
                  <c:v>0.29484065261394043</c:v>
                </c:pt>
                <c:pt idx="145">
                  <c:v>0.30576815491748938</c:v>
                </c:pt>
                <c:pt idx="146">
                  <c:v>0.32012601303223281</c:v>
                </c:pt>
                <c:pt idx="147">
                  <c:v>0.33581545215513486</c:v>
                </c:pt>
                <c:pt idx="148">
                  <c:v>0.35065400315170309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6BA-A53F-AE8B5980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phase_det_3!$S$79:$S$93</c:f>
              <c:numCache>
                <c:formatCode>0.000000000000000</c:formatCode>
                <c:ptCount val="15"/>
                <c:pt idx="0">
                  <c:v>0.2524330705631031</c:v>
                </c:pt>
                <c:pt idx="1">
                  <c:v>0.24355803965951001</c:v>
                </c:pt>
                <c:pt idx="2">
                  <c:v>0.2341130079739222</c:v>
                </c:pt>
                <c:pt idx="3">
                  <c:v>0.22575324014228254</c:v>
                </c:pt>
                <c:pt idx="4">
                  <c:v>0.21962365031854109</c:v>
                </c:pt>
                <c:pt idx="5">
                  <c:v>0.21616085391294548</c:v>
                </c:pt>
                <c:pt idx="6">
                  <c:v>0.21504658938041188</c:v>
                </c:pt>
                <c:pt idx="7">
                  <c:v>0.21531289438571499</c:v>
                </c:pt>
                <c:pt idx="8">
                  <c:v>0.21557489555464973</c:v>
                </c:pt>
                <c:pt idx="9">
                  <c:v>0.21434705033210127</c:v>
                </c:pt>
                <c:pt idx="10">
                  <c:v>0.2103852079139262</c:v>
                </c:pt>
                <c:pt idx="11">
                  <c:v>0.20299140075436389</c:v>
                </c:pt>
                <c:pt idx="12">
                  <c:v>0.19222169148044477</c:v>
                </c:pt>
                <c:pt idx="13">
                  <c:v>0.17894987070819712</c:v>
                </c:pt>
                <c:pt idx="14">
                  <c:v>0.16476086671830409</c:v>
                </c:pt>
              </c:numCache>
            </c:numRef>
          </c:xVal>
          <c:yVal>
            <c:numRef>
              <c:f>phase_det_3!$T$79:$T$93</c:f>
              <c:numCache>
                <c:formatCode>General</c:formatCode>
                <c:ptCount val="15"/>
                <c:pt idx="0">
                  <c:v>0.36283778303022235</c:v>
                </c:pt>
                <c:pt idx="1">
                  <c:v>0.37126977451477705</c:v>
                </c:pt>
                <c:pt idx="2">
                  <c:v>0.37570783015896081</c:v>
                </c:pt>
                <c:pt idx="3">
                  <c:v>0.37672693825494263</c:v>
                </c:pt>
                <c:pt idx="4">
                  <c:v>0.37552320731126232</c:v>
                </c:pt>
                <c:pt idx="5">
                  <c:v>0.37361001349117462</c:v>
                </c:pt>
                <c:pt idx="6">
                  <c:v>0.37246932051379378</c:v>
                </c:pt>
                <c:pt idx="7">
                  <c:v>0.37322365487825993</c:v>
                </c:pt>
                <c:pt idx="8">
                  <c:v>0.37638749606980543</c:v>
                </c:pt>
                <c:pt idx="9">
                  <c:v>0.38174232698192478</c:v>
                </c:pt>
                <c:pt idx="10">
                  <c:v>0.38835918543881126</c:v>
                </c:pt>
                <c:pt idx="11">
                  <c:v>0.39476858346694316</c:v>
                </c:pt>
                <c:pt idx="12">
                  <c:v>0.39925274495182284</c:v>
                </c:pt>
                <c:pt idx="13">
                  <c:v>0.40021207923977764</c:v>
                </c:pt>
                <c:pt idx="14">
                  <c:v>0.39653958867167738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6-41A4-B268-AEC0DEAC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14751"/>
        <c:axId val="1545348559"/>
      </c:scatterChart>
      <c:valAx>
        <c:axId val="135481475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48559"/>
        <c:crosses val="autoZero"/>
        <c:crossBetween val="midCat"/>
        <c:majorUnit val="0.2"/>
        <c:minorUnit val="2.0000000000000004E-2"/>
      </c:valAx>
      <c:valAx>
        <c:axId val="154534855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1475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phase_det_3!$I$68:$I$74</c:f>
              <c:numCache>
                <c:formatCode>General</c:formatCode>
                <c:ptCount val="7"/>
                <c:pt idx="0">
                  <c:v>0.52930667884209581</c:v>
                </c:pt>
                <c:pt idx="1">
                  <c:v>0.52999996372401215</c:v>
                </c:pt>
                <c:pt idx="2">
                  <c:v>0.53069231860627852</c:v>
                </c:pt>
                <c:pt idx="3">
                  <c:v>0.52965332128305398</c:v>
                </c:pt>
                <c:pt idx="4">
                  <c:v>0.52912401442777623</c:v>
                </c:pt>
                <c:pt idx="5">
                  <c:v>0.53034614116514533</c:v>
                </c:pt>
                <c:pt idx="6">
                  <c:v>0.52981544866964159</c:v>
                </c:pt>
              </c:numCache>
            </c:numRef>
          </c:xVal>
          <c:yVal>
            <c:numRef>
              <c:f>phase_det_3!$J$68:$J$74</c:f>
              <c:numCache>
                <c:formatCode>General</c:formatCode>
                <c:ptCount val="7"/>
                <c:pt idx="0">
                  <c:v>-5.2930685527772603E-4</c:v>
                </c:pt>
                <c:pt idx="1">
                  <c:v>0</c:v>
                </c:pt>
                <c:pt idx="2">
                  <c:v>5.3069249550378886E-4</c:v>
                </c:pt>
                <c:pt idx="3">
                  <c:v>-2.6465342763886302E-4</c:v>
                </c:pt>
                <c:pt idx="4">
                  <c:v>4.2863145427747096E-4</c:v>
                </c:pt>
                <c:pt idx="5">
                  <c:v>2.6534624775189443E-4</c:v>
                </c:pt>
                <c:pt idx="6">
                  <c:v>9.5770113001827158E-4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3-4BEC-B04F-7678713F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98431"/>
        <c:axId val="1585412847"/>
      </c:scatterChart>
      <c:valAx>
        <c:axId val="17079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12847"/>
        <c:crosses val="autoZero"/>
        <c:crossBetween val="midCat"/>
      </c:valAx>
      <c:valAx>
        <c:axId val="15854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phase_det_3!$S$79:$S$115</c:f>
              <c:numCache>
                <c:formatCode>0.000000000000000</c:formatCode>
                <c:ptCount val="37"/>
                <c:pt idx="0">
                  <c:v>0.2524330705631031</c:v>
                </c:pt>
                <c:pt idx="1">
                  <c:v>0.24355803965951001</c:v>
                </c:pt>
                <c:pt idx="2">
                  <c:v>0.2341130079739222</c:v>
                </c:pt>
                <c:pt idx="3">
                  <c:v>0.22575324014228254</c:v>
                </c:pt>
                <c:pt idx="4">
                  <c:v>0.21962365031854109</c:v>
                </c:pt>
                <c:pt idx="5">
                  <c:v>0.21616085391294548</c:v>
                </c:pt>
                <c:pt idx="6">
                  <c:v>0.21504658938041188</c:v>
                </c:pt>
                <c:pt idx="7">
                  <c:v>0.21531289438571499</c:v>
                </c:pt>
                <c:pt idx="8">
                  <c:v>0.21557489555464973</c:v>
                </c:pt>
                <c:pt idx="9">
                  <c:v>0.21434705033210127</c:v>
                </c:pt>
                <c:pt idx="10">
                  <c:v>0.2103852079139262</c:v>
                </c:pt>
                <c:pt idx="11">
                  <c:v>0.20299140075436389</c:v>
                </c:pt>
                <c:pt idx="12">
                  <c:v>0.19222169148044477</c:v>
                </c:pt>
                <c:pt idx="13">
                  <c:v>0.17894987070819712</c:v>
                </c:pt>
                <c:pt idx="14">
                  <c:v>0.16476086671830409</c:v>
                </c:pt>
                <c:pt idx="15">
                  <c:v>0.15167622462689057</c:v>
                </c:pt>
                <c:pt idx="16">
                  <c:v>0.141747825701589</c:v>
                </c:pt>
                <c:pt idx="17">
                  <c:v>0.13659150436411976</c:v>
                </c:pt>
                <c:pt idx="18">
                  <c:v>0.13696313380272032</c:v>
                </c:pt>
                <c:pt idx="19">
                  <c:v>0.14249621141901245</c:v>
                </c:pt>
                <c:pt idx="20">
                  <c:v>0.15170864257653494</c:v>
                </c:pt>
                <c:pt idx="21">
                  <c:v>0.16233436845231952</c:v>
                </c:pt>
                <c:pt idx="22">
                  <c:v>0.17193976991315257</c:v>
                </c:pt>
                <c:pt idx="23">
                  <c:v>0.17866571757644562</c:v>
                </c:pt>
                <c:pt idx="24">
                  <c:v>0.18184385660741445</c:v>
                </c:pt>
                <c:pt idx="25">
                  <c:v>0.18223401406867334</c:v>
                </c:pt>
                <c:pt idx="26">
                  <c:v>0.18175285060425456</c:v>
                </c:pt>
                <c:pt idx="27">
                  <c:v>0.18277370428120249</c:v>
                </c:pt>
                <c:pt idx="28">
                  <c:v>0.18726725366051933</c:v>
                </c:pt>
                <c:pt idx="29">
                  <c:v>0.19611451603058258</c:v>
                </c:pt>
                <c:pt idx="30">
                  <c:v>0.20882848149708264</c:v>
                </c:pt>
                <c:pt idx="31">
                  <c:v>0.22373468225271342</c:v>
                </c:pt>
                <c:pt idx="32">
                  <c:v>0.23848911123969471</c:v>
                </c:pt>
                <c:pt idx="33">
                  <c:v>0.25072521971078188</c:v>
                </c:pt>
                <c:pt idx="34">
                  <c:v>0.25862883118971508</c:v>
                </c:pt>
                <c:pt idx="35">
                  <c:v>0.26130635168841088</c:v>
                </c:pt>
                <c:pt idx="36">
                  <c:v>0.25889485410844537</c:v>
                </c:pt>
              </c:numCache>
            </c:numRef>
          </c:xVal>
          <c:yVal>
            <c:numRef>
              <c:f>phase_det_3!$T$79:$T$115</c:f>
              <c:numCache>
                <c:formatCode>General</c:formatCode>
                <c:ptCount val="37"/>
                <c:pt idx="0">
                  <c:v>0.36283778303022235</c:v>
                </c:pt>
                <c:pt idx="1">
                  <c:v>0.37126977451477705</c:v>
                </c:pt>
                <c:pt idx="2">
                  <c:v>0.37570783015896081</c:v>
                </c:pt>
                <c:pt idx="3">
                  <c:v>0.37672693825494263</c:v>
                </c:pt>
                <c:pt idx="4">
                  <c:v>0.37552320731126232</c:v>
                </c:pt>
                <c:pt idx="5">
                  <c:v>0.37361001349117462</c:v>
                </c:pt>
                <c:pt idx="6">
                  <c:v>0.37246932051379378</c:v>
                </c:pt>
                <c:pt idx="7">
                  <c:v>0.37322365487825993</c:v>
                </c:pt>
                <c:pt idx="8">
                  <c:v>0.37638749606980543</c:v>
                </c:pt>
                <c:pt idx="9">
                  <c:v>0.38174232698192478</c:v>
                </c:pt>
                <c:pt idx="10">
                  <c:v>0.38835918543881126</c:v>
                </c:pt>
                <c:pt idx="11">
                  <c:v>0.39476858346694316</c:v>
                </c:pt>
                <c:pt idx="12">
                  <c:v>0.39925274495182284</c:v>
                </c:pt>
                <c:pt idx="13">
                  <c:v>0.40021207923977764</c:v>
                </c:pt>
                <c:pt idx="14">
                  <c:v>0.39653958867167738</c:v>
                </c:pt>
                <c:pt idx="15">
                  <c:v>0.38792659047758954</c:v>
                </c:pt>
                <c:pt idx="16">
                  <c:v>0.37502403544819146</c:v>
                </c:pt>
                <c:pt idx="17">
                  <c:v>0.35939935521478539</c:v>
                </c:pt>
                <c:pt idx="18">
                  <c:v>0.34326230626657134</c:v>
                </c:pt>
                <c:pt idx="19">
                  <c:v>0.32898557875338991</c:v>
                </c:pt>
                <c:pt idx="20">
                  <c:v>0.31851191396425993</c:v>
                </c:pt>
                <c:pt idx="21">
                  <c:v>0.31280330525819872</c:v>
                </c:pt>
                <c:pt idx="22">
                  <c:v>0.31152086489885661</c:v>
                </c:pt>
                <c:pt idx="23">
                  <c:v>0.31309193550237413</c:v>
                </c:pt>
                <c:pt idx="24">
                  <c:v>0.31520591732774661</c:v>
                </c:pt>
                <c:pt idx="25">
                  <c:v>0.3156080333845076</c:v>
                </c:pt>
                <c:pt idx="26">
                  <c:v>0.31290911110799113</c:v>
                </c:pt>
                <c:pt idx="27">
                  <c:v>0.30709309175600041</c:v>
                </c:pt>
                <c:pt idx="28">
                  <c:v>0.29952222469546341</c:v>
                </c:pt>
                <c:pt idx="29">
                  <c:v>0.29245630414164958</c:v>
                </c:pt>
                <c:pt idx="30">
                  <c:v>0.28829774705637834</c:v>
                </c:pt>
                <c:pt idx="31">
                  <c:v>0.28885224959498768</c:v>
                </c:pt>
                <c:pt idx="32">
                  <c:v>0.29484065261394043</c:v>
                </c:pt>
                <c:pt idx="33">
                  <c:v>0.30576815491748938</c:v>
                </c:pt>
                <c:pt idx="34">
                  <c:v>0.32012601303223281</c:v>
                </c:pt>
                <c:pt idx="35">
                  <c:v>0.33581545215513486</c:v>
                </c:pt>
                <c:pt idx="36">
                  <c:v>0.35065400315170309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4-4D79-937A-0C7B89D74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80367"/>
        <c:axId val="1360173583"/>
      </c:scatterChart>
      <c:valAx>
        <c:axId val="149078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73583"/>
        <c:crosses val="autoZero"/>
        <c:crossBetween val="midCat"/>
      </c:valAx>
      <c:valAx>
        <c:axId val="13601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78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shift = +30,</a:t>
            </a:r>
            <a:r>
              <a:rPr lang="en-US" baseline="0"/>
              <a:t> Fs/F=36, DC offset=0.13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phase_det_4!$D$5:$D$153</c:f>
              <c:numCache>
                <c:formatCode>General</c:formatCode>
                <c:ptCount val="149"/>
                <c:pt idx="0">
                  <c:v>1</c:v>
                </c:pt>
                <c:pt idx="1">
                  <c:v>0.98561591034770846</c:v>
                </c:pt>
                <c:pt idx="2">
                  <c:v>0.94287744546108421</c:v>
                </c:pt>
                <c:pt idx="3">
                  <c:v>0.87301411316118815</c:v>
                </c:pt>
                <c:pt idx="4">
                  <c:v>0.77803575431843952</c:v>
                </c:pt>
                <c:pt idx="5">
                  <c:v>0.66067472339008149</c:v>
                </c:pt>
                <c:pt idx="6">
                  <c:v>0.52430728355723166</c:v>
                </c:pt>
                <c:pt idx="7">
                  <c:v>0.37285647778030861</c:v>
                </c:pt>
                <c:pt idx="8">
                  <c:v>0.2106792699957262</c:v>
                </c:pt>
                <c:pt idx="9">
                  <c:v>4.244120319614824E-2</c:v>
                </c:pt>
                <c:pt idx="10">
                  <c:v>-0.12701781974687876</c:v>
                </c:pt>
                <c:pt idx="11">
                  <c:v>-0.29282277127655032</c:v>
                </c:pt>
                <c:pt idx="12">
                  <c:v>-0.45020374481767339</c:v>
                </c:pt>
                <c:pt idx="13">
                  <c:v>-0.59463317630428658</c:v>
                </c:pt>
                <c:pt idx="14">
                  <c:v>-0.72195609395452442</c:v>
                </c:pt>
                <c:pt idx="15">
                  <c:v>-0.82850964924384207</c:v>
                </c:pt>
                <c:pt idx="16">
                  <c:v>-0.9112284903881358</c:v>
                </c:pt>
                <c:pt idx="17">
                  <c:v>-0.96773294693349887</c:v>
                </c:pt>
                <c:pt idx="18">
                  <c:v>-0.99639748854252652</c:v>
                </c:pt>
                <c:pt idx="19">
                  <c:v>-0.99639748854252652</c:v>
                </c:pt>
                <c:pt idx="20">
                  <c:v>-0.96773294693349887</c:v>
                </c:pt>
                <c:pt idx="21">
                  <c:v>-0.91122849038813591</c:v>
                </c:pt>
                <c:pt idx="22">
                  <c:v>-0.82850964924384218</c:v>
                </c:pt>
                <c:pt idx="23">
                  <c:v>-0.72195609395452465</c:v>
                </c:pt>
                <c:pt idx="24">
                  <c:v>-0.59463317630428647</c:v>
                </c:pt>
                <c:pt idx="25">
                  <c:v>-0.45020374481767361</c:v>
                </c:pt>
                <c:pt idx="26">
                  <c:v>-0.29282277127655032</c:v>
                </c:pt>
                <c:pt idx="27">
                  <c:v>-0.1270178197468792</c:v>
                </c:pt>
                <c:pt idx="28">
                  <c:v>4.2441203196148219E-2</c:v>
                </c:pt>
                <c:pt idx="29">
                  <c:v>0.21067926999572573</c:v>
                </c:pt>
                <c:pt idx="30">
                  <c:v>0.37285647778030839</c:v>
                </c:pt>
                <c:pt idx="31">
                  <c:v>0.52430728355723177</c:v>
                </c:pt>
                <c:pt idx="32">
                  <c:v>0.66067472339008182</c:v>
                </c:pt>
                <c:pt idx="33">
                  <c:v>0.77803575431843952</c:v>
                </c:pt>
                <c:pt idx="34">
                  <c:v>0.87301411316118838</c:v>
                </c:pt>
                <c:pt idx="35">
                  <c:v>0.9428774454610841</c:v>
                </c:pt>
                <c:pt idx="36">
                  <c:v>0.98561591034770846</c:v>
                </c:pt>
                <c:pt idx="37">
                  <c:v>0.81406390416651364</c:v>
                </c:pt>
                <c:pt idx="38">
                  <c:v>0.72292395763855821</c:v>
                </c:pt>
                <c:pt idx="39">
                  <c:v>0.61098680507367797</c:v>
                </c:pt>
                <c:pt idx="40">
                  <c:v>0.48147267454770382</c:v>
                </c:pt>
                <c:pt idx="41">
                  <c:v>0.338107451790084</c:v>
                </c:pt>
                <c:pt idx="42">
                  <c:v>0.18501549323515157</c:v>
                </c:pt>
                <c:pt idx="43">
                  <c:v>2.6600975796704195E-2</c:v>
                </c:pt>
                <c:pt idx="44">
                  <c:v>-0.13257880328313942</c:v>
                </c:pt>
                <c:pt idx="45">
                  <c:v>-0.2879445315781467</c:v>
                </c:pt>
                <c:pt idx="46">
                  <c:v>-0.4350266199589396</c:v>
                </c:pt>
                <c:pt idx="47">
                  <c:v>-0.56959378453448706</c:v>
                </c:pt>
                <c:pt idx="48">
                  <c:v>-0.68777477298577039</c:v>
                </c:pt>
                <c:pt idx="49">
                  <c:v>-0.78616973344663033</c:v>
                </c:pt>
                <c:pt idx="50">
                  <c:v>-0.86194802205186105</c:v>
                </c:pt>
                <c:pt idx="51">
                  <c:v>-0.91292963540747318</c:v>
                </c:pt>
                <c:pt idx="52">
                  <c:v>-0.93764792531921537</c:v>
                </c:pt>
                <c:pt idx="53">
                  <c:v>-0.93539179159080421</c:v>
                </c:pt>
                <c:pt idx="54">
                  <c:v>-0.90622613908187355</c:v>
                </c:pt>
                <c:pt idx="55">
                  <c:v>-0.85099001051333534</c:v>
                </c:pt>
                <c:pt idx="56">
                  <c:v>-0.77127244873594103</c:v>
                </c:pt>
                <c:pt idx="57">
                  <c:v>-0.66936678286062556</c:v>
                </c:pt>
                <c:pt idx="58">
                  <c:v>-0.54820465335544444</c:v>
                </c:pt>
                <c:pt idx="59">
                  <c:v>-0.41127167408692644</c:v>
                </c:pt>
                <c:pt idx="60">
                  <c:v>-0.2625071575553804</c:v>
                </c:pt>
                <c:pt idx="61">
                  <c:v>-0.10619078804654392</c:v>
                </c:pt>
                <c:pt idx="62">
                  <c:v>5.3180497093309666E-2</c:v>
                </c:pt>
                <c:pt idx="63">
                  <c:v>0.21102187615727688</c:v>
                </c:pt>
                <c:pt idx="64">
                  <c:v>0.36279254005076123</c:v>
                </c:pt>
                <c:pt idx="65">
                  <c:v>0.50412632310170091</c:v>
                </c:pt>
                <c:pt idx="66">
                  <c:v>0.63095730969748998</c:v>
                </c:pt>
                <c:pt idx="67">
                  <c:v>0.73963680327436498</c:v>
                </c:pt>
                <c:pt idx="68">
                  <c:v>0.82703829267437434</c:v>
                </c:pt>
                <c:pt idx="69">
                  <c:v>0.89064739617897082</c:v>
                </c:pt>
                <c:pt idx="70">
                  <c:v>0.92863419569313044</c:v>
                </c:pt>
                <c:pt idx="71">
                  <c:v>0.93990588015722298</c:v>
                </c:pt>
                <c:pt idx="72">
                  <c:v>0.92413818373152057</c:v>
                </c:pt>
                <c:pt idx="73">
                  <c:v>0.88178471433401784</c:v>
                </c:pt>
                <c:pt idx="74">
                  <c:v>0.52999996372401215</c:v>
                </c:pt>
                <c:pt idx="75">
                  <c:v>0.63210853578941339</c:v>
                </c:pt>
                <c:pt idx="76">
                  <c:v>0.69580298383169836</c:v>
                </c:pt>
                <c:pt idx="77">
                  <c:v>0.71333161882759866</c:v>
                </c:pt>
                <c:pt idx="78">
                  <c:v>0.68191555855068864</c:v>
                </c:pt>
                <c:pt idx="79">
                  <c:v>0.60408853462795775</c:v>
                </c:pt>
                <c:pt idx="80">
                  <c:v>0.48743778801882021</c:v>
                </c:pt>
                <c:pt idx="81">
                  <c:v>0.34377478088351404</c:v>
                </c:pt>
                <c:pt idx="82">
                  <c:v>0.18782938765702689</c:v>
                </c:pt>
                <c:pt idx="83">
                  <c:v>3.5615493524623301E-2</c:v>
                </c:pt>
                <c:pt idx="84">
                  <c:v>-9.7346670120110862E-2</c:v>
                </c:pt>
                <c:pt idx="85">
                  <c:v>-0.19774985519881919</c:v>
                </c:pt>
                <c:pt idx="86">
                  <c:v>-0.25596591364615762</c:v>
                </c:pt>
                <c:pt idx="87">
                  <c:v>-0.26709276302972096</c:v>
                </c:pt>
                <c:pt idx="88">
                  <c:v>-0.23146411519639995</c:v>
                </c:pt>
                <c:pt idx="89">
                  <c:v>-0.15456518127597474</c:v>
                </c:pt>
                <c:pt idx="90">
                  <c:v>-4.6365311561285184E-2</c:v>
                </c:pt>
                <c:pt idx="91">
                  <c:v>7.985501619510231E-2</c:v>
                </c:pt>
                <c:pt idx="92">
                  <c:v>0.20904786931049946</c:v>
                </c:pt>
                <c:pt idx="93">
                  <c:v>0.32613507577734846</c:v>
                </c:pt>
                <c:pt idx="94">
                  <c:v>0.41773999492122638</c:v>
                </c:pt>
                <c:pt idx="95">
                  <c:v>0.47371573317378657</c:v>
                </c:pt>
                <c:pt idx="96">
                  <c:v>0.48829521378297436</c:v>
                </c:pt>
                <c:pt idx="97">
                  <c:v>0.46073197423109852</c:v>
                </c:pt>
                <c:pt idx="98">
                  <c:v>0.39535900302643373</c:v>
                </c:pt>
                <c:pt idx="99">
                  <c:v>0.30105965476676616</c:v>
                </c:pt>
                <c:pt idx="100">
                  <c:v>0.19021206874839736</c:v>
                </c:pt>
                <c:pt idx="101">
                  <c:v>7.7228857042003926E-2</c:v>
                </c:pt>
                <c:pt idx="102">
                  <c:v>-2.313977624132002E-2</c:v>
                </c:pt>
                <c:pt idx="103">
                  <c:v>-9.7544176833666466E-2</c:v>
                </c:pt>
                <c:pt idx="104">
                  <c:v>-0.13561454432876099</c:v>
                </c:pt>
                <c:pt idx="105">
                  <c:v>-0.13119941216541164</c:v>
                </c:pt>
                <c:pt idx="106">
                  <c:v>-8.3120266113578922E-2</c:v>
                </c:pt>
                <c:pt idx="107">
                  <c:v>4.6454016518095468E-3</c:v>
                </c:pt>
                <c:pt idx="108">
                  <c:v>0.12337490872145043</c:v>
                </c:pt>
                <c:pt idx="109">
                  <c:v>0.26055938921555566</c:v>
                </c:pt>
                <c:pt idx="110">
                  <c:v>0.40130250860562583</c:v>
                </c:pt>
                <c:pt idx="111">
                  <c:v>0.19999998186200607</c:v>
                </c:pt>
                <c:pt idx="112" formatCode="0.000000000000000">
                  <c:v>0.2524330705631031</c:v>
                </c:pt>
                <c:pt idx="113" formatCode="0.000000000000000">
                  <c:v>0.24355803965951001</c:v>
                </c:pt>
                <c:pt idx="114" formatCode="0.000000000000000">
                  <c:v>0.2341130079739222</c:v>
                </c:pt>
                <c:pt idx="115" formatCode="0.000000000000000">
                  <c:v>0.22575324014228254</c:v>
                </c:pt>
                <c:pt idx="116" formatCode="0.000000000000000">
                  <c:v>0.21962365031854109</c:v>
                </c:pt>
                <c:pt idx="117" formatCode="0.000000000000000">
                  <c:v>0.21616085391294548</c:v>
                </c:pt>
                <c:pt idx="118" formatCode="0.000000000000000">
                  <c:v>0.21504658938041188</c:v>
                </c:pt>
                <c:pt idx="119" formatCode="0.000000000000000">
                  <c:v>0.21531289438571499</c:v>
                </c:pt>
                <c:pt idx="120" formatCode="0.000000000000000">
                  <c:v>0.21557489555464973</c:v>
                </c:pt>
                <c:pt idx="121" formatCode="0.000000000000000">
                  <c:v>0.21434705033210127</c:v>
                </c:pt>
                <c:pt idx="122" formatCode="0.000000000000000">
                  <c:v>0.2103852079139262</c:v>
                </c:pt>
                <c:pt idx="123" formatCode="0.000000000000000">
                  <c:v>0.20299140075436389</c:v>
                </c:pt>
                <c:pt idx="124" formatCode="0.000000000000000">
                  <c:v>0.19222169148044477</c:v>
                </c:pt>
                <c:pt idx="125" formatCode="0.000000000000000">
                  <c:v>0.17894987070819712</c:v>
                </c:pt>
                <c:pt idx="126" formatCode="0.000000000000000">
                  <c:v>0.16476086671830409</c:v>
                </c:pt>
                <c:pt idx="127" formatCode="0.000000000000000">
                  <c:v>0.15167622462689057</c:v>
                </c:pt>
                <c:pt idx="128" formatCode="0.000000000000000">
                  <c:v>0.141747825701589</c:v>
                </c:pt>
                <c:pt idx="129" formatCode="0.000000000000000">
                  <c:v>0.13659150436411976</c:v>
                </c:pt>
                <c:pt idx="130" formatCode="0.000000000000000">
                  <c:v>0.13696313380272032</c:v>
                </c:pt>
                <c:pt idx="131" formatCode="0.000000000000000">
                  <c:v>0.14249621141901245</c:v>
                </c:pt>
                <c:pt idx="132" formatCode="0.000000000000000">
                  <c:v>0.15170864257653494</c:v>
                </c:pt>
                <c:pt idx="133" formatCode="0.000000000000000">
                  <c:v>0.16233436845231952</c:v>
                </c:pt>
                <c:pt idx="134" formatCode="0.000000000000000">
                  <c:v>0.17193976991315257</c:v>
                </c:pt>
                <c:pt idx="135" formatCode="0.000000000000000">
                  <c:v>0.17866571757644562</c:v>
                </c:pt>
                <c:pt idx="136" formatCode="0.000000000000000">
                  <c:v>0.18184385660741445</c:v>
                </c:pt>
                <c:pt idx="137" formatCode="0.000000000000000">
                  <c:v>0.18223401406867334</c:v>
                </c:pt>
                <c:pt idx="138" formatCode="0.000000000000000">
                  <c:v>0.18175285060425456</c:v>
                </c:pt>
                <c:pt idx="139" formatCode="0.000000000000000">
                  <c:v>0.18277370428120249</c:v>
                </c:pt>
                <c:pt idx="140" formatCode="0.000000000000000">
                  <c:v>0.18726725366051933</c:v>
                </c:pt>
                <c:pt idx="141" formatCode="0.000000000000000">
                  <c:v>0.19611451603058258</c:v>
                </c:pt>
                <c:pt idx="142" formatCode="0.000000000000000">
                  <c:v>0.20882848149708264</c:v>
                </c:pt>
                <c:pt idx="143" formatCode="0.000000000000000">
                  <c:v>0.22373468225271342</c:v>
                </c:pt>
                <c:pt idx="144" formatCode="0.000000000000000">
                  <c:v>0.23848911123969471</c:v>
                </c:pt>
                <c:pt idx="145" formatCode="0.000000000000000">
                  <c:v>0.25072521971078188</c:v>
                </c:pt>
                <c:pt idx="146" formatCode="0.000000000000000">
                  <c:v>0.25862883118971508</c:v>
                </c:pt>
                <c:pt idx="147" formatCode="0.000000000000000">
                  <c:v>0.26130635168841088</c:v>
                </c:pt>
                <c:pt idx="148" formatCode="0.000000000000000">
                  <c:v>0.25889485410844537</c:v>
                </c:pt>
              </c:numCache>
            </c:numRef>
          </c:xVal>
          <c:yVal>
            <c:numRef>
              <c:f>phase_det_4!$E$5:$E$153</c:f>
              <c:numCache>
                <c:formatCode>General</c:formatCode>
                <c:ptCount val="149"/>
                <c:pt idx="0">
                  <c:v>0</c:v>
                </c:pt>
                <c:pt idx="1">
                  <c:v>0.1690008203218491</c:v>
                </c:pt>
                <c:pt idx="2">
                  <c:v>0.33313979474205757</c:v>
                </c:pt>
                <c:pt idx="3">
                  <c:v>0.48769494381363454</c:v>
                </c:pt>
                <c:pt idx="4">
                  <c:v>0.62821999729564237</c:v>
                </c:pt>
                <c:pt idx="5">
                  <c:v>0.75067230525272433</c:v>
                </c:pt>
                <c:pt idx="6">
                  <c:v>0.85152913773331129</c:v>
                </c:pt>
                <c:pt idx="7">
                  <c:v>0.92788902729650935</c:v>
                </c:pt>
                <c:pt idx="8">
                  <c:v>0.97755523894768626</c:v>
                </c:pt>
                <c:pt idx="9">
                  <c:v>0.99909896620468153</c:v>
                </c:pt>
                <c:pt idx="10">
                  <c:v>0.99190043525887683</c:v>
                </c:pt>
                <c:pt idx="11">
                  <c:v>0.95616673473925096</c:v>
                </c:pt>
                <c:pt idx="12">
                  <c:v>0.89292585814956849</c:v>
                </c:pt>
                <c:pt idx="13">
                  <c:v>0.80399713036694054</c:v>
                </c:pt>
                <c:pt idx="14">
                  <c:v>0.6919388689775462</c:v>
                </c:pt>
                <c:pt idx="15">
                  <c:v>0.55997478613759544</c:v>
                </c:pt>
                <c:pt idx="16">
                  <c:v>0.41190124824399243</c:v>
                </c:pt>
                <c:pt idx="17">
                  <c:v>0.25197806138512502</c:v>
                </c:pt>
                <c:pt idx="18">
                  <c:v>8.4805924475509054E-2</c:v>
                </c:pt>
                <c:pt idx="19">
                  <c:v>-8.4805924475508818E-2</c:v>
                </c:pt>
                <c:pt idx="20">
                  <c:v>-0.25197806138512518</c:v>
                </c:pt>
                <c:pt idx="21">
                  <c:v>-0.41190124824399221</c:v>
                </c:pt>
                <c:pt idx="22">
                  <c:v>-0.55997478613759533</c:v>
                </c:pt>
                <c:pt idx="23">
                  <c:v>-0.69193886897754608</c:v>
                </c:pt>
                <c:pt idx="24">
                  <c:v>-0.80399713036694065</c:v>
                </c:pt>
                <c:pt idx="25">
                  <c:v>-0.89292585814956837</c:v>
                </c:pt>
                <c:pt idx="26">
                  <c:v>-0.95616673473925096</c:v>
                </c:pt>
                <c:pt idx="27">
                  <c:v>-0.99190043525887683</c:v>
                </c:pt>
                <c:pt idx="28">
                  <c:v>-0.99909896620468153</c:v>
                </c:pt>
                <c:pt idx="29">
                  <c:v>-0.97755523894768637</c:v>
                </c:pt>
                <c:pt idx="30">
                  <c:v>-0.92788902729650946</c:v>
                </c:pt>
                <c:pt idx="31">
                  <c:v>-0.85152913773331118</c:v>
                </c:pt>
                <c:pt idx="32">
                  <c:v>-0.75067230525272399</c:v>
                </c:pt>
                <c:pt idx="33">
                  <c:v>-0.62821999729564226</c:v>
                </c:pt>
                <c:pt idx="34">
                  <c:v>-0.48769494381363421</c:v>
                </c:pt>
                <c:pt idx="35">
                  <c:v>-0.33313979474205768</c:v>
                </c:pt>
                <c:pt idx="36">
                  <c:v>-0.16900082032184882</c:v>
                </c:pt>
                <c:pt idx="37">
                  <c:v>0.46999995737571426</c:v>
                </c:pt>
                <c:pt idx="38">
                  <c:v>0.60081690345079675</c:v>
                </c:pt>
                <c:pt idx="39">
                  <c:v>0.71434944111818222</c:v>
                </c:pt>
                <c:pt idx="40">
                  <c:v>0.80733144597735118</c:v>
                </c:pt>
                <c:pt idx="41">
                  <c:v>0.87708799504041557</c:v>
                </c:pt>
                <c:pt idx="42">
                  <c:v>0.92161231939625976</c:v>
                </c:pt>
                <c:pt idx="43">
                  <c:v>0.9396235352983997</c:v>
                </c:pt>
                <c:pt idx="44">
                  <c:v>0.93060349285826915</c:v>
                </c:pt>
                <c:pt idx="45">
                  <c:v>0.89481168227412056</c:v>
                </c:pt>
                <c:pt idx="46">
                  <c:v>0.83327776877047444</c:v>
                </c:pt>
                <c:pt idx="47">
                  <c:v>0.74777197100431636</c:v>
                </c:pt>
                <c:pt idx="48">
                  <c:v>0.64075413509736479</c:v>
                </c:pt>
                <c:pt idx="49">
                  <c:v>0.51530296934177877</c:v>
                </c:pt>
                <c:pt idx="50">
                  <c:v>0.3750274753679847</c:v>
                </c:pt>
                <c:pt idx="51">
                  <c:v>0.22396312373865931</c:v>
                </c:pt>
                <c:pt idx="52">
                  <c:v>6.6455760808005665E-2</c:v>
                </c:pt>
                <c:pt idx="53">
                  <c:v>-9.2963413365395556E-2</c:v>
                </c:pt>
                <c:pt idx="54">
                  <c:v>-0.24970819939433458</c:v>
                </c:pt>
                <c:pt idx="55">
                  <c:v>-0.39926933516927288</c:v>
                </c:pt>
                <c:pt idx="56">
                  <c:v>-0.53734421911923946</c:v>
                </c:pt>
                <c:pt idx="57">
                  <c:v>-0.6599606882253034</c:v>
                </c:pt>
                <c:pt idx="58">
                  <c:v>-0.76359128991852498</c:v>
                </c:pt>
                <c:pt idx="59">
                  <c:v>-0.84525476046795311</c:v>
                </c:pt>
                <c:pt idx="60">
                  <c:v>-0.90260179051018652</c:v>
                </c:pt>
                <c:pt idx="61">
                  <c:v>-0.93398261040238539</c:v>
                </c:pt>
                <c:pt idx="62">
                  <c:v>-0.93849445109116569</c:v>
                </c:pt>
                <c:pt idx="63">
                  <c:v>-0.9160075151345991</c:v>
                </c:pt>
                <c:pt idx="64">
                  <c:v>-0.86716871073829505</c:v>
                </c:pt>
                <c:pt idx="65">
                  <c:v>-0.79338304138414717</c:v>
                </c:pt>
                <c:pt idx="66">
                  <c:v>-0.69677318643824515</c:v>
                </c:pt>
                <c:pt idx="67">
                  <c:v>-0.58011843553026154</c:v>
                </c:pt>
                <c:pt idx="68">
                  <c:v>-0.44677473345104907</c:v>
                </c:pt>
                <c:pt idx="69">
                  <c:v>-0.30057813573115943</c:v>
                </c:pt>
                <c:pt idx="70">
                  <c:v>-0.14573445230751927</c:v>
                </c:pt>
                <c:pt idx="71">
                  <c:v>1.3301745970959613E-2</c:v>
                </c:pt>
                <c:pt idx="72">
                  <c:v>0.1719552772362811</c:v>
                </c:pt>
                <c:pt idx="73">
                  <c:v>0.32566196825370081</c:v>
                </c:pt>
                <c:pt idx="74">
                  <c:v>0</c:v>
                </c:pt>
                <c:pt idx="75">
                  <c:v>0.10838589348985558</c:v>
                </c:pt>
                <c:pt idx="76">
                  <c:v>0.2458428339021822</c:v>
                </c:pt>
                <c:pt idx="77">
                  <c:v>0.39849095051271261</c:v>
                </c:pt>
                <c:pt idx="78">
                  <c:v>0.55060835953977849</c:v>
                </c:pt>
                <c:pt idx="79">
                  <c:v>0.68637790551306732</c:v>
                </c:pt>
                <c:pt idx="80">
                  <c:v>0.79164927199603008</c:v>
                </c:pt>
                <c:pt idx="81">
                  <c:v>0.85551644145237049</c:v>
                </c:pt>
                <c:pt idx="82">
                  <c:v>0.87153141330035588</c:v>
                </c:pt>
                <c:pt idx="83">
                  <c:v>0.83841644632143819</c:v>
                </c:pt>
                <c:pt idx="84">
                  <c:v>0.76019415744626662</c:v>
                </c:pt>
                <c:pt idx="85">
                  <c:v>0.64572107051756655</c:v>
                </c:pt>
                <c:pt idx="86">
                  <c:v>0.50767810292670235</c:v>
                </c:pt>
                <c:pt idx="87">
                  <c:v>0.36113325588780287</c:v>
                </c:pt>
                <c:pt idx="88">
                  <c:v>0.22184038533508627</c:v>
                </c:pt>
                <c:pt idx="89">
                  <c:v>0.10446782896050372</c:v>
                </c:pt>
                <c:pt idx="90">
                  <c:v>2.095844226641801E-2</c:v>
                </c:pt>
                <c:pt idx="91">
                  <c:v>-2.0792629037256882E-2</c:v>
                </c:pt>
                <c:pt idx="92">
                  <c:v>-1.7792595846908989E-2</c:v>
                </c:pt>
                <c:pt idx="93">
                  <c:v>2.7758185787526399E-2</c:v>
                </c:pt>
                <c:pt idx="94">
                  <c:v>0.10877103483644859</c:v>
                </c:pt>
                <c:pt idx="95">
                  <c:v>0.21413301259269005</c:v>
                </c:pt>
                <c:pt idx="96">
                  <c:v>0.33002996182324151</c:v>
                </c:pt>
                <c:pt idx="97">
                  <c:v>0.44157582963949471</c:v>
                </c:pt>
                <c:pt idx="98">
                  <c:v>0.53456066120220602</c:v>
                </c:pt>
                <c:pt idx="99">
                  <c:v>0.59711620278880073</c:v>
                </c:pt>
                <c:pt idx="100">
                  <c:v>0.62110761362676103</c:v>
                </c:pt>
                <c:pt idx="101">
                  <c:v>0.60309125969225585</c:v>
                </c:pt>
                <c:pt idx="102">
                  <c:v>0.54472834839443607</c:v>
                </c:pt>
                <c:pt idx="103">
                  <c:v>0.45260656681848555</c:v>
                </c:pt>
                <c:pt idx="104">
                  <c:v>0.33748977186502593</c:v>
                </c:pt>
                <c:pt idx="105">
                  <c:v>0.21308138531730936</c:v>
                </c:pt>
                <c:pt idx="106">
                  <c:v>9.4442968025976196E-2</c:v>
                </c:pt>
                <c:pt idx="107">
                  <c:v>-3.7508998743810053E-3</c:v>
                </c:pt>
                <c:pt idx="108">
                  <c:v>-6.8921359082096179E-2</c:v>
                </c:pt>
                <c:pt idx="109">
                  <c:v>-9.2061488859708634E-2</c:v>
                </c:pt>
                <c:pt idx="110">
                  <c:v>-6.8810225605672973E-2</c:v>
                </c:pt>
                <c:pt idx="111">
                  <c:v>0.34641017198575053</c:v>
                </c:pt>
                <c:pt idx="112">
                  <c:v>0.36283778303022235</c:v>
                </c:pt>
                <c:pt idx="113">
                  <c:v>0.37126977451477705</c:v>
                </c:pt>
                <c:pt idx="114">
                  <c:v>0.37570783015896081</c:v>
                </c:pt>
                <c:pt idx="115">
                  <c:v>0.37672693825494263</c:v>
                </c:pt>
                <c:pt idx="116">
                  <c:v>0.37552320731126232</c:v>
                </c:pt>
                <c:pt idx="117">
                  <c:v>0.37361001349117462</c:v>
                </c:pt>
                <c:pt idx="118">
                  <c:v>0.37246932051379378</c:v>
                </c:pt>
                <c:pt idx="119">
                  <c:v>0.37322365487825993</c:v>
                </c:pt>
                <c:pt idx="120">
                  <c:v>0.37638749606980543</c:v>
                </c:pt>
                <c:pt idx="121">
                  <c:v>0.38174232698192478</c:v>
                </c:pt>
                <c:pt idx="122">
                  <c:v>0.38835918543881126</c:v>
                </c:pt>
                <c:pt idx="123">
                  <c:v>0.39476858346694316</c:v>
                </c:pt>
                <c:pt idx="124">
                  <c:v>0.39925274495182284</c:v>
                </c:pt>
                <c:pt idx="125">
                  <c:v>0.40021207923977764</c:v>
                </c:pt>
                <c:pt idx="126">
                  <c:v>0.39653958867167738</c:v>
                </c:pt>
                <c:pt idx="127">
                  <c:v>0.38792659047758954</c:v>
                </c:pt>
                <c:pt idx="128">
                  <c:v>0.37502403544819146</c:v>
                </c:pt>
                <c:pt idx="129">
                  <c:v>0.35939935521478539</c:v>
                </c:pt>
                <c:pt idx="130">
                  <c:v>0.34326230626657134</c:v>
                </c:pt>
                <c:pt idx="131">
                  <c:v>0.32898557875338991</c:v>
                </c:pt>
                <c:pt idx="132">
                  <c:v>0.31851191396425993</c:v>
                </c:pt>
                <c:pt idx="133">
                  <c:v>0.31280330525819872</c:v>
                </c:pt>
                <c:pt idx="134">
                  <c:v>0.31152086489885661</c:v>
                </c:pt>
                <c:pt idx="135">
                  <c:v>0.31309193550237413</c:v>
                </c:pt>
                <c:pt idx="136">
                  <c:v>0.31520591732774661</c:v>
                </c:pt>
                <c:pt idx="137">
                  <c:v>0.3156080333845076</c:v>
                </c:pt>
                <c:pt idx="138">
                  <c:v>0.31290911110799113</c:v>
                </c:pt>
                <c:pt idx="139">
                  <c:v>0.30709309175600041</c:v>
                </c:pt>
                <c:pt idx="140">
                  <c:v>0.29952222469546341</c:v>
                </c:pt>
                <c:pt idx="141">
                  <c:v>0.29245630414164958</c:v>
                </c:pt>
                <c:pt idx="142">
                  <c:v>0.28829774705637834</c:v>
                </c:pt>
                <c:pt idx="143">
                  <c:v>0.28885224959498768</c:v>
                </c:pt>
                <c:pt idx="144">
                  <c:v>0.29484065261394043</c:v>
                </c:pt>
                <c:pt idx="145">
                  <c:v>0.30576815491748938</c:v>
                </c:pt>
                <c:pt idx="146">
                  <c:v>0.32012601303223281</c:v>
                </c:pt>
                <c:pt idx="147">
                  <c:v>0.33581545215513486</c:v>
                </c:pt>
                <c:pt idx="148">
                  <c:v>0.35065400315170309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8-4A1F-B50E-A592F263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52607"/>
        <c:axId val="1250319375"/>
      </c:scatterChart>
      <c:valAx>
        <c:axId val="995452607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19375"/>
        <c:crossesAt val="0"/>
        <c:crossBetween val="midCat"/>
        <c:majorUnit val="0.2"/>
      </c:valAx>
      <c:valAx>
        <c:axId val="12503193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52607"/>
        <c:crossesAt val="0"/>
        <c:crossBetween val="midCat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phase_det_4!$S$79:$S$93</c:f>
              <c:numCache>
                <c:formatCode>0.000000000000000</c:formatCode>
                <c:ptCount val="15"/>
                <c:pt idx="0">
                  <c:v>0.2524330705631031</c:v>
                </c:pt>
                <c:pt idx="1">
                  <c:v>0.24355803965951001</c:v>
                </c:pt>
                <c:pt idx="2">
                  <c:v>0.2341130079739222</c:v>
                </c:pt>
                <c:pt idx="3">
                  <c:v>0.22575324014228254</c:v>
                </c:pt>
                <c:pt idx="4">
                  <c:v>0.21962365031854109</c:v>
                </c:pt>
                <c:pt idx="5">
                  <c:v>0.21616085391294548</c:v>
                </c:pt>
                <c:pt idx="6">
                  <c:v>0.21504658938041188</c:v>
                </c:pt>
                <c:pt idx="7">
                  <c:v>0.21531289438571499</c:v>
                </c:pt>
                <c:pt idx="8">
                  <c:v>0.21557489555464973</c:v>
                </c:pt>
                <c:pt idx="9">
                  <c:v>0.21434705033210127</c:v>
                </c:pt>
                <c:pt idx="10">
                  <c:v>0.2103852079139262</c:v>
                </c:pt>
                <c:pt idx="11">
                  <c:v>0.20299140075436389</c:v>
                </c:pt>
                <c:pt idx="12">
                  <c:v>0.19222169148044477</c:v>
                </c:pt>
                <c:pt idx="13">
                  <c:v>0.17894987070819712</c:v>
                </c:pt>
                <c:pt idx="14">
                  <c:v>0.16476086671830409</c:v>
                </c:pt>
              </c:numCache>
            </c:numRef>
          </c:xVal>
          <c:yVal>
            <c:numRef>
              <c:f>phase_det_4!$T$79:$T$93</c:f>
              <c:numCache>
                <c:formatCode>General</c:formatCode>
                <c:ptCount val="15"/>
                <c:pt idx="0">
                  <c:v>0.36283778303022235</c:v>
                </c:pt>
                <c:pt idx="1">
                  <c:v>0.37126977451477705</c:v>
                </c:pt>
                <c:pt idx="2">
                  <c:v>0.37570783015896081</c:v>
                </c:pt>
                <c:pt idx="3">
                  <c:v>0.37672693825494263</c:v>
                </c:pt>
                <c:pt idx="4">
                  <c:v>0.37552320731126232</c:v>
                </c:pt>
                <c:pt idx="5">
                  <c:v>0.37361001349117462</c:v>
                </c:pt>
                <c:pt idx="6">
                  <c:v>0.37246932051379378</c:v>
                </c:pt>
                <c:pt idx="7">
                  <c:v>0.37322365487825993</c:v>
                </c:pt>
                <c:pt idx="8">
                  <c:v>0.37638749606980543</c:v>
                </c:pt>
                <c:pt idx="9">
                  <c:v>0.38174232698192478</c:v>
                </c:pt>
                <c:pt idx="10">
                  <c:v>0.38835918543881126</c:v>
                </c:pt>
                <c:pt idx="11">
                  <c:v>0.39476858346694316</c:v>
                </c:pt>
                <c:pt idx="12">
                  <c:v>0.39925274495182284</c:v>
                </c:pt>
                <c:pt idx="13">
                  <c:v>0.40021207923977764</c:v>
                </c:pt>
                <c:pt idx="14">
                  <c:v>0.39653958867167738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0-4284-8890-1F8F225C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814751"/>
        <c:axId val="1545348559"/>
      </c:scatterChart>
      <c:valAx>
        <c:axId val="135481475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48559"/>
        <c:crosses val="autoZero"/>
        <c:crossBetween val="midCat"/>
        <c:majorUnit val="0.2"/>
        <c:minorUnit val="2.0000000000000004E-2"/>
      </c:valAx>
      <c:valAx>
        <c:axId val="1545348559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814751"/>
        <c:crossesAt val="0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phase_det_4!$I$68:$I$74</c:f>
              <c:numCache>
                <c:formatCode>General</c:formatCode>
                <c:ptCount val="7"/>
                <c:pt idx="0">
                  <c:v>0.52930667884209581</c:v>
                </c:pt>
                <c:pt idx="1">
                  <c:v>0.52999996372401215</c:v>
                </c:pt>
                <c:pt idx="2">
                  <c:v>0.53069231860627852</c:v>
                </c:pt>
                <c:pt idx="3">
                  <c:v>0.52965332128305398</c:v>
                </c:pt>
                <c:pt idx="4">
                  <c:v>0.52912401442777623</c:v>
                </c:pt>
                <c:pt idx="5">
                  <c:v>0.53034614116514533</c:v>
                </c:pt>
                <c:pt idx="6">
                  <c:v>0.52981544866964159</c:v>
                </c:pt>
              </c:numCache>
            </c:numRef>
          </c:xVal>
          <c:yVal>
            <c:numRef>
              <c:f>phase_det_4!$J$68:$J$74</c:f>
              <c:numCache>
                <c:formatCode>General</c:formatCode>
                <c:ptCount val="7"/>
                <c:pt idx="0">
                  <c:v>-5.2930685527772603E-4</c:v>
                </c:pt>
                <c:pt idx="1">
                  <c:v>0</c:v>
                </c:pt>
                <c:pt idx="2">
                  <c:v>5.3069249550378886E-4</c:v>
                </c:pt>
                <c:pt idx="3">
                  <c:v>-2.6465342763886302E-4</c:v>
                </c:pt>
                <c:pt idx="4">
                  <c:v>4.2863145427747096E-4</c:v>
                </c:pt>
                <c:pt idx="5">
                  <c:v>2.6534624775189443E-4</c:v>
                </c:pt>
                <c:pt idx="6">
                  <c:v>9.5770113001827158E-4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68B-9923-F9AB7FB5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98431"/>
        <c:axId val="1585412847"/>
      </c:scatterChart>
      <c:valAx>
        <c:axId val="17079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12847"/>
        <c:crosses val="autoZero"/>
        <c:crossBetween val="midCat"/>
      </c:valAx>
      <c:valAx>
        <c:axId val="158541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1</xdr:row>
      <xdr:rowOff>137160</xdr:rowOff>
    </xdr:from>
    <xdr:to>
      <xdr:col>14</xdr:col>
      <xdr:colOff>217170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5DC3-2AB7-4C61-B84D-BAC5A84D5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278130</xdr:colOff>
      <xdr:row>1</xdr:row>
      <xdr:rowOff>49530</xdr:rowOff>
    </xdr:from>
    <xdr:to>
      <xdr:col>14</xdr:col>
      <xdr:colOff>217170</xdr:colOff>
      <xdr:row>27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6A491-4008-4DD9-ADD9-2FE4ECC9C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</xdr:colOff>
      <xdr:row>1</xdr:row>
      <xdr:rowOff>15240</xdr:rowOff>
    </xdr:from>
    <xdr:to>
      <xdr:col>18</xdr:col>
      <xdr:colOff>773430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93151-AF40-4448-8DA3-B39A06F66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76</xdr:row>
      <xdr:rowOff>165734</xdr:rowOff>
    </xdr:from>
    <xdr:to>
      <xdr:col>27</xdr:col>
      <xdr:colOff>68580</xdr:colOff>
      <xdr:row>95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1F174-F0A9-E604-6D6D-98A6E71E5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169545</xdr:colOff>
      <xdr:row>59</xdr:row>
      <xdr:rowOff>142875</xdr:rowOff>
    </xdr:from>
    <xdr:to>
      <xdr:col>17</xdr:col>
      <xdr:colOff>1102995</xdr:colOff>
      <xdr:row>74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2FDBEF-9554-0C04-79CD-92EDAB0F6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638175</xdr:colOff>
      <xdr:row>106</xdr:row>
      <xdr:rowOff>85725</xdr:rowOff>
    </xdr:from>
    <xdr:to>
      <xdr:col>18</xdr:col>
      <xdr:colOff>512445</xdr:colOff>
      <xdr:row>121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B0A275-25D4-5C13-81CD-693406BD2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</xdr:colOff>
      <xdr:row>1</xdr:row>
      <xdr:rowOff>15240</xdr:rowOff>
    </xdr:from>
    <xdr:to>
      <xdr:col>18</xdr:col>
      <xdr:colOff>773430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76CAEB-B58A-4EB2-A569-FF0FDC74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76</xdr:row>
      <xdr:rowOff>165734</xdr:rowOff>
    </xdr:from>
    <xdr:to>
      <xdr:col>27</xdr:col>
      <xdr:colOff>68580</xdr:colOff>
      <xdr:row>95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7C7E1-8F21-440D-ABFB-131BA134A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169545</xdr:colOff>
      <xdr:row>59</xdr:row>
      <xdr:rowOff>142875</xdr:rowOff>
    </xdr:from>
    <xdr:to>
      <xdr:col>17</xdr:col>
      <xdr:colOff>1102995</xdr:colOff>
      <xdr:row>74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51ADE-AD84-4B65-8473-9395E9876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638175</xdr:colOff>
      <xdr:row>106</xdr:row>
      <xdr:rowOff>85725</xdr:rowOff>
    </xdr:from>
    <xdr:to>
      <xdr:col>18</xdr:col>
      <xdr:colOff>512445</xdr:colOff>
      <xdr:row>121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31E01-6B42-411F-83B0-528F625CA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fpga\sensors\fpga_sensor\docs\sensor_parameters_simulation_100MHz_12bit_2.xlsx" TargetMode="External"/><Relationship Id="rId1" Type="http://schemas.openxmlformats.org/officeDocument/2006/relationships/externalLinkPath" Target="/projects/fpga/sensors/fpga_sensor/docs/sensor_parameters_simulation_100MHz_12bit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00MHz_12bit"/>
      <sheetName val="100MHz_8bit"/>
      <sheetName val="100MHz_8bit (2)"/>
      <sheetName val="Sheet5"/>
      <sheetName val="Sheet6"/>
      <sheetName val="12bit 40MHz"/>
      <sheetName val="Sheet8"/>
      <sheetName val="Sheet9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">
          <cell r="D5">
            <v>1</v>
          </cell>
          <cell r="E5">
            <v>0</v>
          </cell>
        </row>
        <row r="6">
          <cell r="D6">
            <v>0.95557280578614079</v>
          </cell>
          <cell r="E6">
            <v>0.29475517441090415</v>
          </cell>
        </row>
        <row r="7">
          <cell r="D7">
            <v>0.82623877431599491</v>
          </cell>
          <cell r="E7">
            <v>0.56332005806362195</v>
          </cell>
        </row>
        <row r="8">
          <cell r="D8">
            <v>0.62348980185873359</v>
          </cell>
          <cell r="E8">
            <v>0.7818314824680298</v>
          </cell>
        </row>
        <row r="9">
          <cell r="D9">
            <v>0.36534102436639521</v>
          </cell>
          <cell r="E9">
            <v>0.93087374864420414</v>
          </cell>
        </row>
        <row r="10">
          <cell r="D10">
            <v>7.4730093586424393E-2</v>
          </cell>
          <cell r="E10">
            <v>0.99720379718118013</v>
          </cell>
        </row>
        <row r="11">
          <cell r="D11">
            <v>-0.22252093395631434</v>
          </cell>
          <cell r="E11">
            <v>0.97492791218182362</v>
          </cell>
        </row>
        <row r="12">
          <cell r="D12">
            <v>-0.49999999999999978</v>
          </cell>
          <cell r="E12">
            <v>0.86602540378443871</v>
          </cell>
        </row>
        <row r="13">
          <cell r="D13">
            <v>-0.73305187182982612</v>
          </cell>
          <cell r="E13">
            <v>0.68017273777091969</v>
          </cell>
        </row>
        <row r="14">
          <cell r="D14">
            <v>-0.90096886790241903</v>
          </cell>
          <cell r="E14">
            <v>0.43388373911755823</v>
          </cell>
        </row>
        <row r="15">
          <cell r="D15">
            <v>-0.98883082622512852</v>
          </cell>
          <cell r="E15">
            <v>0.14904226617617472</v>
          </cell>
        </row>
        <row r="16">
          <cell r="D16">
            <v>-0.98883082622512852</v>
          </cell>
          <cell r="E16">
            <v>-0.14904226617617447</v>
          </cell>
        </row>
        <row r="17">
          <cell r="D17">
            <v>-0.90096886790241915</v>
          </cell>
          <cell r="E17">
            <v>-0.43388373911755801</v>
          </cell>
        </row>
        <row r="18">
          <cell r="D18">
            <v>-0.73305187182982623</v>
          </cell>
          <cell r="E18">
            <v>-0.68017273777091947</v>
          </cell>
        </row>
        <row r="19">
          <cell r="D19">
            <v>-0.50000000000000044</v>
          </cell>
          <cell r="E19">
            <v>-0.86602540378443837</v>
          </cell>
        </row>
        <row r="20">
          <cell r="D20">
            <v>-0.22252093395631459</v>
          </cell>
          <cell r="E20">
            <v>-0.97492791218182362</v>
          </cell>
        </row>
        <row r="21">
          <cell r="D21">
            <v>7.4730093586423477E-2</v>
          </cell>
          <cell r="E21">
            <v>-0.99720379718118024</v>
          </cell>
        </row>
        <row r="22">
          <cell r="D22">
            <v>0.36534102436639454</v>
          </cell>
          <cell r="E22">
            <v>-0.93087374864420447</v>
          </cell>
        </row>
        <row r="23">
          <cell r="D23">
            <v>0.62348980185873337</v>
          </cell>
          <cell r="E23">
            <v>-0.78183148246802991</v>
          </cell>
        </row>
        <row r="24">
          <cell r="D24">
            <v>0.82623877431599491</v>
          </cell>
          <cell r="E24">
            <v>-0.56332005806362195</v>
          </cell>
        </row>
        <row r="25">
          <cell r="D25">
            <v>0.95557280578614057</v>
          </cell>
          <cell r="E25">
            <v>-0.29475517441090471</v>
          </cell>
        </row>
        <row r="26">
          <cell r="D26">
            <v>0.77942309902533702</v>
          </cell>
          <cell r="E26">
            <v>0.44999959189508137</v>
          </cell>
        </row>
        <row r="27">
          <cell r="D27">
            <v>0.61215580943629988</v>
          </cell>
          <cell r="E27">
            <v>0.65974636412290188</v>
          </cell>
        </row>
        <row r="28">
          <cell r="D28">
            <v>0.39049578977732535</v>
          </cell>
          <cell r="E28">
            <v>0.81087177664917087</v>
          </cell>
        </row>
        <row r="29">
          <cell r="D29">
            <v>0.13413850553408757</v>
          </cell>
          <cell r="E29">
            <v>0.88994767336798053</v>
          </cell>
        </row>
        <row r="30">
          <cell r="D30">
            <v>-0.13413757358298953</v>
          </cell>
          <cell r="E30">
            <v>0.88994781383700694</v>
          </cell>
        </row>
        <row r="31">
          <cell r="D31">
            <v>-0.39049494063417201</v>
          </cell>
          <cell r="E31">
            <v>0.81087218557496132</v>
          </cell>
        </row>
        <row r="32">
          <cell r="D32">
            <v>-0.61215511855118721</v>
          </cell>
          <cell r="E32">
            <v>0.65974700517060481</v>
          </cell>
        </row>
        <row r="33">
          <cell r="D33">
            <v>-0.77942262778643878</v>
          </cell>
          <cell r="E33">
            <v>0.45000040810479547</v>
          </cell>
        </row>
        <row r="34">
          <cell r="D34">
            <v>-0.87743501610300123</v>
          </cell>
          <cell r="E34">
            <v>0.20026929998461088</v>
          </cell>
        </row>
        <row r="35">
          <cell r="D35">
            <v>-0.89748345267866603</v>
          </cell>
          <cell r="E35">
            <v>-6.7256614306553997E-2</v>
          </cell>
        </row>
        <row r="36">
          <cell r="D36">
            <v>-0.83778654594257085</v>
          </cell>
          <cell r="E36">
            <v>-0.32880648326579071</v>
          </cell>
        </row>
        <row r="37">
          <cell r="D37">
            <v>-0.70364862803377748</v>
          </cell>
          <cell r="E37">
            <v>-0.56114045324337702</v>
          </cell>
        </row>
        <row r="38">
          <cell r="D38">
            <v>-0.50698844161304002</v>
          </cell>
          <cell r="E38">
            <v>-0.74361463142596995</v>
          </cell>
        </row>
        <row r="39">
          <cell r="D39">
            <v>-0.26528010727285328</v>
          </cell>
          <cell r="E39">
            <v>-0.86001538630730523</v>
          </cell>
        </row>
        <row r="40">
          <cell r="D40">
            <v>-4.7123889846840155E-7</v>
          </cell>
          <cell r="E40">
            <v>-0.89999999999987668</v>
          </cell>
        </row>
        <row r="41">
          <cell r="D41">
            <v>0.26527920666670129</v>
          </cell>
          <cell r="E41">
            <v>-0.8600156641075124</v>
          </cell>
        </row>
        <row r="42">
          <cell r="D42">
            <v>0.50698766290134023</v>
          </cell>
          <cell r="E42">
            <v>-0.74361516234261726</v>
          </cell>
        </row>
        <row r="43">
          <cell r="D43">
            <v>0.70364804040848294</v>
          </cell>
          <cell r="E43">
            <v>-0.56114119010218988</v>
          </cell>
        </row>
        <row r="44">
          <cell r="D44">
            <v>0.8377862016167672</v>
          </cell>
          <cell r="E44">
            <v>-0.32880736059363019</v>
          </cell>
        </row>
        <row r="45">
          <cell r="D45">
            <v>0.89748338224721225</v>
          </cell>
          <cell r="E45">
            <v>-6.7257554148991067E-2</v>
          </cell>
        </row>
        <row r="46">
          <cell r="D46">
            <v>0.87743522582404088</v>
          </cell>
          <cell r="E46">
            <v>0.20026838113670004</v>
          </cell>
        </row>
        <row r="47">
          <cell r="D47">
            <v>1.6928205324669663</v>
          </cell>
          <cell r="E47">
            <v>0</v>
          </cell>
        </row>
        <row r="48">
          <cell r="D48">
            <v>1.7008645752406073</v>
          </cell>
          <cell r="E48">
            <v>0.52464723931938084</v>
          </cell>
        </row>
        <row r="49">
          <cell r="D49">
            <v>1.4853815029532482</v>
          </cell>
          <cell r="E49">
            <v>1.0127159611735199</v>
          </cell>
        </row>
        <row r="50">
          <cell r="D50">
            <v>1.087801937721862</v>
          </cell>
          <cell r="E50">
            <v>1.3640604851358493</v>
          </cell>
        </row>
        <row r="51">
          <cell r="D51">
            <v>0.59384902070083256</v>
          </cell>
          <cell r="E51">
            <v>1.5131026278452648</v>
          </cell>
        </row>
        <row r="52">
          <cell r="D52">
            <v>0.10840763624933976</v>
          </cell>
          <cell r="E52">
            <v>1.4465993727982729</v>
          </cell>
        </row>
        <row r="53">
          <cell r="D53">
            <v>-0.2749922022466828</v>
          </cell>
          <cell r="E53">
            <v>1.2048195593825506</v>
          </cell>
        </row>
        <row r="54">
          <cell r="D54">
            <v>-0.4999997905604896</v>
          </cell>
          <cell r="E54">
            <v>0.86602504102456601</v>
          </cell>
        </row>
        <row r="55">
          <cell r="D55">
            <v>-0.56019491254486431</v>
          </cell>
          <cell r="E55">
            <v>0.51978491835763985</v>
          </cell>
        </row>
        <row r="56">
          <cell r="D56">
            <v>-0.49494148809823046</v>
          </cell>
          <cell r="E56">
            <v>0.23835125846293639</v>
          </cell>
        </row>
        <row r="57">
          <cell r="D57">
            <v>-0.37035131135329008</v>
          </cell>
          <cell r="E57">
            <v>5.5821478519365461E-2</v>
          </cell>
        </row>
        <row r="58">
          <cell r="D58">
            <v>-0.2524493485142939</v>
          </cell>
          <cell r="E58">
            <v>-3.8050616950227392E-2</v>
          </cell>
        </row>
        <row r="59">
          <cell r="D59">
            <v>-0.18220917872815054</v>
          </cell>
          <cell r="E59">
            <v>-8.7747315789241928E-2</v>
          </cell>
        </row>
        <row r="60">
          <cell r="D60">
            <v>-0.1613137554179695</v>
          </cell>
          <cell r="E60">
            <v>-0.14967729144305353</v>
          </cell>
        </row>
        <row r="61">
          <cell r="D61">
            <v>-0.15358994320602717</v>
          </cell>
          <cell r="E61">
            <v>-0.26602558516445707</v>
          </cell>
        </row>
        <row r="62">
          <cell r="D62">
            <v>-0.10143886399529355</v>
          </cell>
          <cell r="E62">
            <v>-0.44443270181691186</v>
          </cell>
        </row>
        <row r="63">
          <cell r="D63">
            <v>4.8790783845430917E-2</v>
          </cell>
          <cell r="E63">
            <v>-0.65106776377634745</v>
          </cell>
        </row>
        <row r="64">
          <cell r="D64">
            <v>0.321780172331877</v>
          </cell>
          <cell r="E64">
            <v>-0.81988250779510596</v>
          </cell>
        </row>
        <row r="65">
          <cell r="D65">
            <v>0.69783112651391099</v>
          </cell>
          <cell r="E65">
            <v>-0.87505255503492918</v>
          </cell>
        </row>
        <row r="66">
          <cell r="D66">
            <v>1.1130323411792604</v>
          </cell>
          <cell r="E66">
            <v>-0.75885260114892217</v>
          </cell>
        </row>
        <row r="67">
          <cell r="D67">
            <v>1.4755367563651012</v>
          </cell>
          <cell r="E67">
            <v>-0.45514281207938917</v>
          </cell>
        </row>
        <row r="68">
          <cell r="D68">
            <v>0.34641026623348314</v>
          </cell>
          <cell r="E68">
            <v>0.19999981862003616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B532-FBDD-4F2E-BB25-E283F6EE213A}">
  <dimension ref="A1:F68"/>
  <sheetViews>
    <sheetView workbookViewId="0">
      <selection activeCell="C3" sqref="C3"/>
    </sheetView>
  </sheetViews>
  <sheetFormatPr defaultRowHeight="14.4" x14ac:dyDescent="0.55000000000000004"/>
  <cols>
    <col min="4" max="4" width="10.578125" bestFit="1" customWidth="1"/>
    <col min="6" max="6" width="11.578125" bestFit="1" customWidth="1"/>
  </cols>
  <sheetData>
    <row r="1" spans="1:6" x14ac:dyDescent="0.55000000000000004">
      <c r="B1" s="1" t="s">
        <v>0</v>
      </c>
      <c r="C1">
        <v>0.8</v>
      </c>
      <c r="D1">
        <v>0.9</v>
      </c>
      <c r="E1" t="s">
        <v>1</v>
      </c>
      <c r="F1">
        <v>0</v>
      </c>
    </row>
    <row r="2" spans="1:6" x14ac:dyDescent="0.55000000000000004">
      <c r="B2" s="1" t="s">
        <v>2</v>
      </c>
      <c r="C2">
        <v>21</v>
      </c>
      <c r="F2">
        <f>F1/C2*2*PI()</f>
        <v>0</v>
      </c>
    </row>
    <row r="3" spans="1:6" x14ac:dyDescent="0.55000000000000004">
      <c r="B3" s="1" t="s">
        <v>3</v>
      </c>
      <c r="C3">
        <f>0.333333/4</f>
        <v>8.3333249999999998E-2</v>
      </c>
      <c r="D3">
        <f>C3*2*PI()</f>
        <v>0.52359825199952326</v>
      </c>
      <c r="E3" t="s">
        <v>4</v>
      </c>
      <c r="F3">
        <v>0</v>
      </c>
    </row>
    <row r="4" spans="1:6" x14ac:dyDescent="0.55000000000000004">
      <c r="D4" s="1" t="s">
        <v>5</v>
      </c>
      <c r="E4" s="1" t="s">
        <v>6</v>
      </c>
      <c r="F4" s="1" t="s">
        <v>7</v>
      </c>
    </row>
    <row r="5" spans="1:6" x14ac:dyDescent="0.55000000000000004">
      <c r="A5" t="s">
        <v>8</v>
      </c>
      <c r="B5">
        <v>0</v>
      </c>
      <c r="C5">
        <f>B5/$C$2*2*PI()</f>
        <v>0</v>
      </c>
      <c r="D5">
        <f>COS(C5+$F$2)</f>
        <v>1</v>
      </c>
      <c r="E5">
        <f>SIN(C5+$F$2)</f>
        <v>0</v>
      </c>
      <c r="F5">
        <f>COS($D$3-C5)*$C$1+$F$3</f>
        <v>0.69282053246696629</v>
      </c>
    </row>
    <row r="6" spans="1:6" x14ac:dyDescent="0.55000000000000004">
      <c r="B6">
        <v>1</v>
      </c>
      <c r="C6">
        <f t="shared" ref="C6:C46" si="0">B6/$C$2*2*PI()</f>
        <v>0.29919930034188502</v>
      </c>
      <c r="D6">
        <f t="shared" ref="D6:D25" si="1">COS(C6+$F$2)</f>
        <v>0.95557280578614079</v>
      </c>
      <c r="E6">
        <f t="shared" ref="E6:E25" si="2">SIN(C6+$F$2)</f>
        <v>0.29475517441090415</v>
      </c>
      <c r="F6">
        <f t="shared" ref="F6:F25" si="3">COS($D$3-C6)*$C$1+$F$3</f>
        <v>0.77994242295470295</v>
      </c>
    </row>
    <row r="7" spans="1:6" x14ac:dyDescent="0.55000000000000004">
      <c r="B7">
        <v>2</v>
      </c>
      <c r="C7">
        <f t="shared" si="0"/>
        <v>0.59839860068377004</v>
      </c>
      <c r="D7">
        <f t="shared" si="1"/>
        <v>0.82623877431599491</v>
      </c>
      <c r="E7">
        <f t="shared" si="2"/>
        <v>0.56332005806362195</v>
      </c>
      <c r="F7">
        <f t="shared" si="3"/>
        <v>0.7977630064419664</v>
      </c>
    </row>
    <row r="8" spans="1:6" x14ac:dyDescent="0.55000000000000004">
      <c r="B8">
        <v>3</v>
      </c>
      <c r="C8">
        <f t="shared" si="0"/>
        <v>0.89759790102565518</v>
      </c>
      <c r="D8">
        <f t="shared" si="1"/>
        <v>0.62348980185873359</v>
      </c>
      <c r="E8">
        <f t="shared" si="2"/>
        <v>0.7818314824680298</v>
      </c>
      <c r="F8">
        <f t="shared" si="3"/>
        <v>0.74469884588157098</v>
      </c>
    </row>
    <row r="9" spans="1:6" x14ac:dyDescent="0.55000000000000004">
      <c r="B9">
        <v>4</v>
      </c>
      <c r="C9">
        <f t="shared" si="0"/>
        <v>1.1967972013675401</v>
      </c>
      <c r="D9">
        <f t="shared" si="1"/>
        <v>0.36534102436639521</v>
      </c>
      <c r="E9">
        <f t="shared" si="2"/>
        <v>0.93087374864420414</v>
      </c>
      <c r="F9">
        <f t="shared" si="3"/>
        <v>0.62546492480754079</v>
      </c>
    </row>
    <row r="10" spans="1:6" x14ac:dyDescent="0.55000000000000004">
      <c r="B10">
        <v>5</v>
      </c>
      <c r="C10">
        <f t="shared" si="0"/>
        <v>1.4959965017094252</v>
      </c>
      <c r="D10">
        <f t="shared" si="1"/>
        <v>7.4730093586424393E-2</v>
      </c>
      <c r="E10">
        <f t="shared" si="2"/>
        <v>0.99720379718118013</v>
      </c>
      <c r="F10">
        <f t="shared" si="3"/>
        <v>0.45065570035674746</v>
      </c>
    </row>
    <row r="11" spans="1:6" x14ac:dyDescent="0.55000000000000004">
      <c r="B11">
        <v>6</v>
      </c>
      <c r="C11">
        <f t="shared" si="0"/>
        <v>1.7951958020513104</v>
      </c>
      <c r="D11">
        <f t="shared" si="1"/>
        <v>-0.22252093395631434</v>
      </c>
      <c r="E11">
        <f t="shared" si="2"/>
        <v>0.97492791218182362</v>
      </c>
      <c r="F11">
        <f t="shared" si="3"/>
        <v>0.23580373925929021</v>
      </c>
    </row>
    <row r="12" spans="1:6" x14ac:dyDescent="0.55000000000000004">
      <c r="B12">
        <v>7</v>
      </c>
      <c r="C12">
        <f t="shared" si="0"/>
        <v>2.0943951023931953</v>
      </c>
      <c r="D12">
        <f t="shared" si="1"/>
        <v>-0.49999999999999978</v>
      </c>
      <c r="E12">
        <f t="shared" si="2"/>
        <v>0.86602540378443871</v>
      </c>
      <c r="F12">
        <f t="shared" si="3"/>
        <v>-4.1887902030950626E-7</v>
      </c>
    </row>
    <row r="13" spans="1:6" x14ac:dyDescent="0.55000000000000004">
      <c r="B13">
        <v>8</v>
      </c>
      <c r="C13">
        <f t="shared" si="0"/>
        <v>2.3935944027350802</v>
      </c>
      <c r="D13">
        <f t="shared" si="1"/>
        <v>-0.73305187182982612</v>
      </c>
      <c r="E13">
        <f t="shared" si="2"/>
        <v>0.68017273777091969</v>
      </c>
      <c r="F13">
        <f t="shared" si="3"/>
        <v>-0.23580453979809166</v>
      </c>
    </row>
    <row r="14" spans="1:6" x14ac:dyDescent="0.55000000000000004">
      <c r="B14">
        <v>9</v>
      </c>
      <c r="C14">
        <f t="shared" si="0"/>
        <v>2.6927937030769655</v>
      </c>
      <c r="D14">
        <f t="shared" si="1"/>
        <v>-0.90096886790241903</v>
      </c>
      <c r="E14">
        <f t="shared" si="2"/>
        <v>0.43388373911755823</v>
      </c>
      <c r="F14">
        <f t="shared" si="3"/>
        <v>-0.45065639254492429</v>
      </c>
    </row>
    <row r="15" spans="1:6" x14ac:dyDescent="0.55000000000000004">
      <c r="B15">
        <v>10</v>
      </c>
      <c r="C15">
        <f t="shared" si="0"/>
        <v>2.9919930034188504</v>
      </c>
      <c r="D15">
        <f t="shared" si="1"/>
        <v>-0.98883082622512852</v>
      </c>
      <c r="E15">
        <f t="shared" si="2"/>
        <v>0.14904226617617472</v>
      </c>
      <c r="F15">
        <f t="shared" si="3"/>
        <v>-0.6254654471411355</v>
      </c>
    </row>
    <row r="16" spans="1:6" x14ac:dyDescent="0.55000000000000004">
      <c r="B16">
        <v>11</v>
      </c>
      <c r="C16">
        <f t="shared" si="0"/>
        <v>3.2911923037607358</v>
      </c>
      <c r="D16">
        <f t="shared" si="1"/>
        <v>-0.98883082622512852</v>
      </c>
      <c r="E16">
        <f t="shared" si="2"/>
        <v>-0.14904226617617447</v>
      </c>
      <c r="F16">
        <f t="shared" si="3"/>
        <v>-0.74469915194895187</v>
      </c>
    </row>
    <row r="17" spans="1:6" x14ac:dyDescent="0.55000000000000004">
      <c r="B17">
        <v>12</v>
      </c>
      <c r="C17">
        <f t="shared" si="0"/>
        <v>3.5903916041026207</v>
      </c>
      <c r="D17">
        <f t="shared" si="1"/>
        <v>-0.90096886790241915</v>
      </c>
      <c r="E17">
        <f t="shared" si="2"/>
        <v>-0.43388373911755801</v>
      </c>
      <c r="F17">
        <f t="shared" si="3"/>
        <v>-0.79776306904770322</v>
      </c>
    </row>
    <row r="18" spans="1:6" x14ac:dyDescent="0.55000000000000004">
      <c r="B18">
        <v>13</v>
      </c>
      <c r="C18">
        <f t="shared" si="0"/>
        <v>3.8895909044445061</v>
      </c>
      <c r="D18">
        <f t="shared" si="1"/>
        <v>-0.73305187182982623</v>
      </c>
      <c r="E18">
        <f t="shared" si="2"/>
        <v>-0.68017273777091947</v>
      </c>
      <c r="F18">
        <f t="shared" si="3"/>
        <v>-0.77994223653600114</v>
      </c>
    </row>
    <row r="19" spans="1:6" x14ac:dyDescent="0.55000000000000004">
      <c r="B19">
        <v>14</v>
      </c>
      <c r="C19">
        <f t="shared" si="0"/>
        <v>4.1887902047863905</v>
      </c>
      <c r="D19">
        <f t="shared" si="1"/>
        <v>-0.50000000000000044</v>
      </c>
      <c r="E19">
        <f t="shared" si="2"/>
        <v>-0.86602540378443837</v>
      </c>
      <c r="F19">
        <f t="shared" si="3"/>
        <v>-0.69282011358794593</v>
      </c>
    </row>
    <row r="20" spans="1:6" x14ac:dyDescent="0.55000000000000004">
      <c r="B20">
        <v>15</v>
      </c>
      <c r="C20">
        <f t="shared" si="0"/>
        <v>4.4879895051282759</v>
      </c>
      <c r="D20">
        <f t="shared" si="1"/>
        <v>-0.22252093395631459</v>
      </c>
      <c r="E20">
        <f t="shared" si="2"/>
        <v>-0.97492791218182362</v>
      </c>
      <c r="F20">
        <f t="shared" si="3"/>
        <v>-0.54413788315661094</v>
      </c>
    </row>
    <row r="21" spans="1:6" x14ac:dyDescent="0.55000000000000004">
      <c r="B21">
        <v>16</v>
      </c>
      <c r="C21">
        <f t="shared" si="0"/>
        <v>4.7871888054701603</v>
      </c>
      <c r="D21">
        <f t="shared" si="1"/>
        <v>7.4730093586423477E-2</v>
      </c>
      <c r="E21">
        <f t="shared" si="2"/>
        <v>-0.99720379718118024</v>
      </c>
      <c r="F21">
        <f t="shared" si="3"/>
        <v>-0.34710661389704262</v>
      </c>
    </row>
    <row r="22" spans="1:6" x14ac:dyDescent="0.55000000000000004">
      <c r="B22">
        <v>17</v>
      </c>
      <c r="C22">
        <f t="shared" si="0"/>
        <v>5.0863881058120457</v>
      </c>
      <c r="D22">
        <f t="shared" si="1"/>
        <v>0.36534102436639454</v>
      </c>
      <c r="E22">
        <f t="shared" si="2"/>
        <v>-0.93087374864420447</v>
      </c>
      <c r="F22">
        <f t="shared" si="3"/>
        <v>-0.11923339874043569</v>
      </c>
    </row>
    <row r="23" spans="1:6" x14ac:dyDescent="0.55000000000000004">
      <c r="B23">
        <v>18</v>
      </c>
      <c r="C23">
        <f t="shared" si="0"/>
        <v>5.3855874061539311</v>
      </c>
      <c r="D23">
        <f t="shared" si="1"/>
        <v>0.62348980185873337</v>
      </c>
      <c r="E23">
        <f t="shared" si="2"/>
        <v>-0.78183148246802991</v>
      </c>
      <c r="F23">
        <f t="shared" si="3"/>
        <v>0.11923422714141096</v>
      </c>
    </row>
    <row r="24" spans="1:6" x14ac:dyDescent="0.55000000000000004">
      <c r="B24">
        <v>19</v>
      </c>
      <c r="C24">
        <f t="shared" si="0"/>
        <v>5.6847867064958164</v>
      </c>
      <c r="D24">
        <f t="shared" si="1"/>
        <v>0.82623877431599491</v>
      </c>
      <c r="E24">
        <f t="shared" si="2"/>
        <v>-0.56332005806362195</v>
      </c>
      <c r="F24">
        <f t="shared" si="3"/>
        <v>0.34710736869095588</v>
      </c>
    </row>
    <row r="25" spans="1:6" x14ac:dyDescent="0.55000000000000004">
      <c r="B25">
        <v>20</v>
      </c>
      <c r="C25">
        <f t="shared" si="0"/>
        <v>5.9839860068377009</v>
      </c>
      <c r="D25">
        <f t="shared" si="1"/>
        <v>0.95557280578614057</v>
      </c>
      <c r="E25">
        <f t="shared" si="2"/>
        <v>-0.29475517441090471</v>
      </c>
      <c r="F25">
        <f t="shared" si="3"/>
        <v>0.5441384972767106</v>
      </c>
    </row>
    <row r="26" spans="1:6" x14ac:dyDescent="0.55000000000000004">
      <c r="A26" t="s">
        <v>9</v>
      </c>
      <c r="B26">
        <v>0</v>
      </c>
      <c r="C26">
        <f>B26/$C$2*2*PI()</f>
        <v>0</v>
      </c>
      <c r="D26">
        <f>COS(C26+$F$2+$D$3)*$D$1</f>
        <v>0.77942309902533702</v>
      </c>
      <c r="E26">
        <f>SIN(C26+$F$2+$D$3)*$D$1</f>
        <v>0.44999959189508137</v>
      </c>
    </row>
    <row r="27" spans="1:6" x14ac:dyDescent="0.55000000000000004">
      <c r="B27">
        <v>1</v>
      </c>
      <c r="C27">
        <f t="shared" si="0"/>
        <v>0.29919930034188502</v>
      </c>
      <c r="D27">
        <f t="shared" ref="D27:D46" si="4">COS(C27+$F$2+$D$3)*$D$1</f>
        <v>0.61215580943629988</v>
      </c>
      <c r="E27">
        <f t="shared" ref="E27:E46" si="5">SIN(C27+$F$2+$D$3)*$D$1</f>
        <v>0.65974636412290188</v>
      </c>
    </row>
    <row r="28" spans="1:6" x14ac:dyDescent="0.55000000000000004">
      <c r="B28">
        <v>2</v>
      </c>
      <c r="C28">
        <f t="shared" si="0"/>
        <v>0.59839860068377004</v>
      </c>
      <c r="D28">
        <f t="shared" si="4"/>
        <v>0.39049578977732535</v>
      </c>
      <c r="E28">
        <f t="shared" si="5"/>
        <v>0.81087177664917087</v>
      </c>
    </row>
    <row r="29" spans="1:6" x14ac:dyDescent="0.55000000000000004">
      <c r="B29">
        <v>3</v>
      </c>
      <c r="C29">
        <f t="shared" si="0"/>
        <v>0.89759790102565518</v>
      </c>
      <c r="D29">
        <f t="shared" si="4"/>
        <v>0.13413850553408757</v>
      </c>
      <c r="E29">
        <f t="shared" si="5"/>
        <v>0.88994767336798053</v>
      </c>
    </row>
    <row r="30" spans="1:6" x14ac:dyDescent="0.55000000000000004">
      <c r="B30">
        <v>4</v>
      </c>
      <c r="C30">
        <f t="shared" si="0"/>
        <v>1.1967972013675401</v>
      </c>
      <c r="D30">
        <f t="shared" si="4"/>
        <v>-0.13413757358298953</v>
      </c>
      <c r="E30">
        <f t="shared" si="5"/>
        <v>0.88994781383700694</v>
      </c>
    </row>
    <row r="31" spans="1:6" x14ac:dyDescent="0.55000000000000004">
      <c r="B31">
        <v>5</v>
      </c>
      <c r="C31">
        <f t="shared" si="0"/>
        <v>1.4959965017094252</v>
      </c>
      <c r="D31">
        <f t="shared" si="4"/>
        <v>-0.39049494063417201</v>
      </c>
      <c r="E31">
        <f t="shared" si="5"/>
        <v>0.81087218557496132</v>
      </c>
    </row>
    <row r="32" spans="1:6" x14ac:dyDescent="0.55000000000000004">
      <c r="B32">
        <v>6</v>
      </c>
      <c r="C32">
        <f t="shared" si="0"/>
        <v>1.7951958020513104</v>
      </c>
      <c r="D32">
        <f t="shared" si="4"/>
        <v>-0.61215511855118721</v>
      </c>
      <c r="E32">
        <f t="shared" si="5"/>
        <v>0.65974700517060481</v>
      </c>
    </row>
    <row r="33" spans="1:5" x14ac:dyDescent="0.55000000000000004">
      <c r="B33">
        <v>7</v>
      </c>
      <c r="C33">
        <f t="shared" si="0"/>
        <v>2.0943951023931953</v>
      </c>
      <c r="D33">
        <f t="shared" si="4"/>
        <v>-0.77942262778643878</v>
      </c>
      <c r="E33">
        <f t="shared" si="5"/>
        <v>0.45000040810479547</v>
      </c>
    </row>
    <row r="34" spans="1:5" x14ac:dyDescent="0.55000000000000004">
      <c r="B34">
        <v>8</v>
      </c>
      <c r="C34">
        <f t="shared" si="0"/>
        <v>2.3935944027350802</v>
      </c>
      <c r="D34">
        <f t="shared" si="4"/>
        <v>-0.87743501610300123</v>
      </c>
      <c r="E34">
        <f t="shared" si="5"/>
        <v>0.20026929998461088</v>
      </c>
    </row>
    <row r="35" spans="1:5" x14ac:dyDescent="0.55000000000000004">
      <c r="B35">
        <v>9</v>
      </c>
      <c r="C35">
        <f t="shared" si="0"/>
        <v>2.6927937030769655</v>
      </c>
      <c r="D35">
        <f t="shared" si="4"/>
        <v>-0.89748345267866603</v>
      </c>
      <c r="E35">
        <f t="shared" si="5"/>
        <v>-6.7256614306553997E-2</v>
      </c>
    </row>
    <row r="36" spans="1:5" x14ac:dyDescent="0.55000000000000004">
      <c r="B36">
        <v>10</v>
      </c>
      <c r="C36">
        <f t="shared" si="0"/>
        <v>2.9919930034188504</v>
      </c>
      <c r="D36">
        <f t="shared" si="4"/>
        <v>-0.83778654594257085</v>
      </c>
      <c r="E36">
        <f t="shared" si="5"/>
        <v>-0.32880648326579071</v>
      </c>
    </row>
    <row r="37" spans="1:5" x14ac:dyDescent="0.55000000000000004">
      <c r="B37">
        <v>11</v>
      </c>
      <c r="C37">
        <f t="shared" si="0"/>
        <v>3.2911923037607358</v>
      </c>
      <c r="D37">
        <f t="shared" si="4"/>
        <v>-0.70364862803377748</v>
      </c>
      <c r="E37">
        <f t="shared" si="5"/>
        <v>-0.56114045324337702</v>
      </c>
    </row>
    <row r="38" spans="1:5" x14ac:dyDescent="0.55000000000000004">
      <c r="B38">
        <v>12</v>
      </c>
      <c r="C38">
        <f t="shared" si="0"/>
        <v>3.5903916041026207</v>
      </c>
      <c r="D38">
        <f t="shared" si="4"/>
        <v>-0.50698844161304002</v>
      </c>
      <c r="E38">
        <f t="shared" si="5"/>
        <v>-0.74361463142596995</v>
      </c>
    </row>
    <row r="39" spans="1:5" x14ac:dyDescent="0.55000000000000004">
      <c r="B39">
        <v>13</v>
      </c>
      <c r="C39">
        <f t="shared" si="0"/>
        <v>3.8895909044445061</v>
      </c>
      <c r="D39">
        <f t="shared" si="4"/>
        <v>-0.26528010727285328</v>
      </c>
      <c r="E39">
        <f t="shared" si="5"/>
        <v>-0.86001538630730523</v>
      </c>
    </row>
    <row r="40" spans="1:5" x14ac:dyDescent="0.55000000000000004">
      <c r="B40">
        <v>14</v>
      </c>
      <c r="C40">
        <f t="shared" si="0"/>
        <v>4.1887902047863905</v>
      </c>
      <c r="D40">
        <f t="shared" si="4"/>
        <v>-4.7123889846840155E-7</v>
      </c>
      <c r="E40">
        <f t="shared" si="5"/>
        <v>-0.89999999999987668</v>
      </c>
    </row>
    <row r="41" spans="1:5" x14ac:dyDescent="0.55000000000000004">
      <c r="B41">
        <v>15</v>
      </c>
      <c r="C41">
        <f t="shared" si="0"/>
        <v>4.4879895051282759</v>
      </c>
      <c r="D41">
        <f t="shared" si="4"/>
        <v>0.26527920666670129</v>
      </c>
      <c r="E41">
        <f t="shared" si="5"/>
        <v>-0.8600156641075124</v>
      </c>
    </row>
    <row r="42" spans="1:5" x14ac:dyDescent="0.55000000000000004">
      <c r="B42">
        <v>16</v>
      </c>
      <c r="C42">
        <f t="shared" si="0"/>
        <v>4.7871888054701603</v>
      </c>
      <c r="D42">
        <f t="shared" si="4"/>
        <v>0.50698766290134023</v>
      </c>
      <c r="E42">
        <f t="shared" si="5"/>
        <v>-0.74361516234261726</v>
      </c>
    </row>
    <row r="43" spans="1:5" x14ac:dyDescent="0.55000000000000004">
      <c r="B43">
        <v>17</v>
      </c>
      <c r="C43">
        <f t="shared" si="0"/>
        <v>5.0863881058120457</v>
      </c>
      <c r="D43">
        <f t="shared" si="4"/>
        <v>0.70364804040848294</v>
      </c>
      <c r="E43">
        <f t="shared" si="5"/>
        <v>-0.56114119010218988</v>
      </c>
    </row>
    <row r="44" spans="1:5" x14ac:dyDescent="0.55000000000000004">
      <c r="B44">
        <v>18</v>
      </c>
      <c r="C44">
        <f t="shared" si="0"/>
        <v>5.3855874061539311</v>
      </c>
      <c r="D44">
        <f t="shared" si="4"/>
        <v>0.8377862016167672</v>
      </c>
      <c r="E44">
        <f t="shared" si="5"/>
        <v>-0.32880736059363019</v>
      </c>
    </row>
    <row r="45" spans="1:5" x14ac:dyDescent="0.55000000000000004">
      <c r="B45">
        <v>19</v>
      </c>
      <c r="C45">
        <f t="shared" si="0"/>
        <v>5.6847867064958164</v>
      </c>
      <c r="D45">
        <f t="shared" si="4"/>
        <v>0.89748338224721225</v>
      </c>
      <c r="E45">
        <f t="shared" si="5"/>
        <v>-6.7257554148991067E-2</v>
      </c>
    </row>
    <row r="46" spans="1:5" x14ac:dyDescent="0.55000000000000004">
      <c r="B46">
        <v>20</v>
      </c>
      <c r="C46">
        <f t="shared" si="0"/>
        <v>5.9839860068377009</v>
      </c>
      <c r="D46">
        <f t="shared" si="4"/>
        <v>0.87743522582404088</v>
      </c>
      <c r="E46">
        <f t="shared" si="5"/>
        <v>0.20026838113670004</v>
      </c>
    </row>
    <row r="47" spans="1:5" x14ac:dyDescent="0.55000000000000004">
      <c r="A47" t="s">
        <v>10</v>
      </c>
      <c r="B47">
        <f>B5</f>
        <v>0</v>
      </c>
      <c r="D47">
        <f>D5*$F5</f>
        <v>0.69282053246696629</v>
      </c>
      <c r="E47">
        <f>E5*$F5</f>
        <v>0</v>
      </c>
    </row>
    <row r="48" spans="1:5" x14ac:dyDescent="0.55000000000000004">
      <c r="B48">
        <f t="shared" ref="B48:B67" si="6">B6</f>
        <v>1</v>
      </c>
      <c r="D48">
        <f t="shared" ref="D48:E63" si="7">D6*$F6</f>
        <v>0.7452917694544664</v>
      </c>
      <c r="E48">
        <f t="shared" si="7"/>
        <v>0.22989206490847663</v>
      </c>
    </row>
    <row r="49" spans="2:5" x14ac:dyDescent="0.55000000000000004">
      <c r="B49">
        <f t="shared" si="6"/>
        <v>2</v>
      </c>
      <c r="D49">
        <f t="shared" si="7"/>
        <v>0.65914272863725343</v>
      </c>
      <c r="E49">
        <f t="shared" si="7"/>
        <v>0.44939590310989813</v>
      </c>
    </row>
    <row r="50" spans="2:5" x14ac:dyDescent="0.55000000000000004">
      <c r="B50">
        <f t="shared" si="6"/>
        <v>3</v>
      </c>
      <c r="D50">
        <f t="shared" si="7"/>
        <v>0.46431213586312825</v>
      </c>
      <c r="E50">
        <f t="shared" si="7"/>
        <v>0.58222900266781952</v>
      </c>
    </row>
    <row r="51" spans="2:5" x14ac:dyDescent="0.55000000000000004">
      <c r="B51">
        <f t="shared" si="6"/>
        <v>4</v>
      </c>
      <c r="D51">
        <f t="shared" si="7"/>
        <v>0.2285079963344373</v>
      </c>
      <c r="E51">
        <f t="shared" si="7"/>
        <v>0.58222887920106081</v>
      </c>
    </row>
    <row r="52" spans="2:5" x14ac:dyDescent="0.55000000000000004">
      <c r="B52">
        <f t="shared" si="6"/>
        <v>5</v>
      </c>
      <c r="D52">
        <f t="shared" si="7"/>
        <v>3.3677542662915366E-2</v>
      </c>
      <c r="E52">
        <f t="shared" si="7"/>
        <v>0.4493955756170927</v>
      </c>
    </row>
    <row r="53" spans="2:5" x14ac:dyDescent="0.55000000000000004">
      <c r="B53">
        <f t="shared" si="6"/>
        <v>6</v>
      </c>
      <c r="D53">
        <f t="shared" si="7"/>
        <v>-5.2471268290368481E-2</v>
      </c>
      <c r="E53">
        <f t="shared" si="7"/>
        <v>0.22989164720072691</v>
      </c>
    </row>
    <row r="54" spans="2:5" x14ac:dyDescent="0.55000000000000004">
      <c r="B54">
        <f t="shared" si="6"/>
        <v>7</v>
      </c>
      <c r="D54">
        <f t="shared" si="7"/>
        <v>2.0943951015475302E-7</v>
      </c>
      <c r="E54">
        <f t="shared" si="7"/>
        <v>-3.6275987270037026E-7</v>
      </c>
    </row>
    <row r="55" spans="2:5" x14ac:dyDescent="0.55000000000000004">
      <c r="B55">
        <f t="shared" si="6"/>
        <v>8</v>
      </c>
      <c r="D55">
        <f t="shared" si="7"/>
        <v>0.17285695928496181</v>
      </c>
      <c r="E55">
        <f t="shared" si="7"/>
        <v>-0.16038781941327979</v>
      </c>
    </row>
    <row r="56" spans="2:5" x14ac:dyDescent="0.55000000000000004">
      <c r="B56">
        <f t="shared" si="6"/>
        <v>9</v>
      </c>
      <c r="D56">
        <f t="shared" si="7"/>
        <v>0.40602737980418857</v>
      </c>
      <c r="E56">
        <f t="shared" si="7"/>
        <v>-0.19553248065462184</v>
      </c>
    </row>
    <row r="57" spans="2:5" x14ac:dyDescent="0.55000000000000004">
      <c r="B57">
        <f t="shared" si="6"/>
        <v>10</v>
      </c>
      <c r="D57">
        <f t="shared" si="7"/>
        <v>0.6184795148718385</v>
      </c>
      <c r="E57">
        <f t="shared" si="7"/>
        <v>-9.3220787656809259E-2</v>
      </c>
    </row>
    <row r="58" spans="2:5" x14ac:dyDescent="0.55000000000000004">
      <c r="B58">
        <f t="shared" si="6"/>
        <v>11</v>
      </c>
      <c r="D58">
        <f t="shared" si="7"/>
        <v>0.73638147771083462</v>
      </c>
      <c r="E58">
        <f t="shared" si="7"/>
        <v>0.11099164922594708</v>
      </c>
    </row>
    <row r="59" spans="2:5" x14ac:dyDescent="0.55000000000000004">
      <c r="B59">
        <f t="shared" si="6"/>
        <v>12</v>
      </c>
      <c r="D59">
        <f t="shared" si="7"/>
        <v>0.71875968917426858</v>
      </c>
      <c r="E59">
        <f t="shared" si="7"/>
        <v>0.34613642332831607</v>
      </c>
    </row>
    <row r="60" spans="2:5" x14ac:dyDescent="0.55000000000000004">
      <c r="B60">
        <f t="shared" si="6"/>
        <v>13</v>
      </c>
      <c r="D60">
        <f t="shared" si="7"/>
        <v>0.57173811641185668</v>
      </c>
      <c r="E60">
        <f t="shared" si="7"/>
        <v>0.53049544632786594</v>
      </c>
    </row>
    <row r="61" spans="2:5" x14ac:dyDescent="0.55000000000000004">
      <c r="B61">
        <f t="shared" si="6"/>
        <v>14</v>
      </c>
      <c r="D61">
        <f t="shared" si="7"/>
        <v>0.3464100567939733</v>
      </c>
      <c r="E61">
        <f t="shared" si="7"/>
        <v>0.59999981861998131</v>
      </c>
    </row>
    <row r="62" spans="2:5" x14ac:dyDescent="0.55000000000000004">
      <c r="B62">
        <f t="shared" si="6"/>
        <v>15</v>
      </c>
      <c r="D62">
        <f t="shared" si="7"/>
        <v>0.12108206996102104</v>
      </c>
      <c r="E62">
        <f t="shared" si="7"/>
        <v>0.53049521036491176</v>
      </c>
    </row>
    <row r="63" spans="2:5" x14ac:dyDescent="0.55000000000000004">
      <c r="B63">
        <f t="shared" si="6"/>
        <v>16</v>
      </c>
      <c r="D63">
        <f t="shared" si="7"/>
        <v>-2.5939309740992553E-2</v>
      </c>
      <c r="E63">
        <f t="shared" si="7"/>
        <v>0.34613603340483273</v>
      </c>
    </row>
    <row r="64" spans="2:5" x14ac:dyDescent="0.55000000000000004">
      <c r="B64">
        <f t="shared" si="6"/>
        <v>17</v>
      </c>
      <c r="D64">
        <f t="shared" ref="D64:E67" si="8">D22*$F22</f>
        <v>-4.3560852034517553E-2</v>
      </c>
      <c r="E64">
        <f t="shared" si="8"/>
        <v>0.11099124084909853</v>
      </c>
    </row>
    <row r="65" spans="1:5" x14ac:dyDescent="0.55000000000000004">
      <c r="B65">
        <f t="shared" si="6"/>
        <v>18</v>
      </c>
      <c r="D65">
        <f t="shared" si="8"/>
        <v>7.4341324655177538E-2</v>
      </c>
      <c r="E65">
        <f t="shared" si="8"/>
        <v>-9.3221072566899141E-2</v>
      </c>
    </row>
    <row r="66" spans="1:5" x14ac:dyDescent="0.55000000000000004">
      <c r="B66">
        <f t="shared" si="6"/>
        <v>19</v>
      </c>
      <c r="D66">
        <f t="shared" si="8"/>
        <v>0.28679356686326551</v>
      </c>
      <c r="E66">
        <f t="shared" si="8"/>
        <v>-0.1955325430853003</v>
      </c>
    </row>
    <row r="67" spans="1:5" x14ac:dyDescent="0.55000000000000004">
      <c r="B67">
        <f t="shared" si="6"/>
        <v>20</v>
      </c>
      <c r="D67">
        <f t="shared" si="8"/>
        <v>0.5199639505789605</v>
      </c>
      <c r="E67">
        <f t="shared" si="8"/>
        <v>-0.16038763766848443</v>
      </c>
    </row>
    <row r="68" spans="1:5" x14ac:dyDescent="0.55000000000000004">
      <c r="A68" t="s">
        <v>11</v>
      </c>
      <c r="D68">
        <f>COS($D$3)*$C$1/2</f>
        <v>0.34641026623348314</v>
      </c>
      <c r="E68">
        <f>SIN($D$3)*$C$1/2</f>
        <v>0.19999981862003616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4119-3375-43BA-BCB6-40D27915CC53}">
  <dimension ref="A1:F116"/>
  <sheetViews>
    <sheetView workbookViewId="0">
      <selection activeCell="F6" sqref="F6"/>
    </sheetView>
  </sheetViews>
  <sheetFormatPr defaultRowHeight="14.4" x14ac:dyDescent="0.55000000000000004"/>
  <cols>
    <col min="4" max="4" width="10.578125" bestFit="1" customWidth="1"/>
    <col min="6" max="6" width="11.578125" bestFit="1" customWidth="1"/>
  </cols>
  <sheetData>
    <row r="1" spans="1:6" x14ac:dyDescent="0.55000000000000004">
      <c r="B1" s="1" t="s">
        <v>0</v>
      </c>
      <c r="C1">
        <v>0.8</v>
      </c>
      <c r="D1">
        <v>0.94</v>
      </c>
      <c r="E1" t="s">
        <v>1</v>
      </c>
      <c r="F1">
        <v>0</v>
      </c>
    </row>
    <row r="2" spans="1:6" x14ac:dyDescent="0.55000000000000004">
      <c r="B2" s="1" t="s">
        <v>2</v>
      </c>
      <c r="C2">
        <v>36</v>
      </c>
      <c r="F2">
        <f>F1/C2*2*PI()</f>
        <v>0</v>
      </c>
    </row>
    <row r="3" spans="1:6" x14ac:dyDescent="0.55000000000000004">
      <c r="B3" s="1" t="s">
        <v>3</v>
      </c>
      <c r="C3">
        <f>0.333333/4</f>
        <v>8.3333249999999998E-2</v>
      </c>
      <c r="D3">
        <f>C3*2*PI()</f>
        <v>0.52359825199952326</v>
      </c>
      <c r="E3" t="s">
        <v>4</v>
      </c>
      <c r="F3">
        <v>0.1</v>
      </c>
    </row>
    <row r="4" spans="1:6" x14ac:dyDescent="0.55000000000000004">
      <c r="D4" s="1" t="s">
        <v>5</v>
      </c>
      <c r="E4" s="1" t="s">
        <v>6</v>
      </c>
      <c r="F4" s="1" t="s">
        <v>7</v>
      </c>
    </row>
    <row r="5" spans="1:6" x14ac:dyDescent="0.55000000000000004">
      <c r="A5" t="s">
        <v>8</v>
      </c>
      <c r="B5">
        <v>0</v>
      </c>
      <c r="C5">
        <f>B5/$C$2*2*PI()</f>
        <v>0</v>
      </c>
      <c r="D5">
        <f>COS(C5+$F$2)</f>
        <v>1</v>
      </c>
      <c r="E5">
        <f>SIN(C5+$F$2)</f>
        <v>0</v>
      </c>
      <c r="F5">
        <f>COS($D$3-C5)*$C$1+$F$3</f>
        <v>0.79282053246696627</v>
      </c>
    </row>
    <row r="6" spans="1:6" x14ac:dyDescent="0.55000000000000004">
      <c r="B6">
        <v>1</v>
      </c>
      <c r="C6">
        <f t="shared" ref="C6:C78" si="0">B6/$C$2*2*PI()</f>
        <v>0.17453292519943295</v>
      </c>
      <c r="D6">
        <f t="shared" ref="D6:D41" si="1">COS(C6+$F$2)</f>
        <v>0.98480775301220802</v>
      </c>
      <c r="E6">
        <f t="shared" ref="E6:E24" si="2">SIN(C6+$F$2)</f>
        <v>0.17364817766693033</v>
      </c>
      <c r="F6">
        <f t="shared" ref="F6:F24" si="3">COS($D$3-C6)*$C$1+$F$3</f>
        <v>0.85175423989368626</v>
      </c>
    </row>
    <row r="7" spans="1:6" x14ac:dyDescent="0.55000000000000004">
      <c r="B7">
        <v>2</v>
      </c>
      <c r="C7">
        <f t="shared" si="0"/>
        <v>0.3490658503988659</v>
      </c>
      <c r="D7">
        <f t="shared" si="1"/>
        <v>0.93969262078590843</v>
      </c>
      <c r="E7">
        <f t="shared" si="2"/>
        <v>0.34202014332566871</v>
      </c>
      <c r="F7">
        <f t="shared" si="3"/>
        <v>0.88784627514723702</v>
      </c>
    </row>
    <row r="8" spans="1:6" x14ac:dyDescent="0.55000000000000004">
      <c r="B8">
        <v>3</v>
      </c>
      <c r="C8">
        <f t="shared" si="0"/>
        <v>0.52359877559829882</v>
      </c>
      <c r="D8">
        <f t="shared" si="1"/>
        <v>0.86602540378443871</v>
      </c>
      <c r="E8">
        <f t="shared" si="2"/>
        <v>0.49999999999999994</v>
      </c>
      <c r="F8">
        <f t="shared" si="3"/>
        <v>0.89999999999989033</v>
      </c>
    </row>
    <row r="9" spans="1:6" x14ac:dyDescent="0.55000000000000004">
      <c r="B9">
        <v>4</v>
      </c>
      <c r="C9">
        <f t="shared" si="0"/>
        <v>0.69813170079773179</v>
      </c>
      <c r="D9">
        <f t="shared" si="1"/>
        <v>0.76604444311897801</v>
      </c>
      <c r="E9">
        <f t="shared" si="2"/>
        <v>0.64278760968653925</v>
      </c>
      <c r="F9">
        <f t="shared" si="3"/>
        <v>0.88784612967207988</v>
      </c>
    </row>
    <row r="10" spans="1:6" x14ac:dyDescent="0.55000000000000004">
      <c r="B10">
        <v>5</v>
      </c>
      <c r="C10">
        <f t="shared" si="0"/>
        <v>0.87266462599716477</v>
      </c>
      <c r="D10">
        <f t="shared" si="1"/>
        <v>0.64278760968653936</v>
      </c>
      <c r="E10">
        <f t="shared" si="2"/>
        <v>0.76604444311897801</v>
      </c>
      <c r="F10">
        <f t="shared" si="3"/>
        <v>0.85175395336356108</v>
      </c>
    </row>
    <row r="11" spans="1:6" x14ac:dyDescent="0.55000000000000004">
      <c r="B11">
        <v>6</v>
      </c>
      <c r="C11">
        <f t="shared" si="0"/>
        <v>1.0471975511965976</v>
      </c>
      <c r="D11">
        <f t="shared" si="1"/>
        <v>0.50000000000000011</v>
      </c>
      <c r="E11">
        <f t="shared" si="2"/>
        <v>0.8660254037844386</v>
      </c>
      <c r="F11">
        <f t="shared" si="3"/>
        <v>0.7928201135879458</v>
      </c>
    </row>
    <row r="12" spans="1:6" x14ac:dyDescent="0.55000000000000004">
      <c r="B12">
        <v>7</v>
      </c>
      <c r="C12">
        <f t="shared" si="0"/>
        <v>1.2217304763960306</v>
      </c>
      <c r="D12">
        <f t="shared" si="1"/>
        <v>0.34202014332566882</v>
      </c>
      <c r="E12">
        <f t="shared" si="2"/>
        <v>0.93969262078590832</v>
      </c>
      <c r="F12">
        <f t="shared" si="3"/>
        <v>0.71283528524485418</v>
      </c>
    </row>
    <row r="13" spans="1:6" x14ac:dyDescent="0.55000000000000004">
      <c r="B13">
        <v>8</v>
      </c>
      <c r="C13">
        <f t="shared" si="0"/>
        <v>1.3962634015954636</v>
      </c>
      <c r="D13">
        <f t="shared" si="1"/>
        <v>0.17364817766693041</v>
      </c>
      <c r="E13">
        <f t="shared" si="2"/>
        <v>0.98480775301220802</v>
      </c>
      <c r="F13">
        <f t="shared" si="3"/>
        <v>0.61422976686921504</v>
      </c>
    </row>
    <row r="14" spans="1:6" x14ac:dyDescent="0.55000000000000004">
      <c r="B14">
        <v>9</v>
      </c>
      <c r="C14">
        <f t="shared" si="0"/>
        <v>1.5707963267948966</v>
      </c>
      <c r="D14">
        <f t="shared" si="1"/>
        <v>6.1257422745431001E-17</v>
      </c>
      <c r="E14">
        <f t="shared" si="2"/>
        <v>1</v>
      </c>
      <c r="F14">
        <f t="shared" si="3"/>
        <v>0.49999963724007235</v>
      </c>
    </row>
    <row r="15" spans="1:6" x14ac:dyDescent="0.55000000000000004">
      <c r="B15">
        <v>10</v>
      </c>
      <c r="C15">
        <f t="shared" si="0"/>
        <v>1.7453292519943295</v>
      </c>
      <c r="D15">
        <f t="shared" si="1"/>
        <v>-0.1736481776669303</v>
      </c>
      <c r="E15">
        <f t="shared" si="2"/>
        <v>0.98480775301220802</v>
      </c>
      <c r="F15">
        <f t="shared" si="3"/>
        <v>0.37361572104297303</v>
      </c>
    </row>
    <row r="16" spans="1:6" x14ac:dyDescent="0.55000000000000004">
      <c r="B16">
        <v>11</v>
      </c>
      <c r="C16">
        <f t="shared" si="0"/>
        <v>1.9198621771937625</v>
      </c>
      <c r="D16">
        <f t="shared" si="1"/>
        <v>-0.34202014332566871</v>
      </c>
      <c r="E16">
        <f t="shared" si="2"/>
        <v>0.93969262078590843</v>
      </c>
      <c r="F16">
        <f t="shared" si="3"/>
        <v>0.23891812961821832</v>
      </c>
    </row>
    <row r="17" spans="2:6" x14ac:dyDescent="0.55000000000000004">
      <c r="B17">
        <v>12</v>
      </c>
      <c r="C17">
        <f t="shared" si="0"/>
        <v>2.0943951023931953</v>
      </c>
      <c r="D17">
        <f t="shared" si="1"/>
        <v>-0.49999999999999978</v>
      </c>
      <c r="E17">
        <f t="shared" si="2"/>
        <v>0.86602540378443871</v>
      </c>
      <c r="F17">
        <f t="shared" si="3"/>
        <v>9.9999581120979703E-2</v>
      </c>
    </row>
    <row r="18" spans="2:6" x14ac:dyDescent="0.55000000000000004">
      <c r="B18">
        <v>13</v>
      </c>
      <c r="C18">
        <f t="shared" si="0"/>
        <v>2.2689280275926285</v>
      </c>
      <c r="D18">
        <f t="shared" si="1"/>
        <v>-0.64278760968653936</v>
      </c>
      <c r="E18">
        <f t="shared" si="2"/>
        <v>0.76604444311897801</v>
      </c>
      <c r="F18">
        <f t="shared" si="3"/>
        <v>-3.8918954648832188E-2</v>
      </c>
    </row>
    <row r="19" spans="2:6" x14ac:dyDescent="0.55000000000000004">
      <c r="B19">
        <v>14</v>
      </c>
      <c r="C19">
        <f t="shared" si="0"/>
        <v>2.4434609527920612</v>
      </c>
      <c r="D19">
        <f t="shared" si="1"/>
        <v>-0.7660444431189779</v>
      </c>
      <c r="E19">
        <f t="shared" si="2"/>
        <v>0.64278760968653947</v>
      </c>
      <c r="F19">
        <f t="shared" si="3"/>
        <v>-0.17361650827802191</v>
      </c>
    </row>
    <row r="20" spans="2:6" x14ac:dyDescent="0.55000000000000004">
      <c r="B20">
        <v>15</v>
      </c>
      <c r="C20">
        <f t="shared" si="0"/>
        <v>2.6179938779914944</v>
      </c>
      <c r="D20">
        <f t="shared" si="1"/>
        <v>-0.86602540378443871</v>
      </c>
      <c r="E20">
        <f t="shared" si="2"/>
        <v>0.49999999999999994</v>
      </c>
      <c r="F20">
        <f t="shared" si="3"/>
        <v>-0.30000036275981812</v>
      </c>
    </row>
    <row r="21" spans="2:6" x14ac:dyDescent="0.55000000000000004">
      <c r="B21">
        <v>16</v>
      </c>
      <c r="C21">
        <f t="shared" si="0"/>
        <v>2.7925268031909272</v>
      </c>
      <c r="D21">
        <f t="shared" si="1"/>
        <v>-0.93969262078590832</v>
      </c>
      <c r="E21">
        <f t="shared" si="2"/>
        <v>0.34202014332566888</v>
      </c>
      <c r="F21">
        <f t="shared" si="3"/>
        <v>-0.41423040862910687</v>
      </c>
    </row>
    <row r="22" spans="2:6" x14ac:dyDescent="0.55000000000000004">
      <c r="B22">
        <v>17</v>
      </c>
      <c r="C22">
        <f t="shared" si="0"/>
        <v>2.9670597283903599</v>
      </c>
      <c r="D22">
        <f t="shared" si="1"/>
        <v>-0.98480775301220802</v>
      </c>
      <c r="E22">
        <f t="shared" si="2"/>
        <v>0.17364817766693069</v>
      </c>
      <c r="F22">
        <f t="shared" si="3"/>
        <v>-0.51283582374534264</v>
      </c>
    </row>
    <row r="23" spans="2:6" x14ac:dyDescent="0.55000000000000004">
      <c r="B23">
        <v>18</v>
      </c>
      <c r="C23">
        <f t="shared" si="0"/>
        <v>3.1415926535897931</v>
      </c>
      <c r="D23">
        <f t="shared" si="1"/>
        <v>-1</v>
      </c>
      <c r="E23">
        <f t="shared" si="2"/>
        <v>1.22514845490862E-16</v>
      </c>
      <c r="F23">
        <f t="shared" si="3"/>
        <v>-0.5928205324669662</v>
      </c>
    </row>
    <row r="24" spans="2:6" x14ac:dyDescent="0.55000000000000004">
      <c r="B24">
        <v>19</v>
      </c>
      <c r="C24">
        <f t="shared" si="0"/>
        <v>3.3161255787892263</v>
      </c>
      <c r="D24">
        <f t="shared" si="1"/>
        <v>-0.98480775301220802</v>
      </c>
      <c r="E24">
        <f t="shared" si="2"/>
        <v>-0.17364817766693047</v>
      </c>
      <c r="F24">
        <f t="shared" si="3"/>
        <v>-0.6517542398936863</v>
      </c>
    </row>
    <row r="25" spans="2:6" x14ac:dyDescent="0.55000000000000004">
      <c r="B25">
        <v>20</v>
      </c>
      <c r="C25">
        <f t="shared" si="0"/>
        <v>3.4906585039886591</v>
      </c>
      <c r="D25">
        <f t="shared" si="1"/>
        <v>-0.93969262078590843</v>
      </c>
      <c r="E25">
        <f t="shared" ref="E25:E41" si="4">SIN(C25+$F$2)</f>
        <v>-0.34202014332566866</v>
      </c>
      <c r="F25">
        <f t="shared" ref="F25:F41" si="5">COS($D$3-C25)*$C$1+$F$3</f>
        <v>-0.68784627514723706</v>
      </c>
    </row>
    <row r="26" spans="2:6" x14ac:dyDescent="0.55000000000000004">
      <c r="B26">
        <v>21</v>
      </c>
      <c r="C26">
        <f t="shared" si="0"/>
        <v>3.6651914291880923</v>
      </c>
      <c r="D26">
        <f t="shared" si="1"/>
        <v>-0.8660254037844386</v>
      </c>
      <c r="E26">
        <f t="shared" si="4"/>
        <v>-0.50000000000000011</v>
      </c>
      <c r="F26">
        <f t="shared" si="5"/>
        <v>-0.69999999999989038</v>
      </c>
    </row>
    <row r="27" spans="2:6" x14ac:dyDescent="0.55000000000000004">
      <c r="B27">
        <v>22</v>
      </c>
      <c r="C27">
        <f t="shared" si="0"/>
        <v>3.839724354387525</v>
      </c>
      <c r="D27">
        <f t="shared" si="1"/>
        <v>-0.76604444311897801</v>
      </c>
      <c r="E27">
        <f t="shared" si="4"/>
        <v>-0.64278760968653925</v>
      </c>
      <c r="F27">
        <f t="shared" si="5"/>
        <v>-0.68784612967207992</v>
      </c>
    </row>
    <row r="28" spans="2:6" x14ac:dyDescent="0.55000000000000004">
      <c r="B28">
        <v>23</v>
      </c>
      <c r="C28">
        <f t="shared" si="0"/>
        <v>4.0142572795869578</v>
      </c>
      <c r="D28">
        <f t="shared" si="1"/>
        <v>-0.64278760968653947</v>
      </c>
      <c r="E28">
        <f t="shared" si="4"/>
        <v>-0.7660444431189779</v>
      </c>
      <c r="F28">
        <f t="shared" si="5"/>
        <v>-0.65175395336356123</v>
      </c>
    </row>
    <row r="29" spans="2:6" x14ac:dyDescent="0.55000000000000004">
      <c r="B29">
        <v>24</v>
      </c>
      <c r="C29">
        <f t="shared" si="0"/>
        <v>4.1887902047863905</v>
      </c>
      <c r="D29">
        <f t="shared" si="1"/>
        <v>-0.50000000000000044</v>
      </c>
      <c r="E29">
        <f t="shared" si="4"/>
        <v>-0.86602540378443837</v>
      </c>
      <c r="F29">
        <f t="shared" si="5"/>
        <v>-0.59282011358794595</v>
      </c>
    </row>
    <row r="30" spans="2:6" x14ac:dyDescent="0.55000000000000004">
      <c r="B30">
        <v>25</v>
      </c>
      <c r="C30">
        <f t="shared" si="0"/>
        <v>4.3633231299858233</v>
      </c>
      <c r="D30">
        <f t="shared" si="1"/>
        <v>-0.34202014332566938</v>
      </c>
      <c r="E30">
        <f t="shared" si="4"/>
        <v>-0.93969262078590821</v>
      </c>
      <c r="F30">
        <f t="shared" si="5"/>
        <v>-0.51283528524485444</v>
      </c>
    </row>
    <row r="31" spans="2:6" x14ac:dyDescent="0.55000000000000004">
      <c r="B31">
        <v>26</v>
      </c>
      <c r="C31">
        <f t="shared" si="0"/>
        <v>4.5378560551852569</v>
      </c>
      <c r="D31">
        <f t="shared" si="1"/>
        <v>-0.17364817766693033</v>
      </c>
      <c r="E31">
        <f t="shared" si="4"/>
        <v>-0.98480775301220802</v>
      </c>
      <c r="F31">
        <f t="shared" si="5"/>
        <v>-0.41422976686921498</v>
      </c>
    </row>
    <row r="32" spans="2:6" x14ac:dyDescent="0.55000000000000004">
      <c r="B32">
        <v>27</v>
      </c>
      <c r="C32">
        <f t="shared" si="0"/>
        <v>4.7123889803846897</v>
      </c>
      <c r="D32">
        <f t="shared" si="1"/>
        <v>-1.83772268236293E-16</v>
      </c>
      <c r="E32">
        <f t="shared" si="4"/>
        <v>-1</v>
      </c>
      <c r="F32">
        <f t="shared" si="5"/>
        <v>-0.2999996372400725</v>
      </c>
    </row>
    <row r="33" spans="1:6" x14ac:dyDescent="0.55000000000000004">
      <c r="B33">
        <v>28</v>
      </c>
      <c r="C33">
        <f t="shared" si="0"/>
        <v>4.8869219055841224</v>
      </c>
      <c r="D33">
        <f t="shared" si="1"/>
        <v>0.17364817766692997</v>
      </c>
      <c r="E33">
        <f t="shared" si="4"/>
        <v>-0.98480775301220813</v>
      </c>
      <c r="F33">
        <f t="shared" si="5"/>
        <v>-0.17361572104297321</v>
      </c>
    </row>
    <row r="34" spans="1:6" x14ac:dyDescent="0.55000000000000004">
      <c r="B34">
        <v>29</v>
      </c>
      <c r="C34">
        <f t="shared" si="0"/>
        <v>5.0614548307835561</v>
      </c>
      <c r="D34">
        <f t="shared" si="1"/>
        <v>0.34202014332566899</v>
      </c>
      <c r="E34">
        <f t="shared" si="4"/>
        <v>-0.93969262078590832</v>
      </c>
      <c r="F34">
        <f t="shared" si="5"/>
        <v>-3.8918129618218056E-2</v>
      </c>
    </row>
    <row r="35" spans="1:6" x14ac:dyDescent="0.55000000000000004">
      <c r="B35">
        <v>30</v>
      </c>
      <c r="C35">
        <f t="shared" si="0"/>
        <v>5.2359877559829888</v>
      </c>
      <c r="D35">
        <f t="shared" si="1"/>
        <v>0.50000000000000011</v>
      </c>
      <c r="E35">
        <f t="shared" si="4"/>
        <v>-0.8660254037844386</v>
      </c>
      <c r="F35">
        <f t="shared" si="5"/>
        <v>0.10000041887902057</v>
      </c>
    </row>
    <row r="36" spans="1:6" x14ac:dyDescent="0.55000000000000004">
      <c r="B36">
        <v>31</v>
      </c>
      <c r="C36">
        <f t="shared" si="0"/>
        <v>5.4105206811824216</v>
      </c>
      <c r="D36">
        <f t="shared" si="1"/>
        <v>0.64278760968653925</v>
      </c>
      <c r="E36">
        <f t="shared" si="4"/>
        <v>-0.76604444311897812</v>
      </c>
      <c r="F36">
        <f t="shared" si="5"/>
        <v>0.23891895464883212</v>
      </c>
    </row>
    <row r="37" spans="1:6" x14ac:dyDescent="0.55000000000000004">
      <c r="B37">
        <v>32</v>
      </c>
      <c r="C37">
        <f t="shared" si="0"/>
        <v>5.5850536063818543</v>
      </c>
      <c r="D37">
        <f t="shared" si="1"/>
        <v>0.76604444311897779</v>
      </c>
      <c r="E37">
        <f t="shared" si="4"/>
        <v>-0.64278760968653958</v>
      </c>
      <c r="F37">
        <f t="shared" si="5"/>
        <v>0.37361650827802184</v>
      </c>
    </row>
    <row r="38" spans="1:6" x14ac:dyDescent="0.55000000000000004">
      <c r="B38">
        <v>33</v>
      </c>
      <c r="C38">
        <f t="shared" si="0"/>
        <v>5.7595865315812871</v>
      </c>
      <c r="D38">
        <f t="shared" si="1"/>
        <v>0.86602540378443837</v>
      </c>
      <c r="E38">
        <f t="shared" si="4"/>
        <v>-0.50000000000000044</v>
      </c>
      <c r="F38">
        <f t="shared" si="5"/>
        <v>0.50000036275981763</v>
      </c>
    </row>
    <row r="39" spans="1:6" x14ac:dyDescent="0.55000000000000004">
      <c r="B39">
        <v>34</v>
      </c>
      <c r="C39">
        <f t="shared" si="0"/>
        <v>5.9341194567807198</v>
      </c>
      <c r="D39">
        <f t="shared" si="1"/>
        <v>0.93969262078590809</v>
      </c>
      <c r="E39">
        <f t="shared" si="4"/>
        <v>-0.34202014332566943</v>
      </c>
      <c r="F39">
        <f t="shared" si="5"/>
        <v>0.61423040862910649</v>
      </c>
    </row>
    <row r="40" spans="1:6" x14ac:dyDescent="0.55000000000000004">
      <c r="B40">
        <v>35</v>
      </c>
      <c r="C40">
        <f t="shared" si="0"/>
        <v>6.1086523819801535</v>
      </c>
      <c r="D40">
        <f t="shared" si="1"/>
        <v>0.98480775301220802</v>
      </c>
      <c r="E40">
        <f t="shared" si="4"/>
        <v>-0.17364817766693039</v>
      </c>
      <c r="F40">
        <f t="shared" si="5"/>
        <v>0.71283582374534271</v>
      </c>
    </row>
    <row r="41" spans="1:6" x14ac:dyDescent="0.55000000000000004">
      <c r="B41">
        <v>36</v>
      </c>
      <c r="C41">
        <f t="shared" si="0"/>
        <v>6.2831853071795862</v>
      </c>
      <c r="D41">
        <f t="shared" si="1"/>
        <v>1</v>
      </c>
      <c r="E41">
        <f t="shared" si="4"/>
        <v>-2.45029690981724E-16</v>
      </c>
      <c r="F41">
        <f t="shared" si="5"/>
        <v>0.79282053246696615</v>
      </c>
    </row>
    <row r="42" spans="1:6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0.81406412564868524</v>
      </c>
      <c r="E42">
        <f>SIN(C42+$F$2+$D$3)*$D$1</f>
        <v>0.46999957375708495</v>
      </c>
    </row>
    <row r="43" spans="1:6" x14ac:dyDescent="0.55000000000000004">
      <c r="B43">
        <v>1</v>
      </c>
      <c r="C43">
        <f t="shared" si="0"/>
        <v>0.17453292519943295</v>
      </c>
      <c r="D43">
        <f t="shared" ref="D43:D78" si="6">COS(C43+$F$2+$D$3)*$D$1</f>
        <v>0.72008209290077763</v>
      </c>
      <c r="E43">
        <f t="shared" ref="E43:E60" si="7">SIN(C43+$F$2+$D$3)*$D$1</f>
        <v>0.6042199760713276</v>
      </c>
    </row>
    <row r="44" spans="1:6" x14ac:dyDescent="0.55000000000000004">
      <c r="B44">
        <v>2</v>
      </c>
      <c r="C44">
        <f t="shared" si="0"/>
        <v>0.3490658503988659</v>
      </c>
      <c r="D44">
        <f t="shared" si="6"/>
        <v>0.60422073013920063</v>
      </c>
      <c r="E44">
        <f t="shared" si="7"/>
        <v>0.72008146016270347</v>
      </c>
    </row>
    <row r="45" spans="1:6" x14ac:dyDescent="0.55000000000000004">
      <c r="B45">
        <v>3</v>
      </c>
      <c r="C45">
        <f t="shared" si="0"/>
        <v>0.52359877559829882</v>
      </c>
      <c r="D45">
        <f t="shared" si="6"/>
        <v>0.47000042624278632</v>
      </c>
      <c r="E45">
        <f t="shared" si="7"/>
        <v>0.8140636334658361</v>
      </c>
    </row>
    <row r="46" spans="1:6" x14ac:dyDescent="0.55000000000000004">
      <c r="B46">
        <v>4</v>
      </c>
      <c r="C46">
        <f t="shared" si="0"/>
        <v>0.69813170079773179</v>
      </c>
      <c r="D46">
        <f t="shared" si="6"/>
        <v>0.32149939722667581</v>
      </c>
      <c r="E46">
        <f t="shared" si="7"/>
        <v>0.8833108952021842</v>
      </c>
    </row>
    <row r="47" spans="1:6" x14ac:dyDescent="0.55000000000000004">
      <c r="B47">
        <v>5</v>
      </c>
      <c r="C47">
        <f t="shared" si="0"/>
        <v>0.87266462599716477</v>
      </c>
      <c r="D47">
        <f t="shared" si="6"/>
        <v>0.16322977171237796</v>
      </c>
      <c r="E47">
        <f t="shared" si="7"/>
        <v>0.92571920236469385</v>
      </c>
    </row>
    <row r="48" spans="1:6" x14ac:dyDescent="0.55000000000000004">
      <c r="B48">
        <v>6</v>
      </c>
      <c r="C48">
        <f t="shared" si="0"/>
        <v>1.0471975511965976</v>
      </c>
      <c r="D48">
        <f t="shared" si="6"/>
        <v>4.9218284918755572E-7</v>
      </c>
      <c r="E48">
        <f t="shared" si="7"/>
        <v>0.93999999999987105</v>
      </c>
    </row>
    <row r="49" spans="2:5" x14ac:dyDescent="0.55000000000000004">
      <c r="B49">
        <v>7</v>
      </c>
      <c r="C49">
        <f t="shared" si="0"/>
        <v>1.2217304763960306</v>
      </c>
      <c r="D49">
        <f t="shared" si="6"/>
        <v>-0.16322880230140638</v>
      </c>
      <c r="E49">
        <f t="shared" si="7"/>
        <v>0.92571937329800347</v>
      </c>
    </row>
    <row r="50" spans="2:5" x14ac:dyDescent="0.55000000000000004">
      <c r="B50">
        <v>8</v>
      </c>
      <c r="C50">
        <f t="shared" si="0"/>
        <v>1.3962634015954636</v>
      </c>
      <c r="D50">
        <f t="shared" si="6"/>
        <v>-0.3214984722254931</v>
      </c>
      <c r="E50">
        <f t="shared" si="7"/>
        <v>0.88331123187508132</v>
      </c>
    </row>
    <row r="51" spans="2:5" x14ac:dyDescent="0.55000000000000004">
      <c r="B51">
        <v>9</v>
      </c>
      <c r="C51">
        <f t="shared" si="0"/>
        <v>1.5707963267948966</v>
      </c>
      <c r="D51">
        <f t="shared" si="6"/>
        <v>-0.4699995737570849</v>
      </c>
      <c r="E51">
        <f t="shared" si="7"/>
        <v>0.81406412564868524</v>
      </c>
    </row>
    <row r="52" spans="2:5" x14ac:dyDescent="0.55000000000000004">
      <c r="B52">
        <v>10</v>
      </c>
      <c r="C52">
        <f t="shared" si="0"/>
        <v>1.7453292519943295</v>
      </c>
      <c r="D52">
        <f t="shared" si="6"/>
        <v>-0.60421997607132738</v>
      </c>
      <c r="E52">
        <f t="shared" si="7"/>
        <v>0.72008209290077785</v>
      </c>
    </row>
    <row r="53" spans="2:5" x14ac:dyDescent="0.55000000000000004">
      <c r="B53">
        <v>11</v>
      </c>
      <c r="C53">
        <f t="shared" si="0"/>
        <v>1.9198621771937625</v>
      </c>
      <c r="D53">
        <f t="shared" si="6"/>
        <v>-0.72008146016270347</v>
      </c>
      <c r="E53">
        <f t="shared" si="7"/>
        <v>0.60422073013920063</v>
      </c>
    </row>
    <row r="54" spans="2:5" x14ac:dyDescent="0.55000000000000004">
      <c r="B54">
        <v>12</v>
      </c>
      <c r="C54">
        <f t="shared" si="0"/>
        <v>2.0943951023931953</v>
      </c>
      <c r="D54">
        <f t="shared" si="6"/>
        <v>-0.81406363346583599</v>
      </c>
      <c r="E54">
        <f t="shared" si="7"/>
        <v>0.47000042624278632</v>
      </c>
    </row>
    <row r="55" spans="2:5" x14ac:dyDescent="0.55000000000000004">
      <c r="B55">
        <v>13</v>
      </c>
      <c r="C55">
        <f t="shared" si="0"/>
        <v>2.2689280275926285</v>
      </c>
      <c r="D55">
        <f t="shared" si="6"/>
        <v>-0.8833108952021842</v>
      </c>
      <c r="E55">
        <f t="shared" si="7"/>
        <v>0.32149939722667586</v>
      </c>
    </row>
    <row r="56" spans="2:5" x14ac:dyDescent="0.55000000000000004">
      <c r="B56">
        <v>14</v>
      </c>
      <c r="C56">
        <f t="shared" si="0"/>
        <v>2.4434609527920612</v>
      </c>
      <c r="D56">
        <f t="shared" si="6"/>
        <v>-0.92571920236469385</v>
      </c>
      <c r="E56">
        <f t="shared" si="7"/>
        <v>0.16322977171237801</v>
      </c>
    </row>
    <row r="57" spans="2:5" x14ac:dyDescent="0.55000000000000004">
      <c r="B57">
        <v>15</v>
      </c>
      <c r="C57">
        <f t="shared" si="0"/>
        <v>2.6179938779914944</v>
      </c>
      <c r="D57">
        <f t="shared" si="6"/>
        <v>-0.93999999999987105</v>
      </c>
      <c r="E57">
        <f t="shared" si="7"/>
        <v>4.9218284903641571E-7</v>
      </c>
    </row>
    <row r="58" spans="2:5" x14ac:dyDescent="0.55000000000000004">
      <c r="B58">
        <v>16</v>
      </c>
      <c r="C58">
        <f t="shared" si="0"/>
        <v>2.7925268031909272</v>
      </c>
      <c r="D58">
        <f t="shared" si="6"/>
        <v>-0.92571937329800347</v>
      </c>
      <c r="E58">
        <f t="shared" si="7"/>
        <v>-0.16322880230140635</v>
      </c>
    </row>
    <row r="59" spans="2:5" x14ac:dyDescent="0.55000000000000004">
      <c r="B59">
        <v>17</v>
      </c>
      <c r="C59">
        <f t="shared" si="0"/>
        <v>2.9670597283903599</v>
      </c>
      <c r="D59">
        <f t="shared" si="6"/>
        <v>-0.88331123187508143</v>
      </c>
      <c r="E59">
        <f t="shared" si="7"/>
        <v>-0.32149847222549283</v>
      </c>
    </row>
    <row r="60" spans="2:5" x14ac:dyDescent="0.55000000000000004">
      <c r="B60">
        <v>18</v>
      </c>
      <c r="C60">
        <f t="shared" si="0"/>
        <v>3.1415926535897931</v>
      </c>
      <c r="D60">
        <f t="shared" si="6"/>
        <v>-0.81406412564868524</v>
      </c>
      <c r="E60">
        <f t="shared" si="7"/>
        <v>-0.46999957375708484</v>
      </c>
    </row>
    <row r="61" spans="2:5" x14ac:dyDescent="0.55000000000000004">
      <c r="B61">
        <v>19</v>
      </c>
      <c r="C61">
        <f t="shared" si="0"/>
        <v>3.3161255787892263</v>
      </c>
      <c r="D61">
        <f t="shared" si="6"/>
        <v>-0.72008209290077763</v>
      </c>
      <c r="E61">
        <f t="shared" ref="E61:E78" si="8">SIN(C61+$F$2+$D$3)*$D$1</f>
        <v>-0.60421997607132771</v>
      </c>
    </row>
    <row r="62" spans="2:5" x14ac:dyDescent="0.55000000000000004">
      <c r="B62">
        <v>20</v>
      </c>
      <c r="C62">
        <f t="shared" si="0"/>
        <v>3.4906585039886591</v>
      </c>
      <c r="D62">
        <f t="shared" si="6"/>
        <v>-0.60422073013920108</v>
      </c>
      <c r="E62">
        <f t="shared" si="8"/>
        <v>-0.72008146016270314</v>
      </c>
    </row>
    <row r="63" spans="2:5" x14ac:dyDescent="0.55000000000000004">
      <c r="B63">
        <v>21</v>
      </c>
      <c r="C63">
        <f t="shared" si="0"/>
        <v>3.6651914291880923</v>
      </c>
      <c r="D63">
        <f t="shared" si="6"/>
        <v>-0.47000042624278604</v>
      </c>
      <c r="E63">
        <f t="shared" si="8"/>
        <v>-0.81406363346583621</v>
      </c>
    </row>
    <row r="64" spans="2:5" x14ac:dyDescent="0.55000000000000004">
      <c r="B64">
        <v>22</v>
      </c>
      <c r="C64">
        <f t="shared" si="0"/>
        <v>3.839724354387525</v>
      </c>
      <c r="D64">
        <f t="shared" si="6"/>
        <v>-0.32149939722667592</v>
      </c>
      <c r="E64">
        <f t="shared" si="8"/>
        <v>-0.8833108952021842</v>
      </c>
    </row>
    <row r="65" spans="1:5" x14ac:dyDescent="0.55000000000000004">
      <c r="B65">
        <v>23</v>
      </c>
      <c r="C65">
        <f t="shared" si="0"/>
        <v>4.0142572795869578</v>
      </c>
      <c r="D65">
        <f t="shared" si="6"/>
        <v>-0.16322977171237804</v>
      </c>
      <c r="E65">
        <f t="shared" si="8"/>
        <v>-0.92571920236469385</v>
      </c>
    </row>
    <row r="66" spans="1:5" x14ac:dyDescent="0.55000000000000004">
      <c r="B66">
        <v>24</v>
      </c>
      <c r="C66">
        <f t="shared" si="0"/>
        <v>4.1887902047863905</v>
      </c>
      <c r="D66">
        <f t="shared" si="6"/>
        <v>-4.9218284951144153E-7</v>
      </c>
      <c r="E66">
        <f t="shared" si="8"/>
        <v>-0.93999999999987105</v>
      </c>
    </row>
    <row r="67" spans="1:5" x14ac:dyDescent="0.55000000000000004">
      <c r="B67">
        <v>25</v>
      </c>
      <c r="C67">
        <f t="shared" si="0"/>
        <v>4.3633231299858233</v>
      </c>
      <c r="D67">
        <f t="shared" si="6"/>
        <v>0.16322880230140588</v>
      </c>
      <c r="E67">
        <f t="shared" si="8"/>
        <v>-0.92571937329800358</v>
      </c>
    </row>
    <row r="68" spans="1:5" x14ac:dyDescent="0.55000000000000004">
      <c r="B68">
        <v>26</v>
      </c>
      <c r="C68">
        <f t="shared" si="0"/>
        <v>4.5378560551852569</v>
      </c>
      <c r="D68">
        <f t="shared" si="6"/>
        <v>0.32149847222549316</v>
      </c>
      <c r="E68">
        <f t="shared" si="8"/>
        <v>-0.88331123187508132</v>
      </c>
    </row>
    <row r="69" spans="1:5" x14ac:dyDescent="0.55000000000000004">
      <c r="B69">
        <v>27</v>
      </c>
      <c r="C69">
        <f t="shared" si="0"/>
        <v>4.7123889803846897</v>
      </c>
      <c r="D69">
        <f t="shared" si="6"/>
        <v>0.46999957375708479</v>
      </c>
      <c r="E69">
        <f t="shared" si="8"/>
        <v>-0.81406412564868535</v>
      </c>
    </row>
    <row r="70" spans="1:5" x14ac:dyDescent="0.55000000000000004">
      <c r="B70">
        <v>28</v>
      </c>
      <c r="C70">
        <f t="shared" si="0"/>
        <v>4.8869219055841224</v>
      </c>
      <c r="D70">
        <f t="shared" si="6"/>
        <v>0.60421997607132727</v>
      </c>
      <c r="E70">
        <f t="shared" si="8"/>
        <v>-0.72008209290077796</v>
      </c>
    </row>
    <row r="71" spans="1:5" x14ac:dyDescent="0.55000000000000004">
      <c r="B71">
        <v>29</v>
      </c>
      <c r="C71">
        <f t="shared" si="0"/>
        <v>5.0614548307835561</v>
      </c>
      <c r="D71">
        <f t="shared" si="6"/>
        <v>0.72008146016270369</v>
      </c>
      <c r="E71">
        <f t="shared" si="8"/>
        <v>-0.60422073013920041</v>
      </c>
    </row>
    <row r="72" spans="1:5" x14ac:dyDescent="0.55000000000000004">
      <c r="B72">
        <v>30</v>
      </c>
      <c r="C72">
        <f t="shared" si="0"/>
        <v>5.2359877559829888</v>
      </c>
      <c r="D72">
        <f t="shared" si="6"/>
        <v>0.81406363346583621</v>
      </c>
      <c r="E72">
        <f t="shared" si="8"/>
        <v>-0.47000042624278615</v>
      </c>
    </row>
    <row r="73" spans="1:5" x14ac:dyDescent="0.55000000000000004">
      <c r="B73">
        <v>31</v>
      </c>
      <c r="C73">
        <f t="shared" si="0"/>
        <v>5.4105206811824216</v>
      </c>
      <c r="D73">
        <f t="shared" si="6"/>
        <v>0.88331089520218409</v>
      </c>
      <c r="E73">
        <f t="shared" si="8"/>
        <v>-0.32149939722667598</v>
      </c>
    </row>
    <row r="74" spans="1:5" x14ac:dyDescent="0.55000000000000004">
      <c r="B74">
        <v>32</v>
      </c>
      <c r="C74">
        <f t="shared" si="0"/>
        <v>5.5850536063818543</v>
      </c>
      <c r="D74">
        <f t="shared" si="6"/>
        <v>0.92571920236469385</v>
      </c>
      <c r="E74">
        <f t="shared" si="8"/>
        <v>-0.1632297717123781</v>
      </c>
    </row>
    <row r="75" spans="1:5" x14ac:dyDescent="0.55000000000000004">
      <c r="B75">
        <v>33</v>
      </c>
      <c r="C75">
        <f t="shared" si="0"/>
        <v>5.7595865315812871</v>
      </c>
      <c r="D75">
        <f t="shared" si="6"/>
        <v>0.93999999999987105</v>
      </c>
      <c r="E75">
        <f t="shared" si="8"/>
        <v>-4.9218284956902357E-7</v>
      </c>
    </row>
    <row r="76" spans="1:5" x14ac:dyDescent="0.55000000000000004">
      <c r="B76">
        <v>34</v>
      </c>
      <c r="C76">
        <f t="shared" si="0"/>
        <v>5.9341194567807198</v>
      </c>
      <c r="D76">
        <f t="shared" si="6"/>
        <v>0.92571937329800358</v>
      </c>
      <c r="E76">
        <f t="shared" si="8"/>
        <v>0.1632288023014058</v>
      </c>
    </row>
    <row r="77" spans="1:5" x14ac:dyDescent="0.55000000000000004">
      <c r="B77">
        <v>35</v>
      </c>
      <c r="C77">
        <f t="shared" si="0"/>
        <v>6.1086523819801535</v>
      </c>
      <c r="D77">
        <f t="shared" si="6"/>
        <v>0.88331123187508132</v>
      </c>
      <c r="E77">
        <f t="shared" si="8"/>
        <v>0.3214984722254931</v>
      </c>
    </row>
    <row r="78" spans="1:5" x14ac:dyDescent="0.55000000000000004">
      <c r="B78">
        <v>36</v>
      </c>
      <c r="C78">
        <f t="shared" si="0"/>
        <v>6.2831853071795862</v>
      </c>
      <c r="D78">
        <f t="shared" si="6"/>
        <v>0.81406412564868535</v>
      </c>
      <c r="E78">
        <f t="shared" si="8"/>
        <v>0.46999957375708473</v>
      </c>
    </row>
    <row r="79" spans="1:5" x14ac:dyDescent="0.55000000000000004">
      <c r="A79" t="s">
        <v>10</v>
      </c>
      <c r="B79">
        <f>B5</f>
        <v>0</v>
      </c>
      <c r="D79">
        <f>D5*$F5</f>
        <v>0.79282053246696627</v>
      </c>
      <c r="E79">
        <f>E5*$F5</f>
        <v>0</v>
      </c>
    </row>
    <row r="80" spans="1:5" x14ac:dyDescent="0.55000000000000004">
      <c r="B80">
        <f>B6</f>
        <v>1</v>
      </c>
      <c r="D80">
        <f>D6*$F6</f>
        <v>0.83881417910832234</v>
      </c>
      <c r="E80">
        <f>E6*$F6</f>
        <v>0.14790557157762002</v>
      </c>
    </row>
    <row r="81" spans="2:5" x14ac:dyDescent="0.55000000000000004">
      <c r="B81">
        <f>B7</f>
        <v>2</v>
      </c>
      <c r="D81">
        <f>D7*$F7</f>
        <v>0.83430259314811395</v>
      </c>
      <c r="E81">
        <f>E7*$F7</f>
        <v>0.30366131027701909</v>
      </c>
    </row>
    <row r="82" spans="2:5" x14ac:dyDescent="0.55000000000000004">
      <c r="B82">
        <f>B8</f>
        <v>3</v>
      </c>
      <c r="D82">
        <f>D8*$F8</f>
        <v>0.77942286340589984</v>
      </c>
      <c r="E82">
        <f>E8*$F8</f>
        <v>0.44999999999994511</v>
      </c>
    </row>
    <row r="83" spans="2:5" x14ac:dyDescent="0.55000000000000004">
      <c r="B83">
        <f>B9</f>
        <v>4</v>
      </c>
      <c r="D83">
        <f>D9*$F9</f>
        <v>0.6801295939799884</v>
      </c>
      <c r="E83">
        <f>E9*$F9</f>
        <v>0.57069649146136137</v>
      </c>
    </row>
    <row r="84" spans="2:5" x14ac:dyDescent="0.55000000000000004">
      <c r="B84">
        <f>B10</f>
        <v>5</v>
      </c>
      <c r="D84">
        <f>D10*$F10</f>
        <v>0.54749688772362359</v>
      </c>
      <c r="E84">
        <f>E10*$F10</f>
        <v>0.65248138287877711</v>
      </c>
    </row>
    <row r="85" spans="2:5" x14ac:dyDescent="0.55000000000000004">
      <c r="B85">
        <f>B11</f>
        <v>6</v>
      </c>
      <c r="D85">
        <f>D11*$F11</f>
        <v>0.39641005679397301</v>
      </c>
      <c r="E85">
        <f>E11*$F11</f>
        <v>0.68660235899842526</v>
      </c>
    </row>
    <row r="86" spans="2:5" x14ac:dyDescent="0.55000000000000004">
      <c r="B86">
        <f>B12</f>
        <v>7</v>
      </c>
      <c r="D86">
        <f>D12*$F12</f>
        <v>0.24380402642703905</v>
      </c>
      <c r="E86">
        <f>E12*$F12</f>
        <v>0.66984605738040759</v>
      </c>
    </row>
    <row r="87" spans="2:5" x14ac:dyDescent="0.55000000000000004">
      <c r="B87">
        <f>B13</f>
        <v>8</v>
      </c>
      <c r="D87">
        <f>D13*$F13</f>
        <v>0.1066598796856227</v>
      </c>
      <c r="E87">
        <f>E13*$F13</f>
        <v>0.60489823654368402</v>
      </c>
    </row>
    <row r="88" spans="2:5" x14ac:dyDescent="0.55000000000000004">
      <c r="B88">
        <f>B14</f>
        <v>9</v>
      </c>
      <c r="D88">
        <f>D14*$F14</f>
        <v>3.0628689150977258E-17</v>
      </c>
      <c r="E88">
        <f>E14*$F14</f>
        <v>0.49999963724007235</v>
      </c>
    </row>
    <row r="89" spans="2:5" x14ac:dyDescent="0.55000000000000004">
      <c r="B89">
        <f>B15</f>
        <v>10</v>
      </c>
      <c r="D89">
        <f>D15*$F15</f>
        <v>-6.4877689106828451E-2</v>
      </c>
      <c r="E89">
        <f>E15*$F15</f>
        <v>0.36793965873036621</v>
      </c>
    </row>
    <row r="90" spans="2:5" x14ac:dyDescent="0.55000000000000004">
      <c r="B90">
        <f>B16</f>
        <v>11</v>
      </c>
      <c r="D90">
        <f>D16*$F16</f>
        <v>-8.1714812935123726E-2</v>
      </c>
      <c r="E90">
        <f>E16*$F16</f>
        <v>0.22450960337421094</v>
      </c>
    </row>
    <row r="91" spans="2:5" x14ac:dyDescent="0.55000000000000004">
      <c r="B91">
        <f>B17</f>
        <v>12</v>
      </c>
      <c r="D91">
        <f>D17*$F17</f>
        <v>-4.999979056048983E-2</v>
      </c>
      <c r="E91">
        <f>E17*$F17</f>
        <v>8.6602177618571183E-2</v>
      </c>
    </row>
    <row r="92" spans="2:5" x14ac:dyDescent="0.55000000000000004">
      <c r="B92">
        <f>B18</f>
        <v>13</v>
      </c>
      <c r="D92">
        <f>D18*$F18</f>
        <v>2.5016621830221672E-2</v>
      </c>
      <c r="E92">
        <f>E18*$F18</f>
        <v>-2.9813648940737413E-2</v>
      </c>
    </row>
    <row r="93" spans="2:5" x14ac:dyDescent="0.55000000000000004">
      <c r="B93">
        <f>B19</f>
        <v>14</v>
      </c>
      <c r="D93">
        <f>D19*$F19</f>
        <v>0.1329979614000987</v>
      </c>
      <c r="E93">
        <f>E19*$F19</f>
        <v>-0.111598540358153</v>
      </c>
    </row>
    <row r="94" spans="2:5" x14ac:dyDescent="0.55000000000000004">
      <c r="B94">
        <f>B20</f>
        <v>15</v>
      </c>
      <c r="D94">
        <f>D20*$F20</f>
        <v>0.2598079352945496</v>
      </c>
      <c r="E94">
        <f>E20*$F20</f>
        <v>-0.15000018137990903</v>
      </c>
    </row>
    <row r="95" spans="2:5" x14ac:dyDescent="0.55000000000000004">
      <c r="B95">
        <f>B21</f>
        <v>16</v>
      </c>
      <c r="D95">
        <f>D21*$F21</f>
        <v>0.38924925829390317</v>
      </c>
      <c r="E95">
        <f>E21*$F21</f>
        <v>-0.14167514372917753</v>
      </c>
    </row>
    <row r="96" spans="2:5" x14ac:dyDescent="0.55000000000000004">
      <c r="B96">
        <f>B22</f>
        <v>17</v>
      </c>
      <c r="D96">
        <f>D22*$F22</f>
        <v>0.50504469524681561</v>
      </c>
      <c r="E96">
        <f>E22*$F22</f>
        <v>-8.9053006235698007E-2</v>
      </c>
    </row>
    <row r="97" spans="2:5" x14ac:dyDescent="0.55000000000000004">
      <c r="B97">
        <f>B23</f>
        <v>18</v>
      </c>
      <c r="D97">
        <f>D23*$F23</f>
        <v>0.5928205324669662</v>
      </c>
      <c r="E97">
        <f>E23*$F23</f>
        <v>-7.2629315939000903E-17</v>
      </c>
    </row>
    <row r="98" spans="2:5" x14ac:dyDescent="0.55000000000000004">
      <c r="B98">
        <f t="shared" ref="B98:B115" si="9">B24</f>
        <v>19</v>
      </c>
      <c r="D98">
        <f t="shared" ref="D98:E98" si="10">D24*$F24</f>
        <v>0.64185262850588076</v>
      </c>
      <c r="E98">
        <f t="shared" si="10"/>
        <v>0.11317593604423407</v>
      </c>
    </row>
    <row r="99" spans="2:5" x14ac:dyDescent="0.55000000000000004">
      <c r="B99">
        <f t="shared" si="9"/>
        <v>20</v>
      </c>
      <c r="D99">
        <f t="shared" ref="D99:E99" si="11">D25*$F25</f>
        <v>0.64636406899093224</v>
      </c>
      <c r="E99">
        <f t="shared" si="11"/>
        <v>0.23525728161188533</v>
      </c>
    </row>
    <row r="100" spans="2:5" x14ac:dyDescent="0.55000000000000004">
      <c r="B100">
        <f t="shared" si="9"/>
        <v>21</v>
      </c>
      <c r="D100">
        <f t="shared" ref="D100:E100" si="12">D26*$F26</f>
        <v>0.60621778264901205</v>
      </c>
      <c r="E100">
        <f t="shared" si="12"/>
        <v>0.34999999999994524</v>
      </c>
    </row>
    <row r="101" spans="2:5" x14ac:dyDescent="0.55000000000000004">
      <c r="B101">
        <f t="shared" si="9"/>
        <v>22</v>
      </c>
      <c r="D101">
        <f t="shared" ref="D101:E101" si="13">D27*$F27</f>
        <v>0.52692070535619284</v>
      </c>
      <c r="E101">
        <f t="shared" si="13"/>
        <v>0.44213896952405357</v>
      </c>
    </row>
    <row r="102" spans="2:5" x14ac:dyDescent="0.55000000000000004">
      <c r="B102">
        <f t="shared" si="9"/>
        <v>23</v>
      </c>
      <c r="D102">
        <f t="shared" ref="D102:E102" si="14">D28*$F28</f>
        <v>0.41893936578631585</v>
      </c>
      <c r="E102">
        <f t="shared" si="14"/>
        <v>0.49927249425498155</v>
      </c>
    </row>
    <row r="103" spans="2:5" x14ac:dyDescent="0.55000000000000004">
      <c r="B103">
        <f t="shared" si="9"/>
        <v>24</v>
      </c>
      <c r="D103">
        <f t="shared" ref="D103:E103" si="15">D29*$F29</f>
        <v>0.29641005679397325</v>
      </c>
      <c r="E103">
        <f t="shared" si="15"/>
        <v>0.51339727824153747</v>
      </c>
    </row>
    <row r="104" spans="2:5" x14ac:dyDescent="0.55000000000000004">
      <c r="B104">
        <f t="shared" si="9"/>
        <v>25</v>
      </c>
      <c r="D104">
        <f t="shared" ref="D104:E104" si="16">D30*$F30</f>
        <v>0.17539999776190565</v>
      </c>
      <c r="E104">
        <f t="shared" si="16"/>
        <v>0.48190753322322605</v>
      </c>
    </row>
    <row r="105" spans="2:5" x14ac:dyDescent="0.55000000000000004">
      <c r="B105">
        <f t="shared" si="9"/>
        <v>26</v>
      </c>
      <c r="D105">
        <f t="shared" ref="D105:E105" si="17">D31*$F31</f>
        <v>7.1930244152236575E-2</v>
      </c>
      <c r="E105">
        <f t="shared" si="17"/>
        <v>0.40793668594124238</v>
      </c>
    </row>
    <row r="106" spans="2:5" x14ac:dyDescent="0.55000000000000004">
      <c r="B106">
        <f t="shared" si="9"/>
        <v>27</v>
      </c>
      <c r="D106">
        <f t="shared" ref="D106:E106" si="18">D32*$F32</f>
        <v>5.51316138056732E-17</v>
      </c>
      <c r="E106">
        <f t="shared" si="18"/>
        <v>0.2999996372400725</v>
      </c>
    </row>
    <row r="107" spans="2:5" x14ac:dyDescent="0.55000000000000004">
      <c r="B107">
        <f t="shared" si="9"/>
        <v>28</v>
      </c>
      <c r="D107">
        <f t="shared" ref="D107:E107" si="19">D33*$F33</f>
        <v>-3.0148053573442364E-2</v>
      </c>
      <c r="E107">
        <f t="shared" si="19"/>
        <v>0.1709781081279248</v>
      </c>
    </row>
    <row r="108" spans="2:5" x14ac:dyDescent="0.55000000000000004">
      <c r="B108">
        <f t="shared" si="9"/>
        <v>29</v>
      </c>
      <c r="D108">
        <f t="shared" ref="D108:E108" si="20">D34*$F34</f>
        <v>-1.3310784269989903E-2</v>
      </c>
      <c r="E108">
        <f t="shared" si="20"/>
        <v>3.6571079217029005E-2</v>
      </c>
    </row>
    <row r="109" spans="2:5" x14ac:dyDescent="0.55000000000000004">
      <c r="B109">
        <f t="shared" si="9"/>
        <v>30</v>
      </c>
      <c r="D109">
        <f t="shared" ref="D109:E109" si="21">D35*$F35</f>
        <v>5.00002094395103E-2</v>
      </c>
      <c r="E109">
        <f t="shared" si="21"/>
        <v>-8.6602903138316784E-2</v>
      </c>
    </row>
    <row r="110" spans="2:5" x14ac:dyDescent="0.55000000000000004">
      <c r="B110">
        <f t="shared" si="9"/>
        <v>31</v>
      </c>
      <c r="D110">
        <f t="shared" ref="D110:E110" si="22">D36*$F36</f>
        <v>0.15357414376752948</v>
      </c>
      <c r="E110">
        <f t="shared" si="22"/>
        <v>-0.18302253756453299</v>
      </c>
    </row>
    <row r="111" spans="2:5" x14ac:dyDescent="0.55000000000000004">
      <c r="B111">
        <f t="shared" si="9"/>
        <v>32</v>
      </c>
      <c r="D111">
        <f t="shared" ref="D111:E111" si="23">D37*$F37</f>
        <v>0.28620685002389418</v>
      </c>
      <c r="E111">
        <f t="shared" si="23"/>
        <v>-0.24015606229546088</v>
      </c>
    </row>
    <row r="112" spans="2:5" x14ac:dyDescent="0.55000000000000004">
      <c r="B112">
        <f t="shared" si="9"/>
        <v>33</v>
      </c>
      <c r="D112">
        <f t="shared" ref="D112:E112" si="24">D38*$F38</f>
        <v>0.43301301605143672</v>
      </c>
      <c r="E112">
        <f t="shared" si="24"/>
        <v>-0.25000018137990904</v>
      </c>
    </row>
    <row r="113" spans="1:5" x14ac:dyDescent="0.55000000000000004">
      <c r="B113">
        <f t="shared" si="9"/>
        <v>34</v>
      </c>
      <c r="D113">
        <f t="shared" ref="D113:E113" si="25">D39*$F39</f>
        <v>0.57718778245108437</v>
      </c>
      <c r="E113">
        <f t="shared" si="25"/>
        <v>-0.21007917239431151</v>
      </c>
    </row>
    <row r="114" spans="1:5" x14ac:dyDescent="0.55000000000000004">
      <c r="B114">
        <f t="shared" si="9"/>
        <v>35</v>
      </c>
      <c r="D114">
        <f t="shared" ref="D114:E114" si="26">D40*$F40</f>
        <v>0.7020062458492573</v>
      </c>
      <c r="E114">
        <f t="shared" si="26"/>
        <v>-0.12378264176908395</v>
      </c>
    </row>
    <row r="115" spans="1:5" x14ac:dyDescent="0.55000000000000004">
      <c r="B115">
        <f t="shared" si="9"/>
        <v>36</v>
      </c>
      <c r="D115">
        <f t="shared" ref="D115:E115" si="27">D41*$F41</f>
        <v>0.79282053246696615</v>
      </c>
      <c r="E115">
        <f t="shared" si="27"/>
        <v>-1.9426457007434661E-16</v>
      </c>
    </row>
    <row r="116" spans="1:5" x14ac:dyDescent="0.55000000000000004">
      <c r="A116" t="s">
        <v>11</v>
      </c>
      <c r="D116">
        <f>COS($D$3)*$C$1/2</f>
        <v>0.34641026623348314</v>
      </c>
      <c r="E116">
        <f>SIN($D$3)*$C$1/2</f>
        <v>0.19999981862003616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EB3B-22CE-4CB9-B487-E17BA8862B8C}">
  <dimension ref="A1:T153"/>
  <sheetViews>
    <sheetView topLeftCell="J1" workbookViewId="0">
      <selection activeCell="W3" sqref="W3"/>
    </sheetView>
  </sheetViews>
  <sheetFormatPr defaultRowHeight="14.4" x14ac:dyDescent="0.55000000000000004"/>
  <cols>
    <col min="4" max="4" width="19.15625" customWidth="1"/>
    <col min="6" max="6" width="11.578125" bestFit="1" customWidth="1"/>
    <col min="15" max="15" width="11.578125" bestFit="1" customWidth="1"/>
    <col min="17" max="17" width="12.15625" bestFit="1" customWidth="1"/>
    <col min="18" max="18" width="23.47265625" customWidth="1"/>
    <col min="19" max="19" width="19.83984375" customWidth="1"/>
  </cols>
  <sheetData>
    <row r="1" spans="1:12" x14ac:dyDescent="0.55000000000000004">
      <c r="B1" s="1" t="s">
        <v>0</v>
      </c>
      <c r="C1" s="2">
        <v>0.8</v>
      </c>
      <c r="D1">
        <v>0.94</v>
      </c>
      <c r="E1" t="s">
        <v>1</v>
      </c>
      <c r="F1">
        <v>0</v>
      </c>
      <c r="H1" t="s">
        <v>12</v>
      </c>
    </row>
    <row r="2" spans="1:12" x14ac:dyDescent="0.55000000000000004">
      <c r="B2" s="1" t="s">
        <v>2</v>
      </c>
      <c r="C2" s="2">
        <v>37</v>
      </c>
      <c r="F2">
        <f>F1/C2*2*PI()</f>
        <v>0</v>
      </c>
      <c r="H2" s="2">
        <v>1E-3</v>
      </c>
    </row>
    <row r="3" spans="1:12" x14ac:dyDescent="0.55000000000000004">
      <c r="B3" s="1" t="s">
        <v>3</v>
      </c>
      <c r="C3" s="2">
        <f>0.3333333/4</f>
        <v>8.3333325E-2</v>
      </c>
      <c r="D3">
        <f>C3*2*PI()</f>
        <v>0.52359872323842127</v>
      </c>
      <c r="E3" t="s">
        <v>4</v>
      </c>
      <c r="F3" s="2">
        <v>0.13</v>
      </c>
      <c r="H3">
        <f>-H2</f>
        <v>-1E-3</v>
      </c>
      <c r="J3">
        <f>H2</f>
        <v>1E-3</v>
      </c>
    </row>
    <row r="4" spans="1:12" x14ac:dyDescent="0.55000000000000004">
      <c r="D4" s="1" t="s">
        <v>5</v>
      </c>
      <c r="E4" s="1" t="s">
        <v>6</v>
      </c>
      <c r="F4" s="1" t="s">
        <v>7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22</v>
      </c>
      <c r="L4" s="1" t="s">
        <v>23</v>
      </c>
    </row>
    <row r="5" spans="1:12" x14ac:dyDescent="0.55000000000000004">
      <c r="A5" t="s">
        <v>8</v>
      </c>
      <c r="B5">
        <v>0</v>
      </c>
      <c r="C5">
        <f>B5/$C$2*2*PI()</f>
        <v>0</v>
      </c>
      <c r="D5">
        <f>COS($C5+$F$2)</f>
        <v>1</v>
      </c>
      <c r="E5">
        <f>SIN($C5+$F$2)</f>
        <v>0</v>
      </c>
      <c r="F5">
        <f>SIN($C5+$D$3)*$C$1+$F$3</f>
        <v>0.52999996372401215</v>
      </c>
      <c r="G5">
        <f>COS($C5+$F$2-$H$2)</f>
        <v>0.99999950000004167</v>
      </c>
      <c r="H5">
        <f>SIN($C5+$F$2-$H$2)</f>
        <v>-9.9999983333334168E-4</v>
      </c>
      <c r="I5">
        <f>COS($C5+$F$2+$H$2)</f>
        <v>0.99999950000004167</v>
      </c>
      <c r="J5">
        <f>SIN($C5+$F$2+$H$2)</f>
        <v>9.9999983333334168E-4</v>
      </c>
      <c r="K5">
        <f>SIN($C5+$D$3-$H$2)*$C$1+$F$3</f>
        <v>0.52930694349554552</v>
      </c>
      <c r="L5">
        <f>SIN($C5+$D$3+$H$2)*$C$1+$F$3</f>
        <v>0.53069258395254837</v>
      </c>
    </row>
    <row r="6" spans="1:12" x14ac:dyDescent="0.55000000000000004">
      <c r="B6">
        <v>1</v>
      </c>
      <c r="C6">
        <f t="shared" ref="C6:C69" si="0">B6/$C$2*2*PI()</f>
        <v>0.16981581911296181</v>
      </c>
      <c r="D6">
        <f t="shared" ref="D6:D41" si="1">COS($C6+$F$2)</f>
        <v>0.98561591034770846</v>
      </c>
      <c r="E6">
        <f t="shared" ref="E6:E41" si="2">SIN($C6+$F$2)</f>
        <v>0.1690008203218491</v>
      </c>
      <c r="F6">
        <f t="shared" ref="F6:F41" si="3">SIN($C6+$D$3)*$C$1+$F$3</f>
        <v>0.64133353485174194</v>
      </c>
      <c r="G6">
        <f t="shared" ref="G6:G41" si="4">COS($C6+$F$2-$H$2)</f>
        <v>0.98578441833194941</v>
      </c>
      <c r="H6">
        <f t="shared" ref="H6:H41" si="5">SIN($C6+$F$2-$H$2)</f>
        <v>0.16801512007536756</v>
      </c>
      <c r="I6">
        <f t="shared" ref="I6:I41" si="6">COS($C6+$F$2+$H$2)</f>
        <v>0.98544641674763933</v>
      </c>
      <c r="J6">
        <f t="shared" ref="J6:J41" si="7">SIN($C6+$F$2+$H$2)</f>
        <v>0.16998635156752437</v>
      </c>
      <c r="K6">
        <f t="shared" ref="K6:K41" si="8">SIN($C6+$D$3-$H$2)*$C$1+$F$3</f>
        <v>0.64071802485550533</v>
      </c>
      <c r="L6">
        <f t="shared" ref="L6:L41" si="9">SIN($C6+$D$3+$H$2)*$C$1+$F$3</f>
        <v>0.64194853351448622</v>
      </c>
    </row>
    <row r="7" spans="1:12" x14ac:dyDescent="0.55000000000000004">
      <c r="B7">
        <v>2</v>
      </c>
      <c r="C7">
        <f t="shared" si="0"/>
        <v>0.33963163822592363</v>
      </c>
      <c r="D7">
        <f t="shared" si="1"/>
        <v>0.94287744546108421</v>
      </c>
      <c r="E7">
        <f t="shared" si="2"/>
        <v>0.33313979474205757</v>
      </c>
      <c r="F7">
        <f t="shared" si="3"/>
        <v>0.7379569711644105</v>
      </c>
      <c r="G7">
        <f t="shared" si="4"/>
        <v>0.94321011376161945</v>
      </c>
      <c r="H7">
        <f t="shared" si="5"/>
        <v>0.33219675088385925</v>
      </c>
      <c r="I7">
        <f t="shared" si="6"/>
        <v>0.942543834283182</v>
      </c>
      <c r="J7">
        <f t="shared" si="7"/>
        <v>0.33408250546048895</v>
      </c>
      <c r="K7">
        <f t="shared" si="8"/>
        <v>0.73743667850233952</v>
      </c>
      <c r="L7">
        <f t="shared" si="9"/>
        <v>0.73847665586956091</v>
      </c>
    </row>
    <row r="8" spans="1:12" x14ac:dyDescent="0.55000000000000004">
      <c r="B8">
        <v>3</v>
      </c>
      <c r="C8">
        <f t="shared" si="0"/>
        <v>0.50944745733888541</v>
      </c>
      <c r="D8">
        <f t="shared" si="1"/>
        <v>0.87301411316118815</v>
      </c>
      <c r="E8">
        <f t="shared" si="2"/>
        <v>0.48769494381363454</v>
      </c>
      <c r="F8">
        <f t="shared" si="3"/>
        <v>0.81709059232115</v>
      </c>
      <c r="G8">
        <f t="shared" si="4"/>
        <v>0.87350137151669904</v>
      </c>
      <c r="H8">
        <f t="shared" si="5"/>
        <v>0.48682168599852416</v>
      </c>
      <c r="I8">
        <f t="shared" si="6"/>
        <v>0.87252598179163676</v>
      </c>
      <c r="J8">
        <f t="shared" si="7"/>
        <v>0.4885677139338418</v>
      </c>
      <c r="K8">
        <f t="shared" si="8"/>
        <v>0.81668048486583811</v>
      </c>
      <c r="L8">
        <f t="shared" si="9"/>
        <v>0.81750001268592698</v>
      </c>
    </row>
    <row r="9" spans="1:12" x14ac:dyDescent="0.55000000000000004">
      <c r="B9">
        <v>4</v>
      </c>
      <c r="C9">
        <f t="shared" si="0"/>
        <v>0.67926327645184725</v>
      </c>
      <c r="D9">
        <f t="shared" si="1"/>
        <v>0.77803575431843952</v>
      </c>
      <c r="E9">
        <f t="shared" si="2"/>
        <v>0.62821999729564237</v>
      </c>
      <c r="F9">
        <f t="shared" si="3"/>
        <v>0.87645786811950266</v>
      </c>
      <c r="G9">
        <f t="shared" si="4"/>
        <v>0.77866358519318701</v>
      </c>
      <c r="H9">
        <f t="shared" si="5"/>
        <v>0.62744164756102405</v>
      </c>
      <c r="I9">
        <f t="shared" si="6"/>
        <v>0.77740714540800238</v>
      </c>
      <c r="J9">
        <f t="shared" si="7"/>
        <v>0.62899771881031574</v>
      </c>
      <c r="K9">
        <f t="shared" si="8"/>
        <v>0.87616974391575808</v>
      </c>
      <c r="L9">
        <f t="shared" si="9"/>
        <v>0.87674524586544123</v>
      </c>
    </row>
    <row r="10" spans="1:12" x14ac:dyDescent="0.55000000000000004">
      <c r="B10">
        <v>5</v>
      </c>
      <c r="C10">
        <f t="shared" si="0"/>
        <v>0.84907909556480898</v>
      </c>
      <c r="D10">
        <f t="shared" si="1"/>
        <v>0.66067472339008149</v>
      </c>
      <c r="E10">
        <f t="shared" si="2"/>
        <v>0.75067230525272433</v>
      </c>
      <c r="F10">
        <f t="shared" si="3"/>
        <v>0.91435091012447656</v>
      </c>
      <c r="G10">
        <f t="shared" si="4"/>
        <v>0.66142506523288791</v>
      </c>
      <c r="H10">
        <f t="shared" si="5"/>
        <v>0.75001125530332535</v>
      </c>
      <c r="I10">
        <f t="shared" si="6"/>
        <v>0.65992372087260665</v>
      </c>
      <c r="J10">
        <f t="shared" si="7"/>
        <v>0.7513326045298806</v>
      </c>
      <c r="K10">
        <f t="shared" si="8"/>
        <v>0.91419305798105477</v>
      </c>
      <c r="L10">
        <f t="shared" si="9"/>
        <v>0.91450797791705341</v>
      </c>
    </row>
    <row r="11" spans="1:12" x14ac:dyDescent="0.55000000000000004">
      <c r="B11">
        <v>6</v>
      </c>
      <c r="C11">
        <f t="shared" si="0"/>
        <v>1.0188949146777708</v>
      </c>
      <c r="D11">
        <f t="shared" si="1"/>
        <v>0.52430728355723166</v>
      </c>
      <c r="E11">
        <f t="shared" si="2"/>
        <v>0.85152913773331129</v>
      </c>
      <c r="F11">
        <f t="shared" si="3"/>
        <v>0.92967960450927645</v>
      </c>
      <c r="G11">
        <f t="shared" si="4"/>
        <v>0.52515855039942339</v>
      </c>
      <c r="H11">
        <f t="shared" si="5"/>
        <v>0.85100440477260531</v>
      </c>
      <c r="I11">
        <f t="shared" si="6"/>
        <v>0.52345549240779998</v>
      </c>
      <c r="J11">
        <f t="shared" si="7"/>
        <v>0.85205301916495058</v>
      </c>
      <c r="K11">
        <f t="shared" si="8"/>
        <v>0.92965656554494303</v>
      </c>
      <c r="L11">
        <f t="shared" si="9"/>
        <v>0.92970184379407195</v>
      </c>
    </row>
    <row r="12" spans="1:12" x14ac:dyDescent="0.55000000000000004">
      <c r="B12">
        <v>7</v>
      </c>
      <c r="C12">
        <f t="shared" si="0"/>
        <v>1.1887107337907326</v>
      </c>
      <c r="D12">
        <f t="shared" si="1"/>
        <v>0.37285647778030861</v>
      </c>
      <c r="E12">
        <f t="shared" si="2"/>
        <v>0.92788902729650935</v>
      </c>
      <c r="F12">
        <f t="shared" si="3"/>
        <v>0.92200297264533548</v>
      </c>
      <c r="G12">
        <f t="shared" si="4"/>
        <v>0.37378418022473353</v>
      </c>
      <c r="H12">
        <f t="shared" si="5"/>
        <v>0.92751570693639684</v>
      </c>
      <c r="I12">
        <f t="shared" si="6"/>
        <v>0.37192840247943704</v>
      </c>
      <c r="J12">
        <f t="shared" si="7"/>
        <v>0.92826141976767185</v>
      </c>
      <c r="K12">
        <f t="shared" si="8"/>
        <v>0.9221154096491474</v>
      </c>
      <c r="L12">
        <f t="shared" si="9"/>
        <v>0.92188974363861698</v>
      </c>
    </row>
    <row r="13" spans="1:12" x14ac:dyDescent="0.55000000000000004">
      <c r="B13">
        <v>8</v>
      </c>
      <c r="C13">
        <f t="shared" si="0"/>
        <v>1.3585265529036945</v>
      </c>
      <c r="D13">
        <f t="shared" si="1"/>
        <v>0.2106792699957262</v>
      </c>
      <c r="E13">
        <f t="shared" si="2"/>
        <v>0.97755523894768626</v>
      </c>
      <c r="F13">
        <f t="shared" si="3"/>
        <v>0.89154185725457069</v>
      </c>
      <c r="G13">
        <f t="shared" si="4"/>
        <v>0.21165671973212169</v>
      </c>
      <c r="H13">
        <f t="shared" si="5"/>
        <v>0.97734407093522502</v>
      </c>
      <c r="I13">
        <f t="shared" si="6"/>
        <v>0.20970160958007825</v>
      </c>
      <c r="J13">
        <f t="shared" si="7"/>
        <v>0.97776542940499001</v>
      </c>
      <c r="K13">
        <f t="shared" si="8"/>
        <v>0.89178653561864174</v>
      </c>
      <c r="L13">
        <f t="shared" si="9"/>
        <v>0.8912964173487059</v>
      </c>
    </row>
    <row r="14" spans="1:12" x14ac:dyDescent="0.55000000000000004">
      <c r="B14">
        <v>9</v>
      </c>
      <c r="C14">
        <f t="shared" si="0"/>
        <v>1.5283423720166562</v>
      </c>
      <c r="D14">
        <f t="shared" si="1"/>
        <v>4.244120319614824E-2</v>
      </c>
      <c r="E14">
        <f t="shared" si="2"/>
        <v>0.99909896620468153</v>
      </c>
      <c r="F14">
        <f t="shared" si="3"/>
        <v>0.83917256916636129</v>
      </c>
      <c r="G14">
        <f t="shared" si="4"/>
        <v>4.3440280775236498E-2</v>
      </c>
      <c r="H14">
        <f t="shared" si="5"/>
        <v>0.99905602545911742</v>
      </c>
      <c r="I14">
        <f t="shared" si="6"/>
        <v>4.1442083175860324E-2</v>
      </c>
      <c r="J14">
        <f t="shared" si="7"/>
        <v>0.99914090785136256</v>
      </c>
      <c r="K14">
        <f t="shared" si="8"/>
        <v>0.83954244993964189</v>
      </c>
      <c r="L14">
        <f t="shared" si="9"/>
        <v>0.83880197922057054</v>
      </c>
    </row>
    <row r="15" spans="1:12" x14ac:dyDescent="0.55000000000000004">
      <c r="B15">
        <v>10</v>
      </c>
      <c r="C15">
        <f t="shared" si="0"/>
        <v>1.698158191129618</v>
      </c>
      <c r="D15">
        <f t="shared" si="1"/>
        <v>-0.12701781974687876</v>
      </c>
      <c r="E15">
        <f t="shared" si="2"/>
        <v>0.99190043525887683</v>
      </c>
      <c r="F15">
        <f t="shared" si="3"/>
        <v>0.76640167745048215</v>
      </c>
      <c r="G15">
        <f t="shared" si="4"/>
        <v>-0.12602585596803212</v>
      </c>
      <c r="H15">
        <f t="shared" si="5"/>
        <v>0.99202695710727784</v>
      </c>
      <c r="I15">
        <f t="shared" si="6"/>
        <v>-0.12800965650791621</v>
      </c>
      <c r="J15">
        <f t="shared" si="7"/>
        <v>0.99177292151012331</v>
      </c>
      <c r="K15">
        <f t="shared" si="8"/>
        <v>0.76688611983656541</v>
      </c>
      <c r="L15">
        <f t="shared" si="9"/>
        <v>0.76591659866277451</v>
      </c>
    </row>
    <row r="16" spans="1:12" x14ac:dyDescent="0.55000000000000004">
      <c r="B16">
        <v>11</v>
      </c>
      <c r="C16">
        <f t="shared" si="0"/>
        <v>1.8679740102425797</v>
      </c>
      <c r="D16">
        <f t="shared" si="1"/>
        <v>-0.29282277127655032</v>
      </c>
      <c r="E16">
        <f t="shared" si="2"/>
        <v>0.95616673473925096</v>
      </c>
      <c r="F16">
        <f t="shared" si="3"/>
        <v>0.67532266816797004</v>
      </c>
      <c r="G16">
        <f t="shared" si="4"/>
        <v>-0.29186645828979885</v>
      </c>
      <c r="H16">
        <f t="shared" si="5"/>
        <v>0.95645907937839614</v>
      </c>
      <c r="I16">
        <f t="shared" si="6"/>
        <v>-0.29377879144055491</v>
      </c>
      <c r="J16">
        <f t="shared" si="7"/>
        <v>0.9558734339334507</v>
      </c>
      <c r="K16">
        <f t="shared" si="8"/>
        <v>0.67590773564143025</v>
      </c>
      <c r="L16">
        <f t="shared" si="9"/>
        <v>0.67473705537188711</v>
      </c>
    </row>
    <row r="17" spans="2:12" x14ac:dyDescent="0.55000000000000004">
      <c r="B17">
        <v>12</v>
      </c>
      <c r="C17">
        <f t="shared" si="0"/>
        <v>2.0377898293555416</v>
      </c>
      <c r="D17">
        <f t="shared" si="1"/>
        <v>-0.45020374481767339</v>
      </c>
      <c r="E17">
        <f t="shared" si="2"/>
        <v>0.89292585814956849</v>
      </c>
      <c r="F17">
        <f t="shared" si="3"/>
        <v>0.56855571858874798</v>
      </c>
      <c r="G17">
        <f t="shared" si="4"/>
        <v>-0.4493105940064912</v>
      </c>
      <c r="H17">
        <f t="shared" si="5"/>
        <v>0.89337561535646026</v>
      </c>
      <c r="I17">
        <f t="shared" si="6"/>
        <v>-0.45109644542514821</v>
      </c>
      <c r="J17">
        <f t="shared" si="7"/>
        <v>0.89247520801689295</v>
      </c>
      <c r="K17">
        <f t="shared" si="8"/>
        <v>0.5692245798236033</v>
      </c>
      <c r="L17">
        <f t="shared" si="9"/>
        <v>0.56788641879821045</v>
      </c>
    </row>
    <row r="18" spans="2:12" x14ac:dyDescent="0.55000000000000004">
      <c r="B18">
        <v>13</v>
      </c>
      <c r="C18">
        <f t="shared" si="0"/>
        <v>2.2076056484685034</v>
      </c>
      <c r="D18">
        <f t="shared" si="1"/>
        <v>-0.59463317630428658</v>
      </c>
      <c r="E18">
        <f t="shared" si="2"/>
        <v>0.80399713036694054</v>
      </c>
      <c r="F18">
        <f t="shared" si="3"/>
        <v>0.44917231946211467</v>
      </c>
      <c r="G18">
        <f t="shared" si="4"/>
        <v>-0.59382888199135597</v>
      </c>
      <c r="H18">
        <f t="shared" si="5"/>
        <v>0.8045913614456075</v>
      </c>
      <c r="I18">
        <f t="shared" si="6"/>
        <v>-0.59543687598409056</v>
      </c>
      <c r="J18">
        <f t="shared" si="7"/>
        <v>0.80340209529121021</v>
      </c>
      <c r="K18">
        <f t="shared" si="8"/>
        <v>0.44990573253843102</v>
      </c>
      <c r="L18">
        <f t="shared" si="9"/>
        <v>0.44843858721350544</v>
      </c>
    </row>
    <row r="19" spans="2:12" x14ac:dyDescent="0.55000000000000004">
      <c r="B19">
        <v>14</v>
      </c>
      <c r="C19">
        <f t="shared" si="0"/>
        <v>2.3774214675814651</v>
      </c>
      <c r="D19">
        <f t="shared" si="1"/>
        <v>-0.72195609395452442</v>
      </c>
      <c r="E19">
        <f t="shared" si="2"/>
        <v>0.6919388689775462</v>
      </c>
      <c r="F19">
        <f t="shared" si="3"/>
        <v>0.32060691382013562</v>
      </c>
      <c r="G19">
        <f t="shared" si="4"/>
        <v>-0.72126379422285325</v>
      </c>
      <c r="H19">
        <f t="shared" si="5"/>
        <v>0.69266047898176897</v>
      </c>
      <c r="I19">
        <f t="shared" si="6"/>
        <v>-0.72264767173016187</v>
      </c>
      <c r="J19">
        <f t="shared" si="7"/>
        <v>0.69121656703451217</v>
      </c>
      <c r="K19">
        <f t="shared" si="8"/>
        <v>0.3213837797790291</v>
      </c>
      <c r="L19">
        <f t="shared" si="9"/>
        <v>0.3198298572543441</v>
      </c>
    </row>
    <row r="20" spans="2:12" x14ac:dyDescent="0.55000000000000004">
      <c r="B20">
        <v>15</v>
      </c>
      <c r="C20">
        <f t="shared" si="0"/>
        <v>2.5472372866944268</v>
      </c>
      <c r="D20">
        <f t="shared" si="1"/>
        <v>-0.82850964924384207</v>
      </c>
      <c r="E20">
        <f t="shared" si="2"/>
        <v>0.55997478613759544</v>
      </c>
      <c r="F20">
        <f t="shared" si="3"/>
        <v>0.18655809430468567</v>
      </c>
      <c r="G20">
        <f t="shared" si="4"/>
        <v>-0.82794926029624361</v>
      </c>
      <c r="H20">
        <f t="shared" si="5"/>
        <v>0.56080301566138457</v>
      </c>
      <c r="I20">
        <f t="shared" si="6"/>
        <v>-0.82906920968186038</v>
      </c>
      <c r="J20">
        <f t="shared" si="7"/>
        <v>0.55914599663906694</v>
      </c>
      <c r="K20">
        <f t="shared" si="8"/>
        <v>0.18735606412695532</v>
      </c>
      <c r="L20">
        <f t="shared" si="9"/>
        <v>0.18576006792432645</v>
      </c>
    </row>
    <row r="21" spans="2:12" x14ac:dyDescent="0.55000000000000004">
      <c r="B21">
        <v>16</v>
      </c>
      <c r="C21">
        <f t="shared" si="0"/>
        <v>2.717053105807389</v>
      </c>
      <c r="D21">
        <f t="shared" si="1"/>
        <v>-0.9112284903881358</v>
      </c>
      <c r="E21">
        <f t="shared" si="2"/>
        <v>0.41190124824399243</v>
      </c>
      <c r="F21">
        <f t="shared" si="3"/>
        <v>5.0882201391152709E-2</v>
      </c>
      <c r="G21">
        <f t="shared" si="4"/>
        <v>-0.91081613359433489</v>
      </c>
      <c r="H21">
        <f t="shared" si="5"/>
        <v>0.41281227063190212</v>
      </c>
      <c r="I21">
        <f t="shared" si="6"/>
        <v>-0.91163993595352233</v>
      </c>
      <c r="J21">
        <f t="shared" si="7"/>
        <v>0.41098981395486883</v>
      </c>
      <c r="K21">
        <f t="shared" si="8"/>
        <v>5.1678318937871753E-2</v>
      </c>
      <c r="L21">
        <f t="shared" si="9"/>
        <v>5.0086162962225678E-2</v>
      </c>
    </row>
    <row r="22" spans="2:12" x14ac:dyDescent="0.55000000000000004">
      <c r="B22">
        <v>17</v>
      </c>
      <c r="C22">
        <f t="shared" si="0"/>
        <v>2.8868689249203507</v>
      </c>
      <c r="D22">
        <f t="shared" si="1"/>
        <v>-0.96773294693349887</v>
      </c>
      <c r="E22">
        <f t="shared" si="2"/>
        <v>0.25197806138512502</v>
      </c>
      <c r="F22">
        <f t="shared" si="3"/>
        <v>-8.2517616505816682E-2</v>
      </c>
      <c r="G22">
        <f t="shared" si="4"/>
        <v>-0.96748048504767703</v>
      </c>
      <c r="H22">
        <f t="shared" si="5"/>
        <v>0.25294566818174941</v>
      </c>
      <c r="I22">
        <f t="shared" si="6"/>
        <v>-0.96798444108645454</v>
      </c>
      <c r="J22">
        <f t="shared" si="7"/>
        <v>0.25101020261046025</v>
      </c>
      <c r="K22">
        <f t="shared" si="8"/>
        <v>-8.1746254086979803E-2</v>
      </c>
      <c r="L22">
        <f t="shared" si="9"/>
        <v>-8.3288766407054848E-2</v>
      </c>
    </row>
    <row r="23" spans="2:12" x14ac:dyDescent="0.55000000000000004">
      <c r="B23">
        <v>18</v>
      </c>
      <c r="C23">
        <f t="shared" si="0"/>
        <v>3.0566847440333125</v>
      </c>
      <c r="D23">
        <f t="shared" si="1"/>
        <v>-0.99639748854252652</v>
      </c>
      <c r="E23">
        <f t="shared" si="2"/>
        <v>8.4805924475509054E-2</v>
      </c>
      <c r="F23">
        <f t="shared" si="3"/>
        <v>-0.20980368950576417</v>
      </c>
      <c r="G23">
        <f t="shared" si="4"/>
        <v>-0.99631218443348257</v>
      </c>
      <c r="H23">
        <f t="shared" si="5"/>
        <v>8.5802279395026534E-2</v>
      </c>
      <c r="I23">
        <f t="shared" si="6"/>
        <v>-0.99648179625416489</v>
      </c>
      <c r="J23">
        <f t="shared" si="7"/>
        <v>8.3809484750074173E-2</v>
      </c>
      <c r="K23">
        <f t="shared" si="8"/>
        <v>-0.20907927290718331</v>
      </c>
      <c r="L23">
        <f t="shared" si="9"/>
        <v>-0.21052776630068387</v>
      </c>
    </row>
    <row r="24" spans="2:12" x14ac:dyDescent="0.55000000000000004">
      <c r="B24">
        <v>19</v>
      </c>
      <c r="C24">
        <f t="shared" si="0"/>
        <v>3.2265005631462738</v>
      </c>
      <c r="D24">
        <f t="shared" si="1"/>
        <v>-0.99639748854252652</v>
      </c>
      <c r="E24">
        <f t="shared" si="2"/>
        <v>-8.4805924475508818E-2</v>
      </c>
      <c r="F24">
        <f t="shared" si="3"/>
        <v>-0.32731422903765067</v>
      </c>
      <c r="G24">
        <f t="shared" si="4"/>
        <v>-0.996481796254165</v>
      </c>
      <c r="H24">
        <f t="shared" si="5"/>
        <v>-8.3809484750073937E-2</v>
      </c>
      <c r="I24">
        <f t="shared" si="6"/>
        <v>-0.99631218443348257</v>
      </c>
      <c r="J24">
        <f t="shared" si="7"/>
        <v>-8.5802279395026285E-2</v>
      </c>
      <c r="K24">
        <f t="shared" si="8"/>
        <v>-0.32665759840592506</v>
      </c>
      <c r="L24">
        <f t="shared" si="9"/>
        <v>-0.32797040235518538</v>
      </c>
    </row>
    <row r="25" spans="2:12" x14ac:dyDescent="0.55000000000000004">
      <c r="B25">
        <v>20</v>
      </c>
      <c r="C25">
        <f t="shared" si="0"/>
        <v>3.3963163822592359</v>
      </c>
      <c r="D25">
        <f t="shared" si="1"/>
        <v>-0.96773294693349887</v>
      </c>
      <c r="E25">
        <f t="shared" si="2"/>
        <v>-0.25197806138512518</v>
      </c>
      <c r="F25">
        <f t="shared" si="3"/>
        <v>-0.43166867083004545</v>
      </c>
      <c r="G25">
        <f t="shared" si="4"/>
        <v>-0.96798444108645443</v>
      </c>
      <c r="H25">
        <f t="shared" si="5"/>
        <v>-0.25101020261046042</v>
      </c>
      <c r="I25">
        <f t="shared" si="6"/>
        <v>-0.96748048504767692</v>
      </c>
      <c r="J25">
        <f t="shared" si="7"/>
        <v>-0.25294566818174957</v>
      </c>
      <c r="K25">
        <f t="shared" si="8"/>
        <v>-0.43109871623292539</v>
      </c>
      <c r="L25">
        <f t="shared" si="9"/>
        <v>-0.43223806375854146</v>
      </c>
    </row>
    <row r="26" spans="2:12" x14ac:dyDescent="0.55000000000000004">
      <c r="B26">
        <v>21</v>
      </c>
      <c r="C26">
        <f t="shared" si="0"/>
        <v>3.5661322013721972</v>
      </c>
      <c r="D26">
        <f t="shared" si="1"/>
        <v>-0.91122849038813591</v>
      </c>
      <c r="E26">
        <f t="shared" si="2"/>
        <v>-0.41190124824399221</v>
      </c>
      <c r="F26">
        <f t="shared" si="3"/>
        <v>-0.51986492759023406</v>
      </c>
      <c r="G26">
        <f t="shared" si="4"/>
        <v>-0.91163993595352244</v>
      </c>
      <c r="H26">
        <f t="shared" si="5"/>
        <v>-0.41098981395486861</v>
      </c>
      <c r="I26">
        <f t="shared" si="6"/>
        <v>-0.910816133594335</v>
      </c>
      <c r="J26">
        <f t="shared" si="7"/>
        <v>-0.4128122706319019</v>
      </c>
      <c r="K26">
        <f t="shared" si="8"/>
        <v>-0.5193980455837649</v>
      </c>
      <c r="L26">
        <f t="shared" si="9"/>
        <v>-0.52033115973182997</v>
      </c>
    </row>
    <row r="27" spans="2:12" x14ac:dyDescent="0.55000000000000004">
      <c r="B27">
        <v>22</v>
      </c>
      <c r="C27">
        <f t="shared" si="0"/>
        <v>3.7359480204851594</v>
      </c>
      <c r="D27">
        <f t="shared" si="1"/>
        <v>-0.82850964924384218</v>
      </c>
      <c r="E27">
        <f t="shared" si="2"/>
        <v>-0.55997478613759533</v>
      </c>
      <c r="F27">
        <f t="shared" si="3"/>
        <v>-0.58936575358974741</v>
      </c>
      <c r="G27">
        <f t="shared" si="4"/>
        <v>-0.82906920968186049</v>
      </c>
      <c r="H27">
        <f t="shared" si="5"/>
        <v>-0.55914599663906672</v>
      </c>
      <c r="I27">
        <f t="shared" si="6"/>
        <v>-0.82794926029624372</v>
      </c>
      <c r="J27">
        <f t="shared" si="7"/>
        <v>-0.56080301566138435</v>
      </c>
      <c r="K27">
        <f t="shared" si="8"/>
        <v>-0.58901537551920546</v>
      </c>
      <c r="L27">
        <f t="shared" si="9"/>
        <v>-0.58971541229459579</v>
      </c>
    </row>
    <row r="28" spans="2:12" x14ac:dyDescent="0.55000000000000004">
      <c r="B28">
        <v>23</v>
      </c>
      <c r="C28">
        <f t="shared" si="0"/>
        <v>3.9057638395981211</v>
      </c>
      <c r="D28">
        <f t="shared" si="1"/>
        <v>-0.72195609395452465</v>
      </c>
      <c r="E28">
        <f t="shared" si="2"/>
        <v>-0.69193886897754608</v>
      </c>
      <c r="F28">
        <f t="shared" si="3"/>
        <v>-0.63817173660441406</v>
      </c>
      <c r="G28">
        <f t="shared" si="4"/>
        <v>-0.72264767173016209</v>
      </c>
      <c r="H28">
        <f t="shared" si="5"/>
        <v>-0.69121656703451195</v>
      </c>
      <c r="I28">
        <f t="shared" si="6"/>
        <v>-0.72126379422285336</v>
      </c>
      <c r="J28">
        <f t="shared" si="7"/>
        <v>-0.69266047898176886</v>
      </c>
      <c r="K28">
        <f t="shared" si="8"/>
        <v>-0.63794794220895712</v>
      </c>
      <c r="L28">
        <f t="shared" si="9"/>
        <v>-0.63839476282819851</v>
      </c>
    </row>
    <row r="29" spans="2:12" x14ac:dyDescent="0.55000000000000004">
      <c r="B29">
        <v>24</v>
      </c>
      <c r="C29">
        <f t="shared" si="0"/>
        <v>4.0755796587110833</v>
      </c>
      <c r="D29">
        <f t="shared" si="1"/>
        <v>-0.59463317630428647</v>
      </c>
      <c r="E29">
        <f t="shared" si="2"/>
        <v>-0.80399713036694065</v>
      </c>
      <c r="F29">
        <f t="shared" si="3"/>
        <v>-0.66487881736373233</v>
      </c>
      <c r="G29">
        <f t="shared" si="4"/>
        <v>-0.59543687598409079</v>
      </c>
      <c r="H29">
        <f t="shared" si="5"/>
        <v>-0.80340209529120998</v>
      </c>
      <c r="I29">
        <f t="shared" si="6"/>
        <v>-0.59382888199135542</v>
      </c>
      <c r="J29">
        <f t="shared" si="7"/>
        <v>-0.80459136144560794</v>
      </c>
      <c r="K29">
        <f t="shared" si="8"/>
        <v>-0.66478804480065612</v>
      </c>
      <c r="L29">
        <f t="shared" si="9"/>
        <v>-0.66496879504805717</v>
      </c>
    </row>
    <row r="30" spans="2:12" x14ac:dyDescent="0.55000000000000004">
      <c r="B30">
        <v>25</v>
      </c>
      <c r="C30">
        <f t="shared" si="0"/>
        <v>4.2453954778240446</v>
      </c>
      <c r="D30">
        <f t="shared" si="1"/>
        <v>-0.45020374481767361</v>
      </c>
      <c r="E30">
        <f t="shared" si="2"/>
        <v>-0.89292585814956837</v>
      </c>
      <c r="F30">
        <f t="shared" si="3"/>
        <v>-0.66871868177971561</v>
      </c>
      <c r="G30">
        <f t="shared" si="4"/>
        <v>-0.45109644542514882</v>
      </c>
      <c r="H30">
        <f t="shared" si="5"/>
        <v>-0.89247520801689262</v>
      </c>
      <c r="I30">
        <f t="shared" si="6"/>
        <v>-0.44931059400649104</v>
      </c>
      <c r="J30">
        <f t="shared" si="7"/>
        <v>-0.89337561535646037</v>
      </c>
      <c r="K30">
        <f t="shared" si="8"/>
        <v>-0.66876354241039093</v>
      </c>
      <c r="L30">
        <f t="shared" si="9"/>
        <v>-0.66867302243042503</v>
      </c>
    </row>
    <row r="31" spans="2:12" x14ac:dyDescent="0.55000000000000004">
      <c r="B31">
        <v>26</v>
      </c>
      <c r="C31">
        <f t="shared" si="0"/>
        <v>4.4152112969370068</v>
      </c>
      <c r="D31">
        <f t="shared" si="1"/>
        <v>-0.29282277127655032</v>
      </c>
      <c r="E31">
        <f t="shared" si="2"/>
        <v>-0.95616673473925096</v>
      </c>
      <c r="F31">
        <f t="shared" si="3"/>
        <v>-0.64958086394433978</v>
      </c>
      <c r="G31">
        <f t="shared" si="4"/>
        <v>-0.29377879144055535</v>
      </c>
      <c r="H31">
        <f t="shared" si="5"/>
        <v>-0.95587343393345059</v>
      </c>
      <c r="I31">
        <f t="shared" si="6"/>
        <v>-0.29186645828979846</v>
      </c>
      <c r="J31">
        <f t="shared" si="7"/>
        <v>-0.95645907937839625</v>
      </c>
      <c r="K31">
        <f t="shared" si="8"/>
        <v>-0.64976006721009938</v>
      </c>
      <c r="L31">
        <f t="shared" si="9"/>
        <v>-0.64940088109778105</v>
      </c>
    </row>
    <row r="32" spans="2:12" x14ac:dyDescent="0.55000000000000004">
      <c r="B32">
        <v>27</v>
      </c>
      <c r="C32">
        <f t="shared" si="0"/>
        <v>4.585027116049968</v>
      </c>
      <c r="D32">
        <f t="shared" si="1"/>
        <v>-0.1270178197468792</v>
      </c>
      <c r="E32">
        <f t="shared" si="2"/>
        <v>-0.99190043525887683</v>
      </c>
      <c r="F32">
        <f t="shared" si="3"/>
        <v>-0.60801592403259164</v>
      </c>
      <c r="G32">
        <f t="shared" si="4"/>
        <v>-0.1280096565079171</v>
      </c>
      <c r="H32">
        <f t="shared" si="5"/>
        <v>-0.9917729215101232</v>
      </c>
      <c r="I32">
        <f t="shared" si="6"/>
        <v>-0.12602585596803215</v>
      </c>
      <c r="J32">
        <f t="shared" si="7"/>
        <v>-0.99202695710727784</v>
      </c>
      <c r="K32">
        <f t="shared" si="8"/>
        <v>-0.60832431458175429</v>
      </c>
      <c r="L32">
        <f t="shared" si="9"/>
        <v>-0.60770679546756623</v>
      </c>
    </row>
    <row r="33" spans="1:12" x14ac:dyDescent="0.55000000000000004">
      <c r="B33">
        <v>28</v>
      </c>
      <c r="C33">
        <f t="shared" si="0"/>
        <v>4.7548429351629302</v>
      </c>
      <c r="D33">
        <f t="shared" si="1"/>
        <v>4.2441203196148219E-2</v>
      </c>
      <c r="E33">
        <f t="shared" si="2"/>
        <v>-0.99909896620468153</v>
      </c>
      <c r="F33">
        <f t="shared" si="3"/>
        <v>-0.54521960968863592</v>
      </c>
      <c r="G33">
        <f t="shared" si="4"/>
        <v>4.1442083175859859E-2</v>
      </c>
      <c r="H33">
        <f t="shared" si="5"/>
        <v>-0.99914090785136267</v>
      </c>
      <c r="I33">
        <f t="shared" si="6"/>
        <v>4.3440280775236914E-2</v>
      </c>
      <c r="J33">
        <f t="shared" si="7"/>
        <v>-0.99905602545911742</v>
      </c>
      <c r="K33">
        <f t="shared" si="8"/>
        <v>-0.54564831568658756</v>
      </c>
      <c r="L33">
        <f t="shared" si="9"/>
        <v>-0.5447902284711309</v>
      </c>
    </row>
    <row r="34" spans="1:12" x14ac:dyDescent="0.55000000000000004">
      <c r="B34">
        <v>29</v>
      </c>
      <c r="C34">
        <f t="shared" si="0"/>
        <v>4.9246587542758915</v>
      </c>
      <c r="D34">
        <f t="shared" si="1"/>
        <v>0.21067926999572573</v>
      </c>
      <c r="E34">
        <f t="shared" si="2"/>
        <v>-0.97755523894768637</v>
      </c>
      <c r="F34">
        <f t="shared" si="3"/>
        <v>-0.46299845654318739</v>
      </c>
      <c r="G34">
        <f t="shared" si="4"/>
        <v>0.20970160958007736</v>
      </c>
      <c r="H34">
        <f t="shared" si="5"/>
        <v>-0.97776542940499012</v>
      </c>
      <c r="I34">
        <f t="shared" si="6"/>
        <v>0.21165671973212166</v>
      </c>
      <c r="J34">
        <f t="shared" si="7"/>
        <v>-0.97734407093522502</v>
      </c>
      <c r="K34">
        <f t="shared" si="8"/>
        <v>-0.4635351448989099</v>
      </c>
      <c r="L34">
        <f t="shared" si="9"/>
        <v>-0.46246117518905783</v>
      </c>
    </row>
    <row r="35" spans="1:12" x14ac:dyDescent="0.55000000000000004">
      <c r="B35">
        <v>30</v>
      </c>
      <c r="C35">
        <f t="shared" si="0"/>
        <v>5.0944745733888537</v>
      </c>
      <c r="D35">
        <f t="shared" si="1"/>
        <v>0.37285647778030839</v>
      </c>
      <c r="E35">
        <f t="shared" si="2"/>
        <v>-0.92788902729650946</v>
      </c>
      <c r="F35">
        <f t="shared" si="3"/>
        <v>-0.3637178174725631</v>
      </c>
      <c r="G35">
        <f t="shared" si="4"/>
        <v>0.37192840247943637</v>
      </c>
      <c r="H35">
        <f t="shared" si="5"/>
        <v>-0.92826141976767207</v>
      </c>
      <c r="I35">
        <f t="shared" si="6"/>
        <v>0.3737841802247337</v>
      </c>
      <c r="J35">
        <f t="shared" si="7"/>
        <v>-0.92751570693639673</v>
      </c>
      <c r="K35">
        <f t="shared" si="8"/>
        <v>-0.36434704863920836</v>
      </c>
      <c r="L35">
        <f t="shared" si="9"/>
        <v>-0.36308809258814145</v>
      </c>
    </row>
    <row r="36" spans="1:12" x14ac:dyDescent="0.55000000000000004">
      <c r="B36">
        <v>31</v>
      </c>
      <c r="C36">
        <f t="shared" si="0"/>
        <v>5.2642903925018159</v>
      </c>
      <c r="D36">
        <f t="shared" si="1"/>
        <v>0.52430728355723177</v>
      </c>
      <c r="E36">
        <f t="shared" si="2"/>
        <v>-0.85152913773331118</v>
      </c>
      <c r="F36">
        <f t="shared" si="3"/>
        <v>-0.2502338157030205</v>
      </c>
      <c r="G36">
        <f t="shared" si="4"/>
        <v>0.52345549240779976</v>
      </c>
      <c r="H36">
        <f t="shared" si="5"/>
        <v>-0.85205301916495069</v>
      </c>
      <c r="I36">
        <f t="shared" si="6"/>
        <v>0.52515855039942394</v>
      </c>
      <c r="J36">
        <f t="shared" si="7"/>
        <v>-0.85100440477260497</v>
      </c>
      <c r="K36">
        <f t="shared" si="8"/>
        <v>-0.25093748784556247</v>
      </c>
      <c r="L36">
        <f t="shared" si="9"/>
        <v>-0.24952976332669452</v>
      </c>
    </row>
    <row r="37" spans="1:12" x14ac:dyDescent="0.55000000000000004">
      <c r="B37">
        <v>32</v>
      </c>
      <c r="C37">
        <f t="shared" si="0"/>
        <v>5.434106211614778</v>
      </c>
      <c r="D37">
        <f t="shared" si="1"/>
        <v>0.66067472339008182</v>
      </c>
      <c r="E37">
        <f t="shared" si="2"/>
        <v>-0.75067230525272399</v>
      </c>
      <c r="F37">
        <f t="shared" si="3"/>
        <v>-0.1258111793456676</v>
      </c>
      <c r="G37">
        <f t="shared" si="4"/>
        <v>0.65992372087260676</v>
      </c>
      <c r="H37">
        <f t="shared" si="5"/>
        <v>-0.75133260452988049</v>
      </c>
      <c r="I37">
        <f t="shared" si="6"/>
        <v>0.66142506523288858</v>
      </c>
      <c r="J37">
        <f t="shared" si="7"/>
        <v>-0.7500112553033248</v>
      </c>
      <c r="K37">
        <f t="shared" si="8"/>
        <v>-0.12656904909773803</v>
      </c>
      <c r="L37">
        <f t="shared" si="9"/>
        <v>-0.12505305378243919</v>
      </c>
    </row>
    <row r="38" spans="1:12" x14ac:dyDescent="0.55000000000000004">
      <c r="B38">
        <v>33</v>
      </c>
      <c r="C38">
        <f t="shared" si="0"/>
        <v>5.6039220307277393</v>
      </c>
      <c r="D38">
        <f t="shared" si="1"/>
        <v>0.77803575431843952</v>
      </c>
      <c r="E38">
        <f t="shared" si="2"/>
        <v>-0.62821999729564226</v>
      </c>
      <c r="F38">
        <f t="shared" si="3"/>
        <v>5.9706788872176259E-3</v>
      </c>
      <c r="G38">
        <f t="shared" si="4"/>
        <v>0.77740714540800226</v>
      </c>
      <c r="H38">
        <f t="shared" si="5"/>
        <v>-0.62899771881031585</v>
      </c>
      <c r="I38">
        <f t="shared" si="6"/>
        <v>0.77866358519318735</v>
      </c>
      <c r="J38">
        <f t="shared" si="7"/>
        <v>-0.62744164756102372</v>
      </c>
      <c r="K38">
        <f t="shared" si="8"/>
        <v>5.1804140585359204E-3</v>
      </c>
      <c r="L38">
        <f t="shared" si="9"/>
        <v>6.7610677452101253E-3</v>
      </c>
    </row>
    <row r="39" spans="1:12" x14ac:dyDescent="0.55000000000000004">
      <c r="B39">
        <v>34</v>
      </c>
      <c r="C39">
        <f t="shared" si="0"/>
        <v>5.7737378498407015</v>
      </c>
      <c r="D39">
        <f t="shared" si="1"/>
        <v>0.87301411316118838</v>
      </c>
      <c r="E39">
        <f t="shared" si="2"/>
        <v>-0.48769494381363421</v>
      </c>
      <c r="F39">
        <f t="shared" si="3"/>
        <v>0.14132063486890181</v>
      </c>
      <c r="G39">
        <f t="shared" si="4"/>
        <v>0.87252598179163687</v>
      </c>
      <c r="H39">
        <f t="shared" si="5"/>
        <v>-0.48856771393384174</v>
      </c>
      <c r="I39">
        <f t="shared" si="6"/>
        <v>0.87350137151669949</v>
      </c>
      <c r="J39">
        <f t="shared" si="7"/>
        <v>-0.48682168599852349</v>
      </c>
      <c r="K39">
        <f t="shared" si="8"/>
        <v>0.14052070944389841</v>
      </c>
      <c r="L39">
        <f t="shared" si="9"/>
        <v>0.14212054897327128</v>
      </c>
    </row>
    <row r="40" spans="1:12" x14ac:dyDescent="0.55000000000000004">
      <c r="B40">
        <v>35</v>
      </c>
      <c r="C40">
        <f t="shared" si="0"/>
        <v>5.9435536689536628</v>
      </c>
      <c r="D40">
        <f t="shared" si="1"/>
        <v>0.9428774454610841</v>
      </c>
      <c r="E40">
        <f t="shared" si="2"/>
        <v>-0.33313979474205768</v>
      </c>
      <c r="F40">
        <f t="shared" si="3"/>
        <v>0.27634491679683504</v>
      </c>
      <c r="G40">
        <f t="shared" si="4"/>
        <v>0.94254383428318178</v>
      </c>
      <c r="H40">
        <f t="shared" si="5"/>
        <v>-0.33408250546048934</v>
      </c>
      <c r="I40">
        <f t="shared" si="6"/>
        <v>0.94321011376161956</v>
      </c>
      <c r="J40">
        <f t="shared" si="7"/>
        <v>-0.33219675088385903</v>
      </c>
      <c r="K40">
        <f t="shared" si="8"/>
        <v>0.2755583431735667</v>
      </c>
      <c r="L40">
        <f t="shared" si="9"/>
        <v>0.27713134407519868</v>
      </c>
    </row>
    <row r="41" spans="1:12" x14ac:dyDescent="0.55000000000000004">
      <c r="B41">
        <v>36</v>
      </c>
      <c r="C41">
        <f t="shared" si="0"/>
        <v>6.1133694880666249</v>
      </c>
      <c r="D41">
        <f t="shared" si="1"/>
        <v>0.98561591034770846</v>
      </c>
      <c r="E41">
        <f t="shared" si="2"/>
        <v>-0.16900082032184882</v>
      </c>
      <c r="F41">
        <f t="shared" si="3"/>
        <v>0.40715912191804327</v>
      </c>
      <c r="G41">
        <f t="shared" si="4"/>
        <v>0.98544641674763933</v>
      </c>
      <c r="H41">
        <f t="shared" si="5"/>
        <v>-0.16998635156752442</v>
      </c>
      <c r="I41">
        <f t="shared" si="6"/>
        <v>0.98578441833194952</v>
      </c>
      <c r="J41">
        <f t="shared" si="7"/>
        <v>-0.16801512007536695</v>
      </c>
      <c r="K41">
        <f t="shared" si="8"/>
        <v>0.40640852838754049</v>
      </c>
      <c r="L41">
        <f t="shared" si="9"/>
        <v>0.4079094382894472</v>
      </c>
    </row>
    <row r="42" spans="1:12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0.81406390416651364</v>
      </c>
      <c r="E42">
        <f>SIN(C42+$F$2+$D$3)*$D$1</f>
        <v>0.46999995737571426</v>
      </c>
    </row>
    <row r="43" spans="1:12" x14ac:dyDescent="0.55000000000000004">
      <c r="B43">
        <v>1</v>
      </c>
      <c r="C43">
        <f t="shared" si="0"/>
        <v>0.16981581911296181</v>
      </c>
      <c r="D43">
        <f t="shared" ref="D43:D78" si="10">COS(C43+$F$2+$D$3)*$D$1</f>
        <v>0.72292395763855821</v>
      </c>
      <c r="E43">
        <f t="shared" ref="E43:E78" si="11">SIN(C43+$F$2+$D$3)*$D$1</f>
        <v>0.60081690345079675</v>
      </c>
    </row>
    <row r="44" spans="1:12" x14ac:dyDescent="0.55000000000000004">
      <c r="B44">
        <v>2</v>
      </c>
      <c r="C44">
        <f t="shared" si="0"/>
        <v>0.33963163822592363</v>
      </c>
      <c r="D44">
        <f t="shared" si="10"/>
        <v>0.61098680507367797</v>
      </c>
      <c r="E44">
        <f t="shared" si="11"/>
        <v>0.71434944111818222</v>
      </c>
    </row>
    <row r="45" spans="1:12" x14ac:dyDescent="0.55000000000000004">
      <c r="B45">
        <v>3</v>
      </c>
      <c r="C45">
        <f t="shared" si="0"/>
        <v>0.50944745733888541</v>
      </c>
      <c r="D45">
        <f t="shared" si="10"/>
        <v>0.48147267454770382</v>
      </c>
      <c r="E45">
        <f t="shared" si="11"/>
        <v>0.80733144597735118</v>
      </c>
    </row>
    <row r="46" spans="1:12" x14ac:dyDescent="0.55000000000000004">
      <c r="B46">
        <v>4</v>
      </c>
      <c r="C46">
        <f t="shared" si="0"/>
        <v>0.67926327645184725</v>
      </c>
      <c r="D46">
        <f t="shared" si="10"/>
        <v>0.338107451790084</v>
      </c>
      <c r="E46">
        <f t="shared" si="11"/>
        <v>0.87708799504041557</v>
      </c>
    </row>
    <row r="47" spans="1:12" x14ac:dyDescent="0.55000000000000004">
      <c r="B47">
        <v>5</v>
      </c>
      <c r="C47">
        <f t="shared" si="0"/>
        <v>0.84907909556480898</v>
      </c>
      <c r="D47">
        <f t="shared" si="10"/>
        <v>0.18501549323515157</v>
      </c>
      <c r="E47">
        <f t="shared" si="11"/>
        <v>0.92161231939625976</v>
      </c>
    </row>
    <row r="48" spans="1:12" x14ac:dyDescent="0.55000000000000004">
      <c r="B48">
        <v>6</v>
      </c>
      <c r="C48">
        <f t="shared" si="0"/>
        <v>1.0188949146777708</v>
      </c>
      <c r="D48">
        <f t="shared" si="10"/>
        <v>2.6600975796704195E-2</v>
      </c>
      <c r="E48">
        <f t="shared" si="11"/>
        <v>0.9396235352983997</v>
      </c>
    </row>
    <row r="49" spans="2:5" x14ac:dyDescent="0.55000000000000004">
      <c r="B49">
        <v>7</v>
      </c>
      <c r="C49">
        <f t="shared" si="0"/>
        <v>1.1887107337907326</v>
      </c>
      <c r="D49">
        <f t="shared" si="10"/>
        <v>-0.13257880328313942</v>
      </c>
      <c r="E49">
        <f t="shared" si="11"/>
        <v>0.93060349285826915</v>
      </c>
    </row>
    <row r="50" spans="2:5" x14ac:dyDescent="0.55000000000000004">
      <c r="B50">
        <v>8</v>
      </c>
      <c r="C50">
        <f t="shared" si="0"/>
        <v>1.3585265529036945</v>
      </c>
      <c r="D50">
        <f t="shared" si="10"/>
        <v>-0.2879445315781467</v>
      </c>
      <c r="E50">
        <f t="shared" si="11"/>
        <v>0.89481168227412056</v>
      </c>
    </row>
    <row r="51" spans="2:5" x14ac:dyDescent="0.55000000000000004">
      <c r="B51">
        <v>9</v>
      </c>
      <c r="C51">
        <f t="shared" si="0"/>
        <v>1.5283423720166562</v>
      </c>
      <c r="D51">
        <f t="shared" si="10"/>
        <v>-0.4350266199589396</v>
      </c>
      <c r="E51">
        <f t="shared" si="11"/>
        <v>0.83327776877047444</v>
      </c>
    </row>
    <row r="52" spans="2:5" x14ac:dyDescent="0.55000000000000004">
      <c r="B52">
        <v>10</v>
      </c>
      <c r="C52">
        <f t="shared" si="0"/>
        <v>1.698158191129618</v>
      </c>
      <c r="D52">
        <f t="shared" si="10"/>
        <v>-0.56959378453448706</v>
      </c>
      <c r="E52">
        <f t="shared" si="11"/>
        <v>0.74777197100431636</v>
      </c>
    </row>
    <row r="53" spans="2:5" x14ac:dyDescent="0.55000000000000004">
      <c r="B53">
        <v>11</v>
      </c>
      <c r="C53">
        <f t="shared" si="0"/>
        <v>1.8679740102425797</v>
      </c>
      <c r="D53">
        <f t="shared" si="10"/>
        <v>-0.68777477298577039</v>
      </c>
      <c r="E53">
        <f t="shared" si="11"/>
        <v>0.64075413509736479</v>
      </c>
    </row>
    <row r="54" spans="2:5" x14ac:dyDescent="0.55000000000000004">
      <c r="B54">
        <v>12</v>
      </c>
      <c r="C54">
        <f t="shared" si="0"/>
        <v>2.0377898293555416</v>
      </c>
      <c r="D54">
        <f t="shared" si="10"/>
        <v>-0.78616973344663033</v>
      </c>
      <c r="E54">
        <f t="shared" si="11"/>
        <v>0.51530296934177877</v>
      </c>
    </row>
    <row r="55" spans="2:5" x14ac:dyDescent="0.55000000000000004">
      <c r="B55">
        <v>13</v>
      </c>
      <c r="C55">
        <f t="shared" si="0"/>
        <v>2.2076056484685034</v>
      </c>
      <c r="D55">
        <f t="shared" si="10"/>
        <v>-0.86194802205186105</v>
      </c>
      <c r="E55">
        <f t="shared" si="11"/>
        <v>0.3750274753679847</v>
      </c>
    </row>
    <row r="56" spans="2:5" x14ac:dyDescent="0.55000000000000004">
      <c r="B56">
        <v>14</v>
      </c>
      <c r="C56">
        <f t="shared" si="0"/>
        <v>2.3774214675814651</v>
      </c>
      <c r="D56">
        <f t="shared" si="10"/>
        <v>-0.91292963540747318</v>
      </c>
      <c r="E56">
        <f t="shared" si="11"/>
        <v>0.22396312373865931</v>
      </c>
    </row>
    <row r="57" spans="2:5" x14ac:dyDescent="0.55000000000000004">
      <c r="B57">
        <v>15</v>
      </c>
      <c r="C57">
        <f t="shared" si="0"/>
        <v>2.5472372866944268</v>
      </c>
      <c r="D57">
        <f t="shared" si="10"/>
        <v>-0.93764792531921537</v>
      </c>
      <c r="E57">
        <f t="shared" si="11"/>
        <v>6.6455760808005665E-2</v>
      </c>
    </row>
    <row r="58" spans="2:5" x14ac:dyDescent="0.55000000000000004">
      <c r="B58">
        <v>16</v>
      </c>
      <c r="C58">
        <f t="shared" si="0"/>
        <v>2.717053105807389</v>
      </c>
      <c r="D58">
        <f t="shared" si="10"/>
        <v>-0.93539179159080421</v>
      </c>
      <c r="E58">
        <f t="shared" si="11"/>
        <v>-9.2963413365395556E-2</v>
      </c>
    </row>
    <row r="59" spans="2:5" x14ac:dyDescent="0.55000000000000004">
      <c r="B59">
        <v>17</v>
      </c>
      <c r="C59">
        <f t="shared" si="0"/>
        <v>2.8868689249203507</v>
      </c>
      <c r="D59">
        <f t="shared" si="10"/>
        <v>-0.90622613908187355</v>
      </c>
      <c r="E59">
        <f t="shared" si="11"/>
        <v>-0.24970819939433458</v>
      </c>
    </row>
    <row r="60" spans="2:5" x14ac:dyDescent="0.55000000000000004">
      <c r="B60">
        <v>18</v>
      </c>
      <c r="C60">
        <f t="shared" si="0"/>
        <v>3.0566847440333125</v>
      </c>
      <c r="D60">
        <f t="shared" si="10"/>
        <v>-0.85099001051333534</v>
      </c>
      <c r="E60">
        <f t="shared" si="11"/>
        <v>-0.39926933516927288</v>
      </c>
    </row>
    <row r="61" spans="2:5" x14ac:dyDescent="0.55000000000000004">
      <c r="B61">
        <v>19</v>
      </c>
      <c r="C61">
        <f t="shared" si="0"/>
        <v>3.2265005631462738</v>
      </c>
      <c r="D61">
        <f t="shared" si="10"/>
        <v>-0.77127244873594103</v>
      </c>
      <c r="E61">
        <f t="shared" si="11"/>
        <v>-0.53734421911923946</v>
      </c>
    </row>
    <row r="62" spans="2:5" x14ac:dyDescent="0.55000000000000004">
      <c r="B62">
        <v>20</v>
      </c>
      <c r="C62">
        <f t="shared" si="0"/>
        <v>3.3963163822592359</v>
      </c>
      <c r="D62">
        <f t="shared" si="10"/>
        <v>-0.66936678286062556</v>
      </c>
      <c r="E62">
        <f t="shared" si="11"/>
        <v>-0.6599606882253034</v>
      </c>
    </row>
    <row r="63" spans="2:5" x14ac:dyDescent="0.55000000000000004">
      <c r="B63">
        <v>21</v>
      </c>
      <c r="C63">
        <f t="shared" si="0"/>
        <v>3.5661322013721972</v>
      </c>
      <c r="D63">
        <f t="shared" si="10"/>
        <v>-0.54820465335544444</v>
      </c>
      <c r="E63">
        <f t="shared" si="11"/>
        <v>-0.76359128991852498</v>
      </c>
    </row>
    <row r="64" spans="2:5" x14ac:dyDescent="0.55000000000000004">
      <c r="B64">
        <v>22</v>
      </c>
      <c r="C64">
        <f t="shared" si="0"/>
        <v>3.7359480204851594</v>
      </c>
      <c r="D64">
        <f t="shared" si="10"/>
        <v>-0.41127167408692644</v>
      </c>
      <c r="E64">
        <f t="shared" si="11"/>
        <v>-0.84525476046795311</v>
      </c>
    </row>
    <row r="65" spans="1:20" x14ac:dyDescent="0.55000000000000004">
      <c r="B65">
        <v>23</v>
      </c>
      <c r="C65">
        <f t="shared" si="0"/>
        <v>3.9057638395981211</v>
      </c>
      <c r="D65">
        <f t="shared" si="10"/>
        <v>-0.2625071575553804</v>
      </c>
      <c r="E65">
        <f t="shared" si="11"/>
        <v>-0.90260179051018652</v>
      </c>
    </row>
    <row r="66" spans="1:20" x14ac:dyDescent="0.55000000000000004">
      <c r="B66">
        <v>24</v>
      </c>
      <c r="C66">
        <f t="shared" si="0"/>
        <v>4.0755796587110833</v>
      </c>
      <c r="D66">
        <f t="shared" si="10"/>
        <v>-0.10619078804654392</v>
      </c>
      <c r="E66">
        <f t="shared" si="11"/>
        <v>-0.93398261040238539</v>
      </c>
    </row>
    <row r="67" spans="1:20" x14ac:dyDescent="0.55000000000000004">
      <c r="B67">
        <v>25</v>
      </c>
      <c r="C67">
        <f t="shared" si="0"/>
        <v>4.2453954778240446</v>
      </c>
      <c r="D67">
        <f t="shared" si="10"/>
        <v>5.3180497093309666E-2</v>
      </c>
      <c r="E67">
        <f t="shared" si="11"/>
        <v>-0.93849445109116569</v>
      </c>
      <c r="K67" t="s">
        <v>44</v>
      </c>
      <c r="L67" t="s">
        <v>45</v>
      </c>
    </row>
    <row r="68" spans="1:20" x14ac:dyDescent="0.55000000000000004">
      <c r="B68">
        <v>26</v>
      </c>
      <c r="C68">
        <f t="shared" si="0"/>
        <v>4.4152112969370068</v>
      </c>
      <c r="D68">
        <f t="shared" si="10"/>
        <v>0.21102187615727688</v>
      </c>
      <c r="E68">
        <f t="shared" si="11"/>
        <v>-0.9160075151345991</v>
      </c>
      <c r="H68" t="s">
        <v>37</v>
      </c>
      <c r="I68">
        <f>F79</f>
        <v>0.52930667884209581</v>
      </c>
      <c r="J68">
        <f>G79</f>
        <v>-5.2930685527772603E-4</v>
      </c>
      <c r="K68">
        <f>-(J69-J68)</f>
        <v>-5.2930685527772603E-4</v>
      </c>
      <c r="L68">
        <f>(I69-I68)</f>
        <v>6.9328488191633397E-4</v>
      </c>
    </row>
    <row r="69" spans="1:20" x14ac:dyDescent="0.55000000000000004">
      <c r="B69">
        <v>27</v>
      </c>
      <c r="C69">
        <f t="shared" si="0"/>
        <v>4.585027116049968</v>
      </c>
      <c r="D69">
        <f t="shared" si="10"/>
        <v>0.36279254005076123</v>
      </c>
      <c r="E69">
        <f t="shared" si="11"/>
        <v>-0.86716871073829505</v>
      </c>
      <c r="H69" t="s">
        <v>38</v>
      </c>
      <c r="I69">
        <f>D79</f>
        <v>0.52999996372401215</v>
      </c>
      <c r="J69">
        <f>E79</f>
        <v>0</v>
      </c>
      <c r="K69">
        <f>-(J70-J69)</f>
        <v>-5.3069249550378886E-4</v>
      </c>
      <c r="L69">
        <f>(I70-I69)</f>
        <v>6.923548822663772E-4</v>
      </c>
    </row>
    <row r="70" spans="1:20" x14ac:dyDescent="0.55000000000000004">
      <c r="B70">
        <v>28</v>
      </c>
      <c r="C70">
        <f t="shared" ref="C70:C78" si="12">B70/$C$2*2*PI()</f>
        <v>4.7548429351629302</v>
      </c>
      <c r="D70">
        <f t="shared" si="10"/>
        <v>0.50412632310170091</v>
      </c>
      <c r="E70">
        <f t="shared" si="11"/>
        <v>-0.79338304138414717</v>
      </c>
      <c r="H70" t="s">
        <v>39</v>
      </c>
      <c r="I70">
        <f>H79</f>
        <v>0.53069231860627852</v>
      </c>
      <c r="J70">
        <f>I79</f>
        <v>5.3069249550378886E-4</v>
      </c>
    </row>
    <row r="71" spans="1:20" x14ac:dyDescent="0.55000000000000004">
      <c r="B71">
        <v>29</v>
      </c>
      <c r="C71">
        <f t="shared" si="12"/>
        <v>4.9246587542758915</v>
      </c>
      <c r="D71">
        <f t="shared" si="10"/>
        <v>0.63095730969748998</v>
      </c>
      <c r="E71">
        <f t="shared" si="11"/>
        <v>-0.69677318643824515</v>
      </c>
      <c r="H71" t="s">
        <v>40</v>
      </c>
      <c r="I71">
        <f>J79</f>
        <v>0.52965332128305398</v>
      </c>
      <c r="J71">
        <f>K79</f>
        <v>-2.6465342763886302E-4</v>
      </c>
      <c r="K71">
        <f>(I68+I69)/2</f>
        <v>0.52965332128305398</v>
      </c>
      <c r="L71">
        <f>(J68+J69)/2</f>
        <v>-2.6465342763886302E-4</v>
      </c>
    </row>
    <row r="72" spans="1:20" x14ac:dyDescent="0.55000000000000004">
      <c r="B72">
        <v>30</v>
      </c>
      <c r="C72">
        <f t="shared" si="12"/>
        <v>5.0944745733888537</v>
      </c>
      <c r="D72">
        <f t="shared" si="10"/>
        <v>0.73963680327436498</v>
      </c>
      <c r="E72">
        <f t="shared" si="11"/>
        <v>-0.58011843553026154</v>
      </c>
      <c r="H72" t="s">
        <v>41</v>
      </c>
      <c r="I72">
        <f>N79</f>
        <v>0.52912401442777623</v>
      </c>
      <c r="J72">
        <f>O79</f>
        <v>4.2863145427747096E-4</v>
      </c>
      <c r="K72">
        <f>K71+K68</f>
        <v>0.52912401442777623</v>
      </c>
      <c r="L72">
        <f>L71+L68</f>
        <v>4.2863145427747096E-4</v>
      </c>
    </row>
    <row r="73" spans="1:20" x14ac:dyDescent="0.55000000000000004">
      <c r="B73">
        <v>31</v>
      </c>
      <c r="C73">
        <f t="shared" si="12"/>
        <v>5.2642903925018159</v>
      </c>
      <c r="D73">
        <f t="shared" si="10"/>
        <v>0.82703829267437434</v>
      </c>
      <c r="E73">
        <f t="shared" si="11"/>
        <v>-0.44677473345104907</v>
      </c>
      <c r="H73" t="s">
        <v>42</v>
      </c>
      <c r="I73">
        <f>L79</f>
        <v>0.53034614116514533</v>
      </c>
      <c r="J73">
        <f>M79</f>
        <v>2.6534624775189443E-4</v>
      </c>
      <c r="K73">
        <f>(I69+I70)/2</f>
        <v>0.53034614116514533</v>
      </c>
      <c r="L73">
        <f>(J69+J70)/2</f>
        <v>2.6534624775189443E-4</v>
      </c>
    </row>
    <row r="74" spans="1:20" x14ac:dyDescent="0.55000000000000004">
      <c r="B74">
        <v>32</v>
      </c>
      <c r="C74">
        <f t="shared" si="12"/>
        <v>5.434106211614778</v>
      </c>
      <c r="D74">
        <f t="shared" si="10"/>
        <v>0.89064739617897082</v>
      </c>
      <c r="E74">
        <f t="shared" si="11"/>
        <v>-0.30057813573115943</v>
      </c>
      <c r="H74" t="s">
        <v>43</v>
      </c>
      <c r="I74">
        <f>P79</f>
        <v>0.52981544866964159</v>
      </c>
      <c r="J74">
        <f>Q79</f>
        <v>9.5770113001827158E-4</v>
      </c>
      <c r="K74">
        <f>K73+K69</f>
        <v>0.52981544866964159</v>
      </c>
      <c r="L74">
        <f>L73+L69</f>
        <v>9.5770113001827158E-4</v>
      </c>
    </row>
    <row r="75" spans="1:20" x14ac:dyDescent="0.55000000000000004">
      <c r="B75">
        <v>33</v>
      </c>
      <c r="C75">
        <f t="shared" si="12"/>
        <v>5.6039220307277393</v>
      </c>
      <c r="D75">
        <f t="shared" si="10"/>
        <v>0.92863419569313044</v>
      </c>
      <c r="E75">
        <f t="shared" si="11"/>
        <v>-0.14573445230751927</v>
      </c>
      <c r="N75">
        <f>N79-J79</f>
        <v>-5.2930685527774468E-4</v>
      </c>
      <c r="O75">
        <f t="shared" ref="O75:Q75" si="13">O79-K79</f>
        <v>6.9328488191633397E-4</v>
      </c>
      <c r="P75">
        <f t="shared" si="13"/>
        <v>-5.3069249550374842E-4</v>
      </c>
      <c r="Q75">
        <f t="shared" si="13"/>
        <v>6.923548822663772E-4</v>
      </c>
    </row>
    <row r="76" spans="1:20" x14ac:dyDescent="0.55000000000000004">
      <c r="B76">
        <v>34</v>
      </c>
      <c r="C76">
        <f t="shared" si="12"/>
        <v>5.7737378498407015</v>
      </c>
      <c r="D76">
        <f t="shared" si="10"/>
        <v>0.93990588015722298</v>
      </c>
      <c r="E76">
        <f t="shared" si="11"/>
        <v>1.3301745970959613E-2</v>
      </c>
    </row>
    <row r="77" spans="1:20" x14ac:dyDescent="0.55000000000000004">
      <c r="B77">
        <v>35</v>
      </c>
      <c r="C77">
        <f t="shared" si="12"/>
        <v>5.9435536689536628</v>
      </c>
      <c r="D77">
        <f t="shared" si="10"/>
        <v>0.92413818373152057</v>
      </c>
      <c r="E77">
        <f t="shared" si="11"/>
        <v>0.1719552772362811</v>
      </c>
      <c r="F77" t="s">
        <v>20</v>
      </c>
      <c r="H77" t="s">
        <v>21</v>
      </c>
      <c r="J77" t="s">
        <v>18</v>
      </c>
      <c r="L77" t="s">
        <v>19</v>
      </c>
      <c r="N77" t="s">
        <v>33</v>
      </c>
      <c r="P77" t="s">
        <v>34</v>
      </c>
    </row>
    <row r="78" spans="1:20" x14ac:dyDescent="0.55000000000000004">
      <c r="B78">
        <v>36</v>
      </c>
      <c r="C78">
        <f t="shared" si="12"/>
        <v>6.1133694880666249</v>
      </c>
      <c r="D78">
        <f t="shared" si="10"/>
        <v>0.88178471433401784</v>
      </c>
      <c r="E78">
        <f t="shared" si="11"/>
        <v>0.32566196825370081</v>
      </c>
      <c r="F78" t="s">
        <v>14</v>
      </c>
      <c r="G78" t="s">
        <v>15</v>
      </c>
      <c r="H78" t="s">
        <v>16</v>
      </c>
      <c r="I78" t="s">
        <v>17</v>
      </c>
      <c r="J78" t="s">
        <v>25</v>
      </c>
      <c r="K78" t="s">
        <v>26</v>
      </c>
      <c r="L78" t="s">
        <v>29</v>
      </c>
      <c r="M78" t="s">
        <v>30</v>
      </c>
      <c r="N78" t="s">
        <v>27</v>
      </c>
      <c r="O78" t="s">
        <v>28</v>
      </c>
      <c r="P78" t="s">
        <v>31</v>
      </c>
      <c r="Q78" t="s">
        <v>32</v>
      </c>
      <c r="R78" t="s">
        <v>24</v>
      </c>
      <c r="S78" t="s">
        <v>35</v>
      </c>
      <c r="T78" t="s">
        <v>36</v>
      </c>
    </row>
    <row r="79" spans="1:20" x14ac:dyDescent="0.55000000000000004">
      <c r="A79" t="s">
        <v>13</v>
      </c>
      <c r="B79">
        <f>B5</f>
        <v>0</v>
      </c>
      <c r="D79">
        <f>D5*$F5</f>
        <v>0.52999996372401215</v>
      </c>
      <c r="E79">
        <f>E5*$F5</f>
        <v>0</v>
      </c>
      <c r="F79">
        <f>G5*$K5</f>
        <v>0.52930667884209581</v>
      </c>
      <c r="G79">
        <f>H5*$K5</f>
        <v>-5.2930685527772603E-4</v>
      </c>
      <c r="H79">
        <f>I5*$L5</f>
        <v>0.53069231860627852</v>
      </c>
      <c r="I79">
        <f>J5*$L5</f>
        <v>5.3069249550378886E-4</v>
      </c>
      <c r="J79">
        <f>(D79+F79)/2</f>
        <v>0.52965332128305398</v>
      </c>
      <c r="K79">
        <f>(E79+G79)/2</f>
        <v>-2.6465342763886302E-4</v>
      </c>
      <c r="L79">
        <f>(D79+H79)/2</f>
        <v>0.53034614116514533</v>
      </c>
      <c r="M79">
        <f>(E79+I79)/2</f>
        <v>2.6534624775189443E-4</v>
      </c>
      <c r="N79">
        <f>-(E79-G79)+J79</f>
        <v>0.52912401442777623</v>
      </c>
      <c r="O79">
        <f>D79-F79+K79</f>
        <v>4.2863145427747096E-4</v>
      </c>
      <c r="P79">
        <f>-(I79-E79)+L79</f>
        <v>0.52981544866964159</v>
      </c>
      <c r="Q79">
        <f>H79-D79+M79</f>
        <v>9.5770113001827158E-4</v>
      </c>
      <c r="R79" s="3">
        <f>(J79*(Q79-M79)+L79*(K79-Q79)+P79*(M79-K79))/((L79-P79)*(K79-O79)-(J79-N79)*(M79-Q79))</f>
        <v>523.74203726207986</v>
      </c>
      <c r="S79" s="3">
        <f>J79+R79*(N79-J79)</f>
        <v>0.2524330705631031</v>
      </c>
      <c r="T79">
        <f>K79+R79*(O79-K79)</f>
        <v>0.36283778303022235</v>
      </c>
    </row>
    <row r="80" spans="1:20" x14ac:dyDescent="0.55000000000000004">
      <c r="B80">
        <f>B6</f>
        <v>1</v>
      </c>
      <c r="D80">
        <f>D6*$F6</f>
        <v>0.63210853578941339</v>
      </c>
      <c r="E80">
        <f>E6*$F6</f>
        <v>0.10838589348985558</v>
      </c>
      <c r="F80">
        <f t="shared" ref="F80:G80" si="14">G6*$K6</f>
        <v>0.63160984544697985</v>
      </c>
      <c r="G80">
        <f t="shared" si="14"/>
        <v>0.10765031588055007</v>
      </c>
      <c r="H80">
        <f t="shared" ref="H80:I80" si="15">I6*$L6</f>
        <v>0.6326058820882523</v>
      </c>
      <c r="I80">
        <f t="shared" si="15"/>
        <v>0.10912248910625015</v>
      </c>
      <c r="J80">
        <f t="shared" ref="J80:J115" si="16">(D80+F80)/2</f>
        <v>0.63185919061819662</v>
      </c>
      <c r="K80">
        <f t="shared" ref="K80:K115" si="17">(E80+G80)/2</f>
        <v>0.10801810468520283</v>
      </c>
      <c r="L80">
        <f t="shared" ref="L80:L115" si="18">(D80+H80)/2</f>
        <v>0.63235720893883285</v>
      </c>
      <c r="M80">
        <f t="shared" ref="M80:M115" si="19">(E80+I80)/2</f>
        <v>0.10875419129805286</v>
      </c>
      <c r="N80">
        <f t="shared" ref="N80:N115" si="20">-(E80-G80)+J80</f>
        <v>0.63112361300889108</v>
      </c>
      <c r="O80">
        <f t="shared" ref="O80:O115" si="21">D80-F80+K80</f>
        <v>0.10851679502763638</v>
      </c>
      <c r="P80">
        <f t="shared" ref="P80:P115" si="22">-(I80-E80)+L80</f>
        <v>0.63162061332243824</v>
      </c>
      <c r="Q80">
        <f t="shared" ref="Q80:Q115" si="23">H80-D80+M80</f>
        <v>0.10925153759689177</v>
      </c>
      <c r="R80" s="3">
        <f t="shared" ref="R80:R115" si="24">(J80*(Q80-M80)+L80*(K80-Q80)+P80*(M80-K80))/((L80-P80)*(K80-O80)-(J80-N80)*(M80-Q80))</f>
        <v>527.8860395509912</v>
      </c>
      <c r="S80" s="3">
        <f t="shared" ref="S80:S115" si="25">J80+R80*(N80-J80)</f>
        <v>0.24355803965951001</v>
      </c>
      <c r="T80">
        <f t="shared" ref="T80:T115" si="26">K80+R80*(O80-K80)</f>
        <v>0.37126977451477705</v>
      </c>
    </row>
    <row r="81" spans="2:20" x14ac:dyDescent="0.55000000000000004">
      <c r="B81">
        <f>B7</f>
        <v>2</v>
      </c>
      <c r="D81">
        <f>D7*$F7</f>
        <v>0.69580298383169836</v>
      </c>
      <c r="E81">
        <f>E7*$F7</f>
        <v>0.2458428339021822</v>
      </c>
      <c r="F81">
        <f t="shared" ref="F81:G81" si="27">G7*$K7</f>
        <v>0.69555773342218241</v>
      </c>
      <c r="G81">
        <f t="shared" si="27"/>
        <v>0.24497406858106227</v>
      </c>
      <c r="H81">
        <f t="shared" ref="H81:I81" si="28">I7*$L7</f>
        <v>0.69604661875191787</v>
      </c>
      <c r="I81">
        <f t="shared" si="28"/>
        <v>0.2467121314169862</v>
      </c>
      <c r="J81">
        <f t="shared" si="16"/>
        <v>0.69568035862694044</v>
      </c>
      <c r="K81">
        <f t="shared" si="17"/>
        <v>0.24540845124162225</v>
      </c>
      <c r="L81">
        <f t="shared" si="18"/>
        <v>0.69592480129180811</v>
      </c>
      <c r="M81">
        <f t="shared" si="19"/>
        <v>0.24627748265958421</v>
      </c>
      <c r="N81">
        <f t="shared" si="20"/>
        <v>0.69481159330582054</v>
      </c>
      <c r="O81">
        <f t="shared" si="21"/>
        <v>0.2456537016511382</v>
      </c>
      <c r="P81">
        <f t="shared" si="22"/>
        <v>0.69505550377700409</v>
      </c>
      <c r="Q81">
        <f t="shared" si="23"/>
        <v>0.24652111757980372</v>
      </c>
      <c r="R81" s="3">
        <f t="shared" si="24"/>
        <v>531.2911777579061</v>
      </c>
      <c r="S81" s="3">
        <f t="shared" si="25"/>
        <v>0.2341130079739222</v>
      </c>
      <c r="T81">
        <f t="shared" si="26"/>
        <v>0.37570783015896081</v>
      </c>
    </row>
    <row r="82" spans="2:20" x14ac:dyDescent="0.55000000000000004">
      <c r="B82">
        <f>B8</f>
        <v>3</v>
      </c>
      <c r="D82">
        <f>D8*$F8</f>
        <v>0.71333161882759866</v>
      </c>
      <c r="E82">
        <f>E8*$F8</f>
        <v>0.39849095051271261</v>
      </c>
      <c r="F82">
        <f t="shared" ref="F82:G82" si="29">G8*$K8</f>
        <v>0.71337152362123235</v>
      </c>
      <c r="G82">
        <f t="shared" si="29"/>
        <v>0.39757777056447952</v>
      </c>
      <c r="H82">
        <f t="shared" ref="H82:I82" si="30">I8*$L8</f>
        <v>0.71329000118346397</v>
      </c>
      <c r="I82">
        <f t="shared" si="30"/>
        <v>0.39940411233885004</v>
      </c>
      <c r="J82">
        <f t="shared" si="16"/>
        <v>0.7133515712244155</v>
      </c>
      <c r="K82">
        <f t="shared" si="17"/>
        <v>0.39803436053859609</v>
      </c>
      <c r="L82">
        <f t="shared" si="18"/>
        <v>0.71331081000553131</v>
      </c>
      <c r="M82">
        <f t="shared" si="19"/>
        <v>0.39894753142578132</v>
      </c>
      <c r="N82">
        <f t="shared" si="20"/>
        <v>0.71243839127618247</v>
      </c>
      <c r="O82">
        <f t="shared" si="21"/>
        <v>0.39799445574496239</v>
      </c>
      <c r="P82">
        <f t="shared" si="22"/>
        <v>0.71239764817939388</v>
      </c>
      <c r="Q82">
        <f t="shared" si="23"/>
        <v>0.39890591378164664</v>
      </c>
      <c r="R82" s="3">
        <f t="shared" si="24"/>
        <v>533.95645844569401</v>
      </c>
      <c r="S82" s="3">
        <f t="shared" si="25"/>
        <v>0.22575324014228254</v>
      </c>
      <c r="T82">
        <f t="shared" si="26"/>
        <v>0.37672693825494263</v>
      </c>
    </row>
    <row r="83" spans="2:20" x14ac:dyDescent="0.55000000000000004">
      <c r="B83">
        <f>B9</f>
        <v>4</v>
      </c>
      <c r="D83">
        <f>D9*$F9</f>
        <v>0.68191555855068864</v>
      </c>
      <c r="E83">
        <f>E9*$F9</f>
        <v>0.55060835953977849</v>
      </c>
      <c r="F83">
        <f t="shared" ref="F83:G83" si="31">G9*$K9</f>
        <v>0.68224147403524071</v>
      </c>
      <c r="G83">
        <f t="shared" si="31"/>
        <v>0.54974538766562375</v>
      </c>
      <c r="H83">
        <f t="shared" ref="H83:I83" si="32">I9*$L9</f>
        <v>0.6815880188382899</v>
      </c>
      <c r="I83">
        <f t="shared" si="32"/>
        <v>0.55147075962715197</v>
      </c>
      <c r="J83">
        <f t="shared" si="16"/>
        <v>0.68207851629296468</v>
      </c>
      <c r="K83">
        <f t="shared" si="17"/>
        <v>0.55017687360270107</v>
      </c>
      <c r="L83">
        <f t="shared" si="18"/>
        <v>0.68175178869448927</v>
      </c>
      <c r="M83">
        <f t="shared" si="19"/>
        <v>0.55103955958346518</v>
      </c>
      <c r="N83">
        <f t="shared" si="20"/>
        <v>0.68121554441880994</v>
      </c>
      <c r="O83">
        <f t="shared" si="21"/>
        <v>0.54985095811814899</v>
      </c>
      <c r="P83">
        <f t="shared" si="22"/>
        <v>0.68088938860711579</v>
      </c>
      <c r="Q83">
        <f t="shared" si="23"/>
        <v>0.55071201987106644</v>
      </c>
      <c r="R83" s="3">
        <f t="shared" si="24"/>
        <v>535.88637106787235</v>
      </c>
      <c r="S83" s="3">
        <f t="shared" si="25"/>
        <v>0.21962365031854109</v>
      </c>
      <c r="T83">
        <f t="shared" si="26"/>
        <v>0.37552320731126232</v>
      </c>
    </row>
    <row r="84" spans="2:20" x14ac:dyDescent="0.55000000000000004">
      <c r="B84">
        <f>B10</f>
        <v>5</v>
      </c>
      <c r="D84">
        <f>D10*$F10</f>
        <v>0.60408853462795775</v>
      </c>
      <c r="E84">
        <f>E10*$F10</f>
        <v>0.68637790551306732</v>
      </c>
      <c r="F84">
        <f t="shared" ref="F84:G84" si="33">G10*$K10</f>
        <v>0.60467020301057239</v>
      </c>
      <c r="G84">
        <f t="shared" si="33"/>
        <v>0.68565508300595657</v>
      </c>
      <c r="H84">
        <f t="shared" ref="H84:I84" si="34">I10*$L10</f>
        <v>0.60350550755470544</v>
      </c>
      <c r="I84">
        <f t="shared" si="34"/>
        <v>0.68709966091177421</v>
      </c>
      <c r="J84">
        <f t="shared" si="16"/>
        <v>0.60437936881926513</v>
      </c>
      <c r="K84">
        <f t="shared" si="17"/>
        <v>0.68601649425951194</v>
      </c>
      <c r="L84">
        <f t="shared" si="18"/>
        <v>0.6037970210913316</v>
      </c>
      <c r="M84">
        <f t="shared" si="19"/>
        <v>0.68673878321242077</v>
      </c>
      <c r="N84">
        <f t="shared" si="20"/>
        <v>0.60365654631215437</v>
      </c>
      <c r="O84">
        <f t="shared" si="21"/>
        <v>0.6854348258768973</v>
      </c>
      <c r="P84">
        <f t="shared" si="22"/>
        <v>0.60307526569262471</v>
      </c>
      <c r="Q84">
        <f t="shared" si="23"/>
        <v>0.68615575613916846</v>
      </c>
      <c r="R84" s="3">
        <f t="shared" si="24"/>
        <v>537.08692118359158</v>
      </c>
      <c r="S84" s="3">
        <f t="shared" si="25"/>
        <v>0.21616085391294548</v>
      </c>
      <c r="T84">
        <f t="shared" si="26"/>
        <v>0.37361001349117462</v>
      </c>
    </row>
    <row r="85" spans="2:20" x14ac:dyDescent="0.55000000000000004">
      <c r="B85">
        <f>B11</f>
        <v>6</v>
      </c>
      <c r="D85">
        <f>D11*$F11</f>
        <v>0.48743778801882021</v>
      </c>
      <c r="E85">
        <f>E11*$F11</f>
        <v>0.79164927199603008</v>
      </c>
      <c r="F85">
        <f t="shared" ref="F85:G85" si="35">G11*$K11</f>
        <v>0.48821709433088883</v>
      </c>
      <c r="G85">
        <f t="shared" si="35"/>
        <v>0.79114183220451872</v>
      </c>
      <c r="H85">
        <f t="shared" ref="H85:I85" si="36">I11*$L11</f>
        <v>0.48665753643566545</v>
      </c>
      <c r="I85">
        <f t="shared" si="36"/>
        <v>0.79215526292796024</v>
      </c>
      <c r="J85">
        <f t="shared" si="16"/>
        <v>0.48782744117485455</v>
      </c>
      <c r="K85">
        <f t="shared" si="17"/>
        <v>0.79139555210027446</v>
      </c>
      <c r="L85">
        <f t="shared" si="18"/>
        <v>0.48704766222724283</v>
      </c>
      <c r="M85">
        <f t="shared" si="19"/>
        <v>0.7919022674619951</v>
      </c>
      <c r="N85">
        <f t="shared" si="20"/>
        <v>0.48732000138334319</v>
      </c>
      <c r="O85">
        <f t="shared" si="21"/>
        <v>0.79061624578820577</v>
      </c>
      <c r="P85">
        <f t="shared" si="22"/>
        <v>0.48654167129531267</v>
      </c>
      <c r="Q85">
        <f t="shared" si="23"/>
        <v>0.79112201587884035</v>
      </c>
      <c r="R85" s="3">
        <f t="shared" si="24"/>
        <v>537.56299044265768</v>
      </c>
      <c r="S85" s="3">
        <f t="shared" si="25"/>
        <v>0.21504658938041188</v>
      </c>
      <c r="T85">
        <f t="shared" si="26"/>
        <v>0.37246932051379378</v>
      </c>
    </row>
    <row r="86" spans="2:20" x14ac:dyDescent="0.55000000000000004">
      <c r="B86">
        <f>B12</f>
        <v>7</v>
      </c>
      <c r="D86">
        <f>D12*$F12</f>
        <v>0.34377478088351404</v>
      </c>
      <c r="E86">
        <f>E12*$F12</f>
        <v>0.85551644145237049</v>
      </c>
      <c r="F86">
        <f t="shared" ref="F86:G86" si="37">G12*$K12</f>
        <v>0.34467215246830091</v>
      </c>
      <c r="G86">
        <f t="shared" si="37"/>
        <v>0.85527652605767412</v>
      </c>
      <c r="H86">
        <f t="shared" ref="H86:I86" si="38">I12*$L12</f>
        <v>0.34287697961368857</v>
      </c>
      <c r="I86">
        <f t="shared" si="38"/>
        <v>0.85575468229923757</v>
      </c>
      <c r="J86">
        <f t="shared" si="16"/>
        <v>0.34422346667590747</v>
      </c>
      <c r="K86">
        <f t="shared" si="17"/>
        <v>0.85539648375502231</v>
      </c>
      <c r="L86">
        <f t="shared" si="18"/>
        <v>0.34332588024860133</v>
      </c>
      <c r="M86">
        <f t="shared" si="19"/>
        <v>0.85563556187580403</v>
      </c>
      <c r="N86">
        <f t="shared" si="20"/>
        <v>0.34398355128121111</v>
      </c>
      <c r="O86">
        <f t="shared" si="21"/>
        <v>0.85449911217023544</v>
      </c>
      <c r="P86">
        <f t="shared" si="22"/>
        <v>0.34308763940173426</v>
      </c>
      <c r="Q86">
        <f t="shared" si="23"/>
        <v>0.8547377606059785</v>
      </c>
      <c r="R86" s="3">
        <f t="shared" si="24"/>
        <v>537.31680058855773</v>
      </c>
      <c r="S86" s="3">
        <f t="shared" si="25"/>
        <v>0.21531289438571499</v>
      </c>
      <c r="T86">
        <f t="shared" si="26"/>
        <v>0.37322365487825993</v>
      </c>
    </row>
    <row r="87" spans="2:20" x14ac:dyDescent="0.55000000000000004">
      <c r="B87">
        <f>B13</f>
        <v>8</v>
      </c>
      <c r="D87">
        <f>D13*$F13</f>
        <v>0.18782938765702689</v>
      </c>
      <c r="E87">
        <f>E13*$F13</f>
        <v>0.87153141330035588</v>
      </c>
      <c r="F87">
        <f t="shared" ref="F87:G87" si="39">G13*$K13</f>
        <v>0.18875261283031461</v>
      </c>
      <c r="G87">
        <f t="shared" si="39"/>
        <v>0.87158228312674435</v>
      </c>
      <c r="H87">
        <f t="shared" ref="H87:I87" si="40">I13*$L13</f>
        <v>0.1869062933309808</v>
      </c>
      <c r="I87">
        <f t="shared" si="40"/>
        <v>0.87147882423608658</v>
      </c>
      <c r="J87">
        <f t="shared" si="16"/>
        <v>0.18829100024367074</v>
      </c>
      <c r="K87">
        <f t="shared" si="17"/>
        <v>0.87155684821355006</v>
      </c>
      <c r="L87">
        <f t="shared" si="18"/>
        <v>0.18736784049400385</v>
      </c>
      <c r="M87">
        <f t="shared" si="19"/>
        <v>0.87150511876822123</v>
      </c>
      <c r="N87">
        <f t="shared" si="20"/>
        <v>0.1883418700700592</v>
      </c>
      <c r="O87">
        <f t="shared" si="21"/>
        <v>0.87063362304026237</v>
      </c>
      <c r="P87">
        <f t="shared" si="22"/>
        <v>0.18742042955827315</v>
      </c>
      <c r="Q87">
        <f t="shared" si="23"/>
        <v>0.87058202444217514</v>
      </c>
      <c r="R87" s="3">
        <f t="shared" si="24"/>
        <v>536.34732508473655</v>
      </c>
      <c r="S87" s="3">
        <f t="shared" si="25"/>
        <v>0.21557489555464973</v>
      </c>
      <c r="T87">
        <f t="shared" si="26"/>
        <v>0.37638749606980543</v>
      </c>
    </row>
    <row r="88" spans="2:20" x14ac:dyDescent="0.55000000000000004">
      <c r="B88">
        <f>B14</f>
        <v>9</v>
      </c>
      <c r="D88">
        <f>D14*$F14</f>
        <v>3.5615493524623301E-2</v>
      </c>
      <c r="E88">
        <f>E14*$F14</f>
        <v>0.83841644632143819</v>
      </c>
      <c r="F88">
        <f t="shared" ref="F88:G88" si="41">G14*$K14</f>
        <v>3.6469959748107975E-2</v>
      </c>
      <c r="G88">
        <f t="shared" si="41"/>
        <v>0.83874994324090868</v>
      </c>
      <c r="H88">
        <f t="shared" ref="H88:I88" si="42">I14*$L14</f>
        <v>3.4761701390935144E-2</v>
      </c>
      <c r="I88">
        <f t="shared" si="42"/>
        <v>0.83808137102596059</v>
      </c>
      <c r="J88">
        <f t="shared" si="16"/>
        <v>3.6042726636365638E-2</v>
      </c>
      <c r="K88">
        <f t="shared" si="17"/>
        <v>0.83858319478117349</v>
      </c>
      <c r="L88">
        <f t="shared" si="18"/>
        <v>3.5188597457779219E-2</v>
      </c>
      <c r="M88">
        <f t="shared" si="19"/>
        <v>0.83824890867369939</v>
      </c>
      <c r="N88">
        <f t="shared" si="20"/>
        <v>3.6376223555836126E-2</v>
      </c>
      <c r="O88">
        <f t="shared" si="21"/>
        <v>0.83772872855768887</v>
      </c>
      <c r="P88">
        <f t="shared" si="22"/>
        <v>3.5523672753256824E-2</v>
      </c>
      <c r="Q88">
        <f t="shared" si="23"/>
        <v>0.8373951165400112</v>
      </c>
      <c r="R88" s="3">
        <f t="shared" si="24"/>
        <v>534.65058681453286</v>
      </c>
      <c r="S88" s="3">
        <f t="shared" si="25"/>
        <v>0.21434705033210127</v>
      </c>
      <c r="T88">
        <f t="shared" si="26"/>
        <v>0.38174232698192478</v>
      </c>
    </row>
    <row r="89" spans="2:20" x14ac:dyDescent="0.55000000000000004">
      <c r="B89">
        <f>B15</f>
        <v>10</v>
      </c>
      <c r="D89">
        <f>D15*$F15</f>
        <v>-9.7346670120110862E-2</v>
      </c>
      <c r="E89">
        <f>E15*$F15</f>
        <v>0.76019415744626662</v>
      </c>
      <c r="F89">
        <f t="shared" ref="F89:G89" si="43">G15*$K15</f>
        <v>-9.6647479682406015E-2</v>
      </c>
      <c r="G89">
        <f t="shared" si="43"/>
        <v>0.76077170390927518</v>
      </c>
      <c r="H89">
        <f t="shared" ref="H89:I89" si="44">I15*$L15</f>
        <v>-9.8044720708533276E-2</v>
      </c>
      <c r="I89">
        <f t="shared" si="44"/>
        <v>0.75961534268887643</v>
      </c>
      <c r="J89">
        <f t="shared" si="16"/>
        <v>-9.6997074901258445E-2</v>
      </c>
      <c r="K89">
        <f t="shared" si="17"/>
        <v>0.76048293067777095</v>
      </c>
      <c r="L89">
        <f t="shared" si="18"/>
        <v>-9.7695695414322076E-2</v>
      </c>
      <c r="M89">
        <f t="shared" si="19"/>
        <v>0.75990475006757152</v>
      </c>
      <c r="N89">
        <f t="shared" si="20"/>
        <v>-9.6419528438249885E-2</v>
      </c>
      <c r="O89">
        <f t="shared" si="21"/>
        <v>0.75978374024006612</v>
      </c>
      <c r="P89">
        <f t="shared" si="22"/>
        <v>-9.7116880656931887E-2</v>
      </c>
      <c r="Q89">
        <f t="shared" si="23"/>
        <v>0.75920669947914909</v>
      </c>
      <c r="R89" s="3">
        <f t="shared" si="24"/>
        <v>532.2208731293515</v>
      </c>
      <c r="S89" s="3">
        <f t="shared" si="25"/>
        <v>0.2103852079139262</v>
      </c>
      <c r="T89">
        <f t="shared" si="26"/>
        <v>0.38835918543881126</v>
      </c>
    </row>
    <row r="90" spans="2:20" x14ac:dyDescent="0.55000000000000004">
      <c r="B90">
        <f>B16</f>
        <v>11</v>
      </c>
      <c r="D90">
        <f>D16*$F16</f>
        <v>-0.19774985519881919</v>
      </c>
      <c r="E90">
        <f>E16*$F16</f>
        <v>0.64572107051756655</v>
      </c>
      <c r="F90">
        <f t="shared" ref="F90:G90" si="45">G16*$K16</f>
        <v>-0.1972747969323419</v>
      </c>
      <c r="G90">
        <f t="shared" si="45"/>
        <v>0.64647809057633876</v>
      </c>
      <c r="H90">
        <f t="shared" ref="H90:I90" si="46">I16*$L16</f>
        <v>-0.19822343666731176</v>
      </c>
      <c r="I90">
        <f t="shared" si="46"/>
        <v>0.64496322612047063</v>
      </c>
      <c r="J90">
        <f t="shared" si="16"/>
        <v>-0.19751232606558056</v>
      </c>
      <c r="K90">
        <f t="shared" si="17"/>
        <v>0.64609958054695271</v>
      </c>
      <c r="L90">
        <f t="shared" si="18"/>
        <v>-0.19798664593306547</v>
      </c>
      <c r="M90">
        <f t="shared" si="19"/>
        <v>0.64534214831901859</v>
      </c>
      <c r="N90">
        <f t="shared" si="20"/>
        <v>-0.19675530600680835</v>
      </c>
      <c r="O90">
        <f t="shared" si="21"/>
        <v>0.6456245222804754</v>
      </c>
      <c r="P90">
        <f t="shared" si="22"/>
        <v>-0.19722880153596956</v>
      </c>
      <c r="Q90">
        <f t="shared" si="23"/>
        <v>0.64486856685052607</v>
      </c>
      <c r="R90" s="3">
        <f t="shared" si="24"/>
        <v>529.05299163342158</v>
      </c>
      <c r="S90" s="3">
        <f t="shared" si="25"/>
        <v>0.20299140075436389</v>
      </c>
      <c r="T90">
        <f t="shared" si="26"/>
        <v>0.39476858346694316</v>
      </c>
    </row>
    <row r="91" spans="2:20" x14ac:dyDescent="0.55000000000000004">
      <c r="B91">
        <f>B17</f>
        <v>12</v>
      </c>
      <c r="D91">
        <f>D17*$F17</f>
        <v>-0.25596591364615762</v>
      </c>
      <c r="E91">
        <f>E17*$F17</f>
        <v>0.50767810292670235</v>
      </c>
      <c r="F91">
        <f t="shared" ref="F91:G91" si="47">G17*$K17</f>
        <v>-0.25575863408363858</v>
      </c>
      <c r="G91">
        <f t="shared" si="47"/>
        <v>0.50853135927593418</v>
      </c>
      <c r="H91">
        <f t="shared" ref="H91:I91" si="48">I17*$L17</f>
        <v>-0.25617154492508981</v>
      </c>
      <c r="I91">
        <f t="shared" si="48"/>
        <v>0.50682454974690128</v>
      </c>
      <c r="J91">
        <f t="shared" si="16"/>
        <v>-0.25586227386489813</v>
      </c>
      <c r="K91">
        <f t="shared" si="17"/>
        <v>0.50810473110131826</v>
      </c>
      <c r="L91">
        <f t="shared" si="18"/>
        <v>-0.25606872928562374</v>
      </c>
      <c r="M91">
        <f t="shared" si="19"/>
        <v>0.50725132633680181</v>
      </c>
      <c r="N91">
        <f t="shared" si="20"/>
        <v>-0.25500901751566629</v>
      </c>
      <c r="O91">
        <f t="shared" si="21"/>
        <v>0.50789745153879928</v>
      </c>
      <c r="P91">
        <f t="shared" si="22"/>
        <v>-0.25521517610582267</v>
      </c>
      <c r="Q91">
        <f t="shared" si="23"/>
        <v>0.50704569505786967</v>
      </c>
      <c r="R91" s="3">
        <f t="shared" si="24"/>
        <v>525.14577330569148</v>
      </c>
      <c r="S91" s="3">
        <f t="shared" si="25"/>
        <v>0.19222169148044477</v>
      </c>
      <c r="T91">
        <f t="shared" si="26"/>
        <v>0.39925274495182284</v>
      </c>
    </row>
    <row r="92" spans="2:20" x14ac:dyDescent="0.55000000000000004">
      <c r="B92">
        <f>B18</f>
        <v>13</v>
      </c>
      <c r="D92">
        <f>D18*$F18</f>
        <v>-0.26709276302972096</v>
      </c>
      <c r="E92">
        <f>E18*$F18</f>
        <v>0.36113325588780287</v>
      </c>
      <c r="F92">
        <f t="shared" ref="F92:G92" si="49">G18*$K18</f>
        <v>-0.26716701815479854</v>
      </c>
      <c r="G92">
        <f t="shared" si="49"/>
        <v>0.36199026586527955</v>
      </c>
      <c r="H92">
        <f t="shared" ref="H92:I92" si="50">I18*$L18</f>
        <v>-0.26701687144112879</v>
      </c>
      <c r="I92">
        <f t="shared" si="50"/>
        <v>0.36027650057676036</v>
      </c>
      <c r="J92">
        <f t="shared" si="16"/>
        <v>-0.26712989059225978</v>
      </c>
      <c r="K92">
        <f t="shared" si="17"/>
        <v>0.36156176087654124</v>
      </c>
      <c r="L92">
        <f t="shared" si="18"/>
        <v>-0.2670548172354249</v>
      </c>
      <c r="M92">
        <f t="shared" si="19"/>
        <v>0.36070487823228159</v>
      </c>
      <c r="N92">
        <f t="shared" si="20"/>
        <v>-0.2662728806147831</v>
      </c>
      <c r="O92">
        <f t="shared" si="21"/>
        <v>0.36163601600161882</v>
      </c>
      <c r="P92">
        <f t="shared" si="22"/>
        <v>-0.26619806192438239</v>
      </c>
      <c r="Q92">
        <f t="shared" si="23"/>
        <v>0.36078076982087376</v>
      </c>
      <c r="R92" s="3">
        <f t="shared" si="24"/>
        <v>520.50708045881277</v>
      </c>
      <c r="S92" s="3">
        <f t="shared" si="25"/>
        <v>0.17894987070819712</v>
      </c>
      <c r="T92">
        <f t="shared" si="26"/>
        <v>0.40021207923977764</v>
      </c>
    </row>
    <row r="93" spans="2:20" x14ac:dyDescent="0.55000000000000004">
      <c r="B93">
        <f>B19</f>
        <v>14</v>
      </c>
      <c r="D93">
        <f>D19*$F19</f>
        <v>-0.23146411519639995</v>
      </c>
      <c r="E93">
        <f>E19*$F19</f>
        <v>0.22184038533508627</v>
      </c>
      <c r="F93">
        <f t="shared" ref="F93:G93" si="51">G19*$K19</f>
        <v>-0.23180248440510443</v>
      </c>
      <c r="G93">
        <f t="shared" si="51"/>
        <v>0.22260984283871366</v>
      </c>
      <c r="H93">
        <f t="shared" ref="H93:I93" si="52">I19*$L19</f>
        <v>-0.23112430169464179</v>
      </c>
      <c r="I93">
        <f t="shared" si="52"/>
        <v>0.22107169596648579</v>
      </c>
      <c r="J93">
        <f t="shared" si="16"/>
        <v>-0.2316332998007522</v>
      </c>
      <c r="K93">
        <f t="shared" si="17"/>
        <v>0.22222511408689996</v>
      </c>
      <c r="L93">
        <f t="shared" si="18"/>
        <v>-0.23129420844552087</v>
      </c>
      <c r="M93">
        <f t="shared" si="19"/>
        <v>0.22145604065078603</v>
      </c>
      <c r="N93">
        <f t="shared" si="20"/>
        <v>-0.23086384229712481</v>
      </c>
      <c r="O93">
        <f t="shared" si="21"/>
        <v>0.22256348329560444</v>
      </c>
      <c r="P93">
        <f t="shared" si="22"/>
        <v>-0.2305255190769204</v>
      </c>
      <c r="Q93">
        <f t="shared" si="23"/>
        <v>0.22179585415254419</v>
      </c>
      <c r="R93" s="3">
        <f t="shared" si="24"/>
        <v>515.16057046733249</v>
      </c>
      <c r="S93" s="3">
        <f t="shared" si="25"/>
        <v>0.16476086671830409</v>
      </c>
      <c r="T93">
        <f t="shared" si="26"/>
        <v>0.39653958867167738</v>
      </c>
    </row>
    <row r="94" spans="2:20" x14ac:dyDescent="0.55000000000000004">
      <c r="B94">
        <f>B20</f>
        <v>15</v>
      </c>
      <c r="D94">
        <f>D20*$F20</f>
        <v>-0.15456518127597474</v>
      </c>
      <c r="E94">
        <f>E20*$F20</f>
        <v>0.10446782896050372</v>
      </c>
      <c r="F94">
        <f t="shared" ref="F94:G94" si="53">G20*$K20</f>
        <v>-0.15512131470592824</v>
      </c>
      <c r="G94">
        <f t="shared" si="53"/>
        <v>0.10506984576484429</v>
      </c>
      <c r="H94">
        <f t="shared" ref="H94:I94" si="54">I20*$L20</f>
        <v>-0.15400795270447004</v>
      </c>
      <c r="I94">
        <f t="shared" si="54"/>
        <v>0.10386699831528828</v>
      </c>
      <c r="J94">
        <f t="shared" si="16"/>
        <v>-0.1548432479909515</v>
      </c>
      <c r="K94">
        <f t="shared" si="17"/>
        <v>0.10476883736267401</v>
      </c>
      <c r="L94">
        <f t="shared" si="18"/>
        <v>-0.15428656699022239</v>
      </c>
      <c r="M94">
        <f t="shared" si="19"/>
        <v>0.104167413637896</v>
      </c>
      <c r="N94">
        <f t="shared" si="20"/>
        <v>-0.15424123118661093</v>
      </c>
      <c r="O94">
        <f t="shared" si="21"/>
        <v>0.10532497079262751</v>
      </c>
      <c r="P94">
        <f t="shared" si="22"/>
        <v>-0.15368573634500696</v>
      </c>
      <c r="Q94">
        <f t="shared" si="23"/>
        <v>0.1047246422094007</v>
      </c>
      <c r="R94" s="3">
        <f t="shared" si="24"/>
        <v>509.1543465362069</v>
      </c>
      <c r="S94" s="3">
        <f t="shared" si="25"/>
        <v>0.15167622462689057</v>
      </c>
      <c r="T94">
        <f t="shared" si="26"/>
        <v>0.38792659047758954</v>
      </c>
    </row>
    <row r="95" spans="2:20" x14ac:dyDescent="0.55000000000000004">
      <c r="B95">
        <f>B21</f>
        <v>16</v>
      </c>
      <c r="D95">
        <f>D21*$F21</f>
        <v>-4.6365311561285184E-2</v>
      </c>
      <c r="E95">
        <f>E21*$F21</f>
        <v>2.095844226641801E-2</v>
      </c>
      <c r="F95">
        <f t="shared" ref="F95:G95" si="55">G21*$K21</f>
        <v>-4.7069446645647245E-2</v>
      </c>
      <c r="G95">
        <f t="shared" si="55"/>
        <v>2.1333444183182466E-2</v>
      </c>
      <c r="H95">
        <f t="shared" ref="H95:I95" si="56">I21*$L21</f>
        <v>-4.56605463950411E-2</v>
      </c>
      <c r="I95">
        <f t="shared" si="56"/>
        <v>2.0584902797558372E-2</v>
      </c>
      <c r="J95">
        <f t="shared" si="16"/>
        <v>-4.6717379103466211E-2</v>
      </c>
      <c r="K95">
        <f t="shared" si="17"/>
        <v>2.1145943224800238E-2</v>
      </c>
      <c r="L95">
        <f t="shared" si="18"/>
        <v>-4.6012928978163142E-2</v>
      </c>
      <c r="M95">
        <f t="shared" si="19"/>
        <v>2.0771672531988191E-2</v>
      </c>
      <c r="N95">
        <f t="shared" si="20"/>
        <v>-4.6342377186701755E-2</v>
      </c>
      <c r="O95">
        <f t="shared" si="21"/>
        <v>2.1850078309162298E-2</v>
      </c>
      <c r="P95">
        <f t="shared" si="22"/>
        <v>-4.5639389509303505E-2</v>
      </c>
      <c r="Q95">
        <f t="shared" si="23"/>
        <v>2.1476437698232275E-2</v>
      </c>
      <c r="R95" s="3">
        <f t="shared" si="24"/>
        <v>502.57131065128118</v>
      </c>
      <c r="S95" s="3">
        <f t="shared" si="25"/>
        <v>0.141747825701589</v>
      </c>
      <c r="T95">
        <f t="shared" si="26"/>
        <v>0.37502403544819146</v>
      </c>
    </row>
    <row r="96" spans="2:20" x14ac:dyDescent="0.55000000000000004">
      <c r="B96">
        <f>B22</f>
        <v>17</v>
      </c>
      <c r="D96">
        <f>D22*$F22</f>
        <v>7.985501619510231E-2</v>
      </c>
      <c r="E96">
        <f>E22*$F22</f>
        <v>-2.0792629037256882E-2</v>
      </c>
      <c r="F96">
        <f t="shared" ref="F96:G96" si="57">G22*$K22</f>
        <v>7.9087905554901874E-2</v>
      </c>
      <c r="G96">
        <f t="shared" si="57"/>
        <v>-2.067736086138617E-2</v>
      </c>
      <c r="H96">
        <f t="shared" ref="H96:I96" si="58">I22*$L22</f>
        <v>8.0622229999313261E-2</v>
      </c>
      <c r="I96">
        <f t="shared" si="58"/>
        <v>-2.0906330131010134E-2</v>
      </c>
      <c r="J96">
        <f t="shared" si="16"/>
        <v>7.9471460875002092E-2</v>
      </c>
      <c r="K96">
        <f t="shared" si="17"/>
        <v>-2.0734994949321524E-2</v>
      </c>
      <c r="L96">
        <f t="shared" si="18"/>
        <v>8.0238623097207779E-2</v>
      </c>
      <c r="M96">
        <f t="shared" si="19"/>
        <v>-2.084947958413351E-2</v>
      </c>
      <c r="N96">
        <f t="shared" si="20"/>
        <v>7.9586729050872801E-2</v>
      </c>
      <c r="O96">
        <f t="shared" si="21"/>
        <v>-1.9967884309121088E-2</v>
      </c>
      <c r="P96">
        <f t="shared" si="22"/>
        <v>8.0352324190961028E-2</v>
      </c>
      <c r="Q96">
        <f t="shared" si="23"/>
        <v>-2.0082265779922559E-2</v>
      </c>
      <c r="R96" s="3">
        <f t="shared" si="24"/>
        <v>495.54044780917508</v>
      </c>
      <c r="S96" s="3">
        <f t="shared" si="25"/>
        <v>0.13659150436411976</v>
      </c>
      <c r="T96">
        <f t="shared" si="26"/>
        <v>0.35939935521478539</v>
      </c>
    </row>
    <row r="97" spans="2:20" x14ac:dyDescent="0.55000000000000004">
      <c r="B97">
        <f>B23</f>
        <v>18</v>
      </c>
      <c r="D97">
        <f>D23*$F23</f>
        <v>0.20904786931049946</v>
      </c>
      <c r="E97">
        <f>E23*$F23</f>
        <v>-1.7792595846908989E-2</v>
      </c>
      <c r="F97">
        <f t="shared" ref="F97:G97" si="59">G23*$K23</f>
        <v>0.20830822710992006</v>
      </c>
      <c r="G97">
        <f t="shared" si="59"/>
        <v>-1.7939478189691143E-2</v>
      </c>
      <c r="H97">
        <f t="shared" ref="H97:I97" si="60">I23*$L23</f>
        <v>0.20978708672468252</v>
      </c>
      <c r="I97">
        <f t="shared" si="60"/>
        <v>-1.7644223619244344E-2</v>
      </c>
      <c r="J97">
        <f t="shared" si="16"/>
        <v>0.20867804821020974</v>
      </c>
      <c r="K97">
        <f t="shared" si="17"/>
        <v>-1.7866037018300064E-2</v>
      </c>
      <c r="L97">
        <f t="shared" si="18"/>
        <v>0.20941747801759097</v>
      </c>
      <c r="M97">
        <f t="shared" si="19"/>
        <v>-1.7718409733076666E-2</v>
      </c>
      <c r="N97">
        <f t="shared" si="20"/>
        <v>0.20853116586742759</v>
      </c>
      <c r="O97">
        <f t="shared" si="21"/>
        <v>-1.7126394817720665E-2</v>
      </c>
      <c r="P97">
        <f t="shared" si="22"/>
        <v>0.20926910578992633</v>
      </c>
      <c r="Q97">
        <f t="shared" si="23"/>
        <v>-1.6979192318893603E-2</v>
      </c>
      <c r="R97" s="3">
        <f t="shared" si="24"/>
        <v>488.24734851794744</v>
      </c>
      <c r="S97" s="3">
        <f t="shared" si="25"/>
        <v>0.13696313380272032</v>
      </c>
      <c r="T97">
        <f t="shared" si="26"/>
        <v>0.34326230626657134</v>
      </c>
    </row>
    <row r="98" spans="2:20" x14ac:dyDescent="0.55000000000000004">
      <c r="B98">
        <f t="shared" ref="B98:B115" si="61">B24</f>
        <v>19</v>
      </c>
      <c r="D98">
        <f t="shared" ref="D98:E113" si="62">D24*$F24</f>
        <v>0.32613507577734846</v>
      </c>
      <c r="E98">
        <f t="shared" si="62"/>
        <v>2.7758185787526399E-2</v>
      </c>
      <c r="F98">
        <f t="shared" ref="F98:G98" si="63">G24*$K24</f>
        <v>0.32550835041960785</v>
      </c>
      <c r="G98">
        <f t="shared" si="63"/>
        <v>2.7377005012097153E-2</v>
      </c>
      <c r="H98">
        <f t="shared" ref="H98:I98" si="64">I24*$L24</f>
        <v>0.32676090800002294</v>
      </c>
      <c r="I98">
        <f t="shared" si="64"/>
        <v>2.8140608096178802E-2</v>
      </c>
      <c r="J98">
        <f t="shared" si="16"/>
        <v>0.32582171309847818</v>
      </c>
      <c r="K98">
        <f t="shared" si="17"/>
        <v>2.7567595399811774E-2</v>
      </c>
      <c r="L98">
        <f t="shared" si="18"/>
        <v>0.32644799188868567</v>
      </c>
      <c r="M98">
        <f t="shared" si="19"/>
        <v>2.7949396941852601E-2</v>
      </c>
      <c r="N98">
        <f t="shared" si="20"/>
        <v>0.32544053232304893</v>
      </c>
      <c r="O98">
        <f t="shared" si="21"/>
        <v>2.8194320757552384E-2</v>
      </c>
      <c r="P98">
        <f t="shared" si="22"/>
        <v>0.3260655695800333</v>
      </c>
      <c r="Q98">
        <f t="shared" si="23"/>
        <v>2.8575229164527084E-2</v>
      </c>
      <c r="R98" s="3">
        <f t="shared" si="24"/>
        <v>480.9411006444862</v>
      </c>
      <c r="S98" s="3">
        <f t="shared" si="25"/>
        <v>0.14249621141901245</v>
      </c>
      <c r="T98">
        <f t="shared" si="26"/>
        <v>0.32898557875338991</v>
      </c>
    </row>
    <row r="99" spans="2:20" x14ac:dyDescent="0.55000000000000004">
      <c r="B99">
        <f t="shared" si="61"/>
        <v>20</v>
      </c>
      <c r="D99">
        <f t="shared" si="62"/>
        <v>0.41773999492122638</v>
      </c>
      <c r="E99">
        <f t="shared" si="62"/>
        <v>0.10877103483644859</v>
      </c>
      <c r="F99">
        <f t="shared" ref="F99:G99" si="65">G25*$K25</f>
        <v>0.41729684988581628</v>
      </c>
      <c r="G99">
        <f t="shared" si="65"/>
        <v>0.10821017610673599</v>
      </c>
      <c r="H99">
        <f t="shared" ref="H99:I99" si="66">I25*$L25</f>
        <v>0.41818189158118241</v>
      </c>
      <c r="I99">
        <f t="shared" si="66"/>
        <v>0.10933274585098994</v>
      </c>
      <c r="J99">
        <f t="shared" si="16"/>
        <v>0.41751842240352133</v>
      </c>
      <c r="K99">
        <f t="shared" si="17"/>
        <v>0.10849060547159228</v>
      </c>
      <c r="L99">
        <f t="shared" si="18"/>
        <v>0.41796094325120436</v>
      </c>
      <c r="M99">
        <f t="shared" si="19"/>
        <v>0.10905189034371926</v>
      </c>
      <c r="N99">
        <f t="shared" si="20"/>
        <v>0.41695756367380871</v>
      </c>
      <c r="O99">
        <f t="shared" si="21"/>
        <v>0.10893375050700238</v>
      </c>
      <c r="P99">
        <f t="shared" si="22"/>
        <v>0.41739923223666303</v>
      </c>
      <c r="Q99">
        <f t="shared" si="23"/>
        <v>0.10949378700367529</v>
      </c>
      <c r="R99" s="3">
        <f t="shared" si="24"/>
        <v>473.93356962311157</v>
      </c>
      <c r="S99" s="3">
        <f t="shared" si="25"/>
        <v>0.15170864257653494</v>
      </c>
      <c r="T99">
        <f t="shared" si="26"/>
        <v>0.31851191396425993</v>
      </c>
    </row>
    <row r="100" spans="2:20" x14ac:dyDescent="0.55000000000000004">
      <c r="B100">
        <f t="shared" si="61"/>
        <v>21</v>
      </c>
      <c r="D100">
        <f t="shared" si="62"/>
        <v>0.47371573317378657</v>
      </c>
      <c r="E100">
        <f t="shared" si="62"/>
        <v>0.21413301259269005</v>
      </c>
      <c r="F100">
        <f t="shared" ref="F100:G100" si="67">G26*$K26</f>
        <v>0.47350400101036816</v>
      </c>
      <c r="G100">
        <f t="shared" si="67"/>
        <v>0.21346730612299389</v>
      </c>
      <c r="H100">
        <f t="shared" ref="H100:I100" si="68">I26*$L26</f>
        <v>0.47392601509560173</v>
      </c>
      <c r="I100">
        <f t="shared" si="68"/>
        <v>0.21479908752942758</v>
      </c>
      <c r="J100">
        <f t="shared" si="16"/>
        <v>0.47360986709207736</v>
      </c>
      <c r="K100">
        <f t="shared" si="17"/>
        <v>0.21380015935784197</v>
      </c>
      <c r="L100">
        <f t="shared" si="18"/>
        <v>0.47382087413469415</v>
      </c>
      <c r="M100">
        <f t="shared" si="19"/>
        <v>0.21446605006105882</v>
      </c>
      <c r="N100">
        <f t="shared" si="20"/>
        <v>0.4729441606223812</v>
      </c>
      <c r="O100">
        <f t="shared" si="21"/>
        <v>0.21401189152126038</v>
      </c>
      <c r="P100">
        <f t="shared" si="22"/>
        <v>0.47315479919795661</v>
      </c>
      <c r="Q100">
        <f t="shared" si="23"/>
        <v>0.21467633198287397</v>
      </c>
      <c r="R100" s="3">
        <f t="shared" si="24"/>
        <v>467.58671097462803</v>
      </c>
      <c r="S100" s="3">
        <f t="shared" si="25"/>
        <v>0.16233436845231952</v>
      </c>
      <c r="T100">
        <f t="shared" si="26"/>
        <v>0.31280330525819872</v>
      </c>
    </row>
    <row r="101" spans="2:20" x14ac:dyDescent="0.55000000000000004">
      <c r="B101">
        <f t="shared" si="61"/>
        <v>22</v>
      </c>
      <c r="D101">
        <f t="shared" si="62"/>
        <v>0.48829521378297436</v>
      </c>
      <c r="E101">
        <f t="shared" si="62"/>
        <v>0.33002996182324151</v>
      </c>
      <c r="F101">
        <f t="shared" ref="F101:G101" si="69">G27*$K27</f>
        <v>0.48833451187217197</v>
      </c>
      <c r="G101">
        <f t="shared" si="69"/>
        <v>0.32934558918042028</v>
      </c>
      <c r="H101">
        <f t="shared" ref="H101:I101" si="70">I27*$L27</f>
        <v>0.48825443939460494</v>
      </c>
      <c r="I101">
        <f t="shared" si="70"/>
        <v>0.33071418159680593</v>
      </c>
      <c r="J101">
        <f t="shared" si="16"/>
        <v>0.48831486282757319</v>
      </c>
      <c r="K101">
        <f t="shared" si="17"/>
        <v>0.32968777550183093</v>
      </c>
      <c r="L101">
        <f t="shared" si="18"/>
        <v>0.48827482658878962</v>
      </c>
      <c r="M101">
        <f t="shared" si="19"/>
        <v>0.3303720717100237</v>
      </c>
      <c r="N101">
        <f t="shared" si="20"/>
        <v>0.48763049018475196</v>
      </c>
      <c r="O101">
        <f t="shared" si="21"/>
        <v>0.32964847741263331</v>
      </c>
      <c r="P101">
        <f t="shared" si="22"/>
        <v>0.4875906068152252</v>
      </c>
      <c r="Q101">
        <f t="shared" si="23"/>
        <v>0.33033129732165428</v>
      </c>
      <c r="R101" s="3">
        <f t="shared" si="24"/>
        <v>462.28483302635988</v>
      </c>
      <c r="S101" s="3">
        <f t="shared" si="25"/>
        <v>0.17193976991315257</v>
      </c>
      <c r="T101">
        <f t="shared" si="26"/>
        <v>0.31152086489885661</v>
      </c>
    </row>
    <row r="102" spans="2:20" x14ac:dyDescent="0.55000000000000004">
      <c r="B102">
        <f t="shared" si="61"/>
        <v>23</v>
      </c>
      <c r="D102">
        <f t="shared" si="62"/>
        <v>0.46073197423109852</v>
      </c>
      <c r="E102">
        <f t="shared" si="62"/>
        <v>0.44157582963949471</v>
      </c>
      <c r="F102">
        <f t="shared" ref="F102:G102" si="71">G28*$K28</f>
        <v>0.46101159512235085</v>
      </c>
      <c r="G102">
        <f t="shared" si="71"/>
        <v>0.44096018656040659</v>
      </c>
      <c r="H102">
        <f t="shared" ref="H102:I102" si="72">I28*$L28</f>
        <v>0.46045102884946504</v>
      </c>
      <c r="I102">
        <f t="shared" si="72"/>
        <v>0.4421908222000327</v>
      </c>
      <c r="J102">
        <f t="shared" si="16"/>
        <v>0.46087178467672468</v>
      </c>
      <c r="K102">
        <f t="shared" si="17"/>
        <v>0.44126800809995065</v>
      </c>
      <c r="L102">
        <f t="shared" si="18"/>
        <v>0.46059150154028178</v>
      </c>
      <c r="M102">
        <f t="shared" si="19"/>
        <v>0.4418833259197637</v>
      </c>
      <c r="N102">
        <f t="shared" si="20"/>
        <v>0.46025614159763656</v>
      </c>
      <c r="O102">
        <f t="shared" si="21"/>
        <v>0.44098838720869832</v>
      </c>
      <c r="P102">
        <f t="shared" si="22"/>
        <v>0.45997650897974379</v>
      </c>
      <c r="Q102">
        <f t="shared" si="23"/>
        <v>0.44160238053813022</v>
      </c>
      <c r="R102" s="3">
        <f t="shared" si="24"/>
        <v>458.39233264552576</v>
      </c>
      <c r="S102" s="3">
        <f t="shared" si="25"/>
        <v>0.17866571757644562</v>
      </c>
      <c r="T102">
        <f t="shared" si="26"/>
        <v>0.31309193550237413</v>
      </c>
    </row>
    <row r="103" spans="2:20" x14ac:dyDescent="0.55000000000000004">
      <c r="B103">
        <f t="shared" si="61"/>
        <v>24</v>
      </c>
      <c r="D103">
        <f t="shared" si="62"/>
        <v>0.39535900302643373</v>
      </c>
      <c r="E103">
        <f t="shared" si="62"/>
        <v>0.53456066120220602</v>
      </c>
      <c r="F103">
        <f t="shared" ref="F103:G103" si="73">G29*$K29</f>
        <v>0.39583931658767446</v>
      </c>
      <c r="G103">
        <f t="shared" si="73"/>
        <v>0.53409210811739394</v>
      </c>
      <c r="H103">
        <f t="shared" ref="H103:I103" si="74">I29*$L29</f>
        <v>0.39487767612252656</v>
      </c>
      <c r="I103">
        <f t="shared" si="74"/>
        <v>0.53502814812656174</v>
      </c>
      <c r="J103">
        <f t="shared" si="16"/>
        <v>0.39559915980705407</v>
      </c>
      <c r="K103">
        <f t="shared" si="17"/>
        <v>0.53432638465979998</v>
      </c>
      <c r="L103">
        <f t="shared" si="18"/>
        <v>0.39511833957448017</v>
      </c>
      <c r="M103">
        <f t="shared" si="19"/>
        <v>0.53479440466438388</v>
      </c>
      <c r="N103">
        <f t="shared" si="20"/>
        <v>0.39513060672224198</v>
      </c>
      <c r="O103">
        <f t="shared" si="21"/>
        <v>0.5338460710985593</v>
      </c>
      <c r="P103">
        <f t="shared" si="22"/>
        <v>0.39465085265012445</v>
      </c>
      <c r="Q103">
        <f t="shared" si="23"/>
        <v>0.53431307776047676</v>
      </c>
      <c r="R103" s="3">
        <f t="shared" si="24"/>
        <v>456.20295784706497</v>
      </c>
      <c r="S103" s="3">
        <f t="shared" si="25"/>
        <v>0.18184385660741445</v>
      </c>
      <c r="T103">
        <f t="shared" si="26"/>
        <v>0.31520591732774661</v>
      </c>
    </row>
    <row r="104" spans="2:20" x14ac:dyDescent="0.55000000000000004">
      <c r="B104">
        <f t="shared" si="61"/>
        <v>25</v>
      </c>
      <c r="D104">
        <f t="shared" si="62"/>
        <v>0.30105965476676616</v>
      </c>
      <c r="E104">
        <f t="shared" si="62"/>
        <v>0.59711620278880073</v>
      </c>
      <c r="F104">
        <f t="shared" ref="F104:G104" si="75">G30*$K30</f>
        <v>0.30167685681125811</v>
      </c>
      <c r="G104">
        <f t="shared" si="75"/>
        <v>0.59685488162682765</v>
      </c>
      <c r="H104">
        <f t="shared" ref="H104:I104" si="76">I30*$L30</f>
        <v>0.30044187290433</v>
      </c>
      <c r="I104">
        <f t="shared" si="76"/>
        <v>0.59737617288604516</v>
      </c>
      <c r="J104">
        <f t="shared" si="16"/>
        <v>0.30136825578901216</v>
      </c>
      <c r="K104">
        <f t="shared" si="17"/>
        <v>0.59698554220781419</v>
      </c>
      <c r="L104">
        <f t="shared" si="18"/>
        <v>0.30075076383554811</v>
      </c>
      <c r="M104">
        <f t="shared" si="19"/>
        <v>0.59724618783742289</v>
      </c>
      <c r="N104">
        <f t="shared" si="20"/>
        <v>0.30110693462703908</v>
      </c>
      <c r="O104">
        <f t="shared" si="21"/>
        <v>0.59636834016332219</v>
      </c>
      <c r="P104">
        <f t="shared" si="22"/>
        <v>0.30049079373830367</v>
      </c>
      <c r="Q104">
        <f t="shared" si="23"/>
        <v>0.59662840597498668</v>
      </c>
      <c r="R104" s="3">
        <f t="shared" si="24"/>
        <v>455.89205566371328</v>
      </c>
      <c r="S104" s="3">
        <f t="shared" si="25"/>
        <v>0.18223401406867334</v>
      </c>
      <c r="T104">
        <f t="shared" si="26"/>
        <v>0.3156080333845076</v>
      </c>
    </row>
    <row r="105" spans="2:20" x14ac:dyDescent="0.55000000000000004">
      <c r="B105">
        <f t="shared" si="61"/>
        <v>26</v>
      </c>
      <c r="D105">
        <f t="shared" si="62"/>
        <v>0.19021206874839736</v>
      </c>
      <c r="E105">
        <f t="shared" si="62"/>
        <v>0.62110761362676103</v>
      </c>
      <c r="F105">
        <f t="shared" ref="F105:G105" si="77">G31*$K31</f>
        <v>0.190885727271317</v>
      </c>
      <c r="G105">
        <f t="shared" si="77"/>
        <v>0.62108838667694732</v>
      </c>
      <c r="H105">
        <f t="shared" ref="H105:I105" si="78">I31*$L31</f>
        <v>0.18953833517628388</v>
      </c>
      <c r="I105">
        <f t="shared" si="78"/>
        <v>0.62112536888230307</v>
      </c>
      <c r="J105">
        <f t="shared" si="16"/>
        <v>0.19054889800985719</v>
      </c>
      <c r="K105">
        <f t="shared" si="17"/>
        <v>0.62109800015185423</v>
      </c>
      <c r="L105">
        <f t="shared" si="18"/>
        <v>0.18987520196234062</v>
      </c>
      <c r="M105">
        <f t="shared" si="19"/>
        <v>0.62111649125453205</v>
      </c>
      <c r="N105">
        <f t="shared" si="20"/>
        <v>0.19052967106004348</v>
      </c>
      <c r="O105">
        <f t="shared" si="21"/>
        <v>0.62042434162893456</v>
      </c>
      <c r="P105">
        <f t="shared" si="22"/>
        <v>0.18985744670679858</v>
      </c>
      <c r="Q105">
        <f t="shared" si="23"/>
        <v>0.62044275768241852</v>
      </c>
      <c r="R105" s="3">
        <f t="shared" si="24"/>
        <v>457.48532610877595</v>
      </c>
      <c r="S105" s="3">
        <f t="shared" si="25"/>
        <v>0.18175285060425456</v>
      </c>
      <c r="T105">
        <f t="shared" si="26"/>
        <v>0.31290911110799113</v>
      </c>
    </row>
    <row r="106" spans="2:20" x14ac:dyDescent="0.55000000000000004">
      <c r="B106">
        <f t="shared" si="61"/>
        <v>27</v>
      </c>
      <c r="D106">
        <f t="shared" si="62"/>
        <v>7.7228857042003926E-2</v>
      </c>
      <c r="E106">
        <f t="shared" si="62"/>
        <v>0.60309125969225585</v>
      </c>
      <c r="F106">
        <f t="shared" ref="F106:G106" si="79">G32*$K32</f>
        <v>7.7871386555024472E-2</v>
      </c>
      <c r="G106">
        <f t="shared" si="79"/>
        <v>0.6033195826983897</v>
      </c>
      <c r="H106">
        <f t="shared" ref="H106:I106" si="80">I32*$L32</f>
        <v>7.658676907638988E-2</v>
      </c>
      <c r="I106">
        <f t="shared" si="80"/>
        <v>0.60286152312110464</v>
      </c>
      <c r="J106">
        <f t="shared" si="16"/>
        <v>7.7550121798514199E-2</v>
      </c>
      <c r="K106">
        <f t="shared" si="17"/>
        <v>0.60320542119532283</v>
      </c>
      <c r="L106">
        <f t="shared" si="18"/>
        <v>7.6907813059196903E-2</v>
      </c>
      <c r="M106">
        <f t="shared" si="19"/>
        <v>0.60297639140668025</v>
      </c>
      <c r="N106">
        <f t="shared" si="20"/>
        <v>7.7778444804648045E-2</v>
      </c>
      <c r="O106">
        <f t="shared" si="21"/>
        <v>0.60256289168230226</v>
      </c>
      <c r="P106">
        <f t="shared" si="22"/>
        <v>7.7137549630348121E-2</v>
      </c>
      <c r="Q106">
        <f t="shared" si="23"/>
        <v>0.6023343034410662</v>
      </c>
      <c r="R106" s="3">
        <f t="shared" si="24"/>
        <v>460.85405174196433</v>
      </c>
      <c r="S106" s="3">
        <f t="shared" si="25"/>
        <v>0.18277370428120249</v>
      </c>
      <c r="T106">
        <f t="shared" si="26"/>
        <v>0.30709309175600041</v>
      </c>
    </row>
    <row r="107" spans="2:20" x14ac:dyDescent="0.55000000000000004">
      <c r="B107">
        <f t="shared" si="61"/>
        <v>28</v>
      </c>
      <c r="D107">
        <f t="shared" si="62"/>
        <v>-2.313977624132002E-2</v>
      </c>
      <c r="E107">
        <f t="shared" si="62"/>
        <v>0.54472834839443607</v>
      </c>
      <c r="F107">
        <f t="shared" ref="F107:G107" si="81">G33*$K33</f>
        <v>-2.26128028834514E-2</v>
      </c>
      <c r="G107">
        <f t="shared" si="81"/>
        <v>0.545179553502664</v>
      </c>
      <c r="H107">
        <f t="shared" ref="H107:I107" si="82">I33*$L33</f>
        <v>-2.3665840488391394E-2</v>
      </c>
      <c r="I107">
        <f t="shared" si="82"/>
        <v>0.54427596036533255</v>
      </c>
      <c r="J107">
        <f t="shared" si="16"/>
        <v>-2.2876289562385708E-2</v>
      </c>
      <c r="K107">
        <f t="shared" si="17"/>
        <v>0.54495395094855004</v>
      </c>
      <c r="L107">
        <f t="shared" si="18"/>
        <v>-2.3402808364855705E-2</v>
      </c>
      <c r="M107">
        <f t="shared" si="19"/>
        <v>0.54450215437988425</v>
      </c>
      <c r="N107">
        <f t="shared" si="20"/>
        <v>-2.2425084454157772E-2</v>
      </c>
      <c r="O107">
        <f t="shared" si="21"/>
        <v>0.54442697759068137</v>
      </c>
      <c r="P107">
        <f t="shared" si="22"/>
        <v>-2.2950420335752182E-2</v>
      </c>
      <c r="Q107">
        <f t="shared" si="23"/>
        <v>0.5439760901328129</v>
      </c>
      <c r="R107" s="3">
        <f t="shared" si="24"/>
        <v>465.73839566715674</v>
      </c>
      <c r="S107" s="3">
        <f t="shared" si="25"/>
        <v>0.18726725366051933</v>
      </c>
      <c r="T107">
        <f t="shared" si="26"/>
        <v>0.29952222469546341</v>
      </c>
    </row>
    <row r="108" spans="2:20" x14ac:dyDescent="0.55000000000000004">
      <c r="B108">
        <f t="shared" si="61"/>
        <v>29</v>
      </c>
      <c r="D108">
        <f t="shared" si="62"/>
        <v>-9.7544176833666466E-2</v>
      </c>
      <c r="E108">
        <f t="shared" si="62"/>
        <v>0.45260656681848555</v>
      </c>
      <c r="F108">
        <f t="shared" ref="F108:G108" si="83">G34*$K34</f>
        <v>-9.7204065982235785E-2</v>
      </c>
      <c r="G108">
        <f t="shared" si="83"/>
        <v>0.45322863999638696</v>
      </c>
      <c r="H108">
        <f t="shared" ref="H108:I108" si="84">I34*$L34</f>
        <v>-9.788301534397803E-2</v>
      </c>
      <c r="I108">
        <f t="shared" si="84"/>
        <v>0.45198368760876206</v>
      </c>
      <c r="J108">
        <f t="shared" si="16"/>
        <v>-9.7374121407951125E-2</v>
      </c>
      <c r="K108">
        <f t="shared" si="17"/>
        <v>0.45291760340743625</v>
      </c>
      <c r="L108">
        <f t="shared" si="18"/>
        <v>-9.7713596088822241E-2</v>
      </c>
      <c r="M108">
        <f t="shared" si="19"/>
        <v>0.4522951272136238</v>
      </c>
      <c r="N108">
        <f t="shared" si="20"/>
        <v>-9.6752048230049709E-2</v>
      </c>
      <c r="O108">
        <f t="shared" si="21"/>
        <v>0.45257749255600555</v>
      </c>
      <c r="P108">
        <f t="shared" si="22"/>
        <v>-9.709071687909876E-2</v>
      </c>
      <c r="Q108">
        <f t="shared" si="23"/>
        <v>0.45195628870331223</v>
      </c>
      <c r="R108" s="3">
        <f t="shared" si="24"/>
        <v>471.7911780550109</v>
      </c>
      <c r="S108" s="3">
        <f t="shared" si="25"/>
        <v>0.19611451603058258</v>
      </c>
      <c r="T108">
        <f t="shared" si="26"/>
        <v>0.29245630414164958</v>
      </c>
    </row>
    <row r="109" spans="2:20" x14ac:dyDescent="0.55000000000000004">
      <c r="B109">
        <f t="shared" si="61"/>
        <v>30</v>
      </c>
      <c r="D109">
        <f t="shared" si="62"/>
        <v>-0.13561454432876099</v>
      </c>
      <c r="E109">
        <f t="shared" si="62"/>
        <v>0.33748977186502593</v>
      </c>
      <c r="F109">
        <f t="shared" ref="F109:G109" si="85">G35*$K35</f>
        <v>-0.13551101574847826</v>
      </c>
      <c r="G109">
        <f t="shared" si="85"/>
        <v>0.33820930865799265</v>
      </c>
      <c r="H109">
        <f t="shared" ref="H109:I109" si="86">I35*$L35</f>
        <v>-0.13571658503742065</v>
      </c>
      <c r="I109">
        <f t="shared" si="86"/>
        <v>0.33676990887707792</v>
      </c>
      <c r="J109">
        <f t="shared" si="16"/>
        <v>-0.13556278003861963</v>
      </c>
      <c r="K109">
        <f t="shared" si="17"/>
        <v>0.33784954026150926</v>
      </c>
      <c r="L109">
        <f t="shared" si="18"/>
        <v>-0.13566556468309082</v>
      </c>
      <c r="M109">
        <f t="shared" si="19"/>
        <v>0.33712984037105193</v>
      </c>
      <c r="N109">
        <f t="shared" si="20"/>
        <v>-0.13484324324565292</v>
      </c>
      <c r="O109">
        <f t="shared" si="21"/>
        <v>0.33774601168122653</v>
      </c>
      <c r="P109">
        <f t="shared" si="22"/>
        <v>-0.13494570169514281</v>
      </c>
      <c r="Q109">
        <f t="shared" si="23"/>
        <v>0.33702779966239227</v>
      </c>
      <c r="R109" s="3">
        <f t="shared" si="24"/>
        <v>478.6291193195932</v>
      </c>
      <c r="S109" s="3">
        <f t="shared" si="25"/>
        <v>0.20882848149708264</v>
      </c>
      <c r="T109">
        <f t="shared" si="26"/>
        <v>0.28829774705637834</v>
      </c>
    </row>
    <row r="110" spans="2:20" x14ac:dyDescent="0.55000000000000004">
      <c r="B110">
        <f t="shared" si="61"/>
        <v>31</v>
      </c>
      <c r="D110">
        <f t="shared" si="62"/>
        <v>-0.13119941216541164</v>
      </c>
      <c r="E110">
        <f t="shared" si="62"/>
        <v>0.21308138531730936</v>
      </c>
      <c r="F110">
        <f t="shared" ref="F110:G110" si="87">G36*$K36</f>
        <v>-0.13135460626377518</v>
      </c>
      <c r="G110">
        <f t="shared" si="87"/>
        <v>0.21381204414047961</v>
      </c>
      <c r="H110">
        <f t="shared" ref="H110:I110" si="88">I36*$L36</f>
        <v>-0.13104268879015823</v>
      </c>
      <c r="I110">
        <f t="shared" si="88"/>
        <v>0.21235092771288266</v>
      </c>
      <c r="J110">
        <f t="shared" si="16"/>
        <v>-0.1312770092145934</v>
      </c>
      <c r="K110">
        <f t="shared" si="17"/>
        <v>0.21344671472889448</v>
      </c>
      <c r="L110">
        <f t="shared" si="18"/>
        <v>-0.13112105047778494</v>
      </c>
      <c r="M110">
        <f t="shared" si="19"/>
        <v>0.21271615651509601</v>
      </c>
      <c r="N110">
        <f t="shared" si="20"/>
        <v>-0.13054635039142315</v>
      </c>
      <c r="O110">
        <f t="shared" si="21"/>
        <v>0.21360190882725802</v>
      </c>
      <c r="P110">
        <f t="shared" si="22"/>
        <v>-0.13039059287335825</v>
      </c>
      <c r="Q110">
        <f t="shared" si="23"/>
        <v>0.21287287989034942</v>
      </c>
      <c r="R110" s="3">
        <f t="shared" si="24"/>
        <v>485.87888109932027</v>
      </c>
      <c r="S110" s="3">
        <f t="shared" si="25"/>
        <v>0.22373468225271342</v>
      </c>
      <c r="T110">
        <f t="shared" si="26"/>
        <v>0.28885224959498768</v>
      </c>
    </row>
    <row r="111" spans="2:20" x14ac:dyDescent="0.55000000000000004">
      <c r="B111">
        <f t="shared" si="61"/>
        <v>32</v>
      </c>
      <c r="D111">
        <f t="shared" si="62"/>
        <v>-8.3120266113578922E-2</v>
      </c>
      <c r="E111">
        <f t="shared" si="62"/>
        <v>9.4442968025976196E-2</v>
      </c>
      <c r="F111">
        <f t="shared" ref="F111:G111" si="89">G37*$K37</f>
        <v>-8.3525917827886931E-2</v>
      </c>
      <c r="G111">
        <f t="shared" si="89"/>
        <v>9.5095453311473829E-2</v>
      </c>
      <c r="H111">
        <f t="shared" ref="H111:I111" si="90">I37*$L37</f>
        <v>-8.2713224255621762E-2</v>
      </c>
      <c r="I111">
        <f t="shared" si="90"/>
        <v>9.3791197846881405E-2</v>
      </c>
      <c r="J111">
        <f t="shared" si="16"/>
        <v>-8.3323091970732927E-2</v>
      </c>
      <c r="K111">
        <f t="shared" si="17"/>
        <v>9.4769210668725012E-2</v>
      </c>
      <c r="L111">
        <f t="shared" si="18"/>
        <v>-8.2916745184600349E-2</v>
      </c>
      <c r="M111">
        <f t="shared" si="19"/>
        <v>9.41170829364288E-2</v>
      </c>
      <c r="N111">
        <f t="shared" si="20"/>
        <v>-8.2670606685235293E-2</v>
      </c>
      <c r="O111">
        <f t="shared" si="21"/>
        <v>9.5174862383033021E-2</v>
      </c>
      <c r="P111">
        <f t="shared" si="22"/>
        <v>-8.2264975005505558E-2</v>
      </c>
      <c r="Q111">
        <f t="shared" si="23"/>
        <v>9.4524124794385961E-2</v>
      </c>
      <c r="R111" s="3">
        <f t="shared" si="24"/>
        <v>493.20990122404021</v>
      </c>
      <c r="S111" s="3">
        <f t="shared" si="25"/>
        <v>0.23848911123969471</v>
      </c>
      <c r="T111">
        <f t="shared" si="26"/>
        <v>0.29484065261394043</v>
      </c>
    </row>
    <row r="112" spans="2:20" x14ac:dyDescent="0.55000000000000004">
      <c r="B112">
        <f t="shared" si="61"/>
        <v>33</v>
      </c>
      <c r="D112">
        <f t="shared" si="62"/>
        <v>4.6454016518095468E-3</v>
      </c>
      <c r="E112">
        <f t="shared" si="62"/>
        <v>-3.7508998743810053E-3</v>
      </c>
      <c r="F112">
        <f t="shared" ref="F112:G112" si="91">G38*$K38</f>
        <v>4.0272909052778937E-3</v>
      </c>
      <c r="G112">
        <f t="shared" si="91"/>
        <v>-3.2584686253119841E-3</v>
      </c>
      <c r="H112">
        <f t="shared" ref="H112:I112" si="92">I38*$L38</f>
        <v>5.2645972502193359E-3</v>
      </c>
      <c r="I112">
        <f t="shared" si="92"/>
        <v>-4.2421754853263363E-3</v>
      </c>
      <c r="J112">
        <f t="shared" si="16"/>
        <v>4.3363462785437207E-3</v>
      </c>
      <c r="K112">
        <f t="shared" si="17"/>
        <v>-3.5046842498464947E-3</v>
      </c>
      <c r="L112">
        <f t="shared" si="18"/>
        <v>4.9549994510144409E-3</v>
      </c>
      <c r="M112">
        <f t="shared" si="19"/>
        <v>-3.9965376798536713E-3</v>
      </c>
      <c r="N112">
        <f t="shared" si="20"/>
        <v>4.8287775276127419E-3</v>
      </c>
      <c r="O112">
        <f t="shared" si="21"/>
        <v>-2.8865735033148415E-3</v>
      </c>
      <c r="P112">
        <f t="shared" si="22"/>
        <v>5.4462750619597719E-3</v>
      </c>
      <c r="Q112">
        <f t="shared" si="23"/>
        <v>-3.3773420814438822E-3</v>
      </c>
      <c r="R112" s="3">
        <f t="shared" si="24"/>
        <v>500.35182352471548</v>
      </c>
      <c r="S112" s="3">
        <f t="shared" si="25"/>
        <v>0.25072521971078188</v>
      </c>
      <c r="T112">
        <f t="shared" si="26"/>
        <v>0.30576815491748938</v>
      </c>
    </row>
    <row r="113" spans="1:20" x14ac:dyDescent="0.55000000000000004">
      <c r="B113">
        <f t="shared" si="61"/>
        <v>34</v>
      </c>
      <c r="D113">
        <f t="shared" si="62"/>
        <v>0.12337490872145043</v>
      </c>
      <c r="E113">
        <f t="shared" si="62"/>
        <v>-6.8921359082096179E-2</v>
      </c>
      <c r="F113">
        <f t="shared" ref="F113:G113" si="93">G39*$K39</f>
        <v>0.1226079699695948</v>
      </c>
      <c r="G113">
        <f t="shared" si="93"/>
        <v>-6.8653881773367051E-2</v>
      </c>
      <c r="H113">
        <f t="shared" ref="H113:I113" si="94">I39*$L39</f>
        <v>0.12414249444885872</v>
      </c>
      <c r="I113">
        <f t="shared" si="94"/>
        <v>-6.9187365266203657E-2</v>
      </c>
      <c r="J113">
        <f t="shared" si="16"/>
        <v>0.12299143934552262</v>
      </c>
      <c r="K113">
        <f t="shared" si="17"/>
        <v>-6.8787620427731622E-2</v>
      </c>
      <c r="L113">
        <f t="shared" si="18"/>
        <v>0.12375870158515458</v>
      </c>
      <c r="M113">
        <f t="shared" si="19"/>
        <v>-6.9054362174149925E-2</v>
      </c>
      <c r="N113">
        <f t="shared" si="20"/>
        <v>0.12325891665425175</v>
      </c>
      <c r="O113">
        <f t="shared" si="21"/>
        <v>-6.8020681675875994E-2</v>
      </c>
      <c r="P113">
        <f t="shared" si="22"/>
        <v>0.12402470776926205</v>
      </c>
      <c r="Q113">
        <f t="shared" si="23"/>
        <v>-6.8286776446741637E-2</v>
      </c>
      <c r="R113" s="3">
        <f t="shared" si="24"/>
        <v>507.09868619753257</v>
      </c>
      <c r="S113" s="3">
        <f t="shared" si="25"/>
        <v>0.25862883118971508</v>
      </c>
      <c r="T113">
        <f t="shared" si="26"/>
        <v>0.32012601303223281</v>
      </c>
    </row>
    <row r="114" spans="1:20" x14ac:dyDescent="0.55000000000000004">
      <c r="B114">
        <f t="shared" si="61"/>
        <v>35</v>
      </c>
      <c r="D114">
        <f t="shared" ref="D114:E115" si="95">D40*$F40</f>
        <v>0.26055938921555566</v>
      </c>
      <c r="E114">
        <f t="shared" si="95"/>
        <v>-9.2061488859708634E-2</v>
      </c>
      <c r="F114">
        <f t="shared" ref="F114:G114" si="96">G40*$K40</f>
        <v>0.25972581734353439</v>
      </c>
      <c r="G114">
        <f t="shared" si="96"/>
        <v>-9.20592216879665E-2</v>
      </c>
      <c r="H114">
        <f t="shared" ref="H114:I114" si="97">I40*$L40</f>
        <v>0.26139308657207866</v>
      </c>
      <c r="I114">
        <f t="shared" si="97"/>
        <v>-9.2062132069857791E-2</v>
      </c>
      <c r="J114">
        <f t="shared" si="16"/>
        <v>0.26014260327954503</v>
      </c>
      <c r="K114">
        <f t="shared" si="17"/>
        <v>-9.2060355273837574E-2</v>
      </c>
      <c r="L114">
        <f t="shared" si="18"/>
        <v>0.26097623789381719</v>
      </c>
      <c r="M114">
        <f t="shared" si="19"/>
        <v>-9.2061810464783206E-2</v>
      </c>
      <c r="N114">
        <f t="shared" si="20"/>
        <v>0.26014487045128715</v>
      </c>
      <c r="O114">
        <f t="shared" si="21"/>
        <v>-9.1226783401816308E-2</v>
      </c>
      <c r="P114">
        <f t="shared" si="22"/>
        <v>0.26097688110396633</v>
      </c>
      <c r="Q114">
        <f t="shared" si="23"/>
        <v>-9.1228113108260206E-2</v>
      </c>
      <c r="R114" s="3">
        <f t="shared" si="24"/>
        <v>513.30403746883701</v>
      </c>
      <c r="S114" s="3">
        <f t="shared" si="25"/>
        <v>0.26130635168841088</v>
      </c>
      <c r="T114">
        <f t="shared" si="26"/>
        <v>0.33581545215513486</v>
      </c>
    </row>
    <row r="115" spans="1:20" x14ac:dyDescent="0.55000000000000004">
      <c r="B115">
        <f t="shared" si="61"/>
        <v>36</v>
      </c>
      <c r="D115">
        <f t="shared" si="95"/>
        <v>0.40130250860562583</v>
      </c>
      <c r="E115">
        <f t="shared" si="95"/>
        <v>-6.8810225605672973E-2</v>
      </c>
      <c r="F115">
        <f t="shared" ref="F115:G115" si="98">G41*$K41</f>
        <v>0.40049382803518302</v>
      </c>
      <c r="G115">
        <f t="shared" si="98"/>
        <v>-6.9083902986524684E-2</v>
      </c>
      <c r="H115">
        <f t="shared" ref="H115:I115" si="99">I41*$L41</f>
        <v>0.40211076835627496</v>
      </c>
      <c r="I115">
        <f t="shared" si="99"/>
        <v>-6.8534953254076963E-2</v>
      </c>
      <c r="J115">
        <f t="shared" si="16"/>
        <v>0.40089816832040442</v>
      </c>
      <c r="K115">
        <f t="shared" si="17"/>
        <v>-6.8947064296098828E-2</v>
      </c>
      <c r="L115">
        <f t="shared" si="18"/>
        <v>0.4017066384809504</v>
      </c>
      <c r="M115">
        <f t="shared" si="19"/>
        <v>-6.8672589429874975E-2</v>
      </c>
      <c r="N115">
        <f t="shared" si="20"/>
        <v>0.40062449093955271</v>
      </c>
      <c r="O115">
        <f t="shared" si="21"/>
        <v>-6.8138383725656018E-2</v>
      </c>
      <c r="P115">
        <f t="shared" si="22"/>
        <v>0.40143136612935437</v>
      </c>
      <c r="Q115">
        <f t="shared" si="23"/>
        <v>-6.7864329679225843E-2</v>
      </c>
      <c r="R115" s="3">
        <f t="shared" si="24"/>
        <v>518.87121168008332</v>
      </c>
      <c r="S115" s="3">
        <f t="shared" si="25"/>
        <v>0.25889485410844537</v>
      </c>
      <c r="T115">
        <f t="shared" si="26"/>
        <v>0.35065400315170309</v>
      </c>
    </row>
    <row r="116" spans="1:20" x14ac:dyDescent="0.55000000000000004">
      <c r="A116" t="s">
        <v>11</v>
      </c>
      <c r="D116">
        <f>SIN($D$3)*$C$1/2</f>
        <v>0.19999998186200607</v>
      </c>
      <c r="E116">
        <f>COS($D$3)*$C$1/2</f>
        <v>0.34641017198575053</v>
      </c>
    </row>
    <row r="117" spans="1:20" x14ac:dyDescent="0.55000000000000004">
      <c r="B117">
        <v>0</v>
      </c>
      <c r="D117" s="3">
        <f>S79</f>
        <v>0.2524330705631031</v>
      </c>
      <c r="E117">
        <f>T79</f>
        <v>0.36283778303022235</v>
      </c>
    </row>
    <row r="118" spans="1:20" x14ac:dyDescent="0.55000000000000004">
      <c r="B118">
        <v>1</v>
      </c>
      <c r="D118" s="3">
        <f>S80</f>
        <v>0.24355803965951001</v>
      </c>
      <c r="E118">
        <f>T80</f>
        <v>0.37126977451477705</v>
      </c>
    </row>
    <row r="119" spans="1:20" x14ac:dyDescent="0.55000000000000004">
      <c r="B119">
        <v>2</v>
      </c>
      <c r="D119" s="3">
        <f t="shared" ref="D119:E119" si="100">S81</f>
        <v>0.2341130079739222</v>
      </c>
      <c r="E119">
        <f t="shared" si="100"/>
        <v>0.37570783015896081</v>
      </c>
    </row>
    <row r="120" spans="1:20" x14ac:dyDescent="0.55000000000000004">
      <c r="B120">
        <v>3</v>
      </c>
      <c r="D120" s="3">
        <f t="shared" ref="D120:E120" si="101">S82</f>
        <v>0.22575324014228254</v>
      </c>
      <c r="E120">
        <f t="shared" si="101"/>
        <v>0.37672693825494263</v>
      </c>
      <c r="J120" t="s">
        <v>18</v>
      </c>
      <c r="L120" t="s">
        <v>19</v>
      </c>
      <c r="N120" t="s">
        <v>33</v>
      </c>
      <c r="P120" t="s">
        <v>34</v>
      </c>
    </row>
    <row r="121" spans="1:20" x14ac:dyDescent="0.55000000000000004">
      <c r="B121">
        <v>4</v>
      </c>
      <c r="D121" s="3">
        <f t="shared" ref="D121:E121" si="102">S83</f>
        <v>0.21962365031854109</v>
      </c>
      <c r="E121">
        <f t="shared" si="102"/>
        <v>0.37552320731126232</v>
      </c>
      <c r="J121" t="s">
        <v>25</v>
      </c>
      <c r="K121" t="s">
        <v>26</v>
      </c>
      <c r="L121" t="s">
        <v>29</v>
      </c>
      <c r="M121" t="s">
        <v>30</v>
      </c>
      <c r="N121" t="s">
        <v>27</v>
      </c>
      <c r="O121" t="s">
        <v>28</v>
      </c>
      <c r="P121" t="s">
        <v>31</v>
      </c>
      <c r="Q121" t="s">
        <v>32</v>
      </c>
      <c r="R121" t="s">
        <v>24</v>
      </c>
      <c r="S121" t="s">
        <v>35</v>
      </c>
      <c r="T121" t="s">
        <v>36</v>
      </c>
    </row>
    <row r="122" spans="1:20" x14ac:dyDescent="0.55000000000000004">
      <c r="B122">
        <v>5</v>
      </c>
      <c r="D122" s="3">
        <f t="shared" ref="D122:E122" si="103">S84</f>
        <v>0.21616085391294548</v>
      </c>
      <c r="E122">
        <f t="shared" si="103"/>
        <v>0.37361001349117462</v>
      </c>
      <c r="J122">
        <v>3</v>
      </c>
      <c r="K122">
        <v>2</v>
      </c>
      <c r="L122">
        <v>9</v>
      </c>
      <c r="M122">
        <v>6</v>
      </c>
      <c r="N122">
        <v>5</v>
      </c>
      <c r="O122">
        <v>5</v>
      </c>
      <c r="P122">
        <v>4</v>
      </c>
      <c r="Q122">
        <v>11</v>
      </c>
      <c r="R122" s="3">
        <f>(J122*(Q122-M122)+L122*(K122-Q122)+P122*(M122-K122))/((L122-P122)*(K122-O122)-(J122-N122)*(M122-Q122))</f>
        <v>2</v>
      </c>
      <c r="S122" s="3">
        <f>J122+R122*(N122-J122)</f>
        <v>7</v>
      </c>
      <c r="T122">
        <f>K122+R122*(O122-K122)</f>
        <v>8</v>
      </c>
    </row>
    <row r="123" spans="1:20" x14ac:dyDescent="0.55000000000000004">
      <c r="B123">
        <v>6</v>
      </c>
      <c r="D123" s="3">
        <f t="shared" ref="D123:E123" si="104">S85</f>
        <v>0.21504658938041188</v>
      </c>
      <c r="E123">
        <f t="shared" si="104"/>
        <v>0.37246932051379378</v>
      </c>
    </row>
    <row r="124" spans="1:20" x14ac:dyDescent="0.55000000000000004">
      <c r="B124">
        <v>7</v>
      </c>
      <c r="D124" s="3">
        <f t="shared" ref="D124:E124" si="105">S86</f>
        <v>0.21531289438571499</v>
      </c>
      <c r="E124">
        <f t="shared" si="105"/>
        <v>0.37322365487825993</v>
      </c>
    </row>
    <row r="125" spans="1:20" x14ac:dyDescent="0.55000000000000004">
      <c r="B125">
        <v>8</v>
      </c>
      <c r="D125" s="3">
        <f t="shared" ref="D125:E125" si="106">S87</f>
        <v>0.21557489555464973</v>
      </c>
      <c r="E125">
        <f t="shared" si="106"/>
        <v>0.37638749606980543</v>
      </c>
    </row>
    <row r="126" spans="1:20" x14ac:dyDescent="0.55000000000000004">
      <c r="B126">
        <v>9</v>
      </c>
      <c r="D126" s="3">
        <f t="shared" ref="D126:E126" si="107">S88</f>
        <v>0.21434705033210127</v>
      </c>
      <c r="E126">
        <f t="shared" si="107"/>
        <v>0.38174232698192478</v>
      </c>
    </row>
    <row r="127" spans="1:20" x14ac:dyDescent="0.55000000000000004">
      <c r="B127">
        <v>10</v>
      </c>
      <c r="D127" s="3">
        <f t="shared" ref="D127:E127" si="108">S89</f>
        <v>0.2103852079139262</v>
      </c>
      <c r="E127">
        <f t="shared" si="108"/>
        <v>0.38835918543881126</v>
      </c>
    </row>
    <row r="128" spans="1:20" x14ac:dyDescent="0.55000000000000004">
      <c r="B128">
        <v>11</v>
      </c>
      <c r="D128" s="3">
        <f t="shared" ref="D128:E128" si="109">S90</f>
        <v>0.20299140075436389</v>
      </c>
      <c r="E128">
        <f t="shared" si="109"/>
        <v>0.39476858346694316</v>
      </c>
    </row>
    <row r="129" spans="2:5" x14ac:dyDescent="0.55000000000000004">
      <c r="B129">
        <v>12</v>
      </c>
      <c r="D129" s="3">
        <f t="shared" ref="D129:E129" si="110">S91</f>
        <v>0.19222169148044477</v>
      </c>
      <c r="E129">
        <f t="shared" si="110"/>
        <v>0.39925274495182284</v>
      </c>
    </row>
    <row r="130" spans="2:5" x14ac:dyDescent="0.55000000000000004">
      <c r="B130">
        <v>13</v>
      </c>
      <c r="D130" s="3">
        <f t="shared" ref="D130:E130" si="111">S92</f>
        <v>0.17894987070819712</v>
      </c>
      <c r="E130">
        <f t="shared" si="111"/>
        <v>0.40021207923977764</v>
      </c>
    </row>
    <row r="131" spans="2:5" x14ac:dyDescent="0.55000000000000004">
      <c r="B131">
        <v>14</v>
      </c>
      <c r="D131" s="3">
        <f t="shared" ref="D131:E131" si="112">S93</f>
        <v>0.16476086671830409</v>
      </c>
      <c r="E131">
        <f t="shared" si="112"/>
        <v>0.39653958867167738</v>
      </c>
    </row>
    <row r="132" spans="2:5" x14ac:dyDescent="0.55000000000000004">
      <c r="B132">
        <v>15</v>
      </c>
      <c r="D132" s="3">
        <f t="shared" ref="D132:E132" si="113">S94</f>
        <v>0.15167622462689057</v>
      </c>
      <c r="E132">
        <f t="shared" si="113"/>
        <v>0.38792659047758954</v>
      </c>
    </row>
    <row r="133" spans="2:5" x14ac:dyDescent="0.55000000000000004">
      <c r="B133">
        <v>16</v>
      </c>
      <c r="D133" s="3">
        <f t="shared" ref="D133:E133" si="114">S95</f>
        <v>0.141747825701589</v>
      </c>
      <c r="E133">
        <f t="shared" si="114"/>
        <v>0.37502403544819146</v>
      </c>
    </row>
    <row r="134" spans="2:5" x14ac:dyDescent="0.55000000000000004">
      <c r="B134">
        <v>17</v>
      </c>
      <c r="D134" s="3">
        <f t="shared" ref="D134:E134" si="115">S96</f>
        <v>0.13659150436411976</v>
      </c>
      <c r="E134">
        <f t="shared" si="115"/>
        <v>0.35939935521478539</v>
      </c>
    </row>
    <row r="135" spans="2:5" x14ac:dyDescent="0.55000000000000004">
      <c r="B135">
        <v>18</v>
      </c>
      <c r="D135" s="3">
        <f t="shared" ref="D135:E135" si="116">S97</f>
        <v>0.13696313380272032</v>
      </c>
      <c r="E135">
        <f t="shared" si="116"/>
        <v>0.34326230626657134</v>
      </c>
    </row>
    <row r="136" spans="2:5" x14ac:dyDescent="0.55000000000000004">
      <c r="B136">
        <v>19</v>
      </c>
      <c r="D136" s="3">
        <f t="shared" ref="D136:E136" si="117">S98</f>
        <v>0.14249621141901245</v>
      </c>
      <c r="E136">
        <f t="shared" si="117"/>
        <v>0.32898557875338991</v>
      </c>
    </row>
    <row r="137" spans="2:5" x14ac:dyDescent="0.55000000000000004">
      <c r="B137">
        <v>20</v>
      </c>
      <c r="D137" s="3">
        <f t="shared" ref="D137:E137" si="118">S99</f>
        <v>0.15170864257653494</v>
      </c>
      <c r="E137">
        <f t="shared" si="118"/>
        <v>0.31851191396425993</v>
      </c>
    </row>
    <row r="138" spans="2:5" x14ac:dyDescent="0.55000000000000004">
      <c r="B138">
        <v>21</v>
      </c>
      <c r="D138" s="3">
        <f t="shared" ref="D138:E138" si="119">S100</f>
        <v>0.16233436845231952</v>
      </c>
      <c r="E138">
        <f t="shared" si="119"/>
        <v>0.31280330525819872</v>
      </c>
    </row>
    <row r="139" spans="2:5" x14ac:dyDescent="0.55000000000000004">
      <c r="B139">
        <v>22</v>
      </c>
      <c r="D139" s="3">
        <f t="shared" ref="D139:E139" si="120">S101</f>
        <v>0.17193976991315257</v>
      </c>
      <c r="E139">
        <f t="shared" si="120"/>
        <v>0.31152086489885661</v>
      </c>
    </row>
    <row r="140" spans="2:5" x14ac:dyDescent="0.55000000000000004">
      <c r="B140">
        <v>23</v>
      </c>
      <c r="D140" s="3">
        <f>S102</f>
        <v>0.17866571757644562</v>
      </c>
      <c r="E140">
        <f>T102</f>
        <v>0.31309193550237413</v>
      </c>
    </row>
    <row r="141" spans="2:5" x14ac:dyDescent="0.55000000000000004">
      <c r="B141">
        <v>24</v>
      </c>
      <c r="D141" s="3">
        <f t="shared" ref="D141:D147" si="121">S103</f>
        <v>0.18184385660741445</v>
      </c>
      <c r="E141">
        <f t="shared" ref="E141:E147" si="122">T103</f>
        <v>0.31520591732774661</v>
      </c>
    </row>
    <row r="142" spans="2:5" x14ac:dyDescent="0.55000000000000004">
      <c r="B142">
        <v>25</v>
      </c>
      <c r="D142" s="3">
        <f t="shared" si="121"/>
        <v>0.18223401406867334</v>
      </c>
      <c r="E142">
        <f t="shared" si="122"/>
        <v>0.3156080333845076</v>
      </c>
    </row>
    <row r="143" spans="2:5" x14ac:dyDescent="0.55000000000000004">
      <c r="B143">
        <v>26</v>
      </c>
      <c r="D143" s="3">
        <f t="shared" si="121"/>
        <v>0.18175285060425456</v>
      </c>
      <c r="E143">
        <f t="shared" si="122"/>
        <v>0.31290911110799113</v>
      </c>
    </row>
    <row r="144" spans="2:5" x14ac:dyDescent="0.55000000000000004">
      <c r="B144">
        <v>27</v>
      </c>
      <c r="D144" s="3">
        <f t="shared" si="121"/>
        <v>0.18277370428120249</v>
      </c>
      <c r="E144">
        <f t="shared" si="122"/>
        <v>0.30709309175600041</v>
      </c>
    </row>
    <row r="145" spans="2:5" x14ac:dyDescent="0.55000000000000004">
      <c r="B145">
        <v>28</v>
      </c>
      <c r="D145" s="3">
        <f t="shared" si="121"/>
        <v>0.18726725366051933</v>
      </c>
      <c r="E145">
        <f t="shared" si="122"/>
        <v>0.29952222469546341</v>
      </c>
    </row>
    <row r="146" spans="2:5" x14ac:dyDescent="0.55000000000000004">
      <c r="B146">
        <v>29</v>
      </c>
      <c r="D146" s="3">
        <f t="shared" si="121"/>
        <v>0.19611451603058258</v>
      </c>
      <c r="E146">
        <f t="shared" si="122"/>
        <v>0.29245630414164958</v>
      </c>
    </row>
    <row r="147" spans="2:5" x14ac:dyDescent="0.55000000000000004">
      <c r="B147">
        <v>30</v>
      </c>
      <c r="D147" s="3">
        <f t="shared" si="121"/>
        <v>0.20882848149708264</v>
      </c>
      <c r="E147">
        <f t="shared" si="122"/>
        <v>0.28829774705637834</v>
      </c>
    </row>
    <row r="148" spans="2:5" x14ac:dyDescent="0.55000000000000004">
      <c r="B148">
        <v>31</v>
      </c>
      <c r="D148" s="3">
        <f>S110</f>
        <v>0.22373468225271342</v>
      </c>
      <c r="E148">
        <f>T110</f>
        <v>0.28885224959498768</v>
      </c>
    </row>
    <row r="149" spans="2:5" x14ac:dyDescent="0.55000000000000004">
      <c r="B149">
        <v>32</v>
      </c>
      <c r="D149" s="3">
        <f t="shared" ref="D149:D151" si="123">S111</f>
        <v>0.23848911123969471</v>
      </c>
      <c r="E149">
        <f t="shared" ref="E149:E151" si="124">T111</f>
        <v>0.29484065261394043</v>
      </c>
    </row>
    <row r="150" spans="2:5" x14ac:dyDescent="0.55000000000000004">
      <c r="B150">
        <v>33</v>
      </c>
      <c r="D150" s="3">
        <f t="shared" si="123"/>
        <v>0.25072521971078188</v>
      </c>
      <c r="E150">
        <f t="shared" si="124"/>
        <v>0.30576815491748938</v>
      </c>
    </row>
    <row r="151" spans="2:5" x14ac:dyDescent="0.55000000000000004">
      <c r="B151">
        <v>34</v>
      </c>
      <c r="D151" s="3">
        <f t="shared" si="123"/>
        <v>0.25862883118971508</v>
      </c>
      <c r="E151">
        <f t="shared" si="124"/>
        <v>0.32012601303223281</v>
      </c>
    </row>
    <row r="152" spans="2:5" x14ac:dyDescent="0.55000000000000004">
      <c r="B152">
        <v>35</v>
      </c>
      <c r="D152" s="3">
        <f>S114</f>
        <v>0.26130635168841088</v>
      </c>
      <c r="E152">
        <f>T114</f>
        <v>0.33581545215513486</v>
      </c>
    </row>
    <row r="153" spans="2:5" x14ac:dyDescent="0.55000000000000004">
      <c r="B153">
        <v>36</v>
      </c>
      <c r="D153" s="3">
        <f t="shared" ref="D153" si="125">S115</f>
        <v>0.25889485410844537</v>
      </c>
      <c r="E153">
        <f t="shared" ref="E153" si="126">T115</f>
        <v>0.35065400315170309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3397-6F64-4449-8B89-4A2F43B7C366}">
  <dimension ref="A1:T153"/>
  <sheetViews>
    <sheetView tabSelected="1" topLeftCell="D1" workbookViewId="0">
      <selection activeCell="N3" sqref="N3"/>
    </sheetView>
  </sheetViews>
  <sheetFormatPr defaultRowHeight="14.4" x14ac:dyDescent="0.55000000000000004"/>
  <cols>
    <col min="4" max="4" width="19.15625" customWidth="1"/>
    <col min="6" max="6" width="11.578125" bestFit="1" customWidth="1"/>
    <col min="15" max="15" width="11.578125" bestFit="1" customWidth="1"/>
    <col min="17" max="17" width="12.15625" bestFit="1" customWidth="1"/>
    <col min="18" max="18" width="23.47265625" customWidth="1"/>
    <col min="19" max="19" width="19.83984375" customWidth="1"/>
  </cols>
  <sheetData>
    <row r="1" spans="1:12" x14ac:dyDescent="0.55000000000000004">
      <c r="B1" s="1" t="s">
        <v>0</v>
      </c>
      <c r="C1" s="2">
        <v>0.8</v>
      </c>
      <c r="D1">
        <v>0.94</v>
      </c>
      <c r="E1" t="s">
        <v>1</v>
      </c>
      <c r="F1">
        <v>0</v>
      </c>
      <c r="H1" t="s">
        <v>12</v>
      </c>
    </row>
    <row r="2" spans="1:12" x14ac:dyDescent="0.55000000000000004">
      <c r="B2" s="1" t="s">
        <v>2</v>
      </c>
      <c r="C2" s="2">
        <v>37</v>
      </c>
      <c r="F2">
        <f>F1/C2*2*PI()</f>
        <v>0</v>
      </c>
      <c r="H2" s="2">
        <v>1E-3</v>
      </c>
    </row>
    <row r="3" spans="1:12" x14ac:dyDescent="0.55000000000000004">
      <c r="B3" s="1" t="s">
        <v>3</v>
      </c>
      <c r="C3" s="2">
        <f>0.3333333/4</f>
        <v>8.3333325E-2</v>
      </c>
      <c r="D3">
        <f>C3*2*PI()</f>
        <v>0.52359872323842127</v>
      </c>
      <c r="E3" t="s">
        <v>4</v>
      </c>
      <c r="F3" s="2">
        <v>0.13</v>
      </c>
      <c r="H3">
        <f>-H2</f>
        <v>-1E-3</v>
      </c>
      <c r="J3">
        <f>H2</f>
        <v>1E-3</v>
      </c>
    </row>
    <row r="4" spans="1:12" x14ac:dyDescent="0.55000000000000004">
      <c r="D4" s="1" t="s">
        <v>5</v>
      </c>
      <c r="E4" s="1" t="s">
        <v>6</v>
      </c>
      <c r="F4" s="1" t="s">
        <v>7</v>
      </c>
      <c r="G4" s="1" t="s">
        <v>5</v>
      </c>
      <c r="H4" s="1" t="s">
        <v>6</v>
      </c>
      <c r="I4" s="1" t="s">
        <v>5</v>
      </c>
      <c r="J4" s="1" t="s">
        <v>6</v>
      </c>
      <c r="K4" s="1" t="s">
        <v>22</v>
      </c>
      <c r="L4" s="1" t="s">
        <v>23</v>
      </c>
    </row>
    <row r="5" spans="1:12" x14ac:dyDescent="0.55000000000000004">
      <c r="A5" t="s">
        <v>8</v>
      </c>
      <c r="B5">
        <v>0</v>
      </c>
      <c r="C5">
        <f>B5/$C$2*2*PI()</f>
        <v>0</v>
      </c>
      <c r="D5">
        <f>COS($C5+$F$2)</f>
        <v>1</v>
      </c>
      <c r="E5">
        <f>SIN($C5+$F$2)</f>
        <v>0</v>
      </c>
      <c r="F5">
        <f>SIN($C5+$D$3)*$C$1+$F$3</f>
        <v>0.52999996372401215</v>
      </c>
      <c r="G5">
        <f>COS($C5+$F$2-$H$2)</f>
        <v>0.99999950000004167</v>
      </c>
      <c r="H5">
        <f>SIN($C5+$F$2-$H$2)</f>
        <v>-9.9999983333334168E-4</v>
      </c>
      <c r="I5">
        <f>COS($C5+$F$2+$H$2)</f>
        <v>0.99999950000004167</v>
      </c>
      <c r="J5">
        <f>SIN($C5+$F$2+$H$2)</f>
        <v>9.9999983333334168E-4</v>
      </c>
      <c r="K5">
        <f>SIN($C5+$D$3-$H$2)*$C$1+$F$3</f>
        <v>0.52930694349554552</v>
      </c>
      <c r="L5">
        <f>SIN($C5+$D$3+$H$2)*$C$1+$F$3</f>
        <v>0.53069258395254837</v>
      </c>
    </row>
    <row r="6" spans="1:12" x14ac:dyDescent="0.55000000000000004">
      <c r="B6">
        <v>1</v>
      </c>
      <c r="C6">
        <f t="shared" ref="C6:C69" si="0">B6/$C$2*2*PI()</f>
        <v>0.16981581911296181</v>
      </c>
      <c r="D6">
        <f t="shared" ref="D6:D41" si="1">COS($C6+$F$2)</f>
        <v>0.98561591034770846</v>
      </c>
      <c r="E6">
        <f t="shared" ref="E6:E41" si="2">SIN($C6+$F$2)</f>
        <v>0.1690008203218491</v>
      </c>
      <c r="F6">
        <f t="shared" ref="F6:F41" si="3">SIN($C6+$D$3)*$C$1+$F$3</f>
        <v>0.64133353485174194</v>
      </c>
      <c r="G6">
        <f t="shared" ref="G6:G41" si="4">COS($C6+$F$2-$H$2)</f>
        <v>0.98578441833194941</v>
      </c>
      <c r="H6">
        <f t="shared" ref="H6:H41" si="5">SIN($C6+$F$2-$H$2)</f>
        <v>0.16801512007536756</v>
      </c>
      <c r="I6">
        <f t="shared" ref="I6:I41" si="6">COS($C6+$F$2+$H$2)</f>
        <v>0.98544641674763933</v>
      </c>
      <c r="J6">
        <f t="shared" ref="J6:J41" si="7">SIN($C6+$F$2+$H$2)</f>
        <v>0.16998635156752437</v>
      </c>
      <c r="K6">
        <f t="shared" ref="K6:K41" si="8">SIN($C6+$D$3-$H$2)*$C$1+$F$3</f>
        <v>0.64071802485550533</v>
      </c>
      <c r="L6">
        <f t="shared" ref="L6:L41" si="9">SIN($C6+$D$3+$H$2)*$C$1+$F$3</f>
        <v>0.64194853351448622</v>
      </c>
    </row>
    <row r="7" spans="1:12" x14ac:dyDescent="0.55000000000000004">
      <c r="B7">
        <v>2</v>
      </c>
      <c r="C7">
        <f t="shared" si="0"/>
        <v>0.33963163822592363</v>
      </c>
      <c r="D7">
        <f t="shared" si="1"/>
        <v>0.94287744546108421</v>
      </c>
      <c r="E7">
        <f t="shared" si="2"/>
        <v>0.33313979474205757</v>
      </c>
      <c r="F7">
        <f t="shared" si="3"/>
        <v>0.7379569711644105</v>
      </c>
      <c r="G7">
        <f t="shared" si="4"/>
        <v>0.94321011376161945</v>
      </c>
      <c r="H7">
        <f t="shared" si="5"/>
        <v>0.33219675088385925</v>
      </c>
      <c r="I7">
        <f t="shared" si="6"/>
        <v>0.942543834283182</v>
      </c>
      <c r="J7">
        <f t="shared" si="7"/>
        <v>0.33408250546048895</v>
      </c>
      <c r="K7">
        <f t="shared" si="8"/>
        <v>0.73743667850233952</v>
      </c>
      <c r="L7">
        <f t="shared" si="9"/>
        <v>0.73847665586956091</v>
      </c>
    </row>
    <row r="8" spans="1:12" x14ac:dyDescent="0.55000000000000004">
      <c r="B8">
        <v>3</v>
      </c>
      <c r="C8">
        <f t="shared" si="0"/>
        <v>0.50944745733888541</v>
      </c>
      <c r="D8">
        <f t="shared" si="1"/>
        <v>0.87301411316118815</v>
      </c>
      <c r="E8">
        <f t="shared" si="2"/>
        <v>0.48769494381363454</v>
      </c>
      <c r="F8">
        <f t="shared" si="3"/>
        <v>0.81709059232115</v>
      </c>
      <c r="G8">
        <f t="shared" si="4"/>
        <v>0.87350137151669904</v>
      </c>
      <c r="H8">
        <f t="shared" si="5"/>
        <v>0.48682168599852416</v>
      </c>
      <c r="I8">
        <f t="shared" si="6"/>
        <v>0.87252598179163676</v>
      </c>
      <c r="J8">
        <f t="shared" si="7"/>
        <v>0.4885677139338418</v>
      </c>
      <c r="K8">
        <f t="shared" si="8"/>
        <v>0.81668048486583811</v>
      </c>
      <c r="L8">
        <f t="shared" si="9"/>
        <v>0.81750001268592698</v>
      </c>
    </row>
    <row r="9" spans="1:12" x14ac:dyDescent="0.55000000000000004">
      <c r="B9">
        <v>4</v>
      </c>
      <c r="C9">
        <f t="shared" si="0"/>
        <v>0.67926327645184725</v>
      </c>
      <c r="D9">
        <f t="shared" si="1"/>
        <v>0.77803575431843952</v>
      </c>
      <c r="E9">
        <f t="shared" si="2"/>
        <v>0.62821999729564237</v>
      </c>
      <c r="F9">
        <f t="shared" si="3"/>
        <v>0.87645786811950266</v>
      </c>
      <c r="G9">
        <f t="shared" si="4"/>
        <v>0.77866358519318701</v>
      </c>
      <c r="H9">
        <f t="shared" si="5"/>
        <v>0.62744164756102405</v>
      </c>
      <c r="I9">
        <f t="shared" si="6"/>
        <v>0.77740714540800238</v>
      </c>
      <c r="J9">
        <f t="shared" si="7"/>
        <v>0.62899771881031574</v>
      </c>
      <c r="K9">
        <f t="shared" si="8"/>
        <v>0.87616974391575808</v>
      </c>
      <c r="L9">
        <f t="shared" si="9"/>
        <v>0.87674524586544123</v>
      </c>
    </row>
    <row r="10" spans="1:12" x14ac:dyDescent="0.55000000000000004">
      <c r="B10">
        <v>5</v>
      </c>
      <c r="C10">
        <f t="shared" si="0"/>
        <v>0.84907909556480898</v>
      </c>
      <c r="D10">
        <f t="shared" si="1"/>
        <v>0.66067472339008149</v>
      </c>
      <c r="E10">
        <f t="shared" si="2"/>
        <v>0.75067230525272433</v>
      </c>
      <c r="F10">
        <f t="shared" si="3"/>
        <v>0.91435091012447656</v>
      </c>
      <c r="G10">
        <f t="shared" si="4"/>
        <v>0.66142506523288791</v>
      </c>
      <c r="H10">
        <f t="shared" si="5"/>
        <v>0.75001125530332535</v>
      </c>
      <c r="I10">
        <f t="shared" si="6"/>
        <v>0.65992372087260665</v>
      </c>
      <c r="J10">
        <f t="shared" si="7"/>
        <v>0.7513326045298806</v>
      </c>
      <c r="K10">
        <f t="shared" si="8"/>
        <v>0.91419305798105477</v>
      </c>
      <c r="L10">
        <f t="shared" si="9"/>
        <v>0.91450797791705341</v>
      </c>
    </row>
    <row r="11" spans="1:12" x14ac:dyDescent="0.55000000000000004">
      <c r="B11">
        <v>6</v>
      </c>
      <c r="C11">
        <f t="shared" si="0"/>
        <v>1.0188949146777708</v>
      </c>
      <c r="D11">
        <f t="shared" si="1"/>
        <v>0.52430728355723166</v>
      </c>
      <c r="E11">
        <f t="shared" si="2"/>
        <v>0.85152913773331129</v>
      </c>
      <c r="F11">
        <f t="shared" si="3"/>
        <v>0.92967960450927645</v>
      </c>
      <c r="G11">
        <f t="shared" si="4"/>
        <v>0.52515855039942339</v>
      </c>
      <c r="H11">
        <f t="shared" si="5"/>
        <v>0.85100440477260531</v>
      </c>
      <c r="I11">
        <f t="shared" si="6"/>
        <v>0.52345549240779998</v>
      </c>
      <c r="J11">
        <f t="shared" si="7"/>
        <v>0.85205301916495058</v>
      </c>
      <c r="K11">
        <f t="shared" si="8"/>
        <v>0.92965656554494303</v>
      </c>
      <c r="L11">
        <f t="shared" si="9"/>
        <v>0.92970184379407195</v>
      </c>
    </row>
    <row r="12" spans="1:12" x14ac:dyDescent="0.55000000000000004">
      <c r="B12">
        <v>7</v>
      </c>
      <c r="C12">
        <f t="shared" si="0"/>
        <v>1.1887107337907326</v>
      </c>
      <c r="D12">
        <f t="shared" si="1"/>
        <v>0.37285647778030861</v>
      </c>
      <c r="E12">
        <f t="shared" si="2"/>
        <v>0.92788902729650935</v>
      </c>
      <c r="F12">
        <f t="shared" si="3"/>
        <v>0.92200297264533548</v>
      </c>
      <c r="G12">
        <f t="shared" si="4"/>
        <v>0.37378418022473353</v>
      </c>
      <c r="H12">
        <f t="shared" si="5"/>
        <v>0.92751570693639684</v>
      </c>
      <c r="I12">
        <f t="shared" si="6"/>
        <v>0.37192840247943704</v>
      </c>
      <c r="J12">
        <f t="shared" si="7"/>
        <v>0.92826141976767185</v>
      </c>
      <c r="K12">
        <f t="shared" si="8"/>
        <v>0.9221154096491474</v>
      </c>
      <c r="L12">
        <f t="shared" si="9"/>
        <v>0.92188974363861698</v>
      </c>
    </row>
    <row r="13" spans="1:12" x14ac:dyDescent="0.55000000000000004">
      <c r="B13">
        <v>8</v>
      </c>
      <c r="C13">
        <f t="shared" si="0"/>
        <v>1.3585265529036945</v>
      </c>
      <c r="D13">
        <f t="shared" si="1"/>
        <v>0.2106792699957262</v>
      </c>
      <c r="E13">
        <f t="shared" si="2"/>
        <v>0.97755523894768626</v>
      </c>
      <c r="F13">
        <f t="shared" si="3"/>
        <v>0.89154185725457069</v>
      </c>
      <c r="G13">
        <f t="shared" si="4"/>
        <v>0.21165671973212169</v>
      </c>
      <c r="H13">
        <f t="shared" si="5"/>
        <v>0.97734407093522502</v>
      </c>
      <c r="I13">
        <f t="shared" si="6"/>
        <v>0.20970160958007825</v>
      </c>
      <c r="J13">
        <f t="shared" si="7"/>
        <v>0.97776542940499001</v>
      </c>
      <c r="K13">
        <f t="shared" si="8"/>
        <v>0.89178653561864174</v>
      </c>
      <c r="L13">
        <f t="shared" si="9"/>
        <v>0.8912964173487059</v>
      </c>
    </row>
    <row r="14" spans="1:12" x14ac:dyDescent="0.55000000000000004">
      <c r="B14">
        <v>9</v>
      </c>
      <c r="C14">
        <f t="shared" si="0"/>
        <v>1.5283423720166562</v>
      </c>
      <c r="D14">
        <f t="shared" si="1"/>
        <v>4.244120319614824E-2</v>
      </c>
      <c r="E14">
        <f t="shared" si="2"/>
        <v>0.99909896620468153</v>
      </c>
      <c r="F14">
        <f t="shared" si="3"/>
        <v>0.83917256916636129</v>
      </c>
      <c r="G14">
        <f t="shared" si="4"/>
        <v>4.3440280775236498E-2</v>
      </c>
      <c r="H14">
        <f t="shared" si="5"/>
        <v>0.99905602545911742</v>
      </c>
      <c r="I14">
        <f t="shared" si="6"/>
        <v>4.1442083175860324E-2</v>
      </c>
      <c r="J14">
        <f t="shared" si="7"/>
        <v>0.99914090785136256</v>
      </c>
      <c r="K14">
        <f t="shared" si="8"/>
        <v>0.83954244993964189</v>
      </c>
      <c r="L14">
        <f t="shared" si="9"/>
        <v>0.83880197922057054</v>
      </c>
    </row>
    <row r="15" spans="1:12" x14ac:dyDescent="0.55000000000000004">
      <c r="B15">
        <v>10</v>
      </c>
      <c r="C15">
        <f t="shared" si="0"/>
        <v>1.698158191129618</v>
      </c>
      <c r="D15">
        <f t="shared" si="1"/>
        <v>-0.12701781974687876</v>
      </c>
      <c r="E15">
        <f t="shared" si="2"/>
        <v>0.99190043525887683</v>
      </c>
      <c r="F15">
        <f t="shared" si="3"/>
        <v>0.76640167745048215</v>
      </c>
      <c r="G15">
        <f t="shared" si="4"/>
        <v>-0.12602585596803212</v>
      </c>
      <c r="H15">
        <f t="shared" si="5"/>
        <v>0.99202695710727784</v>
      </c>
      <c r="I15">
        <f t="shared" si="6"/>
        <v>-0.12800965650791621</v>
      </c>
      <c r="J15">
        <f t="shared" si="7"/>
        <v>0.99177292151012331</v>
      </c>
      <c r="K15">
        <f t="shared" si="8"/>
        <v>0.76688611983656541</v>
      </c>
      <c r="L15">
        <f t="shared" si="9"/>
        <v>0.76591659866277451</v>
      </c>
    </row>
    <row r="16" spans="1:12" x14ac:dyDescent="0.55000000000000004">
      <c r="B16">
        <v>11</v>
      </c>
      <c r="C16">
        <f t="shared" si="0"/>
        <v>1.8679740102425797</v>
      </c>
      <c r="D16">
        <f t="shared" si="1"/>
        <v>-0.29282277127655032</v>
      </c>
      <c r="E16">
        <f t="shared" si="2"/>
        <v>0.95616673473925096</v>
      </c>
      <c r="F16">
        <f t="shared" si="3"/>
        <v>0.67532266816797004</v>
      </c>
      <c r="G16">
        <f t="shared" si="4"/>
        <v>-0.29186645828979885</v>
      </c>
      <c r="H16">
        <f t="shared" si="5"/>
        <v>0.95645907937839614</v>
      </c>
      <c r="I16">
        <f t="shared" si="6"/>
        <v>-0.29377879144055491</v>
      </c>
      <c r="J16">
        <f t="shared" si="7"/>
        <v>0.9558734339334507</v>
      </c>
      <c r="K16">
        <f t="shared" si="8"/>
        <v>0.67590773564143025</v>
      </c>
      <c r="L16">
        <f t="shared" si="9"/>
        <v>0.67473705537188711</v>
      </c>
    </row>
    <row r="17" spans="2:12" x14ac:dyDescent="0.55000000000000004">
      <c r="B17">
        <v>12</v>
      </c>
      <c r="C17">
        <f t="shared" si="0"/>
        <v>2.0377898293555416</v>
      </c>
      <c r="D17">
        <f t="shared" si="1"/>
        <v>-0.45020374481767339</v>
      </c>
      <c r="E17">
        <f t="shared" si="2"/>
        <v>0.89292585814956849</v>
      </c>
      <c r="F17">
        <f t="shared" si="3"/>
        <v>0.56855571858874798</v>
      </c>
      <c r="G17">
        <f t="shared" si="4"/>
        <v>-0.4493105940064912</v>
      </c>
      <c r="H17">
        <f t="shared" si="5"/>
        <v>0.89337561535646026</v>
      </c>
      <c r="I17">
        <f t="shared" si="6"/>
        <v>-0.45109644542514821</v>
      </c>
      <c r="J17">
        <f t="shared" si="7"/>
        <v>0.89247520801689295</v>
      </c>
      <c r="K17">
        <f t="shared" si="8"/>
        <v>0.5692245798236033</v>
      </c>
      <c r="L17">
        <f t="shared" si="9"/>
        <v>0.56788641879821045</v>
      </c>
    </row>
    <row r="18" spans="2:12" x14ac:dyDescent="0.55000000000000004">
      <c r="B18">
        <v>13</v>
      </c>
      <c r="C18">
        <f t="shared" si="0"/>
        <v>2.2076056484685034</v>
      </c>
      <c r="D18">
        <f t="shared" si="1"/>
        <v>-0.59463317630428658</v>
      </c>
      <c r="E18">
        <f t="shared" si="2"/>
        <v>0.80399713036694054</v>
      </c>
      <c r="F18">
        <f t="shared" si="3"/>
        <v>0.44917231946211467</v>
      </c>
      <c r="G18">
        <f t="shared" si="4"/>
        <v>-0.59382888199135597</v>
      </c>
      <c r="H18">
        <f t="shared" si="5"/>
        <v>0.8045913614456075</v>
      </c>
      <c r="I18">
        <f t="shared" si="6"/>
        <v>-0.59543687598409056</v>
      </c>
      <c r="J18">
        <f t="shared" si="7"/>
        <v>0.80340209529121021</v>
      </c>
      <c r="K18">
        <f t="shared" si="8"/>
        <v>0.44990573253843102</v>
      </c>
      <c r="L18">
        <f t="shared" si="9"/>
        <v>0.44843858721350544</v>
      </c>
    </row>
    <row r="19" spans="2:12" x14ac:dyDescent="0.55000000000000004">
      <c r="B19">
        <v>14</v>
      </c>
      <c r="C19">
        <f t="shared" si="0"/>
        <v>2.3774214675814651</v>
      </c>
      <c r="D19">
        <f t="shared" si="1"/>
        <v>-0.72195609395452442</v>
      </c>
      <c r="E19">
        <f t="shared" si="2"/>
        <v>0.6919388689775462</v>
      </c>
      <c r="F19">
        <f t="shared" si="3"/>
        <v>0.32060691382013562</v>
      </c>
      <c r="G19">
        <f t="shared" si="4"/>
        <v>-0.72126379422285325</v>
      </c>
      <c r="H19">
        <f t="shared" si="5"/>
        <v>0.69266047898176897</v>
      </c>
      <c r="I19">
        <f t="shared" si="6"/>
        <v>-0.72264767173016187</v>
      </c>
      <c r="J19">
        <f t="shared" si="7"/>
        <v>0.69121656703451217</v>
      </c>
      <c r="K19">
        <f t="shared" si="8"/>
        <v>0.3213837797790291</v>
      </c>
      <c r="L19">
        <f t="shared" si="9"/>
        <v>0.3198298572543441</v>
      </c>
    </row>
    <row r="20" spans="2:12" x14ac:dyDescent="0.55000000000000004">
      <c r="B20">
        <v>15</v>
      </c>
      <c r="C20">
        <f t="shared" si="0"/>
        <v>2.5472372866944268</v>
      </c>
      <c r="D20">
        <f t="shared" si="1"/>
        <v>-0.82850964924384207</v>
      </c>
      <c r="E20">
        <f t="shared" si="2"/>
        <v>0.55997478613759544</v>
      </c>
      <c r="F20">
        <f t="shared" si="3"/>
        <v>0.18655809430468567</v>
      </c>
      <c r="G20">
        <f t="shared" si="4"/>
        <v>-0.82794926029624361</v>
      </c>
      <c r="H20">
        <f t="shared" si="5"/>
        <v>0.56080301566138457</v>
      </c>
      <c r="I20">
        <f t="shared" si="6"/>
        <v>-0.82906920968186038</v>
      </c>
      <c r="J20">
        <f t="shared" si="7"/>
        <v>0.55914599663906694</v>
      </c>
      <c r="K20">
        <f t="shared" si="8"/>
        <v>0.18735606412695532</v>
      </c>
      <c r="L20">
        <f t="shared" si="9"/>
        <v>0.18576006792432645</v>
      </c>
    </row>
    <row r="21" spans="2:12" x14ac:dyDescent="0.55000000000000004">
      <c r="B21">
        <v>16</v>
      </c>
      <c r="C21">
        <f t="shared" si="0"/>
        <v>2.717053105807389</v>
      </c>
      <c r="D21">
        <f t="shared" si="1"/>
        <v>-0.9112284903881358</v>
      </c>
      <c r="E21">
        <f t="shared" si="2"/>
        <v>0.41190124824399243</v>
      </c>
      <c r="F21">
        <f t="shared" si="3"/>
        <v>5.0882201391152709E-2</v>
      </c>
      <c r="G21">
        <f t="shared" si="4"/>
        <v>-0.91081613359433489</v>
      </c>
      <c r="H21">
        <f t="shared" si="5"/>
        <v>0.41281227063190212</v>
      </c>
      <c r="I21">
        <f t="shared" si="6"/>
        <v>-0.91163993595352233</v>
      </c>
      <c r="J21">
        <f t="shared" si="7"/>
        <v>0.41098981395486883</v>
      </c>
      <c r="K21">
        <f t="shared" si="8"/>
        <v>5.1678318937871753E-2</v>
      </c>
      <c r="L21">
        <f t="shared" si="9"/>
        <v>5.0086162962225678E-2</v>
      </c>
    </row>
    <row r="22" spans="2:12" x14ac:dyDescent="0.55000000000000004">
      <c r="B22">
        <v>17</v>
      </c>
      <c r="C22">
        <f t="shared" si="0"/>
        <v>2.8868689249203507</v>
      </c>
      <c r="D22">
        <f t="shared" si="1"/>
        <v>-0.96773294693349887</v>
      </c>
      <c r="E22">
        <f t="shared" si="2"/>
        <v>0.25197806138512502</v>
      </c>
      <c r="F22">
        <f t="shared" si="3"/>
        <v>-8.2517616505816682E-2</v>
      </c>
      <c r="G22">
        <f t="shared" si="4"/>
        <v>-0.96748048504767703</v>
      </c>
      <c r="H22">
        <f t="shared" si="5"/>
        <v>0.25294566818174941</v>
      </c>
      <c r="I22">
        <f t="shared" si="6"/>
        <v>-0.96798444108645454</v>
      </c>
      <c r="J22">
        <f t="shared" si="7"/>
        <v>0.25101020261046025</v>
      </c>
      <c r="K22">
        <f t="shared" si="8"/>
        <v>-8.1746254086979803E-2</v>
      </c>
      <c r="L22">
        <f t="shared" si="9"/>
        <v>-8.3288766407054848E-2</v>
      </c>
    </row>
    <row r="23" spans="2:12" x14ac:dyDescent="0.55000000000000004">
      <c r="B23">
        <v>18</v>
      </c>
      <c r="C23">
        <f t="shared" si="0"/>
        <v>3.0566847440333125</v>
      </c>
      <c r="D23">
        <f t="shared" si="1"/>
        <v>-0.99639748854252652</v>
      </c>
      <c r="E23">
        <f t="shared" si="2"/>
        <v>8.4805924475509054E-2</v>
      </c>
      <c r="F23">
        <f t="shared" si="3"/>
        <v>-0.20980368950576417</v>
      </c>
      <c r="G23">
        <f t="shared" si="4"/>
        <v>-0.99631218443348257</v>
      </c>
      <c r="H23">
        <f t="shared" si="5"/>
        <v>8.5802279395026534E-2</v>
      </c>
      <c r="I23">
        <f t="shared" si="6"/>
        <v>-0.99648179625416489</v>
      </c>
      <c r="J23">
        <f t="shared" si="7"/>
        <v>8.3809484750074173E-2</v>
      </c>
      <c r="K23">
        <f t="shared" si="8"/>
        <v>-0.20907927290718331</v>
      </c>
      <c r="L23">
        <f t="shared" si="9"/>
        <v>-0.21052776630068387</v>
      </c>
    </row>
    <row r="24" spans="2:12" x14ac:dyDescent="0.55000000000000004">
      <c r="B24">
        <v>19</v>
      </c>
      <c r="C24">
        <f t="shared" si="0"/>
        <v>3.2265005631462738</v>
      </c>
      <c r="D24">
        <f t="shared" si="1"/>
        <v>-0.99639748854252652</v>
      </c>
      <c r="E24">
        <f t="shared" si="2"/>
        <v>-8.4805924475508818E-2</v>
      </c>
      <c r="F24">
        <f t="shared" si="3"/>
        <v>-0.32731422903765067</v>
      </c>
      <c r="G24">
        <f t="shared" si="4"/>
        <v>-0.996481796254165</v>
      </c>
      <c r="H24">
        <f t="shared" si="5"/>
        <v>-8.3809484750073937E-2</v>
      </c>
      <c r="I24">
        <f t="shared" si="6"/>
        <v>-0.99631218443348257</v>
      </c>
      <c r="J24">
        <f t="shared" si="7"/>
        <v>-8.5802279395026285E-2</v>
      </c>
      <c r="K24">
        <f t="shared" si="8"/>
        <v>-0.32665759840592506</v>
      </c>
      <c r="L24">
        <f t="shared" si="9"/>
        <v>-0.32797040235518538</v>
      </c>
    </row>
    <row r="25" spans="2:12" x14ac:dyDescent="0.55000000000000004">
      <c r="B25">
        <v>20</v>
      </c>
      <c r="C25">
        <f t="shared" si="0"/>
        <v>3.3963163822592359</v>
      </c>
      <c r="D25">
        <f t="shared" si="1"/>
        <v>-0.96773294693349887</v>
      </c>
      <c r="E25">
        <f t="shared" si="2"/>
        <v>-0.25197806138512518</v>
      </c>
      <c r="F25">
        <f t="shared" si="3"/>
        <v>-0.43166867083004545</v>
      </c>
      <c r="G25">
        <f t="shared" si="4"/>
        <v>-0.96798444108645443</v>
      </c>
      <c r="H25">
        <f t="shared" si="5"/>
        <v>-0.25101020261046042</v>
      </c>
      <c r="I25">
        <f t="shared" si="6"/>
        <v>-0.96748048504767692</v>
      </c>
      <c r="J25">
        <f t="shared" si="7"/>
        <v>-0.25294566818174957</v>
      </c>
      <c r="K25">
        <f t="shared" si="8"/>
        <v>-0.43109871623292539</v>
      </c>
      <c r="L25">
        <f t="shared" si="9"/>
        <v>-0.43223806375854146</v>
      </c>
    </row>
    <row r="26" spans="2:12" x14ac:dyDescent="0.55000000000000004">
      <c r="B26">
        <v>21</v>
      </c>
      <c r="C26">
        <f t="shared" si="0"/>
        <v>3.5661322013721972</v>
      </c>
      <c r="D26">
        <f t="shared" si="1"/>
        <v>-0.91122849038813591</v>
      </c>
      <c r="E26">
        <f t="shared" si="2"/>
        <v>-0.41190124824399221</v>
      </c>
      <c r="F26">
        <f t="shared" si="3"/>
        <v>-0.51986492759023406</v>
      </c>
      <c r="G26">
        <f t="shared" si="4"/>
        <v>-0.91163993595352244</v>
      </c>
      <c r="H26">
        <f t="shared" si="5"/>
        <v>-0.41098981395486861</v>
      </c>
      <c r="I26">
        <f t="shared" si="6"/>
        <v>-0.910816133594335</v>
      </c>
      <c r="J26">
        <f t="shared" si="7"/>
        <v>-0.4128122706319019</v>
      </c>
      <c r="K26">
        <f t="shared" si="8"/>
        <v>-0.5193980455837649</v>
      </c>
      <c r="L26">
        <f t="shared" si="9"/>
        <v>-0.52033115973182997</v>
      </c>
    </row>
    <row r="27" spans="2:12" x14ac:dyDescent="0.55000000000000004">
      <c r="B27">
        <v>22</v>
      </c>
      <c r="C27">
        <f t="shared" si="0"/>
        <v>3.7359480204851594</v>
      </c>
      <c r="D27">
        <f t="shared" si="1"/>
        <v>-0.82850964924384218</v>
      </c>
      <c r="E27">
        <f t="shared" si="2"/>
        <v>-0.55997478613759533</v>
      </c>
      <c r="F27">
        <f t="shared" si="3"/>
        <v>-0.58936575358974741</v>
      </c>
      <c r="G27">
        <f t="shared" si="4"/>
        <v>-0.82906920968186049</v>
      </c>
      <c r="H27">
        <f t="shared" si="5"/>
        <v>-0.55914599663906672</v>
      </c>
      <c r="I27">
        <f t="shared" si="6"/>
        <v>-0.82794926029624372</v>
      </c>
      <c r="J27">
        <f t="shared" si="7"/>
        <v>-0.56080301566138435</v>
      </c>
      <c r="K27">
        <f t="shared" si="8"/>
        <v>-0.58901537551920546</v>
      </c>
      <c r="L27">
        <f t="shared" si="9"/>
        <v>-0.58971541229459579</v>
      </c>
    </row>
    <row r="28" spans="2:12" x14ac:dyDescent="0.55000000000000004">
      <c r="B28">
        <v>23</v>
      </c>
      <c r="C28">
        <f t="shared" si="0"/>
        <v>3.9057638395981211</v>
      </c>
      <c r="D28">
        <f t="shared" si="1"/>
        <v>-0.72195609395452465</v>
      </c>
      <c r="E28">
        <f t="shared" si="2"/>
        <v>-0.69193886897754608</v>
      </c>
      <c r="F28">
        <f t="shared" si="3"/>
        <v>-0.63817173660441406</v>
      </c>
      <c r="G28">
        <f t="shared" si="4"/>
        <v>-0.72264767173016209</v>
      </c>
      <c r="H28">
        <f t="shared" si="5"/>
        <v>-0.69121656703451195</v>
      </c>
      <c r="I28">
        <f t="shared" si="6"/>
        <v>-0.72126379422285336</v>
      </c>
      <c r="J28">
        <f t="shared" si="7"/>
        <v>-0.69266047898176886</v>
      </c>
      <c r="K28">
        <f t="shared" si="8"/>
        <v>-0.63794794220895712</v>
      </c>
      <c r="L28">
        <f t="shared" si="9"/>
        <v>-0.63839476282819851</v>
      </c>
    </row>
    <row r="29" spans="2:12" x14ac:dyDescent="0.55000000000000004">
      <c r="B29">
        <v>24</v>
      </c>
      <c r="C29">
        <f t="shared" si="0"/>
        <v>4.0755796587110833</v>
      </c>
      <c r="D29">
        <f t="shared" si="1"/>
        <v>-0.59463317630428647</v>
      </c>
      <c r="E29">
        <f t="shared" si="2"/>
        <v>-0.80399713036694065</v>
      </c>
      <c r="F29">
        <f t="shared" si="3"/>
        <v>-0.66487881736373233</v>
      </c>
      <c r="G29">
        <f t="shared" si="4"/>
        <v>-0.59543687598409079</v>
      </c>
      <c r="H29">
        <f t="shared" si="5"/>
        <v>-0.80340209529120998</v>
      </c>
      <c r="I29">
        <f t="shared" si="6"/>
        <v>-0.59382888199135542</v>
      </c>
      <c r="J29">
        <f t="shared" si="7"/>
        <v>-0.80459136144560794</v>
      </c>
      <c r="K29">
        <f t="shared" si="8"/>
        <v>-0.66478804480065612</v>
      </c>
      <c r="L29">
        <f t="shared" si="9"/>
        <v>-0.66496879504805717</v>
      </c>
    </row>
    <row r="30" spans="2:12" x14ac:dyDescent="0.55000000000000004">
      <c r="B30">
        <v>25</v>
      </c>
      <c r="C30">
        <f t="shared" si="0"/>
        <v>4.2453954778240446</v>
      </c>
      <c r="D30">
        <f t="shared" si="1"/>
        <v>-0.45020374481767361</v>
      </c>
      <c r="E30">
        <f t="shared" si="2"/>
        <v>-0.89292585814956837</v>
      </c>
      <c r="F30">
        <f t="shared" si="3"/>
        <v>-0.66871868177971561</v>
      </c>
      <c r="G30">
        <f t="shared" si="4"/>
        <v>-0.45109644542514882</v>
      </c>
      <c r="H30">
        <f t="shared" si="5"/>
        <v>-0.89247520801689262</v>
      </c>
      <c r="I30">
        <f t="shared" si="6"/>
        <v>-0.44931059400649104</v>
      </c>
      <c r="J30">
        <f t="shared" si="7"/>
        <v>-0.89337561535646037</v>
      </c>
      <c r="K30">
        <f t="shared" si="8"/>
        <v>-0.66876354241039093</v>
      </c>
      <c r="L30">
        <f t="shared" si="9"/>
        <v>-0.66867302243042503</v>
      </c>
    </row>
    <row r="31" spans="2:12" x14ac:dyDescent="0.55000000000000004">
      <c r="B31">
        <v>26</v>
      </c>
      <c r="C31">
        <f t="shared" si="0"/>
        <v>4.4152112969370068</v>
      </c>
      <c r="D31">
        <f t="shared" si="1"/>
        <v>-0.29282277127655032</v>
      </c>
      <c r="E31">
        <f t="shared" si="2"/>
        <v>-0.95616673473925096</v>
      </c>
      <c r="F31">
        <f t="shared" si="3"/>
        <v>-0.64958086394433978</v>
      </c>
      <c r="G31">
        <f t="shared" si="4"/>
        <v>-0.29377879144055535</v>
      </c>
      <c r="H31">
        <f t="shared" si="5"/>
        <v>-0.95587343393345059</v>
      </c>
      <c r="I31">
        <f t="shared" si="6"/>
        <v>-0.29186645828979846</v>
      </c>
      <c r="J31">
        <f t="shared" si="7"/>
        <v>-0.95645907937839625</v>
      </c>
      <c r="K31">
        <f t="shared" si="8"/>
        <v>-0.64976006721009938</v>
      </c>
      <c r="L31">
        <f t="shared" si="9"/>
        <v>-0.64940088109778105</v>
      </c>
    </row>
    <row r="32" spans="2:12" x14ac:dyDescent="0.55000000000000004">
      <c r="B32">
        <v>27</v>
      </c>
      <c r="C32">
        <f t="shared" si="0"/>
        <v>4.585027116049968</v>
      </c>
      <c r="D32">
        <f t="shared" si="1"/>
        <v>-0.1270178197468792</v>
      </c>
      <c r="E32">
        <f t="shared" si="2"/>
        <v>-0.99190043525887683</v>
      </c>
      <c r="F32">
        <f t="shared" si="3"/>
        <v>-0.60801592403259164</v>
      </c>
      <c r="G32">
        <f t="shared" si="4"/>
        <v>-0.1280096565079171</v>
      </c>
      <c r="H32">
        <f t="shared" si="5"/>
        <v>-0.9917729215101232</v>
      </c>
      <c r="I32">
        <f t="shared" si="6"/>
        <v>-0.12602585596803215</v>
      </c>
      <c r="J32">
        <f t="shared" si="7"/>
        <v>-0.99202695710727784</v>
      </c>
      <c r="K32">
        <f t="shared" si="8"/>
        <v>-0.60832431458175429</v>
      </c>
      <c r="L32">
        <f t="shared" si="9"/>
        <v>-0.60770679546756623</v>
      </c>
    </row>
    <row r="33" spans="1:12" x14ac:dyDescent="0.55000000000000004">
      <c r="B33">
        <v>28</v>
      </c>
      <c r="C33">
        <f t="shared" si="0"/>
        <v>4.7548429351629302</v>
      </c>
      <c r="D33">
        <f t="shared" si="1"/>
        <v>4.2441203196148219E-2</v>
      </c>
      <c r="E33">
        <f t="shared" si="2"/>
        <v>-0.99909896620468153</v>
      </c>
      <c r="F33">
        <f t="shared" si="3"/>
        <v>-0.54521960968863592</v>
      </c>
      <c r="G33">
        <f t="shared" si="4"/>
        <v>4.1442083175859859E-2</v>
      </c>
      <c r="H33">
        <f t="shared" si="5"/>
        <v>-0.99914090785136267</v>
      </c>
      <c r="I33">
        <f t="shared" si="6"/>
        <v>4.3440280775236914E-2</v>
      </c>
      <c r="J33">
        <f t="shared" si="7"/>
        <v>-0.99905602545911742</v>
      </c>
      <c r="K33">
        <f t="shared" si="8"/>
        <v>-0.54564831568658756</v>
      </c>
      <c r="L33">
        <f t="shared" si="9"/>
        <v>-0.5447902284711309</v>
      </c>
    </row>
    <row r="34" spans="1:12" x14ac:dyDescent="0.55000000000000004">
      <c r="B34">
        <v>29</v>
      </c>
      <c r="C34">
        <f t="shared" si="0"/>
        <v>4.9246587542758915</v>
      </c>
      <c r="D34">
        <f t="shared" si="1"/>
        <v>0.21067926999572573</v>
      </c>
      <c r="E34">
        <f t="shared" si="2"/>
        <v>-0.97755523894768637</v>
      </c>
      <c r="F34">
        <f t="shared" si="3"/>
        <v>-0.46299845654318739</v>
      </c>
      <c r="G34">
        <f t="shared" si="4"/>
        <v>0.20970160958007736</v>
      </c>
      <c r="H34">
        <f t="shared" si="5"/>
        <v>-0.97776542940499012</v>
      </c>
      <c r="I34">
        <f t="shared" si="6"/>
        <v>0.21165671973212166</v>
      </c>
      <c r="J34">
        <f t="shared" si="7"/>
        <v>-0.97734407093522502</v>
      </c>
      <c r="K34">
        <f t="shared" si="8"/>
        <v>-0.4635351448989099</v>
      </c>
      <c r="L34">
        <f t="shared" si="9"/>
        <v>-0.46246117518905783</v>
      </c>
    </row>
    <row r="35" spans="1:12" x14ac:dyDescent="0.55000000000000004">
      <c r="B35">
        <v>30</v>
      </c>
      <c r="C35">
        <f t="shared" si="0"/>
        <v>5.0944745733888537</v>
      </c>
      <c r="D35">
        <f t="shared" si="1"/>
        <v>0.37285647778030839</v>
      </c>
      <c r="E35">
        <f t="shared" si="2"/>
        <v>-0.92788902729650946</v>
      </c>
      <c r="F35">
        <f t="shared" si="3"/>
        <v>-0.3637178174725631</v>
      </c>
      <c r="G35">
        <f t="shared" si="4"/>
        <v>0.37192840247943637</v>
      </c>
      <c r="H35">
        <f t="shared" si="5"/>
        <v>-0.92826141976767207</v>
      </c>
      <c r="I35">
        <f t="shared" si="6"/>
        <v>0.3737841802247337</v>
      </c>
      <c r="J35">
        <f t="shared" si="7"/>
        <v>-0.92751570693639673</v>
      </c>
      <c r="K35">
        <f t="shared" si="8"/>
        <v>-0.36434704863920836</v>
      </c>
      <c r="L35">
        <f t="shared" si="9"/>
        <v>-0.36308809258814145</v>
      </c>
    </row>
    <row r="36" spans="1:12" x14ac:dyDescent="0.55000000000000004">
      <c r="B36">
        <v>31</v>
      </c>
      <c r="C36">
        <f t="shared" si="0"/>
        <v>5.2642903925018159</v>
      </c>
      <c r="D36">
        <f t="shared" si="1"/>
        <v>0.52430728355723177</v>
      </c>
      <c r="E36">
        <f t="shared" si="2"/>
        <v>-0.85152913773331118</v>
      </c>
      <c r="F36">
        <f t="shared" si="3"/>
        <v>-0.2502338157030205</v>
      </c>
      <c r="G36">
        <f t="shared" si="4"/>
        <v>0.52345549240779976</v>
      </c>
      <c r="H36">
        <f t="shared" si="5"/>
        <v>-0.85205301916495069</v>
      </c>
      <c r="I36">
        <f t="shared" si="6"/>
        <v>0.52515855039942394</v>
      </c>
      <c r="J36">
        <f t="shared" si="7"/>
        <v>-0.85100440477260497</v>
      </c>
      <c r="K36">
        <f t="shared" si="8"/>
        <v>-0.25093748784556247</v>
      </c>
      <c r="L36">
        <f t="shared" si="9"/>
        <v>-0.24952976332669452</v>
      </c>
    </row>
    <row r="37" spans="1:12" x14ac:dyDescent="0.55000000000000004">
      <c r="B37">
        <v>32</v>
      </c>
      <c r="C37">
        <f t="shared" si="0"/>
        <v>5.434106211614778</v>
      </c>
      <c r="D37">
        <f t="shared" si="1"/>
        <v>0.66067472339008182</v>
      </c>
      <c r="E37">
        <f t="shared" si="2"/>
        <v>-0.75067230525272399</v>
      </c>
      <c r="F37">
        <f t="shared" si="3"/>
        <v>-0.1258111793456676</v>
      </c>
      <c r="G37">
        <f t="shared" si="4"/>
        <v>0.65992372087260676</v>
      </c>
      <c r="H37">
        <f t="shared" si="5"/>
        <v>-0.75133260452988049</v>
      </c>
      <c r="I37">
        <f t="shared" si="6"/>
        <v>0.66142506523288858</v>
      </c>
      <c r="J37">
        <f t="shared" si="7"/>
        <v>-0.7500112553033248</v>
      </c>
      <c r="K37">
        <f t="shared" si="8"/>
        <v>-0.12656904909773803</v>
      </c>
      <c r="L37">
        <f t="shared" si="9"/>
        <v>-0.12505305378243919</v>
      </c>
    </row>
    <row r="38" spans="1:12" x14ac:dyDescent="0.55000000000000004">
      <c r="B38">
        <v>33</v>
      </c>
      <c r="C38">
        <f t="shared" si="0"/>
        <v>5.6039220307277393</v>
      </c>
      <c r="D38">
        <f t="shared" si="1"/>
        <v>0.77803575431843952</v>
      </c>
      <c r="E38">
        <f t="shared" si="2"/>
        <v>-0.62821999729564226</v>
      </c>
      <c r="F38">
        <f t="shared" si="3"/>
        <v>5.9706788872176259E-3</v>
      </c>
      <c r="G38">
        <f t="shared" si="4"/>
        <v>0.77740714540800226</v>
      </c>
      <c r="H38">
        <f t="shared" si="5"/>
        <v>-0.62899771881031585</v>
      </c>
      <c r="I38">
        <f t="shared" si="6"/>
        <v>0.77866358519318735</v>
      </c>
      <c r="J38">
        <f t="shared" si="7"/>
        <v>-0.62744164756102372</v>
      </c>
      <c r="K38">
        <f t="shared" si="8"/>
        <v>5.1804140585359204E-3</v>
      </c>
      <c r="L38">
        <f t="shared" si="9"/>
        <v>6.7610677452101253E-3</v>
      </c>
    </row>
    <row r="39" spans="1:12" x14ac:dyDescent="0.55000000000000004">
      <c r="B39">
        <v>34</v>
      </c>
      <c r="C39">
        <f t="shared" si="0"/>
        <v>5.7737378498407015</v>
      </c>
      <c r="D39">
        <f t="shared" si="1"/>
        <v>0.87301411316118838</v>
      </c>
      <c r="E39">
        <f t="shared" si="2"/>
        <v>-0.48769494381363421</v>
      </c>
      <c r="F39">
        <f t="shared" si="3"/>
        <v>0.14132063486890181</v>
      </c>
      <c r="G39">
        <f t="shared" si="4"/>
        <v>0.87252598179163687</v>
      </c>
      <c r="H39">
        <f t="shared" si="5"/>
        <v>-0.48856771393384174</v>
      </c>
      <c r="I39">
        <f t="shared" si="6"/>
        <v>0.87350137151669949</v>
      </c>
      <c r="J39">
        <f t="shared" si="7"/>
        <v>-0.48682168599852349</v>
      </c>
      <c r="K39">
        <f t="shared" si="8"/>
        <v>0.14052070944389841</v>
      </c>
      <c r="L39">
        <f t="shared" si="9"/>
        <v>0.14212054897327128</v>
      </c>
    </row>
    <row r="40" spans="1:12" x14ac:dyDescent="0.55000000000000004">
      <c r="B40">
        <v>35</v>
      </c>
      <c r="C40">
        <f t="shared" si="0"/>
        <v>5.9435536689536628</v>
      </c>
      <c r="D40">
        <f t="shared" si="1"/>
        <v>0.9428774454610841</v>
      </c>
      <c r="E40">
        <f t="shared" si="2"/>
        <v>-0.33313979474205768</v>
      </c>
      <c r="F40">
        <f t="shared" si="3"/>
        <v>0.27634491679683504</v>
      </c>
      <c r="G40">
        <f t="shared" si="4"/>
        <v>0.94254383428318178</v>
      </c>
      <c r="H40">
        <f t="shared" si="5"/>
        <v>-0.33408250546048934</v>
      </c>
      <c r="I40">
        <f t="shared" si="6"/>
        <v>0.94321011376161956</v>
      </c>
      <c r="J40">
        <f t="shared" si="7"/>
        <v>-0.33219675088385903</v>
      </c>
      <c r="K40">
        <f t="shared" si="8"/>
        <v>0.2755583431735667</v>
      </c>
      <c r="L40">
        <f t="shared" si="9"/>
        <v>0.27713134407519868</v>
      </c>
    </row>
    <row r="41" spans="1:12" x14ac:dyDescent="0.55000000000000004">
      <c r="B41">
        <v>36</v>
      </c>
      <c r="C41">
        <f t="shared" si="0"/>
        <v>6.1133694880666249</v>
      </c>
      <c r="D41">
        <f t="shared" si="1"/>
        <v>0.98561591034770846</v>
      </c>
      <c r="E41">
        <f t="shared" si="2"/>
        <v>-0.16900082032184882</v>
      </c>
      <c r="F41">
        <f t="shared" si="3"/>
        <v>0.40715912191804327</v>
      </c>
      <c r="G41">
        <f t="shared" si="4"/>
        <v>0.98544641674763933</v>
      </c>
      <c r="H41">
        <f t="shared" si="5"/>
        <v>-0.16998635156752442</v>
      </c>
      <c r="I41">
        <f t="shared" si="6"/>
        <v>0.98578441833194952</v>
      </c>
      <c r="J41">
        <f t="shared" si="7"/>
        <v>-0.16801512007536695</v>
      </c>
      <c r="K41">
        <f t="shared" si="8"/>
        <v>0.40640852838754049</v>
      </c>
      <c r="L41">
        <f t="shared" si="9"/>
        <v>0.4079094382894472</v>
      </c>
    </row>
    <row r="42" spans="1:12" x14ac:dyDescent="0.55000000000000004">
      <c r="A42" t="s">
        <v>9</v>
      </c>
      <c r="B42">
        <v>0</v>
      </c>
      <c r="C42">
        <f>B42/$C$2*2*PI()</f>
        <v>0</v>
      </c>
      <c r="D42">
        <f>COS(C42+$F$2+$D$3)*$D$1</f>
        <v>0.81406390416651364</v>
      </c>
      <c r="E42">
        <f>SIN(C42+$F$2+$D$3)*$D$1</f>
        <v>0.46999995737571426</v>
      </c>
    </row>
    <row r="43" spans="1:12" x14ac:dyDescent="0.55000000000000004">
      <c r="B43">
        <v>1</v>
      </c>
      <c r="C43">
        <f t="shared" si="0"/>
        <v>0.16981581911296181</v>
      </c>
      <c r="D43">
        <f t="shared" ref="D43:D78" si="10">COS(C43+$F$2+$D$3)*$D$1</f>
        <v>0.72292395763855821</v>
      </c>
      <c r="E43">
        <f t="shared" ref="E43:E78" si="11">SIN(C43+$F$2+$D$3)*$D$1</f>
        <v>0.60081690345079675</v>
      </c>
    </row>
    <row r="44" spans="1:12" x14ac:dyDescent="0.55000000000000004">
      <c r="B44">
        <v>2</v>
      </c>
      <c r="C44">
        <f t="shared" si="0"/>
        <v>0.33963163822592363</v>
      </c>
      <c r="D44">
        <f t="shared" si="10"/>
        <v>0.61098680507367797</v>
      </c>
      <c r="E44">
        <f t="shared" si="11"/>
        <v>0.71434944111818222</v>
      </c>
    </row>
    <row r="45" spans="1:12" x14ac:dyDescent="0.55000000000000004">
      <c r="B45">
        <v>3</v>
      </c>
      <c r="C45">
        <f t="shared" si="0"/>
        <v>0.50944745733888541</v>
      </c>
      <c r="D45">
        <f t="shared" si="10"/>
        <v>0.48147267454770382</v>
      </c>
      <c r="E45">
        <f t="shared" si="11"/>
        <v>0.80733144597735118</v>
      </c>
    </row>
    <row r="46" spans="1:12" x14ac:dyDescent="0.55000000000000004">
      <c r="B46">
        <v>4</v>
      </c>
      <c r="C46">
        <f t="shared" si="0"/>
        <v>0.67926327645184725</v>
      </c>
      <c r="D46">
        <f t="shared" si="10"/>
        <v>0.338107451790084</v>
      </c>
      <c r="E46">
        <f t="shared" si="11"/>
        <v>0.87708799504041557</v>
      </c>
    </row>
    <row r="47" spans="1:12" x14ac:dyDescent="0.55000000000000004">
      <c r="B47">
        <v>5</v>
      </c>
      <c r="C47">
        <f t="shared" si="0"/>
        <v>0.84907909556480898</v>
      </c>
      <c r="D47">
        <f t="shared" si="10"/>
        <v>0.18501549323515157</v>
      </c>
      <c r="E47">
        <f t="shared" si="11"/>
        <v>0.92161231939625976</v>
      </c>
    </row>
    <row r="48" spans="1:12" x14ac:dyDescent="0.55000000000000004">
      <c r="B48">
        <v>6</v>
      </c>
      <c r="C48">
        <f t="shared" si="0"/>
        <v>1.0188949146777708</v>
      </c>
      <c r="D48">
        <f t="shared" si="10"/>
        <v>2.6600975796704195E-2</v>
      </c>
      <c r="E48">
        <f t="shared" si="11"/>
        <v>0.9396235352983997</v>
      </c>
    </row>
    <row r="49" spans="2:5" x14ac:dyDescent="0.55000000000000004">
      <c r="B49">
        <v>7</v>
      </c>
      <c r="C49">
        <f t="shared" si="0"/>
        <v>1.1887107337907326</v>
      </c>
      <c r="D49">
        <f t="shared" si="10"/>
        <v>-0.13257880328313942</v>
      </c>
      <c r="E49">
        <f t="shared" si="11"/>
        <v>0.93060349285826915</v>
      </c>
    </row>
    <row r="50" spans="2:5" x14ac:dyDescent="0.55000000000000004">
      <c r="B50">
        <v>8</v>
      </c>
      <c r="C50">
        <f t="shared" si="0"/>
        <v>1.3585265529036945</v>
      </c>
      <c r="D50">
        <f t="shared" si="10"/>
        <v>-0.2879445315781467</v>
      </c>
      <c r="E50">
        <f t="shared" si="11"/>
        <v>0.89481168227412056</v>
      </c>
    </row>
    <row r="51" spans="2:5" x14ac:dyDescent="0.55000000000000004">
      <c r="B51">
        <v>9</v>
      </c>
      <c r="C51">
        <f t="shared" si="0"/>
        <v>1.5283423720166562</v>
      </c>
      <c r="D51">
        <f t="shared" si="10"/>
        <v>-0.4350266199589396</v>
      </c>
      <c r="E51">
        <f t="shared" si="11"/>
        <v>0.83327776877047444</v>
      </c>
    </row>
    <row r="52" spans="2:5" x14ac:dyDescent="0.55000000000000004">
      <c r="B52">
        <v>10</v>
      </c>
      <c r="C52">
        <f t="shared" si="0"/>
        <v>1.698158191129618</v>
      </c>
      <c r="D52">
        <f t="shared" si="10"/>
        <v>-0.56959378453448706</v>
      </c>
      <c r="E52">
        <f t="shared" si="11"/>
        <v>0.74777197100431636</v>
      </c>
    </row>
    <row r="53" spans="2:5" x14ac:dyDescent="0.55000000000000004">
      <c r="B53">
        <v>11</v>
      </c>
      <c r="C53">
        <f t="shared" si="0"/>
        <v>1.8679740102425797</v>
      </c>
      <c r="D53">
        <f t="shared" si="10"/>
        <v>-0.68777477298577039</v>
      </c>
      <c r="E53">
        <f t="shared" si="11"/>
        <v>0.64075413509736479</v>
      </c>
    </row>
    <row r="54" spans="2:5" x14ac:dyDescent="0.55000000000000004">
      <c r="B54">
        <v>12</v>
      </c>
      <c r="C54">
        <f t="shared" si="0"/>
        <v>2.0377898293555416</v>
      </c>
      <c r="D54">
        <f t="shared" si="10"/>
        <v>-0.78616973344663033</v>
      </c>
      <c r="E54">
        <f t="shared" si="11"/>
        <v>0.51530296934177877</v>
      </c>
    </row>
    <row r="55" spans="2:5" x14ac:dyDescent="0.55000000000000004">
      <c r="B55">
        <v>13</v>
      </c>
      <c r="C55">
        <f t="shared" si="0"/>
        <v>2.2076056484685034</v>
      </c>
      <c r="D55">
        <f t="shared" si="10"/>
        <v>-0.86194802205186105</v>
      </c>
      <c r="E55">
        <f t="shared" si="11"/>
        <v>0.3750274753679847</v>
      </c>
    </row>
    <row r="56" spans="2:5" x14ac:dyDescent="0.55000000000000004">
      <c r="B56">
        <v>14</v>
      </c>
      <c r="C56">
        <f t="shared" si="0"/>
        <v>2.3774214675814651</v>
      </c>
      <c r="D56">
        <f t="shared" si="10"/>
        <v>-0.91292963540747318</v>
      </c>
      <c r="E56">
        <f t="shared" si="11"/>
        <v>0.22396312373865931</v>
      </c>
    </row>
    <row r="57" spans="2:5" x14ac:dyDescent="0.55000000000000004">
      <c r="B57">
        <v>15</v>
      </c>
      <c r="C57">
        <f t="shared" si="0"/>
        <v>2.5472372866944268</v>
      </c>
      <c r="D57">
        <f t="shared" si="10"/>
        <v>-0.93764792531921537</v>
      </c>
      <c r="E57">
        <f t="shared" si="11"/>
        <v>6.6455760808005665E-2</v>
      </c>
    </row>
    <row r="58" spans="2:5" x14ac:dyDescent="0.55000000000000004">
      <c r="B58">
        <v>16</v>
      </c>
      <c r="C58">
        <f t="shared" si="0"/>
        <v>2.717053105807389</v>
      </c>
      <c r="D58">
        <f t="shared" si="10"/>
        <v>-0.93539179159080421</v>
      </c>
      <c r="E58">
        <f t="shared" si="11"/>
        <v>-9.2963413365395556E-2</v>
      </c>
    </row>
    <row r="59" spans="2:5" x14ac:dyDescent="0.55000000000000004">
      <c r="B59">
        <v>17</v>
      </c>
      <c r="C59">
        <f t="shared" si="0"/>
        <v>2.8868689249203507</v>
      </c>
      <c r="D59">
        <f t="shared" si="10"/>
        <v>-0.90622613908187355</v>
      </c>
      <c r="E59">
        <f t="shared" si="11"/>
        <v>-0.24970819939433458</v>
      </c>
    </row>
    <row r="60" spans="2:5" x14ac:dyDescent="0.55000000000000004">
      <c r="B60">
        <v>18</v>
      </c>
      <c r="C60">
        <f t="shared" si="0"/>
        <v>3.0566847440333125</v>
      </c>
      <c r="D60">
        <f t="shared" si="10"/>
        <v>-0.85099001051333534</v>
      </c>
      <c r="E60">
        <f t="shared" si="11"/>
        <v>-0.39926933516927288</v>
      </c>
    </row>
    <row r="61" spans="2:5" x14ac:dyDescent="0.55000000000000004">
      <c r="B61">
        <v>19</v>
      </c>
      <c r="C61">
        <f t="shared" si="0"/>
        <v>3.2265005631462738</v>
      </c>
      <c r="D61">
        <f t="shared" si="10"/>
        <v>-0.77127244873594103</v>
      </c>
      <c r="E61">
        <f t="shared" si="11"/>
        <v>-0.53734421911923946</v>
      </c>
    </row>
    <row r="62" spans="2:5" x14ac:dyDescent="0.55000000000000004">
      <c r="B62">
        <v>20</v>
      </c>
      <c r="C62">
        <f t="shared" si="0"/>
        <v>3.3963163822592359</v>
      </c>
      <c r="D62">
        <f t="shared" si="10"/>
        <v>-0.66936678286062556</v>
      </c>
      <c r="E62">
        <f t="shared" si="11"/>
        <v>-0.6599606882253034</v>
      </c>
    </row>
    <row r="63" spans="2:5" x14ac:dyDescent="0.55000000000000004">
      <c r="B63">
        <v>21</v>
      </c>
      <c r="C63">
        <f t="shared" si="0"/>
        <v>3.5661322013721972</v>
      </c>
      <c r="D63">
        <f t="shared" si="10"/>
        <v>-0.54820465335544444</v>
      </c>
      <c r="E63">
        <f t="shared" si="11"/>
        <v>-0.76359128991852498</v>
      </c>
    </row>
    <row r="64" spans="2:5" x14ac:dyDescent="0.55000000000000004">
      <c r="B64">
        <v>22</v>
      </c>
      <c r="C64">
        <f t="shared" si="0"/>
        <v>3.7359480204851594</v>
      </c>
      <c r="D64">
        <f t="shared" si="10"/>
        <v>-0.41127167408692644</v>
      </c>
      <c r="E64">
        <f t="shared" si="11"/>
        <v>-0.84525476046795311</v>
      </c>
    </row>
    <row r="65" spans="1:20" x14ac:dyDescent="0.55000000000000004">
      <c r="B65">
        <v>23</v>
      </c>
      <c r="C65">
        <f t="shared" si="0"/>
        <v>3.9057638395981211</v>
      </c>
      <c r="D65">
        <f t="shared" si="10"/>
        <v>-0.2625071575553804</v>
      </c>
      <c r="E65">
        <f t="shared" si="11"/>
        <v>-0.90260179051018652</v>
      </c>
    </row>
    <row r="66" spans="1:20" x14ac:dyDescent="0.55000000000000004">
      <c r="B66">
        <v>24</v>
      </c>
      <c r="C66">
        <f t="shared" si="0"/>
        <v>4.0755796587110833</v>
      </c>
      <c r="D66">
        <f t="shared" si="10"/>
        <v>-0.10619078804654392</v>
      </c>
      <c r="E66">
        <f t="shared" si="11"/>
        <v>-0.93398261040238539</v>
      </c>
    </row>
    <row r="67" spans="1:20" x14ac:dyDescent="0.55000000000000004">
      <c r="B67">
        <v>25</v>
      </c>
      <c r="C67">
        <f t="shared" si="0"/>
        <v>4.2453954778240446</v>
      </c>
      <c r="D67">
        <f t="shared" si="10"/>
        <v>5.3180497093309666E-2</v>
      </c>
      <c r="E67">
        <f t="shared" si="11"/>
        <v>-0.93849445109116569</v>
      </c>
      <c r="K67" t="s">
        <v>44</v>
      </c>
      <c r="L67" t="s">
        <v>45</v>
      </c>
    </row>
    <row r="68" spans="1:20" x14ac:dyDescent="0.55000000000000004">
      <c r="B68">
        <v>26</v>
      </c>
      <c r="C68">
        <f t="shared" si="0"/>
        <v>4.4152112969370068</v>
      </c>
      <c r="D68">
        <f t="shared" si="10"/>
        <v>0.21102187615727688</v>
      </c>
      <c r="E68">
        <f t="shared" si="11"/>
        <v>-0.9160075151345991</v>
      </c>
      <c r="H68" t="s">
        <v>37</v>
      </c>
      <c r="I68">
        <f>F79</f>
        <v>0.52930667884209581</v>
      </c>
      <c r="J68">
        <f>G79</f>
        <v>-5.2930685527772603E-4</v>
      </c>
      <c r="K68">
        <f>-(J69-J68)</f>
        <v>-5.2930685527772603E-4</v>
      </c>
      <c r="L68">
        <f>(I69-I68)</f>
        <v>6.9328488191633397E-4</v>
      </c>
    </row>
    <row r="69" spans="1:20" x14ac:dyDescent="0.55000000000000004">
      <c r="B69">
        <v>27</v>
      </c>
      <c r="C69">
        <f t="shared" si="0"/>
        <v>4.585027116049968</v>
      </c>
      <c r="D69">
        <f t="shared" si="10"/>
        <v>0.36279254005076123</v>
      </c>
      <c r="E69">
        <f t="shared" si="11"/>
        <v>-0.86716871073829505</v>
      </c>
      <c r="H69" t="s">
        <v>38</v>
      </c>
      <c r="I69">
        <f>D79</f>
        <v>0.52999996372401215</v>
      </c>
      <c r="J69">
        <f>E79</f>
        <v>0</v>
      </c>
      <c r="K69">
        <f>-(J70-J69)</f>
        <v>-5.3069249550378886E-4</v>
      </c>
      <c r="L69">
        <f>(I70-I69)</f>
        <v>6.923548822663772E-4</v>
      </c>
    </row>
    <row r="70" spans="1:20" x14ac:dyDescent="0.55000000000000004">
      <c r="B70">
        <v>28</v>
      </c>
      <c r="C70">
        <f t="shared" ref="C70:C78" si="12">B70/$C$2*2*PI()</f>
        <v>4.7548429351629302</v>
      </c>
      <c r="D70">
        <f t="shared" si="10"/>
        <v>0.50412632310170091</v>
      </c>
      <c r="E70">
        <f t="shared" si="11"/>
        <v>-0.79338304138414717</v>
      </c>
      <c r="H70" t="s">
        <v>39</v>
      </c>
      <c r="I70">
        <f>H79</f>
        <v>0.53069231860627852</v>
      </c>
      <c r="J70">
        <f>I79</f>
        <v>5.3069249550378886E-4</v>
      </c>
    </row>
    <row r="71" spans="1:20" x14ac:dyDescent="0.55000000000000004">
      <c r="B71">
        <v>29</v>
      </c>
      <c r="C71">
        <f t="shared" si="12"/>
        <v>4.9246587542758915</v>
      </c>
      <c r="D71">
        <f t="shared" si="10"/>
        <v>0.63095730969748998</v>
      </c>
      <c r="E71">
        <f t="shared" si="11"/>
        <v>-0.69677318643824515</v>
      </c>
      <c r="H71" t="s">
        <v>40</v>
      </c>
      <c r="I71">
        <f>J79</f>
        <v>0.52965332128305398</v>
      </c>
      <c r="J71">
        <f>K79</f>
        <v>-2.6465342763886302E-4</v>
      </c>
      <c r="K71">
        <f>(I68+I69)/2</f>
        <v>0.52965332128305398</v>
      </c>
      <c r="L71">
        <f>(J68+J69)/2</f>
        <v>-2.6465342763886302E-4</v>
      </c>
    </row>
    <row r="72" spans="1:20" x14ac:dyDescent="0.55000000000000004">
      <c r="B72">
        <v>30</v>
      </c>
      <c r="C72">
        <f t="shared" si="12"/>
        <v>5.0944745733888537</v>
      </c>
      <c r="D72">
        <f t="shared" si="10"/>
        <v>0.73963680327436498</v>
      </c>
      <c r="E72">
        <f t="shared" si="11"/>
        <v>-0.58011843553026154</v>
      </c>
      <c r="H72" t="s">
        <v>41</v>
      </c>
      <c r="I72">
        <f>N79</f>
        <v>0.52912401442777623</v>
      </c>
      <c r="J72">
        <f>O79</f>
        <v>4.2863145427747096E-4</v>
      </c>
      <c r="K72">
        <f>K71+K68</f>
        <v>0.52912401442777623</v>
      </c>
      <c r="L72">
        <f>L71+L68</f>
        <v>4.2863145427747096E-4</v>
      </c>
    </row>
    <row r="73" spans="1:20" x14ac:dyDescent="0.55000000000000004">
      <c r="B73">
        <v>31</v>
      </c>
      <c r="C73">
        <f t="shared" si="12"/>
        <v>5.2642903925018159</v>
      </c>
      <c r="D73">
        <f t="shared" si="10"/>
        <v>0.82703829267437434</v>
      </c>
      <c r="E73">
        <f t="shared" si="11"/>
        <v>-0.44677473345104907</v>
      </c>
      <c r="H73" t="s">
        <v>42</v>
      </c>
      <c r="I73">
        <f>L79</f>
        <v>0.53034614116514533</v>
      </c>
      <c r="J73">
        <f>M79</f>
        <v>2.6534624775189443E-4</v>
      </c>
      <c r="K73">
        <f>(I69+I70)/2</f>
        <v>0.53034614116514533</v>
      </c>
      <c r="L73">
        <f>(J69+J70)/2</f>
        <v>2.6534624775189443E-4</v>
      </c>
    </row>
    <row r="74" spans="1:20" x14ac:dyDescent="0.55000000000000004">
      <c r="B74">
        <v>32</v>
      </c>
      <c r="C74">
        <f t="shared" si="12"/>
        <v>5.434106211614778</v>
      </c>
      <c r="D74">
        <f t="shared" si="10"/>
        <v>0.89064739617897082</v>
      </c>
      <c r="E74">
        <f t="shared" si="11"/>
        <v>-0.30057813573115943</v>
      </c>
      <c r="H74" t="s">
        <v>43</v>
      </c>
      <c r="I74">
        <f>P79</f>
        <v>0.52981544866964159</v>
      </c>
      <c r="J74">
        <f>Q79</f>
        <v>9.5770113001827158E-4</v>
      </c>
      <c r="K74">
        <f>K73+K69</f>
        <v>0.52981544866964159</v>
      </c>
      <c r="L74">
        <f>L73+L69</f>
        <v>9.5770113001827158E-4</v>
      </c>
    </row>
    <row r="75" spans="1:20" x14ac:dyDescent="0.55000000000000004">
      <c r="B75">
        <v>33</v>
      </c>
      <c r="C75">
        <f t="shared" si="12"/>
        <v>5.6039220307277393</v>
      </c>
      <c r="D75">
        <f t="shared" si="10"/>
        <v>0.92863419569313044</v>
      </c>
      <c r="E75">
        <f t="shared" si="11"/>
        <v>-0.14573445230751927</v>
      </c>
      <c r="N75">
        <f>N79-J79</f>
        <v>-5.2930685527774468E-4</v>
      </c>
      <c r="O75">
        <f t="shared" ref="O75:Q75" si="13">O79-K79</f>
        <v>6.9328488191633397E-4</v>
      </c>
      <c r="P75">
        <f t="shared" si="13"/>
        <v>-5.3069249550374842E-4</v>
      </c>
      <c r="Q75">
        <f t="shared" si="13"/>
        <v>6.923548822663772E-4</v>
      </c>
    </row>
    <row r="76" spans="1:20" x14ac:dyDescent="0.55000000000000004">
      <c r="B76">
        <v>34</v>
      </c>
      <c r="C76">
        <f t="shared" si="12"/>
        <v>5.7737378498407015</v>
      </c>
      <c r="D76">
        <f t="shared" si="10"/>
        <v>0.93990588015722298</v>
      </c>
      <c r="E76">
        <f t="shared" si="11"/>
        <v>1.3301745970959613E-2</v>
      </c>
    </row>
    <row r="77" spans="1:20" x14ac:dyDescent="0.55000000000000004">
      <c r="B77">
        <v>35</v>
      </c>
      <c r="C77">
        <f t="shared" si="12"/>
        <v>5.9435536689536628</v>
      </c>
      <c r="D77">
        <f t="shared" si="10"/>
        <v>0.92413818373152057</v>
      </c>
      <c r="E77">
        <f t="shared" si="11"/>
        <v>0.1719552772362811</v>
      </c>
      <c r="F77" t="s">
        <v>20</v>
      </c>
      <c r="H77" t="s">
        <v>21</v>
      </c>
      <c r="J77" t="s">
        <v>18</v>
      </c>
      <c r="L77" t="s">
        <v>19</v>
      </c>
      <c r="N77" t="s">
        <v>33</v>
      </c>
      <c r="P77" t="s">
        <v>34</v>
      </c>
    </row>
    <row r="78" spans="1:20" x14ac:dyDescent="0.55000000000000004">
      <c r="B78">
        <v>36</v>
      </c>
      <c r="C78">
        <f t="shared" si="12"/>
        <v>6.1133694880666249</v>
      </c>
      <c r="D78">
        <f t="shared" si="10"/>
        <v>0.88178471433401784</v>
      </c>
      <c r="E78">
        <f t="shared" si="11"/>
        <v>0.32566196825370081</v>
      </c>
      <c r="F78" t="s">
        <v>14</v>
      </c>
      <c r="G78" t="s">
        <v>15</v>
      </c>
      <c r="H78" t="s">
        <v>16</v>
      </c>
      <c r="I78" t="s">
        <v>17</v>
      </c>
      <c r="J78" t="s">
        <v>25</v>
      </c>
      <c r="K78" t="s">
        <v>26</v>
      </c>
      <c r="L78" t="s">
        <v>29</v>
      </c>
      <c r="M78" t="s">
        <v>30</v>
      </c>
      <c r="N78" t="s">
        <v>27</v>
      </c>
      <c r="O78" t="s">
        <v>28</v>
      </c>
      <c r="P78" t="s">
        <v>31</v>
      </c>
      <c r="Q78" t="s">
        <v>32</v>
      </c>
      <c r="R78" t="s">
        <v>24</v>
      </c>
      <c r="S78" t="s">
        <v>35</v>
      </c>
      <c r="T78" t="s">
        <v>36</v>
      </c>
    </row>
    <row r="79" spans="1:20" x14ac:dyDescent="0.55000000000000004">
      <c r="A79" t="s">
        <v>13</v>
      </c>
      <c r="B79">
        <f>B5</f>
        <v>0</v>
      </c>
      <c r="D79">
        <f>D5*$F5</f>
        <v>0.52999996372401215</v>
      </c>
      <c r="E79">
        <f>E5*$F5</f>
        <v>0</v>
      </c>
      <c r="F79">
        <f>G5*$K5</f>
        <v>0.52930667884209581</v>
      </c>
      <c r="G79">
        <f>H5*$K5</f>
        <v>-5.2930685527772603E-4</v>
      </c>
      <c r="H79">
        <f>I5*$L5</f>
        <v>0.53069231860627852</v>
      </c>
      <c r="I79">
        <f>J5*$L5</f>
        <v>5.3069249550378886E-4</v>
      </c>
      <c r="J79">
        <f>(D79+F79)/2</f>
        <v>0.52965332128305398</v>
      </c>
      <c r="K79">
        <f>(E79+G79)/2</f>
        <v>-2.6465342763886302E-4</v>
      </c>
      <c r="L79">
        <f>(D79+H79)/2</f>
        <v>0.53034614116514533</v>
      </c>
      <c r="M79">
        <f>(E79+I79)/2</f>
        <v>2.6534624775189443E-4</v>
      </c>
      <c r="N79">
        <f>-(E79-G79)+J79</f>
        <v>0.52912401442777623</v>
      </c>
      <c r="O79">
        <f>D79-F79+K79</f>
        <v>4.2863145427747096E-4</v>
      </c>
      <c r="P79">
        <f>-(I79-E79)+L79</f>
        <v>0.52981544866964159</v>
      </c>
      <c r="Q79">
        <f>H79-D79+M79</f>
        <v>9.5770113001827158E-4</v>
      </c>
      <c r="R79" s="3">
        <f>(J79*(Q79-M79)+L79*(K79-Q79)+P79*(M79-K79))/((L79-P79)*(K79-O79)-(J79-N79)*(M79-Q79))</f>
        <v>523.74203726207986</v>
      </c>
      <c r="S79" s="3">
        <f>J79+R79*(N79-J79)</f>
        <v>0.2524330705631031</v>
      </c>
      <c r="T79">
        <f>K79+R79*(O79-K79)</f>
        <v>0.36283778303022235</v>
      </c>
    </row>
    <row r="80" spans="1:20" x14ac:dyDescent="0.55000000000000004">
      <c r="B80">
        <f>B6</f>
        <v>1</v>
      </c>
      <c r="D80">
        <f>D6*$F6</f>
        <v>0.63210853578941339</v>
      </c>
      <c r="E80">
        <f>E6*$F6</f>
        <v>0.10838589348985558</v>
      </c>
      <c r="F80">
        <f t="shared" ref="F80:G95" si="14">G6*$K6</f>
        <v>0.63160984544697985</v>
      </c>
      <c r="G80">
        <f t="shared" si="14"/>
        <v>0.10765031588055007</v>
      </c>
      <c r="H80">
        <f t="shared" ref="H80:I95" si="15">I6*$L6</f>
        <v>0.6326058820882523</v>
      </c>
      <c r="I80">
        <f t="shared" si="15"/>
        <v>0.10912248910625015</v>
      </c>
      <c r="J80">
        <f t="shared" ref="J80:K115" si="16">(D80+F80)/2</f>
        <v>0.63185919061819662</v>
      </c>
      <c r="K80">
        <f t="shared" si="16"/>
        <v>0.10801810468520283</v>
      </c>
      <c r="L80">
        <f t="shared" ref="L80:M115" si="17">(D80+H80)/2</f>
        <v>0.63235720893883285</v>
      </c>
      <c r="M80">
        <f t="shared" si="17"/>
        <v>0.10875419129805286</v>
      </c>
      <c r="N80">
        <f t="shared" ref="N80:N115" si="18">-(E80-G80)+J80</f>
        <v>0.63112361300889108</v>
      </c>
      <c r="O80">
        <f t="shared" ref="O80:O115" si="19">D80-F80+K80</f>
        <v>0.10851679502763638</v>
      </c>
      <c r="P80">
        <f t="shared" ref="P80:P115" si="20">-(I80-E80)+L80</f>
        <v>0.63162061332243824</v>
      </c>
      <c r="Q80">
        <f t="shared" ref="Q80:Q115" si="21">H80-D80+M80</f>
        <v>0.10925153759689177</v>
      </c>
      <c r="R80" s="3">
        <f t="shared" ref="R80:R115" si="22">(J80*(Q80-M80)+L80*(K80-Q80)+P80*(M80-K80))/((L80-P80)*(K80-O80)-(J80-N80)*(M80-Q80))</f>
        <v>527.8860395509912</v>
      </c>
      <c r="S80" s="3">
        <f t="shared" ref="S80:S115" si="23">J80+R80*(N80-J80)</f>
        <v>0.24355803965951001</v>
      </c>
      <c r="T80">
        <f t="shared" ref="T80:T115" si="24">K80+R80*(O80-K80)</f>
        <v>0.37126977451477705</v>
      </c>
    </row>
    <row r="81" spans="2:20" x14ac:dyDescent="0.55000000000000004">
      <c r="B81">
        <f>B7</f>
        <v>2</v>
      </c>
      <c r="D81">
        <f>D7*$F7</f>
        <v>0.69580298383169836</v>
      </c>
      <c r="E81">
        <f>E7*$F7</f>
        <v>0.2458428339021822</v>
      </c>
      <c r="F81">
        <f t="shared" si="14"/>
        <v>0.69555773342218241</v>
      </c>
      <c r="G81">
        <f t="shared" si="14"/>
        <v>0.24497406858106227</v>
      </c>
      <c r="H81">
        <f t="shared" si="15"/>
        <v>0.69604661875191787</v>
      </c>
      <c r="I81">
        <f t="shared" si="15"/>
        <v>0.2467121314169862</v>
      </c>
      <c r="J81">
        <f t="shared" si="16"/>
        <v>0.69568035862694044</v>
      </c>
      <c r="K81">
        <f t="shared" si="16"/>
        <v>0.24540845124162225</v>
      </c>
      <c r="L81">
        <f t="shared" si="17"/>
        <v>0.69592480129180811</v>
      </c>
      <c r="M81">
        <f t="shared" si="17"/>
        <v>0.24627748265958421</v>
      </c>
      <c r="N81">
        <f t="shared" si="18"/>
        <v>0.69481159330582054</v>
      </c>
      <c r="O81">
        <f t="shared" si="19"/>
        <v>0.2456537016511382</v>
      </c>
      <c r="P81">
        <f t="shared" si="20"/>
        <v>0.69505550377700409</v>
      </c>
      <c r="Q81">
        <f t="shared" si="21"/>
        <v>0.24652111757980372</v>
      </c>
      <c r="R81" s="3">
        <f t="shared" si="22"/>
        <v>531.2911777579061</v>
      </c>
      <c r="S81" s="3">
        <f t="shared" si="23"/>
        <v>0.2341130079739222</v>
      </c>
      <c r="T81">
        <f t="shared" si="24"/>
        <v>0.37570783015896081</v>
      </c>
    </row>
    <row r="82" spans="2:20" x14ac:dyDescent="0.55000000000000004">
      <c r="B82">
        <f>B8</f>
        <v>3</v>
      </c>
      <c r="D82">
        <f>D8*$F8</f>
        <v>0.71333161882759866</v>
      </c>
      <c r="E82">
        <f>E8*$F8</f>
        <v>0.39849095051271261</v>
      </c>
      <c r="F82">
        <f t="shared" si="14"/>
        <v>0.71337152362123235</v>
      </c>
      <c r="G82">
        <f t="shared" si="14"/>
        <v>0.39757777056447952</v>
      </c>
      <c r="H82">
        <f t="shared" si="15"/>
        <v>0.71329000118346397</v>
      </c>
      <c r="I82">
        <f t="shared" si="15"/>
        <v>0.39940411233885004</v>
      </c>
      <c r="J82">
        <f t="shared" si="16"/>
        <v>0.7133515712244155</v>
      </c>
      <c r="K82">
        <f t="shared" si="16"/>
        <v>0.39803436053859609</v>
      </c>
      <c r="L82">
        <f t="shared" si="17"/>
        <v>0.71331081000553131</v>
      </c>
      <c r="M82">
        <f t="shared" si="17"/>
        <v>0.39894753142578132</v>
      </c>
      <c r="N82">
        <f t="shared" si="18"/>
        <v>0.71243839127618247</v>
      </c>
      <c r="O82">
        <f t="shared" si="19"/>
        <v>0.39799445574496239</v>
      </c>
      <c r="P82">
        <f t="shared" si="20"/>
        <v>0.71239764817939388</v>
      </c>
      <c r="Q82">
        <f t="shared" si="21"/>
        <v>0.39890591378164664</v>
      </c>
      <c r="R82" s="3">
        <f t="shared" si="22"/>
        <v>533.95645844569401</v>
      </c>
      <c r="S82" s="3">
        <f t="shared" si="23"/>
        <v>0.22575324014228254</v>
      </c>
      <c r="T82">
        <f t="shared" si="24"/>
        <v>0.37672693825494263</v>
      </c>
    </row>
    <row r="83" spans="2:20" x14ac:dyDescent="0.55000000000000004">
      <c r="B83">
        <f>B9</f>
        <v>4</v>
      </c>
      <c r="D83">
        <f>D9*$F9</f>
        <v>0.68191555855068864</v>
      </c>
      <c r="E83">
        <f>E9*$F9</f>
        <v>0.55060835953977849</v>
      </c>
      <c r="F83">
        <f t="shared" si="14"/>
        <v>0.68224147403524071</v>
      </c>
      <c r="G83">
        <f t="shared" si="14"/>
        <v>0.54974538766562375</v>
      </c>
      <c r="H83">
        <f t="shared" si="15"/>
        <v>0.6815880188382899</v>
      </c>
      <c r="I83">
        <f t="shared" si="15"/>
        <v>0.55147075962715197</v>
      </c>
      <c r="J83">
        <f t="shared" si="16"/>
        <v>0.68207851629296468</v>
      </c>
      <c r="K83">
        <f t="shared" si="16"/>
        <v>0.55017687360270107</v>
      </c>
      <c r="L83">
        <f t="shared" si="17"/>
        <v>0.68175178869448927</v>
      </c>
      <c r="M83">
        <f t="shared" si="17"/>
        <v>0.55103955958346518</v>
      </c>
      <c r="N83">
        <f t="shared" si="18"/>
        <v>0.68121554441880994</v>
      </c>
      <c r="O83">
        <f t="shared" si="19"/>
        <v>0.54985095811814899</v>
      </c>
      <c r="P83">
        <f t="shared" si="20"/>
        <v>0.68088938860711579</v>
      </c>
      <c r="Q83">
        <f t="shared" si="21"/>
        <v>0.55071201987106644</v>
      </c>
      <c r="R83" s="3">
        <f t="shared" si="22"/>
        <v>535.88637106787235</v>
      </c>
      <c r="S83" s="3">
        <f t="shared" si="23"/>
        <v>0.21962365031854109</v>
      </c>
      <c r="T83">
        <f t="shared" si="24"/>
        <v>0.37552320731126232</v>
      </c>
    </row>
    <row r="84" spans="2:20" x14ac:dyDescent="0.55000000000000004">
      <c r="B84">
        <f>B10</f>
        <v>5</v>
      </c>
      <c r="D84">
        <f>D10*$F10</f>
        <v>0.60408853462795775</v>
      </c>
      <c r="E84">
        <f>E10*$F10</f>
        <v>0.68637790551306732</v>
      </c>
      <c r="F84">
        <f t="shared" si="14"/>
        <v>0.60467020301057239</v>
      </c>
      <c r="G84">
        <f t="shared" si="14"/>
        <v>0.68565508300595657</v>
      </c>
      <c r="H84">
        <f t="shared" si="15"/>
        <v>0.60350550755470544</v>
      </c>
      <c r="I84">
        <f t="shared" si="15"/>
        <v>0.68709966091177421</v>
      </c>
      <c r="J84">
        <f t="shared" si="16"/>
        <v>0.60437936881926513</v>
      </c>
      <c r="K84">
        <f t="shared" si="16"/>
        <v>0.68601649425951194</v>
      </c>
      <c r="L84">
        <f t="shared" si="17"/>
        <v>0.6037970210913316</v>
      </c>
      <c r="M84">
        <f t="shared" si="17"/>
        <v>0.68673878321242077</v>
      </c>
      <c r="N84">
        <f t="shared" si="18"/>
        <v>0.60365654631215437</v>
      </c>
      <c r="O84">
        <f t="shared" si="19"/>
        <v>0.6854348258768973</v>
      </c>
      <c r="P84">
        <f t="shared" si="20"/>
        <v>0.60307526569262471</v>
      </c>
      <c r="Q84">
        <f t="shared" si="21"/>
        <v>0.68615575613916846</v>
      </c>
      <c r="R84" s="3">
        <f t="shared" si="22"/>
        <v>537.08692118359158</v>
      </c>
      <c r="S84" s="3">
        <f t="shared" si="23"/>
        <v>0.21616085391294548</v>
      </c>
      <c r="T84">
        <f t="shared" si="24"/>
        <v>0.37361001349117462</v>
      </c>
    </row>
    <row r="85" spans="2:20" x14ac:dyDescent="0.55000000000000004">
      <c r="B85">
        <f>B11</f>
        <v>6</v>
      </c>
      <c r="D85">
        <f>D11*$F11</f>
        <v>0.48743778801882021</v>
      </c>
      <c r="E85">
        <f>E11*$F11</f>
        <v>0.79164927199603008</v>
      </c>
      <c r="F85">
        <f t="shared" si="14"/>
        <v>0.48821709433088883</v>
      </c>
      <c r="G85">
        <f t="shared" si="14"/>
        <v>0.79114183220451872</v>
      </c>
      <c r="H85">
        <f t="shared" si="15"/>
        <v>0.48665753643566545</v>
      </c>
      <c r="I85">
        <f t="shared" si="15"/>
        <v>0.79215526292796024</v>
      </c>
      <c r="J85">
        <f t="shared" si="16"/>
        <v>0.48782744117485455</v>
      </c>
      <c r="K85">
        <f t="shared" si="16"/>
        <v>0.79139555210027446</v>
      </c>
      <c r="L85">
        <f t="shared" si="17"/>
        <v>0.48704766222724283</v>
      </c>
      <c r="M85">
        <f t="shared" si="17"/>
        <v>0.7919022674619951</v>
      </c>
      <c r="N85">
        <f t="shared" si="18"/>
        <v>0.48732000138334319</v>
      </c>
      <c r="O85">
        <f t="shared" si="19"/>
        <v>0.79061624578820577</v>
      </c>
      <c r="P85">
        <f t="shared" si="20"/>
        <v>0.48654167129531267</v>
      </c>
      <c r="Q85">
        <f t="shared" si="21"/>
        <v>0.79112201587884035</v>
      </c>
      <c r="R85" s="3">
        <f t="shared" si="22"/>
        <v>537.56299044265768</v>
      </c>
      <c r="S85" s="3">
        <f t="shared" si="23"/>
        <v>0.21504658938041188</v>
      </c>
      <c r="T85">
        <f t="shared" si="24"/>
        <v>0.37246932051379378</v>
      </c>
    </row>
    <row r="86" spans="2:20" x14ac:dyDescent="0.55000000000000004">
      <c r="B86">
        <f>B12</f>
        <v>7</v>
      </c>
      <c r="D86">
        <f>D12*$F12</f>
        <v>0.34377478088351404</v>
      </c>
      <c r="E86">
        <f>E12*$F12</f>
        <v>0.85551644145237049</v>
      </c>
      <c r="F86">
        <f t="shared" si="14"/>
        <v>0.34467215246830091</v>
      </c>
      <c r="G86">
        <f t="shared" si="14"/>
        <v>0.85527652605767412</v>
      </c>
      <c r="H86">
        <f t="shared" si="15"/>
        <v>0.34287697961368857</v>
      </c>
      <c r="I86">
        <f t="shared" si="15"/>
        <v>0.85575468229923757</v>
      </c>
      <c r="J86">
        <f t="shared" si="16"/>
        <v>0.34422346667590747</v>
      </c>
      <c r="K86">
        <f t="shared" si="16"/>
        <v>0.85539648375502231</v>
      </c>
      <c r="L86">
        <f t="shared" si="17"/>
        <v>0.34332588024860133</v>
      </c>
      <c r="M86">
        <f t="shared" si="17"/>
        <v>0.85563556187580403</v>
      </c>
      <c r="N86">
        <f t="shared" si="18"/>
        <v>0.34398355128121111</v>
      </c>
      <c r="O86">
        <f t="shared" si="19"/>
        <v>0.85449911217023544</v>
      </c>
      <c r="P86">
        <f t="shared" si="20"/>
        <v>0.34308763940173426</v>
      </c>
      <c r="Q86">
        <f t="shared" si="21"/>
        <v>0.8547377606059785</v>
      </c>
      <c r="R86" s="3">
        <f t="shared" si="22"/>
        <v>537.31680058855773</v>
      </c>
      <c r="S86" s="3">
        <f t="shared" si="23"/>
        <v>0.21531289438571499</v>
      </c>
      <c r="T86">
        <f t="shared" si="24"/>
        <v>0.37322365487825993</v>
      </c>
    </row>
    <row r="87" spans="2:20" x14ac:dyDescent="0.55000000000000004">
      <c r="B87">
        <f>B13</f>
        <v>8</v>
      </c>
      <c r="D87">
        <f>D13*$F13</f>
        <v>0.18782938765702689</v>
      </c>
      <c r="E87">
        <f>E13*$F13</f>
        <v>0.87153141330035588</v>
      </c>
      <c r="F87">
        <f t="shared" si="14"/>
        <v>0.18875261283031461</v>
      </c>
      <c r="G87">
        <f t="shared" si="14"/>
        <v>0.87158228312674435</v>
      </c>
      <c r="H87">
        <f t="shared" si="15"/>
        <v>0.1869062933309808</v>
      </c>
      <c r="I87">
        <f t="shared" si="15"/>
        <v>0.87147882423608658</v>
      </c>
      <c r="J87">
        <f t="shared" si="16"/>
        <v>0.18829100024367074</v>
      </c>
      <c r="K87">
        <f t="shared" si="16"/>
        <v>0.87155684821355006</v>
      </c>
      <c r="L87">
        <f t="shared" si="17"/>
        <v>0.18736784049400385</v>
      </c>
      <c r="M87">
        <f t="shared" si="17"/>
        <v>0.87150511876822123</v>
      </c>
      <c r="N87">
        <f t="shared" si="18"/>
        <v>0.1883418700700592</v>
      </c>
      <c r="O87">
        <f t="shared" si="19"/>
        <v>0.87063362304026237</v>
      </c>
      <c r="P87">
        <f t="shared" si="20"/>
        <v>0.18742042955827315</v>
      </c>
      <c r="Q87">
        <f t="shared" si="21"/>
        <v>0.87058202444217514</v>
      </c>
      <c r="R87" s="3">
        <f t="shared" si="22"/>
        <v>536.34732508473655</v>
      </c>
      <c r="S87" s="3">
        <f t="shared" si="23"/>
        <v>0.21557489555464973</v>
      </c>
      <c r="T87">
        <f t="shared" si="24"/>
        <v>0.37638749606980543</v>
      </c>
    </row>
    <row r="88" spans="2:20" x14ac:dyDescent="0.55000000000000004">
      <c r="B88">
        <f>B14</f>
        <v>9</v>
      </c>
      <c r="D88">
        <f>D14*$F14</f>
        <v>3.5615493524623301E-2</v>
      </c>
      <c r="E88">
        <f>E14*$F14</f>
        <v>0.83841644632143819</v>
      </c>
      <c r="F88">
        <f t="shared" si="14"/>
        <v>3.6469959748107975E-2</v>
      </c>
      <c r="G88">
        <f t="shared" si="14"/>
        <v>0.83874994324090868</v>
      </c>
      <c r="H88">
        <f t="shared" si="15"/>
        <v>3.4761701390935144E-2</v>
      </c>
      <c r="I88">
        <f t="shared" si="15"/>
        <v>0.83808137102596059</v>
      </c>
      <c r="J88">
        <f t="shared" si="16"/>
        <v>3.6042726636365638E-2</v>
      </c>
      <c r="K88">
        <f t="shared" si="16"/>
        <v>0.83858319478117349</v>
      </c>
      <c r="L88">
        <f t="shared" si="17"/>
        <v>3.5188597457779219E-2</v>
      </c>
      <c r="M88">
        <f t="shared" si="17"/>
        <v>0.83824890867369939</v>
      </c>
      <c r="N88">
        <f t="shared" si="18"/>
        <v>3.6376223555836126E-2</v>
      </c>
      <c r="O88">
        <f t="shared" si="19"/>
        <v>0.83772872855768887</v>
      </c>
      <c r="P88">
        <f t="shared" si="20"/>
        <v>3.5523672753256824E-2</v>
      </c>
      <c r="Q88">
        <f t="shared" si="21"/>
        <v>0.8373951165400112</v>
      </c>
      <c r="R88" s="3">
        <f t="shared" si="22"/>
        <v>534.65058681453286</v>
      </c>
      <c r="S88" s="3">
        <f t="shared" si="23"/>
        <v>0.21434705033210127</v>
      </c>
      <c r="T88">
        <f t="shared" si="24"/>
        <v>0.38174232698192478</v>
      </c>
    </row>
    <row r="89" spans="2:20" x14ac:dyDescent="0.55000000000000004">
      <c r="B89">
        <f>B15</f>
        <v>10</v>
      </c>
      <c r="D89">
        <f>D15*$F15</f>
        <v>-9.7346670120110862E-2</v>
      </c>
      <c r="E89">
        <f>E15*$F15</f>
        <v>0.76019415744626662</v>
      </c>
      <c r="F89">
        <f t="shared" si="14"/>
        <v>-9.6647479682406015E-2</v>
      </c>
      <c r="G89">
        <f t="shared" si="14"/>
        <v>0.76077170390927518</v>
      </c>
      <c r="H89">
        <f t="shared" si="15"/>
        <v>-9.8044720708533276E-2</v>
      </c>
      <c r="I89">
        <f t="shared" si="15"/>
        <v>0.75961534268887643</v>
      </c>
      <c r="J89">
        <f t="shared" si="16"/>
        <v>-9.6997074901258445E-2</v>
      </c>
      <c r="K89">
        <f t="shared" si="16"/>
        <v>0.76048293067777095</v>
      </c>
      <c r="L89">
        <f t="shared" si="17"/>
        <v>-9.7695695414322076E-2</v>
      </c>
      <c r="M89">
        <f t="shared" si="17"/>
        <v>0.75990475006757152</v>
      </c>
      <c r="N89">
        <f t="shared" si="18"/>
        <v>-9.6419528438249885E-2</v>
      </c>
      <c r="O89">
        <f t="shared" si="19"/>
        <v>0.75978374024006612</v>
      </c>
      <c r="P89">
        <f t="shared" si="20"/>
        <v>-9.7116880656931887E-2</v>
      </c>
      <c r="Q89">
        <f t="shared" si="21"/>
        <v>0.75920669947914909</v>
      </c>
      <c r="R89" s="3">
        <f t="shared" si="22"/>
        <v>532.2208731293515</v>
      </c>
      <c r="S89" s="3">
        <f t="shared" si="23"/>
        <v>0.2103852079139262</v>
      </c>
      <c r="T89">
        <f t="shared" si="24"/>
        <v>0.38835918543881126</v>
      </c>
    </row>
    <row r="90" spans="2:20" x14ac:dyDescent="0.55000000000000004">
      <c r="B90">
        <f>B16</f>
        <v>11</v>
      </c>
      <c r="D90">
        <f>D16*$F16</f>
        <v>-0.19774985519881919</v>
      </c>
      <c r="E90">
        <f>E16*$F16</f>
        <v>0.64572107051756655</v>
      </c>
      <c r="F90">
        <f t="shared" si="14"/>
        <v>-0.1972747969323419</v>
      </c>
      <c r="G90">
        <f t="shared" si="14"/>
        <v>0.64647809057633876</v>
      </c>
      <c r="H90">
        <f t="shared" si="15"/>
        <v>-0.19822343666731176</v>
      </c>
      <c r="I90">
        <f t="shared" si="15"/>
        <v>0.64496322612047063</v>
      </c>
      <c r="J90">
        <f t="shared" si="16"/>
        <v>-0.19751232606558056</v>
      </c>
      <c r="K90">
        <f t="shared" si="16"/>
        <v>0.64609958054695271</v>
      </c>
      <c r="L90">
        <f t="shared" si="17"/>
        <v>-0.19798664593306547</v>
      </c>
      <c r="M90">
        <f t="shared" si="17"/>
        <v>0.64534214831901859</v>
      </c>
      <c r="N90">
        <f t="shared" si="18"/>
        <v>-0.19675530600680835</v>
      </c>
      <c r="O90">
        <f t="shared" si="19"/>
        <v>0.6456245222804754</v>
      </c>
      <c r="P90">
        <f t="shared" si="20"/>
        <v>-0.19722880153596956</v>
      </c>
      <c r="Q90">
        <f t="shared" si="21"/>
        <v>0.64486856685052607</v>
      </c>
      <c r="R90" s="3">
        <f t="shared" si="22"/>
        <v>529.05299163342158</v>
      </c>
      <c r="S90" s="3">
        <f t="shared" si="23"/>
        <v>0.20299140075436389</v>
      </c>
      <c r="T90">
        <f t="shared" si="24"/>
        <v>0.39476858346694316</v>
      </c>
    </row>
    <row r="91" spans="2:20" x14ac:dyDescent="0.55000000000000004">
      <c r="B91">
        <f>B17</f>
        <v>12</v>
      </c>
      <c r="D91">
        <f>D17*$F17</f>
        <v>-0.25596591364615762</v>
      </c>
      <c r="E91">
        <f>E17*$F17</f>
        <v>0.50767810292670235</v>
      </c>
      <c r="F91">
        <f t="shared" si="14"/>
        <v>-0.25575863408363858</v>
      </c>
      <c r="G91">
        <f t="shared" si="14"/>
        <v>0.50853135927593418</v>
      </c>
      <c r="H91">
        <f t="shared" si="15"/>
        <v>-0.25617154492508981</v>
      </c>
      <c r="I91">
        <f t="shared" si="15"/>
        <v>0.50682454974690128</v>
      </c>
      <c r="J91">
        <f t="shared" si="16"/>
        <v>-0.25586227386489813</v>
      </c>
      <c r="K91">
        <f t="shared" si="16"/>
        <v>0.50810473110131826</v>
      </c>
      <c r="L91">
        <f t="shared" si="17"/>
        <v>-0.25606872928562374</v>
      </c>
      <c r="M91">
        <f t="shared" si="17"/>
        <v>0.50725132633680181</v>
      </c>
      <c r="N91">
        <f t="shared" si="18"/>
        <v>-0.25500901751566629</v>
      </c>
      <c r="O91">
        <f t="shared" si="19"/>
        <v>0.50789745153879928</v>
      </c>
      <c r="P91">
        <f t="shared" si="20"/>
        <v>-0.25521517610582267</v>
      </c>
      <c r="Q91">
        <f t="shared" si="21"/>
        <v>0.50704569505786967</v>
      </c>
      <c r="R91" s="3">
        <f t="shared" si="22"/>
        <v>525.14577330569148</v>
      </c>
      <c r="S91" s="3">
        <f t="shared" si="23"/>
        <v>0.19222169148044477</v>
      </c>
      <c r="T91">
        <f t="shared" si="24"/>
        <v>0.39925274495182284</v>
      </c>
    </row>
    <row r="92" spans="2:20" x14ac:dyDescent="0.55000000000000004">
      <c r="B92">
        <f>B18</f>
        <v>13</v>
      </c>
      <c r="D92">
        <f>D18*$F18</f>
        <v>-0.26709276302972096</v>
      </c>
      <c r="E92">
        <f>E18*$F18</f>
        <v>0.36113325588780287</v>
      </c>
      <c r="F92">
        <f t="shared" si="14"/>
        <v>-0.26716701815479854</v>
      </c>
      <c r="G92">
        <f t="shared" si="14"/>
        <v>0.36199026586527955</v>
      </c>
      <c r="H92">
        <f t="shared" si="15"/>
        <v>-0.26701687144112879</v>
      </c>
      <c r="I92">
        <f t="shared" si="15"/>
        <v>0.36027650057676036</v>
      </c>
      <c r="J92">
        <f t="shared" si="16"/>
        <v>-0.26712989059225978</v>
      </c>
      <c r="K92">
        <f t="shared" si="16"/>
        <v>0.36156176087654124</v>
      </c>
      <c r="L92">
        <f t="shared" si="17"/>
        <v>-0.2670548172354249</v>
      </c>
      <c r="M92">
        <f t="shared" si="17"/>
        <v>0.36070487823228159</v>
      </c>
      <c r="N92">
        <f t="shared" si="18"/>
        <v>-0.2662728806147831</v>
      </c>
      <c r="O92">
        <f t="shared" si="19"/>
        <v>0.36163601600161882</v>
      </c>
      <c r="P92">
        <f t="shared" si="20"/>
        <v>-0.26619806192438239</v>
      </c>
      <c r="Q92">
        <f t="shared" si="21"/>
        <v>0.36078076982087376</v>
      </c>
      <c r="R92" s="3">
        <f t="shared" si="22"/>
        <v>520.50708045881277</v>
      </c>
      <c r="S92" s="3">
        <f t="shared" si="23"/>
        <v>0.17894987070819712</v>
      </c>
      <c r="T92">
        <f t="shared" si="24"/>
        <v>0.40021207923977764</v>
      </c>
    </row>
    <row r="93" spans="2:20" x14ac:dyDescent="0.55000000000000004">
      <c r="B93">
        <f>B19</f>
        <v>14</v>
      </c>
      <c r="D93">
        <f>D19*$F19</f>
        <v>-0.23146411519639995</v>
      </c>
      <c r="E93">
        <f>E19*$F19</f>
        <v>0.22184038533508627</v>
      </c>
      <c r="F93">
        <f t="shared" si="14"/>
        <v>-0.23180248440510443</v>
      </c>
      <c r="G93">
        <f t="shared" si="14"/>
        <v>0.22260984283871366</v>
      </c>
      <c r="H93">
        <f t="shared" si="15"/>
        <v>-0.23112430169464179</v>
      </c>
      <c r="I93">
        <f t="shared" si="15"/>
        <v>0.22107169596648579</v>
      </c>
      <c r="J93">
        <f t="shared" si="16"/>
        <v>-0.2316332998007522</v>
      </c>
      <c r="K93">
        <f t="shared" si="16"/>
        <v>0.22222511408689996</v>
      </c>
      <c r="L93">
        <f t="shared" si="17"/>
        <v>-0.23129420844552087</v>
      </c>
      <c r="M93">
        <f t="shared" si="17"/>
        <v>0.22145604065078603</v>
      </c>
      <c r="N93">
        <f t="shared" si="18"/>
        <v>-0.23086384229712481</v>
      </c>
      <c r="O93">
        <f t="shared" si="19"/>
        <v>0.22256348329560444</v>
      </c>
      <c r="P93">
        <f t="shared" si="20"/>
        <v>-0.2305255190769204</v>
      </c>
      <c r="Q93">
        <f t="shared" si="21"/>
        <v>0.22179585415254419</v>
      </c>
      <c r="R93" s="3">
        <f t="shared" si="22"/>
        <v>515.16057046733249</v>
      </c>
      <c r="S93" s="3">
        <f t="shared" si="23"/>
        <v>0.16476086671830409</v>
      </c>
      <c r="T93">
        <f t="shared" si="24"/>
        <v>0.39653958867167738</v>
      </c>
    </row>
    <row r="94" spans="2:20" x14ac:dyDescent="0.55000000000000004">
      <c r="B94">
        <f>B20</f>
        <v>15</v>
      </c>
      <c r="D94">
        <f>D20*$F20</f>
        <v>-0.15456518127597474</v>
      </c>
      <c r="E94">
        <f>E20*$F20</f>
        <v>0.10446782896050372</v>
      </c>
      <c r="F94">
        <f t="shared" si="14"/>
        <v>-0.15512131470592824</v>
      </c>
      <c r="G94">
        <f t="shared" si="14"/>
        <v>0.10506984576484429</v>
      </c>
      <c r="H94">
        <f t="shared" si="15"/>
        <v>-0.15400795270447004</v>
      </c>
      <c r="I94">
        <f t="shared" si="15"/>
        <v>0.10386699831528828</v>
      </c>
      <c r="J94">
        <f t="shared" si="16"/>
        <v>-0.1548432479909515</v>
      </c>
      <c r="K94">
        <f t="shared" si="16"/>
        <v>0.10476883736267401</v>
      </c>
      <c r="L94">
        <f t="shared" si="17"/>
        <v>-0.15428656699022239</v>
      </c>
      <c r="M94">
        <f t="shared" si="17"/>
        <v>0.104167413637896</v>
      </c>
      <c r="N94">
        <f t="shared" si="18"/>
        <v>-0.15424123118661093</v>
      </c>
      <c r="O94">
        <f t="shared" si="19"/>
        <v>0.10532497079262751</v>
      </c>
      <c r="P94">
        <f t="shared" si="20"/>
        <v>-0.15368573634500696</v>
      </c>
      <c r="Q94">
        <f t="shared" si="21"/>
        <v>0.1047246422094007</v>
      </c>
      <c r="R94" s="3">
        <f t="shared" si="22"/>
        <v>509.1543465362069</v>
      </c>
      <c r="S94" s="3">
        <f t="shared" si="23"/>
        <v>0.15167622462689057</v>
      </c>
      <c r="T94">
        <f t="shared" si="24"/>
        <v>0.38792659047758954</v>
      </c>
    </row>
    <row r="95" spans="2:20" x14ac:dyDescent="0.55000000000000004">
      <c r="B95">
        <f>B21</f>
        <v>16</v>
      </c>
      <c r="D95">
        <f>D21*$F21</f>
        <v>-4.6365311561285184E-2</v>
      </c>
      <c r="E95">
        <f>E21*$F21</f>
        <v>2.095844226641801E-2</v>
      </c>
      <c r="F95">
        <f t="shared" si="14"/>
        <v>-4.7069446645647245E-2</v>
      </c>
      <c r="G95">
        <f t="shared" si="14"/>
        <v>2.1333444183182466E-2</v>
      </c>
      <c r="H95">
        <f t="shared" si="15"/>
        <v>-4.56605463950411E-2</v>
      </c>
      <c r="I95">
        <f t="shared" si="15"/>
        <v>2.0584902797558372E-2</v>
      </c>
      <c r="J95">
        <f t="shared" si="16"/>
        <v>-4.6717379103466211E-2</v>
      </c>
      <c r="K95">
        <f t="shared" si="16"/>
        <v>2.1145943224800238E-2</v>
      </c>
      <c r="L95">
        <f t="shared" si="17"/>
        <v>-4.6012928978163142E-2</v>
      </c>
      <c r="M95">
        <f t="shared" si="17"/>
        <v>2.0771672531988191E-2</v>
      </c>
      <c r="N95">
        <f t="shared" si="18"/>
        <v>-4.6342377186701755E-2</v>
      </c>
      <c r="O95">
        <f t="shared" si="19"/>
        <v>2.1850078309162298E-2</v>
      </c>
      <c r="P95">
        <f t="shared" si="20"/>
        <v>-4.5639389509303505E-2</v>
      </c>
      <c r="Q95">
        <f t="shared" si="21"/>
        <v>2.1476437698232275E-2</v>
      </c>
      <c r="R95" s="3">
        <f t="shared" si="22"/>
        <v>502.57131065128118</v>
      </c>
      <c r="S95" s="3">
        <f t="shared" si="23"/>
        <v>0.141747825701589</v>
      </c>
      <c r="T95">
        <f t="shared" si="24"/>
        <v>0.37502403544819146</v>
      </c>
    </row>
    <row r="96" spans="2:20" x14ac:dyDescent="0.55000000000000004">
      <c r="B96">
        <f>B22</f>
        <v>17</v>
      </c>
      <c r="D96">
        <f>D22*$F22</f>
        <v>7.985501619510231E-2</v>
      </c>
      <c r="E96">
        <f>E22*$F22</f>
        <v>-2.0792629037256882E-2</v>
      </c>
      <c r="F96">
        <f t="shared" ref="F96:G111" si="25">G22*$K22</f>
        <v>7.9087905554901874E-2</v>
      </c>
      <c r="G96">
        <f t="shared" si="25"/>
        <v>-2.067736086138617E-2</v>
      </c>
      <c r="H96">
        <f t="shared" ref="H96:I111" si="26">I22*$L22</f>
        <v>8.0622229999313261E-2</v>
      </c>
      <c r="I96">
        <f t="shared" si="26"/>
        <v>-2.0906330131010134E-2</v>
      </c>
      <c r="J96">
        <f t="shared" si="16"/>
        <v>7.9471460875002092E-2</v>
      </c>
      <c r="K96">
        <f t="shared" si="16"/>
        <v>-2.0734994949321524E-2</v>
      </c>
      <c r="L96">
        <f t="shared" si="17"/>
        <v>8.0238623097207779E-2</v>
      </c>
      <c r="M96">
        <f t="shared" si="17"/>
        <v>-2.084947958413351E-2</v>
      </c>
      <c r="N96">
        <f t="shared" si="18"/>
        <v>7.9586729050872801E-2</v>
      </c>
      <c r="O96">
        <f t="shared" si="19"/>
        <v>-1.9967884309121088E-2</v>
      </c>
      <c r="P96">
        <f t="shared" si="20"/>
        <v>8.0352324190961028E-2</v>
      </c>
      <c r="Q96">
        <f t="shared" si="21"/>
        <v>-2.0082265779922559E-2</v>
      </c>
      <c r="R96" s="3">
        <f t="shared" si="22"/>
        <v>495.54044780917508</v>
      </c>
      <c r="S96" s="3">
        <f t="shared" si="23"/>
        <v>0.13659150436411976</v>
      </c>
      <c r="T96">
        <f t="shared" si="24"/>
        <v>0.35939935521478539</v>
      </c>
    </row>
    <row r="97" spans="2:20" x14ac:dyDescent="0.55000000000000004">
      <c r="B97">
        <f>B23</f>
        <v>18</v>
      </c>
      <c r="D97">
        <f>D23*$F23</f>
        <v>0.20904786931049946</v>
      </c>
      <c r="E97">
        <f>E23*$F23</f>
        <v>-1.7792595846908989E-2</v>
      </c>
      <c r="F97">
        <f t="shared" si="25"/>
        <v>0.20830822710992006</v>
      </c>
      <c r="G97">
        <f t="shared" si="25"/>
        <v>-1.7939478189691143E-2</v>
      </c>
      <c r="H97">
        <f t="shared" si="26"/>
        <v>0.20978708672468252</v>
      </c>
      <c r="I97">
        <f t="shared" si="26"/>
        <v>-1.7644223619244344E-2</v>
      </c>
      <c r="J97">
        <f t="shared" si="16"/>
        <v>0.20867804821020974</v>
      </c>
      <c r="K97">
        <f t="shared" si="16"/>
        <v>-1.7866037018300064E-2</v>
      </c>
      <c r="L97">
        <f t="shared" si="17"/>
        <v>0.20941747801759097</v>
      </c>
      <c r="M97">
        <f t="shared" si="17"/>
        <v>-1.7718409733076666E-2</v>
      </c>
      <c r="N97">
        <f t="shared" si="18"/>
        <v>0.20853116586742759</v>
      </c>
      <c r="O97">
        <f t="shared" si="19"/>
        <v>-1.7126394817720665E-2</v>
      </c>
      <c r="P97">
        <f t="shared" si="20"/>
        <v>0.20926910578992633</v>
      </c>
      <c r="Q97">
        <f t="shared" si="21"/>
        <v>-1.6979192318893603E-2</v>
      </c>
      <c r="R97" s="3">
        <f t="shared" si="22"/>
        <v>488.24734851794744</v>
      </c>
      <c r="S97" s="3">
        <f t="shared" si="23"/>
        <v>0.13696313380272032</v>
      </c>
      <c r="T97">
        <f t="shared" si="24"/>
        <v>0.34326230626657134</v>
      </c>
    </row>
    <row r="98" spans="2:20" x14ac:dyDescent="0.55000000000000004">
      <c r="B98">
        <f t="shared" ref="B98:B115" si="27">B24</f>
        <v>19</v>
      </c>
      <c r="D98">
        <f t="shared" ref="D98:E113" si="28">D24*$F24</f>
        <v>0.32613507577734846</v>
      </c>
      <c r="E98">
        <f t="shared" si="28"/>
        <v>2.7758185787526399E-2</v>
      </c>
      <c r="F98">
        <f t="shared" si="25"/>
        <v>0.32550835041960785</v>
      </c>
      <c r="G98">
        <f t="shared" si="25"/>
        <v>2.7377005012097153E-2</v>
      </c>
      <c r="H98">
        <f t="shared" si="26"/>
        <v>0.32676090800002294</v>
      </c>
      <c r="I98">
        <f t="shared" si="26"/>
        <v>2.8140608096178802E-2</v>
      </c>
      <c r="J98">
        <f t="shared" si="16"/>
        <v>0.32582171309847818</v>
      </c>
      <c r="K98">
        <f t="shared" si="16"/>
        <v>2.7567595399811774E-2</v>
      </c>
      <c r="L98">
        <f t="shared" si="17"/>
        <v>0.32644799188868567</v>
      </c>
      <c r="M98">
        <f t="shared" si="17"/>
        <v>2.7949396941852601E-2</v>
      </c>
      <c r="N98">
        <f t="shared" si="18"/>
        <v>0.32544053232304893</v>
      </c>
      <c r="O98">
        <f t="shared" si="19"/>
        <v>2.8194320757552384E-2</v>
      </c>
      <c r="P98">
        <f t="shared" si="20"/>
        <v>0.3260655695800333</v>
      </c>
      <c r="Q98">
        <f t="shared" si="21"/>
        <v>2.8575229164527084E-2</v>
      </c>
      <c r="R98" s="3">
        <f t="shared" si="22"/>
        <v>480.9411006444862</v>
      </c>
      <c r="S98" s="3">
        <f t="shared" si="23"/>
        <v>0.14249621141901245</v>
      </c>
      <c r="T98">
        <f t="shared" si="24"/>
        <v>0.32898557875338991</v>
      </c>
    </row>
    <row r="99" spans="2:20" x14ac:dyDescent="0.55000000000000004">
      <c r="B99">
        <f t="shared" si="27"/>
        <v>20</v>
      </c>
      <c r="D99">
        <f t="shared" si="28"/>
        <v>0.41773999492122638</v>
      </c>
      <c r="E99">
        <f t="shared" si="28"/>
        <v>0.10877103483644859</v>
      </c>
      <c r="F99">
        <f t="shared" si="25"/>
        <v>0.41729684988581628</v>
      </c>
      <c r="G99">
        <f t="shared" si="25"/>
        <v>0.10821017610673599</v>
      </c>
      <c r="H99">
        <f t="shared" si="26"/>
        <v>0.41818189158118241</v>
      </c>
      <c r="I99">
        <f t="shared" si="26"/>
        <v>0.10933274585098994</v>
      </c>
      <c r="J99">
        <f t="shared" si="16"/>
        <v>0.41751842240352133</v>
      </c>
      <c r="K99">
        <f t="shared" si="16"/>
        <v>0.10849060547159228</v>
      </c>
      <c r="L99">
        <f t="shared" si="17"/>
        <v>0.41796094325120436</v>
      </c>
      <c r="M99">
        <f t="shared" si="17"/>
        <v>0.10905189034371926</v>
      </c>
      <c r="N99">
        <f t="shared" si="18"/>
        <v>0.41695756367380871</v>
      </c>
      <c r="O99">
        <f t="shared" si="19"/>
        <v>0.10893375050700238</v>
      </c>
      <c r="P99">
        <f t="shared" si="20"/>
        <v>0.41739923223666303</v>
      </c>
      <c r="Q99">
        <f t="shared" si="21"/>
        <v>0.10949378700367529</v>
      </c>
      <c r="R99" s="3">
        <f t="shared" si="22"/>
        <v>473.93356962311157</v>
      </c>
      <c r="S99" s="3">
        <f t="shared" si="23"/>
        <v>0.15170864257653494</v>
      </c>
      <c r="T99">
        <f t="shared" si="24"/>
        <v>0.31851191396425993</v>
      </c>
    </row>
    <row r="100" spans="2:20" x14ac:dyDescent="0.55000000000000004">
      <c r="B100">
        <f t="shared" si="27"/>
        <v>21</v>
      </c>
      <c r="D100">
        <f t="shared" si="28"/>
        <v>0.47371573317378657</v>
      </c>
      <c r="E100">
        <f t="shared" si="28"/>
        <v>0.21413301259269005</v>
      </c>
      <c r="F100">
        <f t="shared" si="25"/>
        <v>0.47350400101036816</v>
      </c>
      <c r="G100">
        <f t="shared" si="25"/>
        <v>0.21346730612299389</v>
      </c>
      <c r="H100">
        <f t="shared" si="26"/>
        <v>0.47392601509560173</v>
      </c>
      <c r="I100">
        <f t="shared" si="26"/>
        <v>0.21479908752942758</v>
      </c>
      <c r="J100">
        <f t="shared" si="16"/>
        <v>0.47360986709207736</v>
      </c>
      <c r="K100">
        <f t="shared" si="16"/>
        <v>0.21380015935784197</v>
      </c>
      <c r="L100">
        <f t="shared" si="17"/>
        <v>0.47382087413469415</v>
      </c>
      <c r="M100">
        <f t="shared" si="17"/>
        <v>0.21446605006105882</v>
      </c>
      <c r="N100">
        <f t="shared" si="18"/>
        <v>0.4729441606223812</v>
      </c>
      <c r="O100">
        <f t="shared" si="19"/>
        <v>0.21401189152126038</v>
      </c>
      <c r="P100">
        <f t="shared" si="20"/>
        <v>0.47315479919795661</v>
      </c>
      <c r="Q100">
        <f t="shared" si="21"/>
        <v>0.21467633198287397</v>
      </c>
      <c r="R100" s="3">
        <f t="shared" si="22"/>
        <v>467.58671097462803</v>
      </c>
      <c r="S100" s="3">
        <f t="shared" si="23"/>
        <v>0.16233436845231952</v>
      </c>
      <c r="T100">
        <f t="shared" si="24"/>
        <v>0.31280330525819872</v>
      </c>
    </row>
    <row r="101" spans="2:20" x14ac:dyDescent="0.55000000000000004">
      <c r="B101">
        <f t="shared" si="27"/>
        <v>22</v>
      </c>
      <c r="D101">
        <f t="shared" si="28"/>
        <v>0.48829521378297436</v>
      </c>
      <c r="E101">
        <f t="shared" si="28"/>
        <v>0.33002996182324151</v>
      </c>
      <c r="F101">
        <f t="shared" si="25"/>
        <v>0.48833451187217197</v>
      </c>
      <c r="G101">
        <f t="shared" si="25"/>
        <v>0.32934558918042028</v>
      </c>
      <c r="H101">
        <f t="shared" si="26"/>
        <v>0.48825443939460494</v>
      </c>
      <c r="I101">
        <f t="shared" si="26"/>
        <v>0.33071418159680593</v>
      </c>
      <c r="J101">
        <f t="shared" si="16"/>
        <v>0.48831486282757319</v>
      </c>
      <c r="K101">
        <f t="shared" si="16"/>
        <v>0.32968777550183093</v>
      </c>
      <c r="L101">
        <f t="shared" si="17"/>
        <v>0.48827482658878962</v>
      </c>
      <c r="M101">
        <f t="shared" si="17"/>
        <v>0.3303720717100237</v>
      </c>
      <c r="N101">
        <f t="shared" si="18"/>
        <v>0.48763049018475196</v>
      </c>
      <c r="O101">
        <f t="shared" si="19"/>
        <v>0.32964847741263331</v>
      </c>
      <c r="P101">
        <f t="shared" si="20"/>
        <v>0.4875906068152252</v>
      </c>
      <c r="Q101">
        <f t="shared" si="21"/>
        <v>0.33033129732165428</v>
      </c>
      <c r="R101" s="3">
        <f t="shared" si="22"/>
        <v>462.28483302635988</v>
      </c>
      <c r="S101" s="3">
        <f t="shared" si="23"/>
        <v>0.17193976991315257</v>
      </c>
      <c r="T101">
        <f t="shared" si="24"/>
        <v>0.31152086489885661</v>
      </c>
    </row>
    <row r="102" spans="2:20" x14ac:dyDescent="0.55000000000000004">
      <c r="B102">
        <f t="shared" si="27"/>
        <v>23</v>
      </c>
      <c r="D102">
        <f t="shared" si="28"/>
        <v>0.46073197423109852</v>
      </c>
      <c r="E102">
        <f t="shared" si="28"/>
        <v>0.44157582963949471</v>
      </c>
      <c r="F102">
        <f t="shared" si="25"/>
        <v>0.46101159512235085</v>
      </c>
      <c r="G102">
        <f t="shared" si="25"/>
        <v>0.44096018656040659</v>
      </c>
      <c r="H102">
        <f t="shared" si="26"/>
        <v>0.46045102884946504</v>
      </c>
      <c r="I102">
        <f t="shared" si="26"/>
        <v>0.4421908222000327</v>
      </c>
      <c r="J102">
        <f t="shared" si="16"/>
        <v>0.46087178467672468</v>
      </c>
      <c r="K102">
        <f t="shared" si="16"/>
        <v>0.44126800809995065</v>
      </c>
      <c r="L102">
        <f t="shared" si="17"/>
        <v>0.46059150154028178</v>
      </c>
      <c r="M102">
        <f t="shared" si="17"/>
        <v>0.4418833259197637</v>
      </c>
      <c r="N102">
        <f t="shared" si="18"/>
        <v>0.46025614159763656</v>
      </c>
      <c r="O102">
        <f t="shared" si="19"/>
        <v>0.44098838720869832</v>
      </c>
      <c r="P102">
        <f t="shared" si="20"/>
        <v>0.45997650897974379</v>
      </c>
      <c r="Q102">
        <f t="shared" si="21"/>
        <v>0.44160238053813022</v>
      </c>
      <c r="R102" s="3">
        <f t="shared" si="22"/>
        <v>458.39233264552576</v>
      </c>
      <c r="S102" s="3">
        <f t="shared" si="23"/>
        <v>0.17866571757644562</v>
      </c>
      <c r="T102">
        <f t="shared" si="24"/>
        <v>0.31309193550237413</v>
      </c>
    </row>
    <row r="103" spans="2:20" x14ac:dyDescent="0.55000000000000004">
      <c r="B103">
        <f t="shared" si="27"/>
        <v>24</v>
      </c>
      <c r="D103">
        <f t="shared" si="28"/>
        <v>0.39535900302643373</v>
      </c>
      <c r="E103">
        <f t="shared" si="28"/>
        <v>0.53456066120220602</v>
      </c>
      <c r="F103">
        <f t="shared" si="25"/>
        <v>0.39583931658767446</v>
      </c>
      <c r="G103">
        <f t="shared" si="25"/>
        <v>0.53409210811739394</v>
      </c>
      <c r="H103">
        <f t="shared" si="26"/>
        <v>0.39487767612252656</v>
      </c>
      <c r="I103">
        <f t="shared" si="26"/>
        <v>0.53502814812656174</v>
      </c>
      <c r="J103">
        <f t="shared" si="16"/>
        <v>0.39559915980705407</v>
      </c>
      <c r="K103">
        <f t="shared" si="16"/>
        <v>0.53432638465979998</v>
      </c>
      <c r="L103">
        <f t="shared" si="17"/>
        <v>0.39511833957448017</v>
      </c>
      <c r="M103">
        <f t="shared" si="17"/>
        <v>0.53479440466438388</v>
      </c>
      <c r="N103">
        <f t="shared" si="18"/>
        <v>0.39513060672224198</v>
      </c>
      <c r="O103">
        <f t="shared" si="19"/>
        <v>0.5338460710985593</v>
      </c>
      <c r="P103">
        <f t="shared" si="20"/>
        <v>0.39465085265012445</v>
      </c>
      <c r="Q103">
        <f t="shared" si="21"/>
        <v>0.53431307776047676</v>
      </c>
      <c r="R103" s="3">
        <f t="shared" si="22"/>
        <v>456.20295784706497</v>
      </c>
      <c r="S103" s="3">
        <f t="shared" si="23"/>
        <v>0.18184385660741445</v>
      </c>
      <c r="T103">
        <f t="shared" si="24"/>
        <v>0.31520591732774661</v>
      </c>
    </row>
    <row r="104" spans="2:20" x14ac:dyDescent="0.55000000000000004">
      <c r="B104">
        <f t="shared" si="27"/>
        <v>25</v>
      </c>
      <c r="D104">
        <f t="shared" si="28"/>
        <v>0.30105965476676616</v>
      </c>
      <c r="E104">
        <f t="shared" si="28"/>
        <v>0.59711620278880073</v>
      </c>
      <c r="F104">
        <f t="shared" si="25"/>
        <v>0.30167685681125811</v>
      </c>
      <c r="G104">
        <f t="shared" si="25"/>
        <v>0.59685488162682765</v>
      </c>
      <c r="H104">
        <f t="shared" si="26"/>
        <v>0.30044187290433</v>
      </c>
      <c r="I104">
        <f t="shared" si="26"/>
        <v>0.59737617288604516</v>
      </c>
      <c r="J104">
        <f t="shared" si="16"/>
        <v>0.30136825578901216</v>
      </c>
      <c r="K104">
        <f t="shared" si="16"/>
        <v>0.59698554220781419</v>
      </c>
      <c r="L104">
        <f t="shared" si="17"/>
        <v>0.30075076383554811</v>
      </c>
      <c r="M104">
        <f t="shared" si="17"/>
        <v>0.59724618783742289</v>
      </c>
      <c r="N104">
        <f t="shared" si="18"/>
        <v>0.30110693462703908</v>
      </c>
      <c r="O104">
        <f t="shared" si="19"/>
        <v>0.59636834016332219</v>
      </c>
      <c r="P104">
        <f t="shared" si="20"/>
        <v>0.30049079373830367</v>
      </c>
      <c r="Q104">
        <f t="shared" si="21"/>
        <v>0.59662840597498668</v>
      </c>
      <c r="R104" s="3">
        <f t="shared" si="22"/>
        <v>455.89205566371328</v>
      </c>
      <c r="S104" s="3">
        <f t="shared" si="23"/>
        <v>0.18223401406867334</v>
      </c>
      <c r="T104">
        <f t="shared" si="24"/>
        <v>0.3156080333845076</v>
      </c>
    </row>
    <row r="105" spans="2:20" x14ac:dyDescent="0.55000000000000004">
      <c r="B105">
        <f t="shared" si="27"/>
        <v>26</v>
      </c>
      <c r="D105">
        <f t="shared" si="28"/>
        <v>0.19021206874839736</v>
      </c>
      <c r="E105">
        <f t="shared" si="28"/>
        <v>0.62110761362676103</v>
      </c>
      <c r="F105">
        <f t="shared" si="25"/>
        <v>0.190885727271317</v>
      </c>
      <c r="G105">
        <f t="shared" si="25"/>
        <v>0.62108838667694732</v>
      </c>
      <c r="H105">
        <f t="shared" si="26"/>
        <v>0.18953833517628388</v>
      </c>
      <c r="I105">
        <f t="shared" si="26"/>
        <v>0.62112536888230307</v>
      </c>
      <c r="J105">
        <f t="shared" si="16"/>
        <v>0.19054889800985719</v>
      </c>
      <c r="K105">
        <f t="shared" si="16"/>
        <v>0.62109800015185423</v>
      </c>
      <c r="L105">
        <f t="shared" si="17"/>
        <v>0.18987520196234062</v>
      </c>
      <c r="M105">
        <f t="shared" si="17"/>
        <v>0.62111649125453205</v>
      </c>
      <c r="N105">
        <f t="shared" si="18"/>
        <v>0.19052967106004348</v>
      </c>
      <c r="O105">
        <f t="shared" si="19"/>
        <v>0.62042434162893456</v>
      </c>
      <c r="P105">
        <f t="shared" si="20"/>
        <v>0.18985744670679858</v>
      </c>
      <c r="Q105">
        <f t="shared" si="21"/>
        <v>0.62044275768241852</v>
      </c>
      <c r="R105" s="3">
        <f t="shared" si="22"/>
        <v>457.48532610877595</v>
      </c>
      <c r="S105" s="3">
        <f t="shared" si="23"/>
        <v>0.18175285060425456</v>
      </c>
      <c r="T105">
        <f t="shared" si="24"/>
        <v>0.31290911110799113</v>
      </c>
    </row>
    <row r="106" spans="2:20" x14ac:dyDescent="0.55000000000000004">
      <c r="B106">
        <f t="shared" si="27"/>
        <v>27</v>
      </c>
      <c r="D106">
        <f t="shared" si="28"/>
        <v>7.7228857042003926E-2</v>
      </c>
      <c r="E106">
        <f t="shared" si="28"/>
        <v>0.60309125969225585</v>
      </c>
      <c r="F106">
        <f t="shared" si="25"/>
        <v>7.7871386555024472E-2</v>
      </c>
      <c r="G106">
        <f t="shared" si="25"/>
        <v>0.6033195826983897</v>
      </c>
      <c r="H106">
        <f t="shared" si="26"/>
        <v>7.658676907638988E-2</v>
      </c>
      <c r="I106">
        <f t="shared" si="26"/>
        <v>0.60286152312110464</v>
      </c>
      <c r="J106">
        <f t="shared" si="16"/>
        <v>7.7550121798514199E-2</v>
      </c>
      <c r="K106">
        <f t="shared" si="16"/>
        <v>0.60320542119532283</v>
      </c>
      <c r="L106">
        <f t="shared" si="17"/>
        <v>7.6907813059196903E-2</v>
      </c>
      <c r="M106">
        <f t="shared" si="17"/>
        <v>0.60297639140668025</v>
      </c>
      <c r="N106">
        <f t="shared" si="18"/>
        <v>7.7778444804648045E-2</v>
      </c>
      <c r="O106">
        <f t="shared" si="19"/>
        <v>0.60256289168230226</v>
      </c>
      <c r="P106">
        <f t="shared" si="20"/>
        <v>7.7137549630348121E-2</v>
      </c>
      <c r="Q106">
        <f t="shared" si="21"/>
        <v>0.6023343034410662</v>
      </c>
      <c r="R106" s="3">
        <f t="shared" si="22"/>
        <v>460.85405174196433</v>
      </c>
      <c r="S106" s="3">
        <f t="shared" si="23"/>
        <v>0.18277370428120249</v>
      </c>
      <c r="T106">
        <f t="shared" si="24"/>
        <v>0.30709309175600041</v>
      </c>
    </row>
    <row r="107" spans="2:20" x14ac:dyDescent="0.55000000000000004">
      <c r="B107">
        <f t="shared" si="27"/>
        <v>28</v>
      </c>
      <c r="D107">
        <f t="shared" si="28"/>
        <v>-2.313977624132002E-2</v>
      </c>
      <c r="E107">
        <f t="shared" si="28"/>
        <v>0.54472834839443607</v>
      </c>
      <c r="F107">
        <f t="shared" si="25"/>
        <v>-2.26128028834514E-2</v>
      </c>
      <c r="G107">
        <f t="shared" si="25"/>
        <v>0.545179553502664</v>
      </c>
      <c r="H107">
        <f t="shared" si="26"/>
        <v>-2.3665840488391394E-2</v>
      </c>
      <c r="I107">
        <f t="shared" si="26"/>
        <v>0.54427596036533255</v>
      </c>
      <c r="J107">
        <f t="shared" si="16"/>
        <v>-2.2876289562385708E-2</v>
      </c>
      <c r="K107">
        <f t="shared" si="16"/>
        <v>0.54495395094855004</v>
      </c>
      <c r="L107">
        <f t="shared" si="17"/>
        <v>-2.3402808364855705E-2</v>
      </c>
      <c r="M107">
        <f t="shared" si="17"/>
        <v>0.54450215437988425</v>
      </c>
      <c r="N107">
        <f t="shared" si="18"/>
        <v>-2.2425084454157772E-2</v>
      </c>
      <c r="O107">
        <f t="shared" si="19"/>
        <v>0.54442697759068137</v>
      </c>
      <c r="P107">
        <f t="shared" si="20"/>
        <v>-2.2950420335752182E-2</v>
      </c>
      <c r="Q107">
        <f t="shared" si="21"/>
        <v>0.5439760901328129</v>
      </c>
      <c r="R107" s="3">
        <f t="shared" si="22"/>
        <v>465.73839566715674</v>
      </c>
      <c r="S107" s="3">
        <f t="shared" si="23"/>
        <v>0.18726725366051933</v>
      </c>
      <c r="T107">
        <f t="shared" si="24"/>
        <v>0.29952222469546341</v>
      </c>
    </row>
    <row r="108" spans="2:20" x14ac:dyDescent="0.55000000000000004">
      <c r="B108">
        <f t="shared" si="27"/>
        <v>29</v>
      </c>
      <c r="D108">
        <f t="shared" si="28"/>
        <v>-9.7544176833666466E-2</v>
      </c>
      <c r="E108">
        <f t="shared" si="28"/>
        <v>0.45260656681848555</v>
      </c>
      <c r="F108">
        <f t="shared" si="25"/>
        <v>-9.7204065982235785E-2</v>
      </c>
      <c r="G108">
        <f t="shared" si="25"/>
        <v>0.45322863999638696</v>
      </c>
      <c r="H108">
        <f t="shared" si="26"/>
        <v>-9.788301534397803E-2</v>
      </c>
      <c r="I108">
        <f t="shared" si="26"/>
        <v>0.45198368760876206</v>
      </c>
      <c r="J108">
        <f t="shared" si="16"/>
        <v>-9.7374121407951125E-2</v>
      </c>
      <c r="K108">
        <f t="shared" si="16"/>
        <v>0.45291760340743625</v>
      </c>
      <c r="L108">
        <f t="shared" si="17"/>
        <v>-9.7713596088822241E-2</v>
      </c>
      <c r="M108">
        <f t="shared" si="17"/>
        <v>0.4522951272136238</v>
      </c>
      <c r="N108">
        <f t="shared" si="18"/>
        <v>-9.6752048230049709E-2</v>
      </c>
      <c r="O108">
        <f t="shared" si="19"/>
        <v>0.45257749255600555</v>
      </c>
      <c r="P108">
        <f t="shared" si="20"/>
        <v>-9.709071687909876E-2</v>
      </c>
      <c r="Q108">
        <f t="shared" si="21"/>
        <v>0.45195628870331223</v>
      </c>
      <c r="R108" s="3">
        <f t="shared" si="22"/>
        <v>471.7911780550109</v>
      </c>
      <c r="S108" s="3">
        <f t="shared" si="23"/>
        <v>0.19611451603058258</v>
      </c>
      <c r="T108">
        <f t="shared" si="24"/>
        <v>0.29245630414164958</v>
      </c>
    </row>
    <row r="109" spans="2:20" x14ac:dyDescent="0.55000000000000004">
      <c r="B109">
        <f t="shared" si="27"/>
        <v>30</v>
      </c>
      <c r="D109">
        <f t="shared" si="28"/>
        <v>-0.13561454432876099</v>
      </c>
      <c r="E109">
        <f t="shared" si="28"/>
        <v>0.33748977186502593</v>
      </c>
      <c r="F109">
        <f t="shared" si="25"/>
        <v>-0.13551101574847826</v>
      </c>
      <c r="G109">
        <f t="shared" si="25"/>
        <v>0.33820930865799265</v>
      </c>
      <c r="H109">
        <f t="shared" si="26"/>
        <v>-0.13571658503742065</v>
      </c>
      <c r="I109">
        <f t="shared" si="26"/>
        <v>0.33676990887707792</v>
      </c>
      <c r="J109">
        <f t="shared" si="16"/>
        <v>-0.13556278003861963</v>
      </c>
      <c r="K109">
        <f t="shared" si="16"/>
        <v>0.33784954026150926</v>
      </c>
      <c r="L109">
        <f t="shared" si="17"/>
        <v>-0.13566556468309082</v>
      </c>
      <c r="M109">
        <f t="shared" si="17"/>
        <v>0.33712984037105193</v>
      </c>
      <c r="N109">
        <f t="shared" si="18"/>
        <v>-0.13484324324565292</v>
      </c>
      <c r="O109">
        <f t="shared" si="19"/>
        <v>0.33774601168122653</v>
      </c>
      <c r="P109">
        <f t="shared" si="20"/>
        <v>-0.13494570169514281</v>
      </c>
      <c r="Q109">
        <f t="shared" si="21"/>
        <v>0.33702779966239227</v>
      </c>
      <c r="R109" s="3">
        <f t="shared" si="22"/>
        <v>478.6291193195932</v>
      </c>
      <c r="S109" s="3">
        <f t="shared" si="23"/>
        <v>0.20882848149708264</v>
      </c>
      <c r="T109">
        <f t="shared" si="24"/>
        <v>0.28829774705637834</v>
      </c>
    </row>
    <row r="110" spans="2:20" x14ac:dyDescent="0.55000000000000004">
      <c r="B110">
        <f t="shared" si="27"/>
        <v>31</v>
      </c>
      <c r="D110">
        <f t="shared" si="28"/>
        <v>-0.13119941216541164</v>
      </c>
      <c r="E110">
        <f t="shared" si="28"/>
        <v>0.21308138531730936</v>
      </c>
      <c r="F110">
        <f t="shared" si="25"/>
        <v>-0.13135460626377518</v>
      </c>
      <c r="G110">
        <f t="shared" si="25"/>
        <v>0.21381204414047961</v>
      </c>
      <c r="H110">
        <f t="shared" si="26"/>
        <v>-0.13104268879015823</v>
      </c>
      <c r="I110">
        <f t="shared" si="26"/>
        <v>0.21235092771288266</v>
      </c>
      <c r="J110">
        <f t="shared" si="16"/>
        <v>-0.1312770092145934</v>
      </c>
      <c r="K110">
        <f t="shared" si="16"/>
        <v>0.21344671472889448</v>
      </c>
      <c r="L110">
        <f t="shared" si="17"/>
        <v>-0.13112105047778494</v>
      </c>
      <c r="M110">
        <f t="shared" si="17"/>
        <v>0.21271615651509601</v>
      </c>
      <c r="N110">
        <f t="shared" si="18"/>
        <v>-0.13054635039142315</v>
      </c>
      <c r="O110">
        <f t="shared" si="19"/>
        <v>0.21360190882725802</v>
      </c>
      <c r="P110">
        <f t="shared" si="20"/>
        <v>-0.13039059287335825</v>
      </c>
      <c r="Q110">
        <f t="shared" si="21"/>
        <v>0.21287287989034942</v>
      </c>
      <c r="R110" s="3">
        <f t="shared" si="22"/>
        <v>485.87888109932027</v>
      </c>
      <c r="S110" s="3">
        <f t="shared" si="23"/>
        <v>0.22373468225271342</v>
      </c>
      <c r="T110">
        <f t="shared" si="24"/>
        <v>0.28885224959498768</v>
      </c>
    </row>
    <row r="111" spans="2:20" x14ac:dyDescent="0.55000000000000004">
      <c r="B111">
        <f t="shared" si="27"/>
        <v>32</v>
      </c>
      <c r="D111">
        <f t="shared" si="28"/>
        <v>-8.3120266113578922E-2</v>
      </c>
      <c r="E111">
        <f t="shared" si="28"/>
        <v>9.4442968025976196E-2</v>
      </c>
      <c r="F111">
        <f t="shared" si="25"/>
        <v>-8.3525917827886931E-2</v>
      </c>
      <c r="G111">
        <f t="shared" si="25"/>
        <v>9.5095453311473829E-2</v>
      </c>
      <c r="H111">
        <f t="shared" si="26"/>
        <v>-8.2713224255621762E-2</v>
      </c>
      <c r="I111">
        <f t="shared" si="26"/>
        <v>9.3791197846881405E-2</v>
      </c>
      <c r="J111">
        <f t="shared" si="16"/>
        <v>-8.3323091970732927E-2</v>
      </c>
      <c r="K111">
        <f t="shared" si="16"/>
        <v>9.4769210668725012E-2</v>
      </c>
      <c r="L111">
        <f t="shared" si="17"/>
        <v>-8.2916745184600349E-2</v>
      </c>
      <c r="M111">
        <f t="shared" si="17"/>
        <v>9.41170829364288E-2</v>
      </c>
      <c r="N111">
        <f t="shared" si="18"/>
        <v>-8.2670606685235293E-2</v>
      </c>
      <c r="O111">
        <f t="shared" si="19"/>
        <v>9.5174862383033021E-2</v>
      </c>
      <c r="P111">
        <f t="shared" si="20"/>
        <v>-8.2264975005505558E-2</v>
      </c>
      <c r="Q111">
        <f t="shared" si="21"/>
        <v>9.4524124794385961E-2</v>
      </c>
      <c r="R111" s="3">
        <f t="shared" si="22"/>
        <v>493.20990122404021</v>
      </c>
      <c r="S111" s="3">
        <f t="shared" si="23"/>
        <v>0.23848911123969471</v>
      </c>
      <c r="T111">
        <f t="shared" si="24"/>
        <v>0.29484065261394043</v>
      </c>
    </row>
    <row r="112" spans="2:20" x14ac:dyDescent="0.55000000000000004">
      <c r="B112">
        <f t="shared" si="27"/>
        <v>33</v>
      </c>
      <c r="D112">
        <f t="shared" si="28"/>
        <v>4.6454016518095468E-3</v>
      </c>
      <c r="E112">
        <f t="shared" si="28"/>
        <v>-3.7508998743810053E-3</v>
      </c>
      <c r="F112">
        <f t="shared" ref="F112:G115" si="29">G38*$K38</f>
        <v>4.0272909052778937E-3</v>
      </c>
      <c r="G112">
        <f t="shared" si="29"/>
        <v>-3.2584686253119841E-3</v>
      </c>
      <c r="H112">
        <f t="shared" ref="H112:I115" si="30">I38*$L38</f>
        <v>5.2645972502193359E-3</v>
      </c>
      <c r="I112">
        <f t="shared" si="30"/>
        <v>-4.2421754853263363E-3</v>
      </c>
      <c r="J112">
        <f t="shared" si="16"/>
        <v>4.3363462785437207E-3</v>
      </c>
      <c r="K112">
        <f t="shared" si="16"/>
        <v>-3.5046842498464947E-3</v>
      </c>
      <c r="L112">
        <f t="shared" si="17"/>
        <v>4.9549994510144409E-3</v>
      </c>
      <c r="M112">
        <f t="shared" si="17"/>
        <v>-3.9965376798536713E-3</v>
      </c>
      <c r="N112">
        <f t="shared" si="18"/>
        <v>4.8287775276127419E-3</v>
      </c>
      <c r="O112">
        <f t="shared" si="19"/>
        <v>-2.8865735033148415E-3</v>
      </c>
      <c r="P112">
        <f t="shared" si="20"/>
        <v>5.4462750619597719E-3</v>
      </c>
      <c r="Q112">
        <f t="shared" si="21"/>
        <v>-3.3773420814438822E-3</v>
      </c>
      <c r="R112" s="3">
        <f t="shared" si="22"/>
        <v>500.35182352471548</v>
      </c>
      <c r="S112" s="3">
        <f t="shared" si="23"/>
        <v>0.25072521971078188</v>
      </c>
      <c r="T112">
        <f t="shared" si="24"/>
        <v>0.30576815491748938</v>
      </c>
    </row>
    <row r="113" spans="1:20" x14ac:dyDescent="0.55000000000000004">
      <c r="B113">
        <f t="shared" si="27"/>
        <v>34</v>
      </c>
      <c r="D113">
        <f t="shared" si="28"/>
        <v>0.12337490872145043</v>
      </c>
      <c r="E113">
        <f t="shared" si="28"/>
        <v>-6.8921359082096179E-2</v>
      </c>
      <c r="F113">
        <f t="shared" si="29"/>
        <v>0.1226079699695948</v>
      </c>
      <c r="G113">
        <f t="shared" si="29"/>
        <v>-6.8653881773367051E-2</v>
      </c>
      <c r="H113">
        <f t="shared" si="30"/>
        <v>0.12414249444885872</v>
      </c>
      <c r="I113">
        <f t="shared" si="30"/>
        <v>-6.9187365266203657E-2</v>
      </c>
      <c r="J113">
        <f t="shared" si="16"/>
        <v>0.12299143934552262</v>
      </c>
      <c r="K113">
        <f t="shared" si="16"/>
        <v>-6.8787620427731622E-2</v>
      </c>
      <c r="L113">
        <f t="shared" si="17"/>
        <v>0.12375870158515458</v>
      </c>
      <c r="M113">
        <f t="shared" si="17"/>
        <v>-6.9054362174149925E-2</v>
      </c>
      <c r="N113">
        <f t="shared" si="18"/>
        <v>0.12325891665425175</v>
      </c>
      <c r="O113">
        <f t="shared" si="19"/>
        <v>-6.8020681675875994E-2</v>
      </c>
      <c r="P113">
        <f t="shared" si="20"/>
        <v>0.12402470776926205</v>
      </c>
      <c r="Q113">
        <f t="shared" si="21"/>
        <v>-6.8286776446741637E-2</v>
      </c>
      <c r="R113" s="3">
        <f t="shared" si="22"/>
        <v>507.09868619753257</v>
      </c>
      <c r="S113" s="3">
        <f t="shared" si="23"/>
        <v>0.25862883118971508</v>
      </c>
      <c r="T113">
        <f t="shared" si="24"/>
        <v>0.32012601303223281</v>
      </c>
    </row>
    <row r="114" spans="1:20" x14ac:dyDescent="0.55000000000000004">
      <c r="B114">
        <f t="shared" si="27"/>
        <v>35</v>
      </c>
      <c r="D114">
        <f t="shared" ref="D114:E115" si="31">D40*$F40</f>
        <v>0.26055938921555566</v>
      </c>
      <c r="E114">
        <f t="shared" si="31"/>
        <v>-9.2061488859708634E-2</v>
      </c>
      <c r="F114">
        <f t="shared" si="29"/>
        <v>0.25972581734353439</v>
      </c>
      <c r="G114">
        <f t="shared" si="29"/>
        <v>-9.20592216879665E-2</v>
      </c>
      <c r="H114">
        <f t="shared" si="30"/>
        <v>0.26139308657207866</v>
      </c>
      <c r="I114">
        <f t="shared" si="30"/>
        <v>-9.2062132069857791E-2</v>
      </c>
      <c r="J114">
        <f t="shared" si="16"/>
        <v>0.26014260327954503</v>
      </c>
      <c r="K114">
        <f t="shared" si="16"/>
        <v>-9.2060355273837574E-2</v>
      </c>
      <c r="L114">
        <f t="shared" si="17"/>
        <v>0.26097623789381719</v>
      </c>
      <c r="M114">
        <f t="shared" si="17"/>
        <v>-9.2061810464783206E-2</v>
      </c>
      <c r="N114">
        <f t="shared" si="18"/>
        <v>0.26014487045128715</v>
      </c>
      <c r="O114">
        <f t="shared" si="19"/>
        <v>-9.1226783401816308E-2</v>
      </c>
      <c r="P114">
        <f t="shared" si="20"/>
        <v>0.26097688110396633</v>
      </c>
      <c r="Q114">
        <f t="shared" si="21"/>
        <v>-9.1228113108260206E-2</v>
      </c>
      <c r="R114" s="3">
        <f t="shared" si="22"/>
        <v>513.30403746883701</v>
      </c>
      <c r="S114" s="3">
        <f t="shared" si="23"/>
        <v>0.26130635168841088</v>
      </c>
      <c r="T114">
        <f t="shared" si="24"/>
        <v>0.33581545215513486</v>
      </c>
    </row>
    <row r="115" spans="1:20" x14ac:dyDescent="0.55000000000000004">
      <c r="B115">
        <f t="shared" si="27"/>
        <v>36</v>
      </c>
      <c r="D115">
        <f t="shared" si="31"/>
        <v>0.40130250860562583</v>
      </c>
      <c r="E115">
        <f t="shared" si="31"/>
        <v>-6.8810225605672973E-2</v>
      </c>
      <c r="F115">
        <f t="shared" si="29"/>
        <v>0.40049382803518302</v>
      </c>
      <c r="G115">
        <f t="shared" si="29"/>
        <v>-6.9083902986524684E-2</v>
      </c>
      <c r="H115">
        <f t="shared" si="30"/>
        <v>0.40211076835627496</v>
      </c>
      <c r="I115">
        <f t="shared" si="30"/>
        <v>-6.8534953254076963E-2</v>
      </c>
      <c r="J115">
        <f t="shared" si="16"/>
        <v>0.40089816832040442</v>
      </c>
      <c r="K115">
        <f t="shared" si="16"/>
        <v>-6.8947064296098828E-2</v>
      </c>
      <c r="L115">
        <f t="shared" si="17"/>
        <v>0.4017066384809504</v>
      </c>
      <c r="M115">
        <f t="shared" si="17"/>
        <v>-6.8672589429874975E-2</v>
      </c>
      <c r="N115">
        <f t="shared" si="18"/>
        <v>0.40062449093955271</v>
      </c>
      <c r="O115">
        <f t="shared" si="19"/>
        <v>-6.8138383725656018E-2</v>
      </c>
      <c r="P115">
        <f t="shared" si="20"/>
        <v>0.40143136612935437</v>
      </c>
      <c r="Q115">
        <f t="shared" si="21"/>
        <v>-6.7864329679225843E-2</v>
      </c>
      <c r="R115" s="3">
        <f t="shared" si="22"/>
        <v>518.87121168008332</v>
      </c>
      <c r="S115" s="3">
        <f t="shared" si="23"/>
        <v>0.25889485410844537</v>
      </c>
      <c r="T115">
        <f t="shared" si="24"/>
        <v>0.35065400315170309</v>
      </c>
    </row>
    <row r="116" spans="1:20" x14ac:dyDescent="0.55000000000000004">
      <c r="A116" t="s">
        <v>11</v>
      </c>
      <c r="D116">
        <f>SIN($D$3)*$C$1/2</f>
        <v>0.19999998186200607</v>
      </c>
      <c r="E116">
        <f>COS($D$3)*$C$1/2</f>
        <v>0.34641017198575053</v>
      </c>
    </row>
    <row r="117" spans="1:20" x14ac:dyDescent="0.55000000000000004">
      <c r="B117">
        <v>0</v>
      </c>
      <c r="D117" s="3">
        <f>S79</f>
        <v>0.2524330705631031</v>
      </c>
      <c r="E117">
        <f>T79</f>
        <v>0.36283778303022235</v>
      </c>
    </row>
    <row r="118" spans="1:20" x14ac:dyDescent="0.55000000000000004">
      <c r="B118">
        <v>1</v>
      </c>
      <c r="D118" s="3">
        <f>S80</f>
        <v>0.24355803965951001</v>
      </c>
      <c r="E118">
        <f>T80</f>
        <v>0.37126977451477705</v>
      </c>
    </row>
    <row r="119" spans="1:20" x14ac:dyDescent="0.55000000000000004">
      <c r="B119">
        <v>2</v>
      </c>
      <c r="D119" s="3">
        <f t="shared" ref="D119:E134" si="32">S81</f>
        <v>0.2341130079739222</v>
      </c>
      <c r="E119">
        <f t="shared" si="32"/>
        <v>0.37570783015896081</v>
      </c>
    </row>
    <row r="120" spans="1:20" x14ac:dyDescent="0.55000000000000004">
      <c r="B120">
        <v>3</v>
      </c>
      <c r="D120" s="3">
        <f t="shared" si="32"/>
        <v>0.22575324014228254</v>
      </c>
      <c r="E120">
        <f t="shared" si="32"/>
        <v>0.37672693825494263</v>
      </c>
      <c r="J120" t="s">
        <v>18</v>
      </c>
      <c r="L120" t="s">
        <v>19</v>
      </c>
      <c r="N120" t="s">
        <v>33</v>
      </c>
      <c r="P120" t="s">
        <v>34</v>
      </c>
    </row>
    <row r="121" spans="1:20" x14ac:dyDescent="0.55000000000000004">
      <c r="B121">
        <v>4</v>
      </c>
      <c r="D121" s="3">
        <f t="shared" si="32"/>
        <v>0.21962365031854109</v>
      </c>
      <c r="E121">
        <f t="shared" si="32"/>
        <v>0.37552320731126232</v>
      </c>
      <c r="J121" t="s">
        <v>25</v>
      </c>
      <c r="K121" t="s">
        <v>26</v>
      </c>
      <c r="L121" t="s">
        <v>29</v>
      </c>
      <c r="M121" t="s">
        <v>30</v>
      </c>
      <c r="N121" t="s">
        <v>27</v>
      </c>
      <c r="O121" t="s">
        <v>28</v>
      </c>
      <c r="P121" t="s">
        <v>31</v>
      </c>
      <c r="Q121" t="s">
        <v>32</v>
      </c>
      <c r="R121" t="s">
        <v>24</v>
      </c>
      <c r="S121" t="s">
        <v>35</v>
      </c>
      <c r="T121" t="s">
        <v>36</v>
      </c>
    </row>
    <row r="122" spans="1:20" x14ac:dyDescent="0.55000000000000004">
      <c r="B122">
        <v>5</v>
      </c>
      <c r="D122" s="3">
        <f t="shared" si="32"/>
        <v>0.21616085391294548</v>
      </c>
      <c r="E122">
        <f t="shared" si="32"/>
        <v>0.37361001349117462</v>
      </c>
      <c r="J122">
        <v>3</v>
      </c>
      <c r="K122">
        <v>2</v>
      </c>
      <c r="L122">
        <v>9</v>
      </c>
      <c r="M122">
        <v>6</v>
      </c>
      <c r="N122">
        <v>5</v>
      </c>
      <c r="O122">
        <v>5</v>
      </c>
      <c r="P122">
        <v>4</v>
      </c>
      <c r="Q122">
        <v>11</v>
      </c>
      <c r="R122" s="3">
        <f>(J122*(Q122-M122)+L122*(K122-Q122)+P122*(M122-K122))/((L122-P122)*(K122-O122)-(J122-N122)*(M122-Q122))</f>
        <v>2</v>
      </c>
      <c r="S122" s="3">
        <f>J122+R122*(N122-J122)</f>
        <v>7</v>
      </c>
      <c r="T122">
        <f>K122+R122*(O122-K122)</f>
        <v>8</v>
      </c>
    </row>
    <row r="123" spans="1:20" x14ac:dyDescent="0.55000000000000004">
      <c r="B123">
        <v>6</v>
      </c>
      <c r="D123" s="3">
        <f t="shared" si="32"/>
        <v>0.21504658938041188</v>
      </c>
      <c r="E123">
        <f t="shared" si="32"/>
        <v>0.37246932051379378</v>
      </c>
    </row>
    <row r="124" spans="1:20" x14ac:dyDescent="0.55000000000000004">
      <c r="B124">
        <v>7</v>
      </c>
      <c r="D124" s="3">
        <f t="shared" si="32"/>
        <v>0.21531289438571499</v>
      </c>
      <c r="E124">
        <f t="shared" si="32"/>
        <v>0.37322365487825993</v>
      </c>
    </row>
    <row r="125" spans="1:20" x14ac:dyDescent="0.55000000000000004">
      <c r="B125">
        <v>8</v>
      </c>
      <c r="D125" s="3">
        <f t="shared" si="32"/>
        <v>0.21557489555464973</v>
      </c>
      <c r="E125">
        <f t="shared" si="32"/>
        <v>0.37638749606980543</v>
      </c>
    </row>
    <row r="126" spans="1:20" x14ac:dyDescent="0.55000000000000004">
      <c r="B126">
        <v>9</v>
      </c>
      <c r="D126" s="3">
        <f t="shared" si="32"/>
        <v>0.21434705033210127</v>
      </c>
      <c r="E126">
        <f t="shared" si="32"/>
        <v>0.38174232698192478</v>
      </c>
    </row>
    <row r="127" spans="1:20" x14ac:dyDescent="0.55000000000000004">
      <c r="B127">
        <v>10</v>
      </c>
      <c r="D127" s="3">
        <f t="shared" si="32"/>
        <v>0.2103852079139262</v>
      </c>
      <c r="E127">
        <f t="shared" si="32"/>
        <v>0.38835918543881126</v>
      </c>
    </row>
    <row r="128" spans="1:20" x14ac:dyDescent="0.55000000000000004">
      <c r="B128">
        <v>11</v>
      </c>
      <c r="D128" s="3">
        <f t="shared" si="32"/>
        <v>0.20299140075436389</v>
      </c>
      <c r="E128">
        <f t="shared" si="32"/>
        <v>0.39476858346694316</v>
      </c>
    </row>
    <row r="129" spans="2:5" x14ac:dyDescent="0.55000000000000004">
      <c r="B129">
        <v>12</v>
      </c>
      <c r="D129" s="3">
        <f t="shared" si="32"/>
        <v>0.19222169148044477</v>
      </c>
      <c r="E129">
        <f t="shared" si="32"/>
        <v>0.39925274495182284</v>
      </c>
    </row>
    <row r="130" spans="2:5" x14ac:dyDescent="0.55000000000000004">
      <c r="B130">
        <v>13</v>
      </c>
      <c r="D130" s="3">
        <f t="shared" si="32"/>
        <v>0.17894987070819712</v>
      </c>
      <c r="E130">
        <f t="shared" si="32"/>
        <v>0.40021207923977764</v>
      </c>
    </row>
    <row r="131" spans="2:5" x14ac:dyDescent="0.55000000000000004">
      <c r="B131">
        <v>14</v>
      </c>
      <c r="D131" s="3">
        <f t="shared" si="32"/>
        <v>0.16476086671830409</v>
      </c>
      <c r="E131">
        <f t="shared" si="32"/>
        <v>0.39653958867167738</v>
      </c>
    </row>
    <row r="132" spans="2:5" x14ac:dyDescent="0.55000000000000004">
      <c r="B132">
        <v>15</v>
      </c>
      <c r="D132" s="3">
        <f t="shared" si="32"/>
        <v>0.15167622462689057</v>
      </c>
      <c r="E132">
        <f t="shared" si="32"/>
        <v>0.38792659047758954</v>
      </c>
    </row>
    <row r="133" spans="2:5" x14ac:dyDescent="0.55000000000000004">
      <c r="B133">
        <v>16</v>
      </c>
      <c r="D133" s="3">
        <f t="shared" si="32"/>
        <v>0.141747825701589</v>
      </c>
      <c r="E133">
        <f t="shared" si="32"/>
        <v>0.37502403544819146</v>
      </c>
    </row>
    <row r="134" spans="2:5" x14ac:dyDescent="0.55000000000000004">
      <c r="B134">
        <v>17</v>
      </c>
      <c r="D134" s="3">
        <f t="shared" si="32"/>
        <v>0.13659150436411976</v>
      </c>
      <c r="E134">
        <f t="shared" si="32"/>
        <v>0.35939935521478539</v>
      </c>
    </row>
    <row r="135" spans="2:5" x14ac:dyDescent="0.55000000000000004">
      <c r="B135">
        <v>18</v>
      </c>
      <c r="D135" s="3">
        <f t="shared" ref="D135:E139" si="33">S97</f>
        <v>0.13696313380272032</v>
      </c>
      <c r="E135">
        <f t="shared" si="33"/>
        <v>0.34326230626657134</v>
      </c>
    </row>
    <row r="136" spans="2:5" x14ac:dyDescent="0.55000000000000004">
      <c r="B136">
        <v>19</v>
      </c>
      <c r="D136" s="3">
        <f t="shared" si="33"/>
        <v>0.14249621141901245</v>
      </c>
      <c r="E136">
        <f t="shared" si="33"/>
        <v>0.32898557875338991</v>
      </c>
    </row>
    <row r="137" spans="2:5" x14ac:dyDescent="0.55000000000000004">
      <c r="B137">
        <v>20</v>
      </c>
      <c r="D137" s="3">
        <f t="shared" si="33"/>
        <v>0.15170864257653494</v>
      </c>
      <c r="E137">
        <f t="shared" si="33"/>
        <v>0.31851191396425993</v>
      </c>
    </row>
    <row r="138" spans="2:5" x14ac:dyDescent="0.55000000000000004">
      <c r="B138">
        <v>21</v>
      </c>
      <c r="D138" s="3">
        <f t="shared" si="33"/>
        <v>0.16233436845231952</v>
      </c>
      <c r="E138">
        <f t="shared" si="33"/>
        <v>0.31280330525819872</v>
      </c>
    </row>
    <row r="139" spans="2:5" x14ac:dyDescent="0.55000000000000004">
      <c r="B139">
        <v>22</v>
      </c>
      <c r="D139" s="3">
        <f t="shared" si="33"/>
        <v>0.17193976991315257</v>
      </c>
      <c r="E139">
        <f t="shared" si="33"/>
        <v>0.31152086489885661</v>
      </c>
    </row>
    <row r="140" spans="2:5" x14ac:dyDescent="0.55000000000000004">
      <c r="B140">
        <v>23</v>
      </c>
      <c r="D140" s="3">
        <f>S102</f>
        <v>0.17866571757644562</v>
      </c>
      <c r="E140">
        <f>T102</f>
        <v>0.31309193550237413</v>
      </c>
    </row>
    <row r="141" spans="2:5" x14ac:dyDescent="0.55000000000000004">
      <c r="B141">
        <v>24</v>
      </c>
      <c r="D141" s="3">
        <f t="shared" ref="D141:E147" si="34">S103</f>
        <v>0.18184385660741445</v>
      </c>
      <c r="E141">
        <f t="shared" si="34"/>
        <v>0.31520591732774661</v>
      </c>
    </row>
    <row r="142" spans="2:5" x14ac:dyDescent="0.55000000000000004">
      <c r="B142">
        <v>25</v>
      </c>
      <c r="D142" s="3">
        <f t="shared" si="34"/>
        <v>0.18223401406867334</v>
      </c>
      <c r="E142">
        <f t="shared" si="34"/>
        <v>0.3156080333845076</v>
      </c>
    </row>
    <row r="143" spans="2:5" x14ac:dyDescent="0.55000000000000004">
      <c r="B143">
        <v>26</v>
      </c>
      <c r="D143" s="3">
        <f t="shared" si="34"/>
        <v>0.18175285060425456</v>
      </c>
      <c r="E143">
        <f t="shared" si="34"/>
        <v>0.31290911110799113</v>
      </c>
    </row>
    <row r="144" spans="2:5" x14ac:dyDescent="0.55000000000000004">
      <c r="B144">
        <v>27</v>
      </c>
      <c r="D144" s="3">
        <f t="shared" si="34"/>
        <v>0.18277370428120249</v>
      </c>
      <c r="E144">
        <f t="shared" si="34"/>
        <v>0.30709309175600041</v>
      </c>
    </row>
    <row r="145" spans="2:5" x14ac:dyDescent="0.55000000000000004">
      <c r="B145">
        <v>28</v>
      </c>
      <c r="D145" s="3">
        <f t="shared" si="34"/>
        <v>0.18726725366051933</v>
      </c>
      <c r="E145">
        <f t="shared" si="34"/>
        <v>0.29952222469546341</v>
      </c>
    </row>
    <row r="146" spans="2:5" x14ac:dyDescent="0.55000000000000004">
      <c r="B146">
        <v>29</v>
      </c>
      <c r="D146" s="3">
        <f t="shared" si="34"/>
        <v>0.19611451603058258</v>
      </c>
      <c r="E146">
        <f t="shared" si="34"/>
        <v>0.29245630414164958</v>
      </c>
    </row>
    <row r="147" spans="2:5" x14ac:dyDescent="0.55000000000000004">
      <c r="B147">
        <v>30</v>
      </c>
      <c r="D147" s="3">
        <f t="shared" si="34"/>
        <v>0.20882848149708264</v>
      </c>
      <c r="E147">
        <f t="shared" si="34"/>
        <v>0.28829774705637834</v>
      </c>
    </row>
    <row r="148" spans="2:5" x14ac:dyDescent="0.55000000000000004">
      <c r="B148">
        <v>31</v>
      </c>
      <c r="D148" s="3">
        <f>S110</f>
        <v>0.22373468225271342</v>
      </c>
      <c r="E148">
        <f>T110</f>
        <v>0.28885224959498768</v>
      </c>
    </row>
    <row r="149" spans="2:5" x14ac:dyDescent="0.55000000000000004">
      <c r="B149">
        <v>32</v>
      </c>
      <c r="D149" s="3">
        <f t="shared" ref="D149:E151" si="35">S111</f>
        <v>0.23848911123969471</v>
      </c>
      <c r="E149">
        <f t="shared" si="35"/>
        <v>0.29484065261394043</v>
      </c>
    </row>
    <row r="150" spans="2:5" x14ac:dyDescent="0.55000000000000004">
      <c r="B150">
        <v>33</v>
      </c>
      <c r="D150" s="3">
        <f t="shared" si="35"/>
        <v>0.25072521971078188</v>
      </c>
      <c r="E150">
        <f t="shared" si="35"/>
        <v>0.30576815491748938</v>
      </c>
    </row>
    <row r="151" spans="2:5" x14ac:dyDescent="0.55000000000000004">
      <c r="B151">
        <v>34</v>
      </c>
      <c r="D151" s="3">
        <f t="shared" si="35"/>
        <v>0.25862883118971508</v>
      </c>
      <c r="E151">
        <f t="shared" si="35"/>
        <v>0.32012601303223281</v>
      </c>
    </row>
    <row r="152" spans="2:5" x14ac:dyDescent="0.55000000000000004">
      <c r="B152">
        <v>35</v>
      </c>
      <c r="D152" s="3">
        <f>S114</f>
        <v>0.26130635168841088</v>
      </c>
      <c r="E152">
        <f>T114</f>
        <v>0.33581545215513486</v>
      </c>
    </row>
    <row r="153" spans="2:5" x14ac:dyDescent="0.55000000000000004">
      <c r="B153">
        <v>36</v>
      </c>
      <c r="D153" s="3">
        <f t="shared" ref="D153:E153" si="36">S115</f>
        <v>0.25889485410844537</v>
      </c>
      <c r="E153">
        <f t="shared" si="36"/>
        <v>0.35065400315170309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phase_det</vt:lpstr>
      <vt:lpstr>phase_det_2</vt:lpstr>
      <vt:lpstr>phase_det_3</vt:lpstr>
      <vt:lpstr>phase_det_4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Lopatin</dc:creator>
  <cp:lastModifiedBy>Vadim Lopatin</cp:lastModifiedBy>
  <dcterms:created xsi:type="dcterms:W3CDTF">2024-01-22T11:55:52Z</dcterms:created>
  <dcterms:modified xsi:type="dcterms:W3CDTF">2024-01-22T16:49:20Z</dcterms:modified>
</cp:coreProperties>
</file>