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<sst xmlns="http://schemas.openxmlformats.org/spreadsheetml/2006/main" count="120" uniqueCount="45">
  <si>
    <t>Effects of the lockdown issued by governments</t>
  </si>
  <si>
    <t>LEGENDA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</si>
  <si>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</si>
  <si>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</si>
  <si>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</si>
  <si>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</si>
  <si>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</si>
  <si>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</si>
  <si>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</si>
  <si>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</si>
  <si>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</si>
  <si>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</si>
  <si>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</si>
  <si>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peaople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</si>
  <si>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</si>
  <si>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</si>
  <si>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</si>
  <si>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</si>
  <si>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</si>
  <si>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</si>
  <si>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</si>
  <si>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</si>
  <si>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</si>
  <si>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</si>
  <si>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</si>
  <si>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</si>
  <si>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</si>
  <si>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</si>
  <si>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</si>
  <si>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</si>
  <si>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</si>
  <si>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Start num</t>
  </si>
  <si>
    <t>million</t>
  </si>
  <si>
    <t>Deaths today</t>
  </si>
  <si>
    <t>crisis</t>
  </si>
  <si>
    <t>start</t>
  </si>
  <si>
    <t>date</t>
  </si>
  <si>
    <t>lockdown</t>
  </si>
  <si>
    <t>Italy</t>
  </si>
  <si>
    <t>Spagna</t>
  </si>
  <si>
    <t>France</t>
  </si>
  <si>
    <t>USA</t>
  </si>
  <si>
    <t>UK</t>
  </si>
  <si>
    <t>Germany</t>
  </si>
  <si>
    <t>Sweden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</si>
</sst>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5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100" zoomScaleNormal="100" zoomScalePageLayoutView="100" workbookViewId="0">
      <selection pane="topLeft" activeCell="F66" activeCellId="0" sqref="F66"/>
    </sheetView>
  </sheetViews>
  <sheetFormatPr defaultRowHeight="12.8"/>
  <cols>
    <col collapsed="false" hidden="false" max="3" min="1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</row>
    <row r="4" customFormat="false" ht="12.8" hidden="false" customHeight="false" outlineLevel="0" collapsed="false">
      <c r="B4" s="3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2</v>
      </c>
      <c r="C5" s="0" t="s">
        <v>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4</v>
      </c>
      <c r="C6" s="0" t="s">
        <v>5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6</v>
      </c>
      <c r="C7" s="0" t="s">
        <v>7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8</v>
      </c>
      <c r="C8" s="0" t="s">
        <v>9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10</v>
      </c>
      <c r="C9" s="0" t="s">
        <v>11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12</v>
      </c>
      <c r="C10" s="0" t="s">
        <v>13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14</v>
      </c>
      <c r="C11" s="0" t="s">
        <v>15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16</v>
      </c>
      <c r="C12" s="0" t="s">
        <v>17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18</v>
      </c>
      <c r="C13" s="0" t="s">
        <v>19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20</v>
      </c>
      <c r="C14" s="0" t="s">
        <v>21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 t="s">
        <v>22</v>
      </c>
      <c r="C16" s="0" t="s">
        <v>23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/>
      <c r="C17" s="5" t="s">
        <v>24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6" t="s">
        <v>25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7" t="n">
        <v>43919</v>
      </c>
      <c r="D21" s="0"/>
      <c r="E21" s="8" t="s">
        <v>26</v>
      </c>
      <c r="F21" s="0"/>
      <c r="G21" s="8" t="s">
        <v>27</v>
      </c>
      <c r="H21" s="8" t="s">
        <v>28</v>
      </c>
      <c r="I21" s="8" t="s">
        <v>29</v>
      </c>
      <c r="J21" s="8" t="s">
        <v>28</v>
      </c>
      <c r="K21" s="8" t="s">
        <v>30</v>
      </c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9"/>
      <c r="C22" s="10" t="s">
        <v>31</v>
      </c>
      <c r="D22" s="8" t="s">
        <v>6</v>
      </c>
      <c r="E22" s="10" t="s">
        <v>32</v>
      </c>
      <c r="F22" s="10" t="s">
        <v>33</v>
      </c>
      <c r="G22" s="11" t="s">
        <v>34</v>
      </c>
      <c r="H22" s="8" t="s">
        <v>35</v>
      </c>
      <c r="I22" s="11" t="s">
        <v>36</v>
      </c>
      <c r="J22" s="8" t="s">
        <v>37</v>
      </c>
      <c r="K22" s="8" t="s">
        <v>34</v>
      </c>
      <c r="L22" s="0"/>
      <c r="M22" s="0"/>
      <c r="N22" s="0"/>
      <c r="O22" s="0"/>
      <c r="P22" s="0"/>
      <c r="Q22" s="0"/>
    </row>
    <row r="23" customFormat="false" ht="12.8" hidden="false" customHeight="false" outlineLevel="0" collapsed="false">
      <c r="B23" s="0" t="s">
        <v>38</v>
      </c>
      <c r="C23" s="12" t="n">
        <v>300</v>
      </c>
      <c r="D23" s="1" t="n">
        <v>10779</v>
      </c>
      <c r="E23" s="12" t="n">
        <f aca="false">D23/60.48</f>
        <v>178.224206349206</v>
      </c>
      <c r="F23" s="12" t="n">
        <v>756</v>
      </c>
      <c r="G23" s="13" t="n">
        <v>43900</v>
      </c>
      <c r="H23" s="1" t="n">
        <f aca="false">_xlfn.DAYS($B$21,G23)</f>
        <v>19</v>
      </c>
      <c r="I23" s="13" t="n">
        <v>43902</v>
      </c>
      <c r="J23" s="1" t="n">
        <f aca="false">_xlfn.DAYS($B$21,I23)</f>
        <v>17</v>
      </c>
      <c r="K23" s="13" t="n">
        <f aca="false">$B$21+1</f>
        <v>43920</v>
      </c>
      <c r="L23" s="0"/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39</v>
      </c>
      <c r="C24" s="12" t="n">
        <v>230</v>
      </c>
      <c r="D24" s="1" t="n">
        <v>6803</v>
      </c>
      <c r="E24" s="12" t="n">
        <f aca="false">D24/46.75</f>
        <v>145.51871657754</v>
      </c>
      <c r="F24" s="12" t="n">
        <v>821</v>
      </c>
      <c r="G24" s="13" t="n">
        <v>43907</v>
      </c>
      <c r="H24" s="1" t="n">
        <f aca="false">_xlfn.DAYS($B$21,G24)</f>
        <v>12</v>
      </c>
      <c r="I24" s="13" t="n">
        <v>43913</v>
      </c>
      <c r="J24" s="1" t="n">
        <f aca="false">_xlfn.DAYS($B$21,I24)</f>
        <v>6</v>
      </c>
      <c r="K24" s="13" t="n">
        <f aca="false">$B$21+1</f>
        <v>43920</v>
      </c>
      <c r="L24" s="0"/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40</v>
      </c>
      <c r="C25" s="12" t="n">
        <v>330</v>
      </c>
      <c r="D25" s="1" t="n">
        <v>2606</v>
      </c>
      <c r="E25" s="12" t="n">
        <f aca="false">D25/65.27</f>
        <v>39.9264593228129</v>
      </c>
      <c r="F25" s="12" t="n">
        <v>292</v>
      </c>
      <c r="G25" s="13" t="n">
        <v>43912</v>
      </c>
      <c r="H25" s="1" t="n">
        <f aca="false">_xlfn.DAYS($B$21,G25)</f>
        <v>7</v>
      </c>
      <c r="I25" s="13" t="n">
        <v>43914</v>
      </c>
      <c r="J25" s="1" t="n">
        <f aca="false">_xlfn.DAYS($B$21,I25)</f>
        <v>5</v>
      </c>
      <c r="K25" s="13" t="n">
        <f aca="false">$B$21+1</f>
        <v>43920</v>
      </c>
      <c r="L25" s="0"/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41</v>
      </c>
      <c r="C26" s="12" t="n">
        <v>1660</v>
      </c>
      <c r="D26" s="1" t="n">
        <v>2583</v>
      </c>
      <c r="E26" s="12" t="n">
        <f aca="false">D26/331</f>
        <v>7.8036253776435</v>
      </c>
      <c r="F26" s="12" t="n">
        <v>363</v>
      </c>
      <c r="G26" s="13" t="n">
        <v>43917</v>
      </c>
      <c r="H26" s="1" t="n">
        <f aca="false">_xlfn.DAYS($B$21,G26)</f>
        <v>2</v>
      </c>
      <c r="I26" s="13" t="n">
        <f aca="false">$B$21+1</f>
        <v>43920</v>
      </c>
      <c r="J26" s="1" t="n">
        <f aca="false">_xlfn.DAYS($B$21,I26)</f>
        <v>-1</v>
      </c>
      <c r="K26" s="13" t="n">
        <f aca="false">$B$21+1</f>
        <v>43920</v>
      </c>
      <c r="L26" s="0"/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42</v>
      </c>
      <c r="C27" s="12" t="n">
        <v>330</v>
      </c>
      <c r="D27" s="1" t="n">
        <v>1228</v>
      </c>
      <c r="E27" s="12" t="n">
        <f aca="false">D27/67.79</f>
        <v>18.1147661897035</v>
      </c>
      <c r="F27" s="12" t="n">
        <v>209</v>
      </c>
      <c r="G27" s="13" t="n">
        <v>43916</v>
      </c>
      <c r="H27" s="1" t="n">
        <f aca="false">_xlfn.DAYS($B$21,G27)</f>
        <v>3</v>
      </c>
      <c r="I27" s="13" t="n">
        <f aca="false">$B$21+1</f>
        <v>43920</v>
      </c>
      <c r="J27" s="1" t="n">
        <f aca="false">_xlfn.DAYS($B$21,I27)</f>
        <v>-1</v>
      </c>
      <c r="K27" s="13" t="n">
        <f aca="false">$B$21+1</f>
        <v>43920</v>
      </c>
      <c r="L27" s="0"/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43</v>
      </c>
      <c r="C28" s="12" t="n">
        <v>414</v>
      </c>
      <c r="D28" s="1" t="n">
        <v>541</v>
      </c>
      <c r="E28" s="12" t="n">
        <f aca="false">D28/83.784</f>
        <v>6.457080110761</v>
      </c>
      <c r="F28" s="12" t="n">
        <v>108</v>
      </c>
      <c r="G28" s="13" t="n">
        <v>43918</v>
      </c>
      <c r="H28" s="1" t="n">
        <f aca="false">_xlfn.DAYS($B$21,G28)</f>
        <v>1</v>
      </c>
      <c r="I28" s="13" t="n">
        <f aca="false">$B$21+1</f>
        <v>43920</v>
      </c>
      <c r="J28" s="1" t="n">
        <f aca="false">_xlfn.DAYS($B$21,I28)</f>
        <v>-1</v>
      </c>
      <c r="K28" s="13" t="n">
        <f aca="false">$B$21+1</f>
        <v>43920</v>
      </c>
      <c r="L28" s="0"/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44</v>
      </c>
      <c r="C29" s="12" t="n">
        <v>50</v>
      </c>
      <c r="D29" s="12" t="n">
        <v>110</v>
      </c>
      <c r="E29" s="12" t="n">
        <f aca="false">D29/10.36</f>
        <v>10.6177606177606</v>
      </c>
      <c r="F29" s="12" t="n">
        <v>5</v>
      </c>
      <c r="G29" s="13" t="n">
        <v>43915</v>
      </c>
      <c r="H29" s="1" t="n">
        <f aca="false">_xlfn.DAYS($B$21,G29)</f>
        <v>4</v>
      </c>
      <c r="I29" s="13" t="n">
        <f aca="false">$B$21+1</f>
        <v>43920</v>
      </c>
      <c r="J29" s="1" t="n">
        <f aca="false">_xlfn.DAYS($B$21,I29)</f>
        <v>-1</v>
      </c>
      <c r="K29" s="13" t="n">
        <f aca="false">$B$21+1</f>
        <v>43920</v>
      </c>
      <c r="L29" s="0"/>
      <c r="M29" s="0"/>
      <c r="N29" s="0"/>
      <c r="O29" s="0"/>
      <c r="P29" s="0"/>
      <c r="Q29" s="0"/>
    </row>
    <row r="30" customFormat="false" ht="12.8" hidden="false" customHeight="false" outlineLevel="0" collapsed="false">
      <c r="B30" s="4"/>
      <c r="C30" s="5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6" t="s">
        <v>25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7" t="n">
        <v>43918</v>
      </c>
      <c r="D33" s="8" t="s">
        <v>6</v>
      </c>
      <c r="E33" s="8" t="s">
        <v>26</v>
      </c>
      <c r="F33" s="8"/>
      <c r="G33" s="8" t="s">
        <v>27</v>
      </c>
      <c r="H33" s="8" t="s">
        <v>28</v>
      </c>
      <c r="I33" s="8" t="s">
        <v>29</v>
      </c>
      <c r="J33" s="8" t="s">
        <v>28</v>
      </c>
      <c r="K33" s="8" t="s">
        <v>30</v>
      </c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9"/>
      <c r="C34" s="10" t="s">
        <v>31</v>
      </c>
      <c r="D34" s="10" t="s">
        <v>2</v>
      </c>
      <c r="E34" s="10" t="s">
        <v>32</v>
      </c>
      <c r="F34" s="10" t="s">
        <v>33</v>
      </c>
      <c r="G34" s="11" t="s">
        <v>34</v>
      </c>
      <c r="H34" s="8" t="s">
        <v>35</v>
      </c>
      <c r="I34" s="11" t="s">
        <v>36</v>
      </c>
      <c r="J34" s="8" t="s">
        <v>37</v>
      </c>
      <c r="K34" s="8" t="s">
        <v>34</v>
      </c>
      <c r="L34" s="0"/>
      <c r="M34" s="0"/>
      <c r="N34" s="0"/>
      <c r="O34" s="0"/>
      <c r="P34" s="0"/>
      <c r="Q34" s="0"/>
    </row>
    <row r="35" customFormat="false" ht="12.8" hidden="false" customHeight="false" outlineLevel="0" collapsed="false">
      <c r="B35" s="0" t="s">
        <v>38</v>
      </c>
      <c r="C35" s="12" t="n">
        <v>300</v>
      </c>
      <c r="D35" s="1" t="n">
        <v>10023</v>
      </c>
      <c r="E35" s="12" t="n">
        <f aca="false">D35/60.48</f>
        <v>165.724206349206</v>
      </c>
      <c r="F35" s="12" t="n">
        <v>889</v>
      </c>
      <c r="G35" s="13" t="n">
        <v>43900</v>
      </c>
      <c r="H35" s="1" t="n">
        <f aca="false">_xlfn.DAYS($B$33,G35)</f>
        <v>18</v>
      </c>
      <c r="I35" s="13" t="n">
        <v>43902</v>
      </c>
      <c r="J35" s="1" t="n">
        <f aca="false">_xlfn.DAYS(B$45,I35)</f>
        <v>15</v>
      </c>
      <c r="K35" s="13" t="n">
        <f aca="false">$B$33+1</f>
        <v>43919</v>
      </c>
      <c r="L35" s="0"/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39</v>
      </c>
      <c r="C36" s="12" t="n">
        <v>230</v>
      </c>
      <c r="D36" s="1" t="n">
        <v>5982</v>
      </c>
      <c r="E36" s="12" t="n">
        <f aca="false">D36/46.75</f>
        <v>127.957219251337</v>
      </c>
      <c r="F36" s="12" t="n">
        <v>844</v>
      </c>
      <c r="G36" s="13" t="n">
        <v>43907</v>
      </c>
      <c r="H36" s="1" t="n">
        <f aca="false">_xlfn.DAYS($B$33,G36)</f>
        <v>11</v>
      </c>
      <c r="I36" s="13" t="n">
        <v>43913</v>
      </c>
      <c r="J36" s="1" t="n">
        <f aca="false">_xlfn.DAYS(B$45,I36)</f>
        <v>4</v>
      </c>
      <c r="K36" s="13" t="n">
        <f aca="false">$B$33+1</f>
        <v>43919</v>
      </c>
      <c r="L36" s="0"/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40</v>
      </c>
      <c r="C37" s="12" t="n">
        <v>330</v>
      </c>
      <c r="D37" s="1" t="n">
        <v>2314</v>
      </c>
      <c r="E37" s="12" t="n">
        <f aca="false">D37/65.27</f>
        <v>35.4527347939329</v>
      </c>
      <c r="F37" s="12" t="n">
        <v>319</v>
      </c>
      <c r="G37" s="13" t="n">
        <v>43912</v>
      </c>
      <c r="H37" s="1" t="n">
        <f aca="false">_xlfn.DAYS($B$33,G37)</f>
        <v>6</v>
      </c>
      <c r="I37" s="13" t="n">
        <v>43914</v>
      </c>
      <c r="J37" s="1" t="n">
        <f aca="false">_xlfn.DAYS(B$45,I37)</f>
        <v>3</v>
      </c>
      <c r="K37" s="13" t="n">
        <f aca="false">$B$33+1</f>
        <v>43919</v>
      </c>
      <c r="L37" s="0"/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41</v>
      </c>
      <c r="C38" s="12" t="n">
        <v>1660</v>
      </c>
      <c r="D38" s="1" t="n">
        <v>2221</v>
      </c>
      <c r="E38" s="12" t="n">
        <f aca="false">D38/331</f>
        <v>6.70996978851964</v>
      </c>
      <c r="F38" s="12" t="n">
        <v>525</v>
      </c>
      <c r="G38" s="13" t="n">
        <v>43917</v>
      </c>
      <c r="H38" s="1" t="n">
        <f aca="false">_xlfn.DAYS($B$33,G38)</f>
        <v>1</v>
      </c>
      <c r="I38" s="13" t="n">
        <f aca="false">$B$33+1</f>
        <v>43919</v>
      </c>
      <c r="J38" s="1" t="n">
        <f aca="false">_xlfn.DAYS($B$33,I38)</f>
        <v>-1</v>
      </c>
      <c r="K38" s="13" t="n">
        <f aca="false">$B$33+1</f>
        <v>43919</v>
      </c>
      <c r="L38" s="0"/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42</v>
      </c>
      <c r="C39" s="12" t="n">
        <v>330</v>
      </c>
      <c r="D39" s="1" t="n">
        <v>1019</v>
      </c>
      <c r="E39" s="12" t="n">
        <f aca="false">D39/67.79</f>
        <v>15.0317155922702</v>
      </c>
      <c r="F39" s="12" t="n">
        <v>260</v>
      </c>
      <c r="G39" s="13" t="n">
        <v>43916</v>
      </c>
      <c r="H39" s="1" t="n">
        <f aca="false">_xlfn.DAYS($B$33,G39)</f>
        <v>2</v>
      </c>
      <c r="I39" s="13" t="n">
        <f aca="false">$B$33+1</f>
        <v>43919</v>
      </c>
      <c r="J39" s="1" t="n">
        <f aca="false">_xlfn.DAYS($B$33,I39)</f>
        <v>-1</v>
      </c>
      <c r="K39" s="13" t="n">
        <f aca="false">$B$33+1</f>
        <v>43919</v>
      </c>
      <c r="L39" s="0"/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43</v>
      </c>
      <c r="C40" s="12" t="n">
        <v>414</v>
      </c>
      <c r="D40" s="1" t="n">
        <v>433</v>
      </c>
      <c r="E40" s="12" t="n">
        <f aca="false">D40/83.784</f>
        <v>5.16805117922276</v>
      </c>
      <c r="F40" s="12" t="n">
        <v>82</v>
      </c>
      <c r="G40" s="13" t="n">
        <v>43918</v>
      </c>
      <c r="H40" s="1" t="n">
        <f aca="false">_xlfn.DAYS($B$33,G40)</f>
        <v>0</v>
      </c>
      <c r="I40" s="13" t="n">
        <f aca="false">$B$33+1</f>
        <v>43919</v>
      </c>
      <c r="J40" s="1" t="n">
        <f aca="false">_xlfn.DAYS($B$33,I40)</f>
        <v>-1</v>
      </c>
      <c r="K40" s="13" t="n">
        <f aca="false">$B$33+1</f>
        <v>43919</v>
      </c>
      <c r="L40" s="0"/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44</v>
      </c>
      <c r="C41" s="12" t="n">
        <v>50</v>
      </c>
      <c r="D41" s="12" t="n">
        <v>105</v>
      </c>
      <c r="E41" s="12" t="n">
        <f aca="false">D41/10.36</f>
        <v>10.1351351351351</v>
      </c>
      <c r="F41" s="12" t="n">
        <v>0</v>
      </c>
      <c r="G41" s="13" t="n">
        <v>43915</v>
      </c>
      <c r="H41" s="1" t="n">
        <f aca="false">_xlfn.DAYS($B$33,G41)</f>
        <v>3</v>
      </c>
      <c r="I41" s="13" t="n">
        <f aca="false">$B$33+1</f>
        <v>43919</v>
      </c>
      <c r="J41" s="1" t="n">
        <f aca="false">_xlfn.DAYS($B$33,I41)</f>
        <v>-1</v>
      </c>
      <c r="K41" s="13" t="n">
        <f aca="false">$B$33+1</f>
        <v>43919</v>
      </c>
      <c r="L41" s="0"/>
      <c r="M41" s="0"/>
      <c r="N41" s="0"/>
      <c r="O41" s="0"/>
      <c r="P41" s="0"/>
      <c r="Q41" s="0"/>
    </row>
    <row r="42" customFormat="false" ht="12.8" hidden="false" customHeight="false" outlineLevel="0" collapsed="false">
      <c r="C42" s="12"/>
      <c r="D42" s="12"/>
      <c r="E42" s="12"/>
      <c r="F42" s="12"/>
      <c r="G42" s="13"/>
      <c r="I42" s="13"/>
      <c r="K42" s="13"/>
      <c r="L42" s="0"/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6" t="s">
        <v>25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s="3" customFormat="true" ht="12.8" hidden="false" customHeight="false" outlineLevel="0" collapsed="false">
      <c r="B45" s="7" t="n">
        <v>43917</v>
      </c>
      <c r="C45" s="0"/>
      <c r="D45" s="8" t="s">
        <v>6</v>
      </c>
      <c r="E45" s="8" t="s">
        <v>26</v>
      </c>
      <c r="F45" s="8"/>
      <c r="G45" s="8" t="s">
        <v>27</v>
      </c>
      <c r="H45" s="8" t="s">
        <v>28</v>
      </c>
      <c r="I45" s="8" t="s">
        <v>29</v>
      </c>
      <c r="J45" s="8" t="s">
        <v>28</v>
      </c>
      <c r="K45" s="8" t="s">
        <v>30</v>
      </c>
      <c r="L45" s="8"/>
    </row>
    <row r="46" customFormat="false" ht="12.8" hidden="false" customHeight="false" outlineLevel="0" collapsed="false">
      <c r="A46" s="3"/>
      <c r="B46" s="9"/>
      <c r="C46" s="10" t="s">
        <v>31</v>
      </c>
      <c r="D46" s="10" t="s">
        <v>2</v>
      </c>
      <c r="E46" s="10" t="s">
        <v>32</v>
      </c>
      <c r="F46" s="10" t="s">
        <v>33</v>
      </c>
      <c r="G46" s="11" t="s">
        <v>34</v>
      </c>
      <c r="H46" s="8" t="s">
        <v>35</v>
      </c>
      <c r="I46" s="11" t="s">
        <v>36</v>
      </c>
      <c r="J46" s="8" t="s">
        <v>37</v>
      </c>
      <c r="K46" s="8" t="s">
        <v>34</v>
      </c>
      <c r="L46" s="8"/>
      <c r="M46" s="0"/>
      <c r="N46" s="0"/>
      <c r="O46" s="0"/>
      <c r="P46" s="0"/>
      <c r="Q46" s="0"/>
    </row>
    <row r="47" customFormat="false" ht="12.8" hidden="false" customHeight="false" outlineLevel="0" collapsed="false">
      <c r="B47" s="0" t="s">
        <v>38</v>
      </c>
      <c r="C47" s="12" t="n">
        <v>300</v>
      </c>
      <c r="D47" s="1" t="n">
        <v>9134</v>
      </c>
      <c r="E47" s="12" t="n">
        <f aca="false">D47/60.48</f>
        <v>151.025132275132</v>
      </c>
      <c r="F47" s="12" t="n">
        <v>919</v>
      </c>
      <c r="G47" s="13" t="n">
        <v>43900</v>
      </c>
      <c r="H47" s="1" t="n">
        <f aca="false">_xlfn.DAYS($B$45,G47)</f>
        <v>17</v>
      </c>
      <c r="I47" s="13" t="n">
        <v>43902</v>
      </c>
      <c r="J47" s="1" t="n">
        <f aca="false">_xlfn.DAYS(B$45,I47)</f>
        <v>15</v>
      </c>
      <c r="K47" s="13" t="n">
        <f aca="false">$B$45+1</f>
        <v>43918</v>
      </c>
      <c r="L47" s="0"/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39</v>
      </c>
      <c r="C48" s="12" t="n">
        <v>230</v>
      </c>
      <c r="D48" s="1" t="n">
        <v>5138</v>
      </c>
      <c r="E48" s="12" t="n">
        <f aca="false">D48/46.75</f>
        <v>109.903743315508</v>
      </c>
      <c r="F48" s="12" t="n">
        <v>773</v>
      </c>
      <c r="G48" s="13" t="n">
        <v>43907</v>
      </c>
      <c r="H48" s="1" t="n">
        <f aca="false">_xlfn.DAYS($B$45,G48)</f>
        <v>10</v>
      </c>
      <c r="I48" s="13" t="n">
        <v>43913</v>
      </c>
      <c r="J48" s="1" t="n">
        <f aca="false">_xlfn.DAYS(B$45,I48)</f>
        <v>4</v>
      </c>
      <c r="K48" s="13" t="n">
        <f aca="false">$B$45+1</f>
        <v>43918</v>
      </c>
      <c r="L48" s="0"/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40</v>
      </c>
      <c r="C49" s="12" t="n">
        <v>330</v>
      </c>
      <c r="D49" s="1" t="n">
        <v>1995</v>
      </c>
      <c r="E49" s="12" t="n">
        <f aca="false">D49/65.27</f>
        <v>30.5653439558756</v>
      </c>
      <c r="F49" s="12" t="n">
        <v>299</v>
      </c>
      <c r="G49" s="13" t="n">
        <v>43912</v>
      </c>
      <c r="H49" s="1" t="n">
        <f aca="false">_xlfn.DAYS($B$45,G49)</f>
        <v>5</v>
      </c>
      <c r="I49" s="13" t="n">
        <v>43914</v>
      </c>
      <c r="J49" s="1" t="n">
        <f aca="false">_xlfn.DAYS(B$45,I49)</f>
        <v>3</v>
      </c>
      <c r="K49" s="13" t="n">
        <f aca="false">$B$45+1</f>
        <v>43918</v>
      </c>
      <c r="L49" s="0"/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41</v>
      </c>
      <c r="C50" s="12" t="n">
        <v>1660</v>
      </c>
      <c r="D50" s="1" t="n">
        <v>1696</v>
      </c>
      <c r="E50" s="12" t="n">
        <f aca="false">D50/331</f>
        <v>5.12386706948641</v>
      </c>
      <c r="F50" s="12" t="n">
        <v>400</v>
      </c>
      <c r="G50" s="13" t="n">
        <f aca="false">$B$45</f>
        <v>43917</v>
      </c>
      <c r="H50" s="1" t="n">
        <f aca="false">_xlfn.DAYS($B$45,G50)</f>
        <v>0</v>
      </c>
      <c r="I50" s="13" t="n">
        <f aca="false">$B$45+1</f>
        <v>43918</v>
      </c>
      <c r="J50" s="1" t="n">
        <f aca="false">_xlfn.DAYS(B$45,I50)</f>
        <v>-1</v>
      </c>
      <c r="K50" s="13" t="n">
        <f aca="false">$B$45+1</f>
        <v>43918</v>
      </c>
      <c r="L50" s="0"/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42</v>
      </c>
      <c r="C51" s="12" t="n">
        <v>330</v>
      </c>
      <c r="D51" s="1" t="n">
        <v>759</v>
      </c>
      <c r="E51" s="12" t="n">
        <f aca="false">D51/67.79</f>
        <v>11.1963416433102</v>
      </c>
      <c r="F51" s="12" t="n">
        <v>181</v>
      </c>
      <c r="G51" s="13" t="n">
        <v>43916</v>
      </c>
      <c r="H51" s="1" t="n">
        <f aca="false">_xlfn.DAYS($B$45,G51)</f>
        <v>1</v>
      </c>
      <c r="I51" s="13" t="n">
        <f aca="false">$B$45+1</f>
        <v>43918</v>
      </c>
      <c r="J51" s="1" t="n">
        <f aca="false">_xlfn.DAYS(B$45,I51)</f>
        <v>-1</v>
      </c>
      <c r="K51" s="13" t="n">
        <f aca="false">$B$45+1</f>
        <v>43918</v>
      </c>
      <c r="L51" s="0"/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43</v>
      </c>
      <c r="C52" s="12" t="n">
        <v>414</v>
      </c>
      <c r="D52" s="1" t="n">
        <v>351</v>
      </c>
      <c r="E52" s="12" t="n">
        <f aca="false">D52/83.784</f>
        <v>4.18934402749928</v>
      </c>
      <c r="F52" s="12" t="n">
        <v>84</v>
      </c>
      <c r="G52" s="13" t="n">
        <f aca="false">$B$45+1</f>
        <v>43918</v>
      </c>
      <c r="H52" s="1" t="n">
        <f aca="false">_xlfn.DAYS($B$45,G52)</f>
        <v>-1</v>
      </c>
      <c r="I52" s="13" t="n">
        <f aca="false">$B$45+1</f>
        <v>43918</v>
      </c>
      <c r="J52" s="1" t="n">
        <f aca="false">_xlfn.DAYS(B$45,I52)</f>
        <v>-1</v>
      </c>
      <c r="K52" s="13" t="n">
        <f aca="false">$B$45+1</f>
        <v>43918</v>
      </c>
      <c r="L52" s="0"/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44</v>
      </c>
      <c r="C53" s="12" t="n">
        <v>50</v>
      </c>
      <c r="D53" s="12" t="n">
        <v>105</v>
      </c>
      <c r="E53" s="12" t="n">
        <f aca="false">D53/10.36</f>
        <v>10.1351351351351</v>
      </c>
      <c r="F53" s="12" t="n">
        <v>28</v>
      </c>
      <c r="G53" s="13" t="n">
        <v>43915</v>
      </c>
      <c r="H53" s="1" t="n">
        <f aca="false">_xlfn.DAYS($B$45,G53)</f>
        <v>2</v>
      </c>
      <c r="I53" s="13" t="n">
        <f aca="false">$B$45+1</f>
        <v>43918</v>
      </c>
      <c r="J53" s="1" t="n">
        <f aca="false">_xlfn.DAYS(B$45,I53)</f>
        <v>-1</v>
      </c>
      <c r="K53" s="13" t="n">
        <f aca="false">$B$45+1</f>
        <v>43918</v>
      </c>
      <c r="L53" s="0"/>
      <c r="M53" s="0"/>
      <c r="N53" s="0"/>
      <c r="O53" s="0"/>
      <c r="P53" s="0"/>
      <c r="Q53" s="0"/>
    </row>
    <row r="54" customFormat="false" ht="12.8" hidden="false" customHeight="false" outlineLevel="0" collapsed="false"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</row>
    <row r="55" customFormat="false" ht="12.8" hidden="false" customHeight="false" outlineLevel="0" collapsed="false"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6" t="s">
        <v>25</v>
      </c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7" t="n">
        <v>43916</v>
      </c>
      <c r="D57" s="8" t="s">
        <v>6</v>
      </c>
      <c r="E57" s="8" t="s">
        <v>26</v>
      </c>
      <c r="F57" s="8"/>
      <c r="G57" s="8" t="s">
        <v>27</v>
      </c>
      <c r="H57" s="8" t="s">
        <v>28</v>
      </c>
      <c r="I57" s="8" t="s">
        <v>29</v>
      </c>
      <c r="J57" s="8" t="s">
        <v>28</v>
      </c>
      <c r="K57" s="8" t="s">
        <v>30</v>
      </c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9"/>
      <c r="C58" s="10" t="s">
        <v>4</v>
      </c>
      <c r="D58" s="10" t="s">
        <v>2</v>
      </c>
      <c r="E58" s="10" t="s">
        <v>32</v>
      </c>
      <c r="F58" s="10" t="s">
        <v>33</v>
      </c>
      <c r="G58" s="11" t="s">
        <v>34</v>
      </c>
      <c r="H58" s="8" t="s">
        <v>35</v>
      </c>
      <c r="I58" s="11" t="s">
        <v>36</v>
      </c>
      <c r="J58" s="8" t="s">
        <v>37</v>
      </c>
      <c r="K58" s="8" t="s">
        <v>34</v>
      </c>
      <c r="L58" s="0"/>
      <c r="M58" s="0"/>
      <c r="N58" s="0"/>
      <c r="O58" s="0"/>
      <c r="P58" s="0"/>
      <c r="Q58" s="0"/>
    </row>
    <row r="59" customFormat="false" ht="12.8" hidden="false" customHeight="false" outlineLevel="0" collapsed="false">
      <c r="B59" s="0" t="s">
        <v>38</v>
      </c>
      <c r="C59" s="12" t="n">
        <v>300</v>
      </c>
      <c r="D59" s="1" t="n">
        <v>8215</v>
      </c>
      <c r="E59" s="12" t="n">
        <f aca="false">D59/60.48</f>
        <v>135.830026455026</v>
      </c>
      <c r="F59" s="12" t="n">
        <v>712</v>
      </c>
      <c r="G59" s="13" t="n">
        <v>43900</v>
      </c>
      <c r="H59" s="1" t="n">
        <f aca="false">_xlfn.DAYS(B$57,G59)</f>
        <v>16</v>
      </c>
      <c r="I59" s="13" t="n">
        <v>43902</v>
      </c>
      <c r="J59" s="1" t="n">
        <f aca="false">_xlfn.DAYS(B$57,I59)</f>
        <v>14</v>
      </c>
      <c r="K59" s="13" t="n">
        <f aca="false">B$57+1</f>
        <v>43917</v>
      </c>
      <c r="L59" s="0"/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39</v>
      </c>
      <c r="C60" s="12" t="n">
        <v>230</v>
      </c>
      <c r="D60" s="1" t="n">
        <v>4365</v>
      </c>
      <c r="E60" s="12" t="n">
        <f aca="false">D60/46.75</f>
        <v>93.3689839572193</v>
      </c>
      <c r="F60" s="12" t="n">
        <v>718</v>
      </c>
      <c r="G60" s="13" t="n">
        <v>43907</v>
      </c>
      <c r="H60" s="1" t="n">
        <f aca="false">_xlfn.DAYS(B$57,G60)</f>
        <v>9</v>
      </c>
      <c r="I60" s="13" t="n">
        <v>43913</v>
      </c>
      <c r="J60" s="1" t="n">
        <f aca="false">_xlfn.DAYS(B$57,I60)</f>
        <v>3</v>
      </c>
      <c r="K60" s="13" t="n">
        <f aca="false">B$57+1</f>
        <v>43917</v>
      </c>
      <c r="L60" s="0"/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40</v>
      </c>
      <c r="C61" s="12" t="n">
        <v>330</v>
      </c>
      <c r="D61" s="1" t="n">
        <v>1696</v>
      </c>
      <c r="E61" s="12" t="n">
        <f aca="false">D61/65.27</f>
        <v>25.9843726060978</v>
      </c>
      <c r="F61" s="12" t="n">
        <v>365</v>
      </c>
      <c r="G61" s="13" t="n">
        <v>43912</v>
      </c>
      <c r="H61" s="1" t="n">
        <f aca="false">_xlfn.DAYS(B$57,G61)</f>
        <v>4</v>
      </c>
      <c r="I61" s="13" t="n">
        <v>43914</v>
      </c>
      <c r="J61" s="1" t="n">
        <f aca="false">_xlfn.DAYS(B$57,I61)</f>
        <v>2</v>
      </c>
      <c r="K61" s="13" t="n">
        <f aca="false">B$57+1</f>
        <v>43917</v>
      </c>
      <c r="L61" s="0"/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41</v>
      </c>
      <c r="C62" s="12" t="n">
        <v>1660</v>
      </c>
      <c r="D62" s="1" t="n">
        <v>1295</v>
      </c>
      <c r="E62" s="12" t="n">
        <f aca="false">D62/331</f>
        <v>3.91238670694864</v>
      </c>
      <c r="F62" s="12" t="n">
        <v>268</v>
      </c>
      <c r="G62" s="13" t="n">
        <v>43917</v>
      </c>
      <c r="H62" s="1" t="n">
        <f aca="false">_xlfn.DAYS(B$57,G62)</f>
        <v>-1</v>
      </c>
      <c r="I62" s="13" t="n">
        <f aca="false">B$57+1</f>
        <v>43917</v>
      </c>
      <c r="J62" s="1" t="n">
        <f aca="false">_xlfn.DAYS($B$57,I62)</f>
        <v>-1</v>
      </c>
      <c r="K62" s="13" t="n">
        <f aca="false">B$57+1</f>
        <v>43917</v>
      </c>
      <c r="L62" s="0"/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42</v>
      </c>
      <c r="C63" s="12" t="n">
        <v>330</v>
      </c>
      <c r="D63" s="1" t="n">
        <v>578</v>
      </c>
      <c r="E63" s="12" t="n">
        <f aca="false">D63/67.79</f>
        <v>8.52633131730344</v>
      </c>
      <c r="F63" s="12" t="n">
        <v>115</v>
      </c>
      <c r="G63" s="13" t="n">
        <v>43916</v>
      </c>
      <c r="H63" s="1" t="n">
        <f aca="false">_xlfn.DAYS(B$57,G63)</f>
        <v>0</v>
      </c>
      <c r="I63" s="13" t="n">
        <f aca="false">B$57+1</f>
        <v>43917</v>
      </c>
      <c r="J63" s="1" t="n">
        <f aca="false">_xlfn.DAYS(B$57,I63)</f>
        <v>-1</v>
      </c>
      <c r="K63" s="13" t="n">
        <f aca="false">B$57+1</f>
        <v>43917</v>
      </c>
      <c r="L63" s="0"/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43</v>
      </c>
      <c r="C64" s="12" t="n">
        <v>414</v>
      </c>
      <c r="D64" s="1" t="n">
        <v>267</v>
      </c>
      <c r="E64" s="12" t="n">
        <f aca="false">D64/83.784</f>
        <v>3.18676596963621</v>
      </c>
      <c r="F64" s="12" t="n">
        <v>61</v>
      </c>
      <c r="G64" s="13" t="n">
        <v>43917</v>
      </c>
      <c r="H64" s="1" t="n">
        <f aca="false">_xlfn.DAYS(B$57,G64)</f>
        <v>-1</v>
      </c>
      <c r="I64" s="13" t="n">
        <f aca="false">B$57+1</f>
        <v>43917</v>
      </c>
      <c r="J64" s="1" t="n">
        <f aca="false">_xlfn.DAYS(B$57,I64)</f>
        <v>-1</v>
      </c>
      <c r="K64" s="13" t="n">
        <f aca="false">B$57+1</f>
        <v>43917</v>
      </c>
      <c r="L64" s="0"/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44</v>
      </c>
      <c r="C65" s="12" t="n">
        <v>50</v>
      </c>
      <c r="D65" s="12" t="n">
        <v>77</v>
      </c>
      <c r="E65" s="12" t="n">
        <f aca="false">D65/10.36</f>
        <v>7.43243243243243</v>
      </c>
      <c r="F65" s="12" t="n">
        <v>15</v>
      </c>
      <c r="G65" s="13" t="n">
        <v>43915</v>
      </c>
      <c r="H65" s="1" t="n">
        <f aca="false">_xlfn.DAYS(B$57,G65)</f>
        <v>1</v>
      </c>
      <c r="I65" s="13" t="n">
        <f aca="false">B$57+1</f>
        <v>43917</v>
      </c>
      <c r="J65" s="1" t="n">
        <f aca="false">_xlfn.DAYS(B$57,I65)</f>
        <v>-1</v>
      </c>
      <c r="K65" s="13" t="n">
        <f aca="false">B$57+1</f>
        <v>43917</v>
      </c>
      <c r="L65" s="0"/>
      <c r="M65" s="0"/>
      <c r="N65" s="0"/>
      <c r="O65" s="0"/>
      <c r="P65" s="0"/>
      <c r="Q65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