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lippos\PycharmProjects\Consensus_Engine\"/>
    </mc:Choice>
  </mc:AlternateContent>
  <xr:revisionPtr revIDLastSave="0" documentId="13_ncr:1_{0F3C365F-6BFC-4EF5-B9E8-C2B371BE9DC9}" xr6:coauthVersionLast="31" xr6:coauthVersionMax="31" xr10:uidLastSave="{00000000-0000-0000-0000-000000000000}"/>
  <bookViews>
    <workbookView xWindow="240" yWindow="15" windowWidth="16095" windowHeight="7530" activeTab="3" xr2:uid="{00000000-000D-0000-FFFF-FFFF00000000}"/>
  </bookViews>
  <sheets>
    <sheet name="GLIDE" sheetId="3" r:id="rId1"/>
    <sheet name="VROCS" sheetId="4" r:id="rId2"/>
    <sheet name="CANVAS" sheetId="5" r:id="rId3"/>
    <sheet name="EF_table" sheetId="2" r:id="rId4"/>
    <sheet name="Source" sheetId="1" r:id="rId5"/>
    <sheet name="EF Tables per kinase" sheetId="6" r:id="rId6"/>
  </sheets>
  <calcPr calcId="179017" iterateDelta="1E-4"/>
</workbook>
</file>

<file path=xl/calcChain.xml><?xml version="1.0" encoding="utf-8"?>
<calcChain xmlns="http://schemas.openxmlformats.org/spreadsheetml/2006/main">
  <c r="N52" i="2" l="1"/>
  <c r="N53" i="2"/>
  <c r="N54" i="2"/>
  <c r="N51" i="2"/>
  <c r="M52" i="2"/>
  <c r="O52" i="2"/>
  <c r="P52" i="2"/>
  <c r="M53" i="2"/>
  <c r="O53" i="2"/>
  <c r="P53" i="2"/>
  <c r="M54" i="2"/>
  <c r="O54" i="2"/>
  <c r="P54" i="2"/>
  <c r="P51" i="2"/>
  <c r="O51" i="2"/>
  <c r="M51" i="2"/>
  <c r="I5" i="5"/>
  <c r="I4" i="5"/>
  <c r="I5" i="4"/>
  <c r="I4" i="4"/>
  <c r="I4" i="3"/>
  <c r="I5" i="3"/>
  <c r="I2" i="3"/>
  <c r="K2" i="3"/>
  <c r="I3" i="5" l="1"/>
  <c r="L3" i="4"/>
  <c r="I3" i="4"/>
  <c r="K3" i="3"/>
  <c r="L3" i="3"/>
  <c r="M3" i="3"/>
  <c r="N3" i="3"/>
  <c r="O3" i="3"/>
  <c r="I3" i="3"/>
  <c r="J3" i="5"/>
  <c r="K3" i="5"/>
  <c r="L3" i="5"/>
  <c r="M3" i="5"/>
  <c r="N3" i="5"/>
  <c r="J3" i="4"/>
  <c r="K3" i="4"/>
  <c r="M3" i="4"/>
  <c r="N3" i="4"/>
  <c r="K2" i="4"/>
  <c r="W10" i="4"/>
  <c r="X10" i="4"/>
  <c r="V10" i="4"/>
  <c r="V14" i="4"/>
  <c r="W14" i="4"/>
  <c r="X14" i="4"/>
  <c r="U14" i="4"/>
  <c r="X16" i="4"/>
  <c r="W16" i="4"/>
  <c r="V16" i="4"/>
  <c r="V15" i="4"/>
  <c r="U16" i="4"/>
  <c r="U15" i="4"/>
  <c r="T12" i="4"/>
  <c r="T10" i="4"/>
  <c r="U14" i="5"/>
  <c r="S14" i="5"/>
  <c r="R14" i="5"/>
  <c r="K203" i="1"/>
  <c r="K6" i="1"/>
  <c r="K20" i="1"/>
  <c r="L18" i="1"/>
  <c r="L3" i="1"/>
  <c r="L6" i="1"/>
  <c r="L5" i="1"/>
  <c r="L4" i="1"/>
  <c r="L51" i="1"/>
  <c r="L50" i="1"/>
  <c r="L49" i="1"/>
  <c r="L48" i="1"/>
  <c r="L96" i="1"/>
  <c r="L95" i="1"/>
  <c r="L94" i="1"/>
  <c r="L93" i="1"/>
  <c r="L141" i="1"/>
  <c r="L140" i="1"/>
  <c r="L139" i="1"/>
  <c r="L138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N6" i="1"/>
  <c r="M6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N5" i="1"/>
  <c r="M5" i="1"/>
  <c r="K5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N4" i="1"/>
  <c r="M4" i="1"/>
  <c r="K4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N3" i="1"/>
  <c r="M3" i="1"/>
  <c r="K3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N51" i="1"/>
  <c r="M51" i="1"/>
  <c r="K51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N50" i="1"/>
  <c r="M50" i="1"/>
  <c r="K50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N49" i="1"/>
  <c r="M49" i="1"/>
  <c r="K49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N48" i="1"/>
  <c r="M48" i="1"/>
  <c r="K48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N96" i="1"/>
  <c r="M96" i="1"/>
  <c r="K96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N95" i="1"/>
  <c r="M95" i="1"/>
  <c r="K95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N94" i="1"/>
  <c r="M94" i="1"/>
  <c r="K94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N93" i="1"/>
  <c r="M93" i="1"/>
  <c r="K93" i="1"/>
  <c r="AH141" i="1"/>
  <c r="AH140" i="1"/>
  <c r="AH139" i="1"/>
  <c r="AH138" i="1"/>
  <c r="AD141" i="1"/>
  <c r="AD140" i="1"/>
  <c r="AD139" i="1"/>
  <c r="AD138" i="1"/>
  <c r="Z141" i="1"/>
  <c r="Z140" i="1"/>
  <c r="Z139" i="1"/>
  <c r="Z138" i="1"/>
  <c r="V141" i="1"/>
  <c r="V140" i="1"/>
  <c r="V139" i="1"/>
  <c r="V138" i="1"/>
  <c r="R141" i="1"/>
  <c r="S141" i="1"/>
  <c r="R140" i="1"/>
  <c r="R139" i="1"/>
  <c r="R138" i="1"/>
  <c r="P203" i="1"/>
  <c r="O203" i="1"/>
  <c r="N203" i="1"/>
  <c r="M203" i="1"/>
  <c r="L203" i="1"/>
  <c r="P185" i="1"/>
  <c r="O185" i="1"/>
  <c r="N185" i="1"/>
  <c r="M185" i="1"/>
  <c r="L185" i="1"/>
  <c r="K185" i="1"/>
  <c r="P191" i="1"/>
  <c r="O191" i="1"/>
  <c r="N191" i="1"/>
  <c r="M191" i="1"/>
  <c r="L191" i="1"/>
  <c r="K191" i="1"/>
  <c r="L197" i="1"/>
  <c r="M197" i="1"/>
  <c r="N197" i="1"/>
  <c r="O197" i="1"/>
  <c r="P197" i="1"/>
  <c r="K197" i="1"/>
  <c r="P202" i="1"/>
  <c r="O202" i="1"/>
  <c r="N202" i="1"/>
  <c r="M202" i="1"/>
  <c r="L202" i="1"/>
  <c r="K202" i="1"/>
  <c r="P196" i="1"/>
  <c r="O196" i="1"/>
  <c r="N196" i="1"/>
  <c r="M196" i="1"/>
  <c r="L196" i="1"/>
  <c r="K196" i="1"/>
  <c r="S20" i="5"/>
  <c r="T20" i="5"/>
  <c r="U20" i="5"/>
  <c r="V20" i="5"/>
  <c r="R20" i="5"/>
  <c r="S18" i="5"/>
  <c r="T18" i="5"/>
  <c r="U18" i="5"/>
  <c r="V18" i="5"/>
  <c r="R18" i="5"/>
  <c r="S16" i="5"/>
  <c r="T16" i="5"/>
  <c r="U16" i="5"/>
  <c r="V16" i="5"/>
  <c r="R16" i="5"/>
  <c r="R17" i="5"/>
  <c r="T14" i="5"/>
  <c r="V14" i="5"/>
  <c r="L13" i="3" l="1"/>
  <c r="M13" i="3"/>
  <c r="N13" i="3"/>
  <c r="O13" i="3"/>
  <c r="L14" i="3"/>
  <c r="M14" i="3"/>
  <c r="N14" i="3"/>
  <c r="O14" i="3"/>
  <c r="L15" i="3"/>
  <c r="M15" i="3"/>
  <c r="N15" i="3"/>
  <c r="O15" i="3"/>
  <c r="L16" i="3"/>
  <c r="M16" i="3"/>
  <c r="N16" i="3"/>
  <c r="O16" i="3"/>
  <c r="L17" i="3"/>
  <c r="M17" i="3"/>
  <c r="N17" i="3"/>
  <c r="O17" i="3"/>
  <c r="L18" i="3"/>
  <c r="M18" i="3"/>
  <c r="N18" i="3"/>
  <c r="O18" i="3"/>
  <c r="L19" i="3"/>
  <c r="M19" i="3"/>
  <c r="N19" i="3"/>
  <c r="O19" i="3"/>
  <c r="L20" i="3"/>
  <c r="M20" i="3"/>
  <c r="N20" i="3"/>
  <c r="O20" i="3"/>
  <c r="K20" i="3"/>
  <c r="K19" i="3"/>
  <c r="K18" i="3"/>
  <c r="K17" i="3"/>
  <c r="K16" i="3"/>
  <c r="K14" i="3"/>
  <c r="K15" i="3"/>
  <c r="K13" i="3"/>
  <c r="U11" i="4"/>
  <c r="V11" i="4"/>
  <c r="W11" i="4"/>
  <c r="X11" i="4"/>
  <c r="U12" i="4"/>
  <c r="V12" i="4"/>
  <c r="W12" i="4"/>
  <c r="X12" i="4"/>
  <c r="U13" i="4"/>
  <c r="V13" i="4"/>
  <c r="W13" i="4"/>
  <c r="X13" i="4"/>
  <c r="W15" i="4"/>
  <c r="X15" i="4"/>
  <c r="T16" i="4"/>
  <c r="T15" i="4"/>
  <c r="T14" i="4"/>
  <c r="T13" i="4"/>
  <c r="T11" i="4"/>
  <c r="U9" i="4"/>
  <c r="V9" i="4"/>
  <c r="W9" i="4"/>
  <c r="X9" i="4"/>
  <c r="U10" i="4"/>
  <c r="T9" i="4"/>
  <c r="S19" i="5"/>
  <c r="T19" i="5"/>
  <c r="U19" i="5"/>
  <c r="V19" i="5"/>
  <c r="R19" i="5"/>
  <c r="S17" i="5"/>
  <c r="T17" i="5"/>
  <c r="U17" i="5"/>
  <c r="V17" i="5"/>
  <c r="S15" i="5"/>
  <c r="T15" i="5"/>
  <c r="U15" i="5"/>
  <c r="V15" i="5"/>
  <c r="R15" i="5"/>
  <c r="S13" i="5"/>
  <c r="T13" i="5"/>
  <c r="U13" i="5"/>
  <c r="V13" i="5"/>
  <c r="R13" i="5"/>
  <c r="I2" i="4" l="1"/>
  <c r="J2" i="4"/>
  <c r="L2" i="4"/>
  <c r="M2" i="4"/>
  <c r="N2" i="4"/>
  <c r="L2" i="3"/>
  <c r="M2" i="3"/>
  <c r="N2" i="3"/>
  <c r="O2" i="3"/>
  <c r="J2" i="5"/>
  <c r="K2" i="5"/>
  <c r="L2" i="5"/>
  <c r="M2" i="5"/>
  <c r="N2" i="5"/>
  <c r="I2" i="5"/>
  <c r="Q18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N20" i="1"/>
  <c r="M20" i="1"/>
  <c r="L20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N19" i="1"/>
  <c r="M19" i="1"/>
  <c r="L19" i="1"/>
  <c r="K19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N18" i="1"/>
  <c r="M18" i="1"/>
  <c r="K18" i="1"/>
  <c r="P190" i="1"/>
  <c r="O190" i="1"/>
  <c r="N190" i="1"/>
  <c r="M190" i="1"/>
  <c r="L190" i="1"/>
  <c r="K190" i="1"/>
  <c r="L184" i="1"/>
  <c r="M184" i="1"/>
  <c r="N184" i="1"/>
  <c r="O184" i="1"/>
  <c r="P184" i="1"/>
  <c r="K184" i="1"/>
  <c r="AJ141" i="1"/>
  <c r="AI141" i="1"/>
  <c r="AG141" i="1"/>
  <c r="AF141" i="1"/>
  <c r="AE141" i="1"/>
  <c r="AC141" i="1"/>
  <c r="AB141" i="1"/>
  <c r="AA141" i="1"/>
  <c r="Y141" i="1"/>
  <c r="X141" i="1"/>
  <c r="W141" i="1"/>
  <c r="U141" i="1"/>
  <c r="T141" i="1"/>
  <c r="Q141" i="1"/>
  <c r="N141" i="1"/>
  <c r="M141" i="1"/>
  <c r="K141" i="1"/>
  <c r="AJ140" i="1"/>
  <c r="AI140" i="1"/>
  <c r="AG140" i="1"/>
  <c r="AF140" i="1"/>
  <c r="AE140" i="1"/>
  <c r="AC140" i="1"/>
  <c r="AB140" i="1"/>
  <c r="AA140" i="1"/>
  <c r="Y140" i="1"/>
  <c r="X140" i="1"/>
  <c r="W140" i="1"/>
  <c r="U140" i="1"/>
  <c r="T140" i="1"/>
  <c r="S140" i="1"/>
  <c r="Q140" i="1"/>
  <c r="N140" i="1"/>
  <c r="M140" i="1"/>
  <c r="K140" i="1"/>
  <c r="AJ139" i="1"/>
  <c r="AI139" i="1"/>
  <c r="AG139" i="1"/>
  <c r="AF139" i="1"/>
  <c r="AE139" i="1"/>
  <c r="AC139" i="1"/>
  <c r="AB139" i="1"/>
  <c r="AA139" i="1"/>
  <c r="Y139" i="1"/>
  <c r="X139" i="1"/>
  <c r="W139" i="1"/>
  <c r="U139" i="1"/>
  <c r="T139" i="1"/>
  <c r="S139" i="1"/>
  <c r="Q139" i="1"/>
  <c r="N139" i="1"/>
  <c r="M139" i="1"/>
  <c r="K139" i="1"/>
  <c r="AJ138" i="1"/>
  <c r="AI138" i="1"/>
  <c r="AG138" i="1"/>
  <c r="AF138" i="1"/>
  <c r="AE138" i="1"/>
  <c r="AC138" i="1"/>
  <c r="AB138" i="1"/>
  <c r="AA138" i="1"/>
  <c r="Y138" i="1"/>
  <c r="X138" i="1"/>
  <c r="W138" i="1"/>
  <c r="U138" i="1"/>
  <c r="T138" i="1"/>
  <c r="S138" i="1"/>
  <c r="Q138" i="1"/>
  <c r="N138" i="1"/>
  <c r="M138" i="1"/>
  <c r="K138" i="1"/>
</calcChain>
</file>

<file path=xl/sharedStrings.xml><?xml version="1.0" encoding="utf-8"?>
<sst xmlns="http://schemas.openxmlformats.org/spreadsheetml/2006/main" count="799" uniqueCount="231">
  <si>
    <t>Target</t>
  </si>
  <si>
    <t>Method</t>
  </si>
  <si>
    <t>auc</t>
  </si>
  <si>
    <t>ef 0.01</t>
  </si>
  <si>
    <t>ef 0.02</t>
  </si>
  <si>
    <t>ef 0.05</t>
  </si>
  <si>
    <t>ef 0.1</t>
  </si>
  <si>
    <t>ef 0.2</t>
  </si>
  <si>
    <t>CK1</t>
  </si>
  <si>
    <t>3uzp_1_08</t>
  </si>
  <si>
    <t>3uzp_08_08</t>
  </si>
  <si>
    <t>3uzp_nowat_1_08</t>
  </si>
  <si>
    <t>3uzp_nowat_08_08</t>
  </si>
  <si>
    <t>4hgt_1_08</t>
  </si>
  <si>
    <t>4hgt_08_08</t>
  </si>
  <si>
    <t>4hgt_nowat_1_08</t>
  </si>
  <si>
    <t>4hgt_nowat_08_08</t>
  </si>
  <si>
    <t>4kb8_1_08</t>
  </si>
  <si>
    <t>4kb8_08_08</t>
  </si>
  <si>
    <t>4kb8_nowat_1_08</t>
  </si>
  <si>
    <t>4kb8_nowat_08_08</t>
  </si>
  <si>
    <t>4twc_1_08</t>
  </si>
  <si>
    <t>4twc_08_08</t>
  </si>
  <si>
    <t>4twc_nowat_1_08</t>
  </si>
  <si>
    <t>4twc_nowat_08_08</t>
  </si>
  <si>
    <t>vrocs_3uzp</t>
  </si>
  <si>
    <t>vrocs_4hgt</t>
  </si>
  <si>
    <t>vrocs_4kb8</t>
  </si>
  <si>
    <t>vrocs_4twc</t>
  </si>
  <si>
    <t>fpdend_screen_3uzp_ck1</t>
  </si>
  <si>
    <t>fplinear_screen_3uzp_ck1</t>
  </si>
  <si>
    <t>fpmaccs_screen_3uzp_ck1</t>
  </si>
  <si>
    <t>fpmol_screen_3uzp_ck1</t>
  </si>
  <si>
    <t>fpradial_screen_3uzp_ck1</t>
  </si>
  <si>
    <t>fptop_screen_3uzp_ck1</t>
  </si>
  <si>
    <t>fpdend_screen_4hgt_ck1</t>
  </si>
  <si>
    <t>fplinear_screen_4hgt_ck1</t>
  </si>
  <si>
    <t>fpmaccs_screen_4hgt_ck1</t>
  </si>
  <si>
    <t>fpmol_screen_4hgt_ck1</t>
  </si>
  <si>
    <t>fpradial_screen_4hgt_ck1</t>
  </si>
  <si>
    <t>fptop_screen_4hgt_ck1</t>
  </si>
  <si>
    <t>fpdend_screen_4kb8_ck1</t>
  </si>
  <si>
    <t>fplinear_screen_4kb8_ck1</t>
  </si>
  <si>
    <t>fpmaccs_screen_4kb8_ck1</t>
  </si>
  <si>
    <t>fpmol_screen_4kb8_ck1</t>
  </si>
  <si>
    <t>fpradial_screen_4kb8_ck1</t>
  </si>
  <si>
    <t>fptop_screen_4kb8_ck1</t>
  </si>
  <si>
    <t>fpdend_screen_4twc_ck1</t>
  </si>
  <si>
    <t>fplinear_screen_4twc_ck1</t>
  </si>
  <si>
    <t>fpmaccs_screen_4twc_ck1</t>
  </si>
  <si>
    <t>fpmol_screen_4twc_ck1</t>
  </si>
  <si>
    <t>fpradial_screen_4twc_ck1</t>
  </si>
  <si>
    <t>fptop_screen_4twc_ck1</t>
  </si>
  <si>
    <t>DYRK1a</t>
  </si>
  <si>
    <t>3anr_1_08</t>
  </si>
  <si>
    <t>3anr_08_08</t>
  </si>
  <si>
    <t>3anr_nowat_1_08</t>
  </si>
  <si>
    <t>3anr_nowat_08_08</t>
  </si>
  <si>
    <t>4mq1_1_08</t>
  </si>
  <si>
    <t>4mq1_08_08</t>
  </si>
  <si>
    <t>4mq1_nowat_1_08</t>
  </si>
  <si>
    <t>4mq1_nowat_08_08</t>
  </si>
  <si>
    <t>4ylk_1_08</t>
  </si>
  <si>
    <t>4ylk_08_08</t>
  </si>
  <si>
    <t>4ylk_nowat_1_08</t>
  </si>
  <si>
    <t>4ylk_nowat_08_08</t>
  </si>
  <si>
    <t>5a4t_1_08</t>
  </si>
  <si>
    <t>5a4t_08_08</t>
  </si>
  <si>
    <t>5a4t_nowat_1_08</t>
  </si>
  <si>
    <t>5a4t_nowat_08_08</t>
  </si>
  <si>
    <t>vrocs_3anr</t>
  </si>
  <si>
    <t>vrocs_4mq1</t>
  </si>
  <si>
    <t>vrocs_4ylk</t>
  </si>
  <si>
    <t>vrocs_5a4t</t>
  </si>
  <si>
    <t>fpdend_screen_3anr_dyrk1a</t>
  </si>
  <si>
    <t>fplinear_screen_3anr_dyrk1a</t>
  </si>
  <si>
    <t>fpmaccs_screen_3anr_dyrk1a</t>
  </si>
  <si>
    <t>fpmol_screen_3anr_dyrk1a</t>
  </si>
  <si>
    <t>fpradial_screen_3anr_dyrk1a</t>
  </si>
  <si>
    <t>fptop_screen_3anr_dyrk1a</t>
  </si>
  <si>
    <t>fpdend_screen_4mq1_dyrk1a</t>
  </si>
  <si>
    <t>fplinear_screen_4mq1_dyrk1a</t>
  </si>
  <si>
    <t>fpmaccs_screen_4mq1_dyrk1a</t>
  </si>
  <si>
    <t>fpmol_screen_4mq1_dyrk1a</t>
  </si>
  <si>
    <t>fpradial_screen_4mq1_dyrk1a</t>
  </si>
  <si>
    <t>fptop_screen_4mq1_dyrk1a</t>
  </si>
  <si>
    <t>fpdend_screen_4ylk_dyrk1a</t>
  </si>
  <si>
    <t>fplinear_screen_4ylk_dyrk1a</t>
  </si>
  <si>
    <t>fpmaccs_screen_4ylk_dyrk1a</t>
  </si>
  <si>
    <t>fpmol_screen_4ylk_dyrk1a</t>
  </si>
  <si>
    <t>fpradial_screen_4ylk_dyrk1a</t>
  </si>
  <si>
    <t>fptop_screen_4ylk_dyrk1a</t>
  </si>
  <si>
    <t>fpdend_screen_5a4t_dyrk1a</t>
  </si>
  <si>
    <t>fplinear_screen_5a4t_dyrk1a</t>
  </si>
  <si>
    <t>fpmaccs_screen_5a4t_dyrk1a</t>
  </si>
  <si>
    <t>fpmol_screen_5a4t_dyrk1a</t>
  </si>
  <si>
    <t>fpradial_screen_5a4t_dyrk1a</t>
  </si>
  <si>
    <t>fptop_screen_5a4t_dyrk1a</t>
  </si>
  <si>
    <t>CDK5</t>
  </si>
  <si>
    <t>1ung_1_08</t>
  </si>
  <si>
    <t>1ung_08_08</t>
  </si>
  <si>
    <t>1ung_nowat_1_08</t>
  </si>
  <si>
    <t>1ung_nowat_08_08</t>
  </si>
  <si>
    <t>1unl_1_08</t>
  </si>
  <si>
    <t>1unl_08_08</t>
  </si>
  <si>
    <t>1unl_nowat_1_08</t>
  </si>
  <si>
    <t>1unl_nowat_08_08</t>
  </si>
  <si>
    <t>3o0g_1_08</t>
  </si>
  <si>
    <t>3o0g_08_08</t>
  </si>
  <si>
    <t>3o0g_nowat_1_08</t>
  </si>
  <si>
    <t>3o0g_nowat_08_08</t>
  </si>
  <si>
    <t>4au8_1_08</t>
  </si>
  <si>
    <t>4au8_08_08</t>
  </si>
  <si>
    <t>4au8_nowat_1_08</t>
  </si>
  <si>
    <t>4au8_nowat_08_08</t>
  </si>
  <si>
    <t>vrocs_4au8</t>
  </si>
  <si>
    <t>vrocs_3o0g</t>
  </si>
  <si>
    <t>vrocs_1unl</t>
  </si>
  <si>
    <t>vrocs_1ung</t>
  </si>
  <si>
    <t>fpdend_screen_4au8_cdk5</t>
  </si>
  <si>
    <t>fplinear_screen_4au8_cdk5</t>
  </si>
  <si>
    <t>fpmaccs_screen_4au8_cdk5</t>
  </si>
  <si>
    <t>fpmol_screen_4au8_cdk5</t>
  </si>
  <si>
    <t>fpradial_screen_4au8_cdk5</t>
  </si>
  <si>
    <t>fptop_screen_4au8_cdk5</t>
  </si>
  <si>
    <t>fpdend_screen_3o0g_cdk5</t>
  </si>
  <si>
    <t>fplinear_screen_3o0g_cdk5</t>
  </si>
  <si>
    <t>fpmaccs_screen_3o0g_cdk5</t>
  </si>
  <si>
    <t>fpmol_screen_3o0g_cdk5</t>
  </si>
  <si>
    <t>fpradial_screen_3o0g_cdk5</t>
  </si>
  <si>
    <t>fptop_screen_3o0g_cdk5</t>
  </si>
  <si>
    <t>fpdend_screen_1unl_cdk5</t>
  </si>
  <si>
    <t>fplinear_screen_1unl_cdk5</t>
  </si>
  <si>
    <t>fpmaccs_screen_1unl_cdk5</t>
  </si>
  <si>
    <t>fpmol_screen_1unl_cdk5</t>
  </si>
  <si>
    <t>fpradial_screen_1unl_cdk5</t>
  </si>
  <si>
    <t>fptop_screen_1unl_cdk5</t>
  </si>
  <si>
    <t>fpdend_screen_1ung_cdk5</t>
  </si>
  <si>
    <t>fplinear_screen_1ung_cdk5</t>
  </si>
  <si>
    <t>fpmaccs_screen_1ung_cdk5</t>
  </si>
  <si>
    <t>fpmol_screen_1ung_cdk5</t>
  </si>
  <si>
    <t>fpradial_screen_1ung_cdk5</t>
  </si>
  <si>
    <t>fptop_screen_1ung_cdk5</t>
  </si>
  <si>
    <t>GSK3b</t>
  </si>
  <si>
    <t>1q5k_1_08</t>
  </si>
  <si>
    <t>1q5k_08_08</t>
  </si>
  <si>
    <t>1q5k_nowat_1_08</t>
  </si>
  <si>
    <t>1q5k_nowat_08_08</t>
  </si>
  <si>
    <t>1q41_1_08</t>
  </si>
  <si>
    <t>1q41_08_08</t>
  </si>
  <si>
    <t>1q41_nowat_1_08</t>
  </si>
  <si>
    <t>1q41_nowat_08_08</t>
  </si>
  <si>
    <t>4afj_1_08</t>
  </si>
  <si>
    <t>4afj_08_08</t>
  </si>
  <si>
    <t>4afj_nowat_1_08</t>
  </si>
  <si>
    <t>4afj_nowat_08_08</t>
  </si>
  <si>
    <t>4pte_1_08</t>
  </si>
  <si>
    <t>4pte_08_08</t>
  </si>
  <si>
    <t>4pte_nowat_1_08</t>
  </si>
  <si>
    <t>4pte_nowat_08_08</t>
  </si>
  <si>
    <t>vrocs_1q5k</t>
  </si>
  <si>
    <t>vrocs_1q41</t>
  </si>
  <si>
    <t>vrocs_4afj</t>
  </si>
  <si>
    <t>vrocs_4pte</t>
  </si>
  <si>
    <t>fpdend_screen_1q5k_gsk3b</t>
  </si>
  <si>
    <t>fplinear_screen_1q5k_gsk3b</t>
  </si>
  <si>
    <t>fpmaccs_screen_1q5k_gsk3b</t>
  </si>
  <si>
    <t>fpmol_screen_1q5k_gsk3b</t>
  </si>
  <si>
    <t>fpradial_screen_1q5k_gsk3b</t>
  </si>
  <si>
    <t>fptop_screen_1q5k_gsk3b</t>
  </si>
  <si>
    <t>fpdend_screen_1q41_gsk3b</t>
  </si>
  <si>
    <t>fplinear_screen_1q41_gsk3b</t>
  </si>
  <si>
    <t>fpmaccs_screen_1q41_gsk3b</t>
  </si>
  <si>
    <t>fpmol_screen_1q41_gsk3b</t>
  </si>
  <si>
    <t>fpradial_screen_1q41_gsk3b</t>
  </si>
  <si>
    <t>fptop_screen_1q41_gsk3b</t>
  </si>
  <si>
    <t>fpdend_screen_4afj_gsk3b</t>
  </si>
  <si>
    <t>fplinear_screen_4afj_gsk3b</t>
  </si>
  <si>
    <t>fpmaccs_screen_4afj_gsk3b</t>
  </si>
  <si>
    <t>fpmol_screen_4afj_gsk3b</t>
  </si>
  <si>
    <t>fpradial_screen_4afj_gsk3b</t>
  </si>
  <si>
    <t>fptop_screen_4afj_gsk3b</t>
  </si>
  <si>
    <t>fpdend_screen_4pte_gsk3b</t>
  </si>
  <si>
    <t>fplinear_screen_4pte_gsk3b</t>
  </si>
  <si>
    <t>fpmaccs_screen_4pte_gsk3b</t>
  </si>
  <si>
    <t>fpmol_screen_4pte_gsk3b</t>
  </si>
  <si>
    <t>fpradial_screen_4pte_gsk3b</t>
  </si>
  <si>
    <t>fptop_screen_4pte_gsk3b</t>
  </si>
  <si>
    <t>Consensus</t>
  </si>
  <si>
    <t>Mean</t>
  </si>
  <si>
    <t>Consensus nth root</t>
  </si>
  <si>
    <t>Mean Exp</t>
  </si>
  <si>
    <t>Mean Auc</t>
  </si>
  <si>
    <t>Stdev_auc</t>
  </si>
  <si>
    <t>glide</t>
  </si>
  <si>
    <t>vrocs</t>
  </si>
  <si>
    <t>canvas</t>
  </si>
  <si>
    <t xml:space="preserve">Best </t>
  </si>
  <si>
    <t>Worst</t>
  </si>
  <si>
    <t>EF</t>
  </si>
  <si>
    <t>avg</t>
  </si>
  <si>
    <t>stdev</t>
  </si>
  <si>
    <t>best</t>
  </si>
  <si>
    <t>worst</t>
  </si>
  <si>
    <t>Consensus nth</t>
  </si>
  <si>
    <t>Glide</t>
  </si>
  <si>
    <t>Vrocs</t>
  </si>
  <si>
    <t>Canvas</t>
  </si>
  <si>
    <t>Nth root Consensus</t>
  </si>
  <si>
    <t xml:space="preserve">mean </t>
  </si>
  <si>
    <t>ef</t>
  </si>
  <si>
    <t>GLIDE</t>
  </si>
  <si>
    <t>VROCS</t>
  </si>
  <si>
    <t>CANVAS</t>
  </si>
  <si>
    <t>GLIDe</t>
  </si>
  <si>
    <t>VROCs</t>
  </si>
  <si>
    <t>CANVAs</t>
  </si>
  <si>
    <t>Nth Root</t>
  </si>
  <si>
    <t>stddev</t>
  </si>
  <si>
    <t>Weighted Consensus</t>
  </si>
  <si>
    <t>Weighted Nth Root</t>
  </si>
  <si>
    <t>Weighted Nth root Consensus</t>
  </si>
  <si>
    <t>Weighted Consensus nth root</t>
  </si>
  <si>
    <t xml:space="preserve">Weighted Consensus </t>
  </si>
  <si>
    <t>Weighted Consensus nth</t>
  </si>
  <si>
    <t>min</t>
  </si>
  <si>
    <t>max</t>
  </si>
  <si>
    <t>C</t>
  </si>
  <si>
    <t>Ln</t>
  </si>
  <si>
    <t>w_C</t>
  </si>
  <si>
    <t>w_Ln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</si>
</sst>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1" fillId="0" borderId="0" xfId="0" applyNumberFormat="1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Enrichment Factor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glide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EF_table!$C$3:$C$7</c:f>
                <c:numCache>
                  <c:formatCode>General</c:formatCode>
                  <c:ptCount val="5"/>
                  <c:pt idx="0">
                    <c:v>0.88255108520633296</c:v>
                  </c:pt>
                  <c:pt idx="1">
                    <c:v>0.48643514318721359</c:v>
                  </c:pt>
                  <c:pt idx="2">
                    <c:v>0.22718808651577882</c:v>
                  </c:pt>
                  <c:pt idx="3">
                    <c:v>0.14432028726960869</c:v>
                  </c:pt>
                  <c:pt idx="4">
                    <c:v>8.6297315789146012E-2</c:v>
                  </c:pt>
                </c:numCache>
              </c:numRef>
            </c:plus>
            <c:minus>
              <c:numRef>
                <c:f>EF_table!$C$3:$C$7</c:f>
                <c:numCache>
                  <c:formatCode>General</c:formatCode>
                  <c:ptCount val="5"/>
                  <c:pt idx="0">
                    <c:v>0.88255108520633296</c:v>
                  </c:pt>
                  <c:pt idx="1">
                    <c:v>0.48643514318721359</c:v>
                  </c:pt>
                  <c:pt idx="2">
                    <c:v>0.22718808651577882</c:v>
                  </c:pt>
                  <c:pt idx="3">
                    <c:v>0.14432028726960869</c:v>
                  </c:pt>
                  <c:pt idx="4">
                    <c:v>8.6297315789146012E-2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EF_table!$A$3:$A$7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EF_table!$B$3:$B$7</c:f>
              <c:numCache>
                <c:formatCode>General</c:formatCode>
                <c:ptCount val="5"/>
                <c:pt idx="0">
                  <c:v>6.0937248044075467</c:v>
                </c:pt>
                <c:pt idx="1">
                  <c:v>4.4845518129941402</c:v>
                </c:pt>
                <c:pt idx="2">
                  <c:v>3.7754851864766188</c:v>
                </c:pt>
                <c:pt idx="3">
                  <c:v>2.9804882472600722</c:v>
                </c:pt>
                <c:pt idx="4">
                  <c:v>2.193070843249878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B-4410-AE11-EFD94903D41F}"/>
            </c:ext>
          </c:extLst>
        </c:ser>
        <c:ser>
          <c:idx val="1"/>
          <c:order val="1"/>
          <c:tx>
            <c:v>vrocs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EF_table!$E$3:$E$7</c:f>
                <c:numCache>
                  <c:formatCode>General</c:formatCode>
                  <c:ptCount val="5"/>
                  <c:pt idx="0">
                    <c:v>0.80268760000229245</c:v>
                  </c:pt>
                  <c:pt idx="1">
                    <c:v>0.70902343870974682</c:v>
                  </c:pt>
                  <c:pt idx="2">
                    <c:v>0.4168081953117001</c:v>
                  </c:pt>
                  <c:pt idx="3">
                    <c:v>0.21772471024176421</c:v>
                  </c:pt>
                  <c:pt idx="4">
                    <c:v>0.16617658281555739</c:v>
                  </c:pt>
                </c:numCache>
              </c:numRef>
            </c:plus>
            <c:minus>
              <c:numRef>
                <c:f>EF_table!$E$3:$E$7</c:f>
                <c:numCache>
                  <c:formatCode>General</c:formatCode>
                  <c:ptCount val="5"/>
                  <c:pt idx="0">
                    <c:v>0.80268760000229245</c:v>
                  </c:pt>
                  <c:pt idx="1">
                    <c:v>0.70902343870974682</c:v>
                  </c:pt>
                  <c:pt idx="2">
                    <c:v>0.4168081953117001</c:v>
                  </c:pt>
                  <c:pt idx="3">
                    <c:v>0.21772471024176421</c:v>
                  </c:pt>
                  <c:pt idx="4">
                    <c:v>0.16617658281555739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EF_table!$A$3:$A$7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EF_table!$D$3:$D$7</c:f>
              <c:numCache>
                <c:formatCode>General</c:formatCode>
                <c:ptCount val="5"/>
                <c:pt idx="0">
                  <c:v>1.424540133779264</c:v>
                </c:pt>
                <c:pt idx="1">
                  <c:v>1.8861966586151366</c:v>
                </c:pt>
                <c:pt idx="2">
                  <c:v>1.7185996180508816</c:v>
                </c:pt>
                <c:pt idx="3">
                  <c:v>1.5479017023356827</c:v>
                </c:pt>
                <c:pt idx="4">
                  <c:v>1.3505074414276581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1B-4410-AE11-EFD94903D41F}"/>
            </c:ext>
          </c:extLst>
        </c:ser>
        <c:ser>
          <c:idx val="2"/>
          <c:order val="2"/>
          <c:tx>
            <c:v>canvas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EF_table!$G$3:$G$7</c:f>
                <c:numCache>
                  <c:formatCode>General</c:formatCode>
                  <c:ptCount val="5"/>
                  <c:pt idx="0">
                    <c:v>0.25548807254900374</c:v>
                  </c:pt>
                  <c:pt idx="1">
                    <c:v>0.24996334115580773</c:v>
                  </c:pt>
                  <c:pt idx="2">
                    <c:v>0.14579820662123949</c:v>
                  </c:pt>
                  <c:pt idx="3">
                    <c:v>0.10069889935022006</c:v>
                  </c:pt>
                  <c:pt idx="4">
                    <c:v>7.5627301332896163E-2</c:v>
                  </c:pt>
                </c:numCache>
              </c:numRef>
            </c:plus>
            <c:minus>
              <c:numRef>
                <c:f>EF_table!$G$3:$G$7</c:f>
                <c:numCache>
                  <c:formatCode>General</c:formatCode>
                  <c:ptCount val="5"/>
                  <c:pt idx="0">
                    <c:v>0.25548807254900374</c:v>
                  </c:pt>
                  <c:pt idx="1">
                    <c:v>0.24996334115580773</c:v>
                  </c:pt>
                  <c:pt idx="2">
                    <c:v>0.14579820662123949</c:v>
                  </c:pt>
                  <c:pt idx="3">
                    <c:v>0.10069889935022006</c:v>
                  </c:pt>
                  <c:pt idx="4">
                    <c:v>7.5627301332896163E-2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EF_table!$A$3:$A$7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EF_table!$F$3:$F$7</c:f>
              <c:numCache>
                <c:formatCode>General</c:formatCode>
                <c:ptCount val="5"/>
                <c:pt idx="0">
                  <c:v>1.1082136780077287</c:v>
                </c:pt>
                <c:pt idx="1">
                  <c:v>1.5623114656861559</c:v>
                </c:pt>
                <c:pt idx="2">
                  <c:v>1.3016451950488424</c:v>
                </c:pt>
                <c:pt idx="3">
                  <c:v>1.1546361263863372</c:v>
                </c:pt>
                <c:pt idx="4">
                  <c:v>1.1388947531422466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1B-4410-AE11-EFD94903D41F}"/>
            </c:ext>
          </c:extLst>
        </c:ser>
        <c:ser>
          <c:idx val="3"/>
          <c:order val="3"/>
          <c:tx>
            <c:v>consensus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EF_table!$I$3:$I$7</c:f>
                <c:numCache>
                  <c:formatCode>General</c:formatCode>
                  <c:ptCount val="5"/>
                  <c:pt idx="0">
                    <c:v>0.88275523426098823</c:v>
                  </c:pt>
                  <c:pt idx="1">
                    <c:v>0.85006059595502559</c:v>
                  </c:pt>
                  <c:pt idx="2">
                    <c:v>0.7594291353568795</c:v>
                  </c:pt>
                  <c:pt idx="3">
                    <c:v>0.63400410351329106</c:v>
                  </c:pt>
                  <c:pt idx="4">
                    <c:v>0.27448592205989131</c:v>
                  </c:pt>
                </c:numCache>
              </c:numRef>
            </c:plus>
            <c:minus>
              <c:numRef>
                <c:f>EF_table!$I$3:$I$7</c:f>
                <c:numCache>
                  <c:formatCode>General</c:formatCode>
                  <c:ptCount val="5"/>
                  <c:pt idx="0">
                    <c:v>0.88275523426098823</c:v>
                  </c:pt>
                  <c:pt idx="1">
                    <c:v>0.85006059595502559</c:v>
                  </c:pt>
                  <c:pt idx="2">
                    <c:v>0.7594291353568795</c:v>
                  </c:pt>
                  <c:pt idx="3">
                    <c:v>0.63400410351329106</c:v>
                  </c:pt>
                  <c:pt idx="4">
                    <c:v>0.27448592205989131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EF_table!$A$3:$A$7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EF_table!$H$3:$H$7</c:f>
              <c:numCache>
                <c:formatCode>General</c:formatCode>
                <c:ptCount val="5"/>
                <c:pt idx="0">
                  <c:v>1.1396321070234114</c:v>
                </c:pt>
                <c:pt idx="1">
                  <c:v>1.0974235104669887</c:v>
                </c:pt>
                <c:pt idx="2">
                  <c:v>0.98041879795396425</c:v>
                </c:pt>
                <c:pt idx="3">
                  <c:v>1.689215721328577</c:v>
                </c:pt>
                <c:pt idx="4">
                  <c:v>1.7094363471218008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1B-4410-AE11-EFD94903D41F}"/>
            </c:ext>
          </c:extLst>
        </c:ser>
        <c:ser>
          <c:idx val="4"/>
          <c:order val="4"/>
          <c:tx>
            <c:v>nth root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EF_table!$K$3:$K$7</c:f>
                <c:numCache>
                  <c:formatCode>General</c:formatCode>
                  <c:ptCount val="5"/>
                  <c:pt idx="0">
                    <c:v>2.1557047480932554</c:v>
                  </c:pt>
                  <c:pt idx="1">
                    <c:v>1.2200495178035795</c:v>
                  </c:pt>
                  <c:pt idx="2">
                    <c:v>0.38021757355908709</c:v>
                  </c:pt>
                  <c:pt idx="3">
                    <c:v>0.45132725416816483</c:v>
                  </c:pt>
                  <c:pt idx="4">
                    <c:v>0.22653606152327935</c:v>
                  </c:pt>
                </c:numCache>
              </c:numRef>
            </c:plus>
            <c:minus>
              <c:numRef>
                <c:f>EF_table!$K$3:$K$7</c:f>
                <c:numCache>
                  <c:formatCode>General</c:formatCode>
                  <c:ptCount val="5"/>
                  <c:pt idx="0">
                    <c:v>2.1557047480932554</c:v>
                  </c:pt>
                  <c:pt idx="1">
                    <c:v>1.2200495178035795</c:v>
                  </c:pt>
                  <c:pt idx="2">
                    <c:v>0.38021757355908709</c:v>
                  </c:pt>
                  <c:pt idx="3">
                    <c:v>0.45132725416816483</c:v>
                  </c:pt>
                  <c:pt idx="4">
                    <c:v>0.22653606152327935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EF_table!$A$3:$A$7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EF_table!$J$3:$J$7</c:f>
              <c:numCache>
                <c:formatCode>General</c:formatCode>
                <c:ptCount val="5"/>
                <c:pt idx="0">
                  <c:v>6.9352611776095756</c:v>
                </c:pt>
                <c:pt idx="1">
                  <c:v>3.8879115814899565</c:v>
                </c:pt>
                <c:pt idx="2">
                  <c:v>2.9590710211430107</c:v>
                </c:pt>
                <c:pt idx="3">
                  <c:v>2.7509265541170702</c:v>
                </c:pt>
                <c:pt idx="4">
                  <c:v>2.063271702774359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1B-4410-AE11-EFD94903D41F}"/>
            </c:ext>
          </c:extLst>
        </c:ser>
        <c:ser>
          <c:idx val="5"/>
          <c:order val="5"/>
          <c:tx>
            <c:strRef>
              <c:f>EF_table!$L$1</c:f>
              <c:strCache>
                <c:ptCount val="1"/>
                <c:pt idx="0">
                  <c:v>Weighted Consensus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EF_table!$M$3:$M$7</c:f>
                <c:numCache>
                  <c:formatCode>General</c:formatCode>
                  <c:ptCount val="5"/>
                  <c:pt idx="0">
                    <c:v>0.88275523426098823</c:v>
                  </c:pt>
                  <c:pt idx="1">
                    <c:v>1.0145527611442875</c:v>
                  </c:pt>
                  <c:pt idx="2">
                    <c:v>0.77126293903007126</c:v>
                  </c:pt>
                  <c:pt idx="3">
                    <c:v>0.66439049244454063</c:v>
                  </c:pt>
                  <c:pt idx="4">
                    <c:v>0.41628851102338849</c:v>
                  </c:pt>
                </c:numCache>
              </c:numRef>
            </c:plus>
            <c:minus>
              <c:numRef>
                <c:f>EF_table!$M$3:$M$7</c:f>
                <c:numCache>
                  <c:formatCode>General</c:formatCode>
                  <c:ptCount val="5"/>
                  <c:pt idx="0">
                    <c:v>0.88275523426098823</c:v>
                  </c:pt>
                  <c:pt idx="1">
                    <c:v>1.0145527611442875</c:v>
                  </c:pt>
                  <c:pt idx="2">
                    <c:v>0.77126293903007126</c:v>
                  </c:pt>
                  <c:pt idx="3">
                    <c:v>0.66439049244454063</c:v>
                  </c:pt>
                  <c:pt idx="4">
                    <c:v>0.41628851102338849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EF_table!$L$3:$L$7</c:f>
              <c:numCache>
                <c:formatCode>General</c:formatCode>
                <c:ptCount val="5"/>
                <c:pt idx="0">
                  <c:v>1.1396321070234114</c:v>
                </c:pt>
                <c:pt idx="1">
                  <c:v>2.0360094075769131</c:v>
                </c:pt>
                <c:pt idx="2">
                  <c:v>2.6158834886929601</c:v>
                </c:pt>
                <c:pt idx="3">
                  <c:v>2.3206111606541935</c:v>
                </c:pt>
                <c:pt idx="4">
                  <c:v>2.2157710552756571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C-4A17-9545-F9AE1558E24D}"/>
            </c:ext>
          </c:extLst>
        </c:ser>
        <c:ser>
          <c:idx val="6"/>
          <c:order val="6"/>
          <c:tx>
            <c:strRef>
              <c:f>EF_table!$N$1</c:f>
              <c:strCache>
                <c:ptCount val="1"/>
                <c:pt idx="0">
                  <c:v>Weighted Nth root Consensus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EF_table!$O$3:$O$7</c:f>
                <c:numCache>
                  <c:formatCode>General</c:formatCode>
                  <c:ptCount val="5"/>
                  <c:pt idx="0">
                    <c:v>0.98277868218073305</c:v>
                  </c:pt>
                  <c:pt idx="1">
                    <c:v>0.28584353118982103</c:v>
                  </c:pt>
                  <c:pt idx="2">
                    <c:v>0.6864204820714731</c:v>
                  </c:pt>
                  <c:pt idx="3">
                    <c:v>0.4411358717263249</c:v>
                  </c:pt>
                  <c:pt idx="4">
                    <c:v>0.45093035477762494</c:v>
                  </c:pt>
                </c:numCache>
              </c:numRef>
            </c:plus>
            <c:minus>
              <c:numRef>
                <c:f>EF_table!$O$3:$O$7</c:f>
                <c:numCache>
                  <c:formatCode>General</c:formatCode>
                  <c:ptCount val="5"/>
                  <c:pt idx="0">
                    <c:v>0.98277868218073305</c:v>
                  </c:pt>
                  <c:pt idx="1">
                    <c:v>0.28584353118982103</c:v>
                  </c:pt>
                  <c:pt idx="2">
                    <c:v>0.6864204820714731</c:v>
                  </c:pt>
                  <c:pt idx="3">
                    <c:v>0.4411358717263249</c:v>
                  </c:pt>
                  <c:pt idx="4">
                    <c:v>0.45093035477762494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EF_table!$N$3:$N$7</c:f>
              <c:numCache>
                <c:formatCode>General</c:formatCode>
                <c:ptCount val="5"/>
                <c:pt idx="0">
                  <c:v>12.059321327985515</c:v>
                </c:pt>
                <c:pt idx="1">
                  <c:v>7.0192816733863639</c:v>
                </c:pt>
                <c:pt idx="2">
                  <c:v>4.1860278794011885</c:v>
                </c:pt>
                <c:pt idx="3">
                  <c:v>3.0691326552073921</c:v>
                </c:pt>
                <c:pt idx="4">
                  <c:v>2.3361733637963198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C-4A17-9545-F9AE1558E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2686527"/>
        <c:axId val="126047135"/>
      </c:barChart>
      <c:catAx>
        <c:axId val="322686527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6047135"/>
        <c:crosses val="autoZero"/>
        <c:auto val="1"/>
        <c:lblAlgn val="ctr"/>
        <c:lblOffset val="100"/>
        <c:noMultiLvlLbl val="0"/>
      </c:catAx>
      <c:valAx>
        <c:axId val="12604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Enrichment</a:t>
                </a:r>
                <a:r>
                  <a:rPr lang="en-US" baseline="0"/>
                  <a:t>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268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Glide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EF_table!$Z$7</c:f>
                <c:numCache>
                  <c:formatCode>General</c:formatCode>
                  <c:ptCount val="1"/>
                  <c:pt idx="0">
                    <c:v>9.2937687931643601E-2</c:v>
                  </c:pt>
                </c:numCache>
              </c:numRef>
            </c:plus>
            <c:minus>
              <c:numRef>
                <c:f>EF_table!$Z$7</c:f>
                <c:numCache>
                  <c:formatCode>General</c:formatCode>
                  <c:ptCount val="1"/>
                  <c:pt idx="0">
                    <c:v>9.2937687931643601E-2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EF_table!$Y$6:$Y$7</c:f>
              <c:strCache>
                <c:ptCount val="2"/>
                <c:pt idx="0">
                  <c:v>avg</c:v>
                </c:pt>
                <c:pt idx="1">
                  <c:v>stdev</c:v>
                </c:pt>
              </c:strCache>
            </c:strRef>
          </c:cat>
          <c:val>
            <c:numRef>
              <c:f>EF_table!$Z$6</c:f>
              <c:numCache>
                <c:formatCode>General</c:formatCode>
                <c:ptCount val="1"/>
                <c:pt idx="0">
                  <c:v>0.66386675340368495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C-4732-AE83-AAD68ED70DD3}"/>
            </c:ext>
          </c:extLst>
        </c:ser>
        <c:ser>
          <c:idx val="1"/>
          <c:order val="1"/>
          <c:tx>
            <c:v>Vrocs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EF_table!$Z$11</c:f>
                <c:numCache>
                  <c:formatCode>General</c:formatCode>
                  <c:ptCount val="1"/>
                  <c:pt idx="0">
                    <c:v>9.491012325587439E-2</c:v>
                  </c:pt>
                </c:numCache>
              </c:numRef>
            </c:plus>
            <c:minus>
              <c:numRef>
                <c:f>EF_table!$Z$11</c:f>
                <c:numCache>
                  <c:formatCode>General</c:formatCode>
                  <c:ptCount val="1"/>
                  <c:pt idx="0">
                    <c:v>9.491012325587439E-2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EF_table!$Z$10</c:f>
              <c:numCache>
                <c:formatCode>General</c:formatCode>
                <c:ptCount val="1"/>
                <c:pt idx="0">
                  <c:v>0.53079250079214557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AC-4732-AE83-AAD68ED70DD3}"/>
            </c:ext>
          </c:extLst>
        </c:ser>
        <c:ser>
          <c:idx val="2"/>
          <c:order val="2"/>
          <c:tx>
            <c:v>Canvas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EF_table!$Z$15</c:f>
                <c:numCache>
                  <c:formatCode>General</c:formatCode>
                  <c:ptCount val="1"/>
                  <c:pt idx="0">
                    <c:v>0.12020011080323269</c:v>
                  </c:pt>
                </c:numCache>
              </c:numRef>
            </c:plus>
            <c:minus>
              <c:numRef>
                <c:f>EF_table!$Z$15</c:f>
                <c:numCache>
                  <c:formatCode>General</c:formatCode>
                  <c:ptCount val="1"/>
                  <c:pt idx="0">
                    <c:v>0.12020011080323269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EF_table!$Z$14</c:f>
              <c:numCache>
                <c:formatCode>General</c:formatCode>
                <c:ptCount val="1"/>
                <c:pt idx="0">
                  <c:v>0.53918605821899002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AC-4732-AE83-AAD68ED70DD3}"/>
            </c:ext>
          </c:extLst>
        </c:ser>
        <c:ser>
          <c:idx val="3"/>
          <c:order val="3"/>
          <c:tx>
            <c:v>Consensus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EF_table!$Z$20</c:f>
                <c:numCache>
                  <c:formatCode>General</c:formatCode>
                  <c:ptCount val="1"/>
                  <c:pt idx="0">
                    <c:v>6.3138305259732311E-2</c:v>
                  </c:pt>
                </c:numCache>
              </c:numRef>
            </c:plus>
            <c:minus>
              <c:numRef>
                <c:f>EF_table!$Z$20</c:f>
                <c:numCache>
                  <c:formatCode>General</c:formatCode>
                  <c:ptCount val="1"/>
                  <c:pt idx="0">
                    <c:v>6.3138305259732311E-2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EF_table!$Z$19</c:f>
              <c:numCache>
                <c:formatCode>General</c:formatCode>
                <c:ptCount val="1"/>
                <c:pt idx="0">
                  <c:v>0.6625487434020777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AC-4732-AE83-AAD68ED70DD3}"/>
            </c:ext>
          </c:extLst>
        </c:ser>
        <c:ser>
          <c:idx val="4"/>
          <c:order val="4"/>
          <c:tx>
            <c:v>Nth Root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EF_table!$Z$26</c:f>
                <c:numCache>
                  <c:formatCode>General</c:formatCode>
                  <c:ptCount val="1"/>
                  <c:pt idx="0">
                    <c:v>4.5886580962598372E-2</c:v>
                  </c:pt>
                </c:numCache>
              </c:numRef>
            </c:plus>
            <c:minus>
              <c:numRef>
                <c:f>EF_table!$Z$26</c:f>
                <c:numCache>
                  <c:formatCode>General</c:formatCode>
                  <c:ptCount val="1"/>
                  <c:pt idx="0">
                    <c:v>4.5886580962598372E-2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EF_table!$Z$25</c:f>
              <c:numCache>
                <c:formatCode>General</c:formatCode>
                <c:ptCount val="1"/>
                <c:pt idx="0">
                  <c:v>0.70861121842241692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AC-4732-AE83-AAD68ED70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962351"/>
        <c:axId val="332912511"/>
      </c:barChart>
      <c:catAx>
        <c:axId val="52896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2912511"/>
        <c:crossesAt val="0.5"/>
        <c:auto val="1"/>
        <c:lblAlgn val="ctr"/>
        <c:lblOffset val="100"/>
        <c:noMultiLvlLbl val="0"/>
      </c:catAx>
      <c:valAx>
        <c:axId val="332912511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896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per kinase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Glide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(EF_table!$M$40,EF_table!$O$40,EF_table!$Q$40,EF_table!$S$40)</c:f>
              <c:strCache>
                <c:ptCount val="4"/>
                <c:pt idx="0">
                  <c:v>CDK5</c:v>
                </c:pt>
                <c:pt idx="1">
                  <c:v>DYRK1a</c:v>
                </c:pt>
                <c:pt idx="2">
                  <c:v>CK1</c:v>
                </c:pt>
                <c:pt idx="3">
                  <c:v>GSK3b</c:v>
                </c:pt>
              </c:strCache>
            </c:strRef>
          </c:cat>
          <c:val>
            <c:numRef>
              <c:f>(EF_table!$M$42,EF_table!$O$42,EF_table!$Q$42,EF_table!$S$42)</c:f>
              <c:numCache>
                <c:formatCode>General</c:formatCode>
                <c:ptCount val="4"/>
                <c:pt idx="0">
                  <c:v>0.63400599630996302</c:v>
                </c:pt>
                <c:pt idx="1">
                  <c:v>0.74970494536330923</c:v>
                </c:pt>
                <c:pt idx="2">
                  <c:v>0.68423500156641592</c:v>
                </c:pt>
                <c:pt idx="3">
                  <c:v>0.58752107037505263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1-44D6-9B42-898C7D9B831E}"/>
            </c:ext>
          </c:extLst>
        </c:ser>
        <c:ser>
          <c:idx val="1"/>
          <c:order val="1"/>
          <c:tx>
            <c:v>Vrocs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(EF_table!$M$40,EF_table!$O$40,EF_table!$Q$40,EF_table!$S$40)</c:f>
              <c:strCache>
                <c:ptCount val="4"/>
                <c:pt idx="0">
                  <c:v>CDK5</c:v>
                </c:pt>
                <c:pt idx="1">
                  <c:v>DYRK1a</c:v>
                </c:pt>
                <c:pt idx="2">
                  <c:v>CK1</c:v>
                </c:pt>
                <c:pt idx="3">
                  <c:v>GSK3b</c:v>
                </c:pt>
              </c:strCache>
            </c:strRef>
          </c:cat>
          <c:val>
            <c:numRef>
              <c:f>(EF_table!$M$43,EF_table!$O$43,EF_table!$Q$43,EF_table!$S$43)</c:f>
              <c:numCache>
                <c:formatCode>General</c:formatCode>
                <c:ptCount val="4"/>
                <c:pt idx="0">
                  <c:v>0.50341328413284125</c:v>
                </c:pt>
                <c:pt idx="1">
                  <c:v>0.5969842527483411</c:v>
                </c:pt>
                <c:pt idx="2">
                  <c:v>0.58519345238095233</c:v>
                </c:pt>
                <c:pt idx="3">
                  <c:v>0.43757901390644749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1-44D6-9B42-898C7D9B831E}"/>
            </c:ext>
          </c:extLst>
        </c:ser>
        <c:ser>
          <c:idx val="2"/>
          <c:order val="2"/>
          <c:tx>
            <c:v>Canvas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(EF_table!$M$40,EF_table!$O$40,EF_table!$Q$40,EF_table!$S$40)</c:f>
              <c:strCache>
                <c:ptCount val="4"/>
                <c:pt idx="0">
                  <c:v>CDK5</c:v>
                </c:pt>
                <c:pt idx="1">
                  <c:v>DYRK1a</c:v>
                </c:pt>
                <c:pt idx="2">
                  <c:v>CK1</c:v>
                </c:pt>
                <c:pt idx="3">
                  <c:v>GSK3b</c:v>
                </c:pt>
              </c:strCache>
            </c:strRef>
          </c:cat>
          <c:val>
            <c:numRef>
              <c:f>(EF_table!$M$44,EF_table!$O$44,EF_table!$Q$44,EF_table!$S$44)</c:f>
              <c:numCache>
                <c:formatCode>General</c:formatCode>
                <c:ptCount val="4"/>
                <c:pt idx="0">
                  <c:v>0.54861239237392379</c:v>
                </c:pt>
                <c:pt idx="1">
                  <c:v>0.62658394132470596</c:v>
                </c:pt>
                <c:pt idx="2">
                  <c:v>0.55228729375522134</c:v>
                </c:pt>
                <c:pt idx="3">
                  <c:v>0.42926060542210981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11-44D6-9B42-898C7D9B831E}"/>
            </c:ext>
          </c:extLst>
        </c:ser>
        <c:ser>
          <c:idx val="3"/>
          <c:order val="3"/>
          <c:tx>
            <c:v>Consensus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(EF_table!$M$40,EF_table!$O$40,EF_table!$Q$40,EF_table!$S$40)</c:f>
              <c:strCache>
                <c:ptCount val="4"/>
                <c:pt idx="0">
                  <c:v>CDK5</c:v>
                </c:pt>
                <c:pt idx="1">
                  <c:v>DYRK1a</c:v>
                </c:pt>
                <c:pt idx="2">
                  <c:v>CK1</c:v>
                </c:pt>
                <c:pt idx="3">
                  <c:v>GSK3b</c:v>
                </c:pt>
              </c:strCache>
            </c:strRef>
          </c:cat>
          <c:val>
            <c:numRef>
              <c:f>(EF_table!$M$45,EF_table!$O$45,EF_table!$Q$45,EF_table!$S$45)</c:f>
              <c:numCache>
                <c:formatCode>General</c:formatCode>
                <c:ptCount val="4"/>
                <c:pt idx="0">
                  <c:v>0.66964944649446489</c:v>
                </c:pt>
                <c:pt idx="1">
                  <c:v>0.80651843781981447</c:v>
                </c:pt>
                <c:pt idx="2">
                  <c:v>0.74118890977443597</c:v>
                </c:pt>
                <c:pt idx="3">
                  <c:v>0.43283817951959552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11-44D6-9B42-898C7D9B831E}"/>
            </c:ext>
          </c:extLst>
        </c:ser>
        <c:ser>
          <c:idx val="4"/>
          <c:order val="4"/>
          <c:tx>
            <c:v>Nth Root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(EF_table!$M$40,EF_table!$O$40,EF_table!$Q$40,EF_table!$S$40)</c:f>
              <c:strCache>
                <c:ptCount val="4"/>
                <c:pt idx="0">
                  <c:v>CDK5</c:v>
                </c:pt>
                <c:pt idx="1">
                  <c:v>DYRK1a</c:v>
                </c:pt>
                <c:pt idx="2">
                  <c:v>CK1</c:v>
                </c:pt>
                <c:pt idx="3">
                  <c:v>GSK3b</c:v>
                </c:pt>
              </c:strCache>
            </c:strRef>
          </c:cat>
          <c:val>
            <c:numRef>
              <c:f>(EF_table!$M$46,EF_table!$O$46,EF_table!$Q$46,EF_table!$S$46)</c:f>
              <c:numCache>
                <c:formatCode>General</c:formatCode>
                <c:ptCount val="4"/>
                <c:pt idx="0">
                  <c:v>0.72075645756457563</c:v>
                </c:pt>
                <c:pt idx="1">
                  <c:v>0.82521210920735533</c:v>
                </c:pt>
                <c:pt idx="2">
                  <c:v>0.74443922305764409</c:v>
                </c:pt>
                <c:pt idx="3">
                  <c:v>0.54403708386009275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11-44D6-9B42-898C7D9B831E}"/>
            </c:ext>
          </c:extLst>
        </c:ser>
        <c:ser>
          <c:idx val="5"/>
          <c:order val="5"/>
          <c:tx>
            <c:v>Weigted Consensus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(EF_table!$M$47,EF_table!$O$47,EF_table!$Q$47,EF_table!$S$47)</c:f>
              <c:numCache>
                <c:formatCode>General</c:formatCode>
                <c:ptCount val="4"/>
                <c:pt idx="0">
                  <c:v>0.76699561403508776</c:v>
                </c:pt>
                <c:pt idx="1">
                  <c:v>0.80131062031626543</c:v>
                </c:pt>
                <c:pt idx="2">
                  <c:v>0.6421586715867158</c:v>
                </c:pt>
                <c:pt idx="3">
                  <c:v>0.44426885798567223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8-4DF2-AE4F-F76EFFEF3D4B}"/>
            </c:ext>
          </c:extLst>
        </c:ser>
        <c:ser>
          <c:idx val="6"/>
          <c:order val="6"/>
          <c:tx>
            <c:strRef>
              <c:f>EF_table!$L$48</c:f>
              <c:strCache>
                <c:ptCount val="1"/>
                <c:pt idx="0">
                  <c:v>Weighted Nth Root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(EF_table!$M$48,EF_table!$O$48,EF_table!$Q$48,EF_table!$S$48)</c:f>
              <c:numCache>
                <c:formatCode>General</c:formatCode>
                <c:ptCount val="4"/>
                <c:pt idx="0">
                  <c:v>0.77380952380952384</c:v>
                </c:pt>
                <c:pt idx="1">
                  <c:v>0.82232346241457865</c:v>
                </c:pt>
                <c:pt idx="2">
                  <c:v>0.68210332103321036</c:v>
                </c:pt>
                <c:pt idx="3">
                  <c:v>0.56152549515381367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D8-4DF2-AE4F-F76EFFEF3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750399"/>
        <c:axId val="206617311"/>
      </c:barChart>
      <c:catAx>
        <c:axId val="12075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6617311"/>
        <c:crosses val="autoZero"/>
        <c:auto val="0"/>
        <c:lblAlgn val="ctr"/>
        <c:lblOffset val="100"/>
        <c:noMultiLvlLbl val="0"/>
      </c:catAx>
      <c:valAx>
        <c:axId val="20661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075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CK1 EF per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Canvas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'EF Tables per kinase'!$O$1:$O$5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('EF Tables per kinase'!$E$2,'EF Tables per kinase'!$F$2,'EF Tables per kinase'!$G$2,'EF Tables per kinase'!$H$2,'EF Tables per kinase'!$I$2)</c:f>
              <c:numCache>
                <c:formatCode>General</c:formatCode>
                <c:ptCount val="5"/>
                <c:pt idx="0">
                  <c:v>1.149628879892038</c:v>
                </c:pt>
                <c:pt idx="1">
                  <c:v>1.2177550357374918</c:v>
                </c:pt>
                <c:pt idx="2">
                  <c:v>0.92308436532507743</c:v>
                </c:pt>
                <c:pt idx="3">
                  <c:v>0.79121517027863764</c:v>
                </c:pt>
                <c:pt idx="4">
                  <c:v>1.0219862616099069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F-453F-A01F-D87424BA72DE}"/>
            </c:ext>
          </c:extLst>
        </c:ser>
        <c:ser>
          <c:idx val="1"/>
          <c:order val="1"/>
          <c:tx>
            <c:v>Vrocs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'EF Tables per kinase'!$O$1:$O$5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'EF Tables per kinase'!$E$12:$I$12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1.3186919504643964</c:v>
                </c:pt>
                <c:pt idx="3">
                  <c:v>1.3186919504643966</c:v>
                </c:pt>
                <c:pt idx="4">
                  <c:v>1.2527573529411764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3F-453F-A01F-D87424BA72DE}"/>
            </c:ext>
          </c:extLst>
        </c:ser>
        <c:ser>
          <c:idx val="2"/>
          <c:order val="2"/>
          <c:tx>
            <c:v>Glide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'EF Tables per kinase'!$O$1:$O$5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'EF Tables per kinase'!$E$22:$I$22</c:f>
              <c:numCache>
                <c:formatCode>General</c:formatCode>
                <c:ptCount val="5"/>
                <c:pt idx="0">
                  <c:v>6.552884615384615</c:v>
                </c:pt>
                <c:pt idx="1">
                  <c:v>4.8156676413255353</c:v>
                </c:pt>
                <c:pt idx="2">
                  <c:v>3.8242066563467496</c:v>
                </c:pt>
                <c:pt idx="3">
                  <c:v>2.8681549922600618</c:v>
                </c:pt>
                <c:pt idx="4">
                  <c:v>2.0934234713622288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3F-453F-A01F-D87424BA72DE}"/>
            </c:ext>
          </c:extLst>
        </c:ser>
        <c:ser>
          <c:idx val="3"/>
          <c:order val="3"/>
          <c:tx>
            <c:v>Consensus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'EF Tables per kinase'!$O$1:$O$5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'EF Tables per kinase'!$E$33:$I$33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1.5824303405572751</c:v>
                </c:pt>
                <c:pt idx="4">
                  <c:v>1.8461687306501551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3F-453F-A01F-D87424BA72DE}"/>
            </c:ext>
          </c:extLst>
        </c:ser>
        <c:ser>
          <c:idx val="4"/>
          <c:order val="4"/>
          <c:tx>
            <c:v>nth Root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'EF Tables per kinase'!$O$1:$O$5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'EF Tables per kinase'!$E$39:$I$39</c:f>
              <c:numCache>
                <c:formatCode>General</c:formatCode>
                <c:ptCount val="5"/>
                <c:pt idx="0">
                  <c:v>5.5182186234817818</c:v>
                </c:pt>
                <c:pt idx="1">
                  <c:v>2.6569200779727091</c:v>
                </c:pt>
                <c:pt idx="2">
                  <c:v>2.109907120743034</c:v>
                </c:pt>
                <c:pt idx="3">
                  <c:v>2.109907120743034</c:v>
                </c:pt>
                <c:pt idx="4">
                  <c:v>2.109907120743034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F-453F-A01F-D87424BA7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7695"/>
        <c:axId val="206606511"/>
      </c:barChart>
      <c:catAx>
        <c:axId val="20777695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6606511"/>
        <c:crosses val="autoZero"/>
        <c:auto val="1"/>
        <c:lblAlgn val="ctr"/>
        <c:lblOffset val="100"/>
        <c:noMultiLvlLbl val="0"/>
      </c:catAx>
      <c:valAx>
        <c:axId val="20660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77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DYRK1a EF per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Canvas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'EF Tables per kinase'!$O$1:$O$5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'EF Tables per kinase'!$E$4:$I$4</c:f>
              <c:numCache>
                <c:formatCode>General</c:formatCode>
                <c:ptCount val="5"/>
                <c:pt idx="0">
                  <c:v>2.6591415830546272</c:v>
                </c:pt>
                <c:pt idx="1">
                  <c:v>2.514928878153516</c:v>
                </c:pt>
                <c:pt idx="2">
                  <c:v>2.1060848252344422</c:v>
                </c:pt>
                <c:pt idx="3">
                  <c:v>1.8065124147485081</c:v>
                </c:pt>
                <c:pt idx="4">
                  <c:v>1.6022584985080988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B-470F-BB3F-3A2F23026AB4}"/>
            </c:ext>
          </c:extLst>
        </c:ser>
        <c:ser>
          <c:idx val="1"/>
          <c:order val="1"/>
          <c:tx>
            <c:v>Vrocs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'EF Tables per kinase'!$O$1:$O$5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'EF Tables per kinase'!$E$14:$I$14</c:f>
              <c:numCache>
                <c:formatCode>General</c:formatCode>
                <c:ptCount val="5"/>
                <c:pt idx="0">
                  <c:v>5.6981605351170561</c:v>
                </c:pt>
                <c:pt idx="1">
                  <c:v>4.3896940418679549</c:v>
                </c:pt>
                <c:pt idx="2">
                  <c:v>3.0501918158567776</c:v>
                </c:pt>
                <c:pt idx="3">
                  <c:v>2.2331761508951402</c:v>
                </c:pt>
                <c:pt idx="4">
                  <c:v>1.6884990409207163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5B-470F-BB3F-3A2F23026AB4}"/>
            </c:ext>
          </c:extLst>
        </c:ser>
        <c:ser>
          <c:idx val="2"/>
          <c:order val="2"/>
          <c:tx>
            <c:v>Glide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'EF Tables per kinase'!$O$1:$O$5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'EF Tables per kinase'!$E$24:$I$24</c:f>
              <c:numCache>
                <c:formatCode>General</c:formatCode>
                <c:ptCount val="5"/>
                <c:pt idx="0">
                  <c:v>4.1311663879598663</c:v>
                </c:pt>
                <c:pt idx="1">
                  <c:v>4.3896940418679549</c:v>
                </c:pt>
                <c:pt idx="2">
                  <c:v>4.2757153132992327</c:v>
                </c:pt>
                <c:pt idx="3">
                  <c:v>3.4723165760869565</c:v>
                </c:pt>
                <c:pt idx="4">
                  <c:v>2.8255125079923271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5B-470F-BB3F-3A2F23026AB4}"/>
            </c:ext>
          </c:extLst>
        </c:ser>
        <c:ser>
          <c:idx val="3"/>
          <c:order val="3"/>
          <c:tx>
            <c:v>Consensus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'EF Tables per kinase'!$O$1:$O$5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'EF Tables per kinase'!$E$34:$I$34</c:f>
              <c:numCache>
                <c:formatCode>General</c:formatCode>
                <c:ptCount val="5"/>
                <c:pt idx="0">
                  <c:v>4.5585284280936458</c:v>
                </c:pt>
                <c:pt idx="1">
                  <c:v>4.3896940418679549</c:v>
                </c:pt>
                <c:pt idx="2">
                  <c:v>3.921675191815857</c:v>
                </c:pt>
                <c:pt idx="3">
                  <c:v>3.921675191815857</c:v>
                </c:pt>
                <c:pt idx="4">
                  <c:v>2.3965792838874682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5B-470F-BB3F-3A2F23026AB4}"/>
            </c:ext>
          </c:extLst>
        </c:ser>
        <c:ser>
          <c:idx val="4"/>
          <c:order val="4"/>
          <c:tx>
            <c:v>nth Root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'EF Tables per kinase'!$O$1:$O$5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'EF Tables per kinase'!$E$40:$I$40</c:f>
              <c:numCache>
                <c:formatCode>General</c:formatCode>
                <c:ptCount val="5"/>
                <c:pt idx="0">
                  <c:v>9.1170568561872916</c:v>
                </c:pt>
                <c:pt idx="1">
                  <c:v>6.5845410628019323</c:v>
                </c:pt>
                <c:pt idx="2">
                  <c:v>4.3574168797953963</c:v>
                </c:pt>
                <c:pt idx="3">
                  <c:v>3.7038043478260869</c:v>
                </c:pt>
                <c:pt idx="4">
                  <c:v>2.832320971867007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5B-470F-BB3F-3A2F23026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7695"/>
        <c:axId val="206606511"/>
      </c:barChart>
      <c:catAx>
        <c:axId val="20777695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6606511"/>
        <c:crosses val="autoZero"/>
        <c:auto val="1"/>
        <c:lblAlgn val="ctr"/>
        <c:lblOffset val="100"/>
        <c:noMultiLvlLbl val="0"/>
      </c:catAx>
      <c:valAx>
        <c:axId val="20660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77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CDK5 EF per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Canvas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'EF Tables per kinase'!$O$1:$O$5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'EF Tables per kinase'!$E$6:$I$6</c:f>
              <c:numCache>
                <c:formatCode>General</c:formatCode>
                <c:ptCount val="5"/>
                <c:pt idx="0">
                  <c:v>0</c:v>
                </c:pt>
                <c:pt idx="1">
                  <c:v>1.3146219135802466</c:v>
                </c:pt>
                <c:pt idx="2">
                  <c:v>1.4615502450980389</c:v>
                </c:pt>
                <c:pt idx="3">
                  <c:v>1.3049555759803917</c:v>
                </c:pt>
                <c:pt idx="4">
                  <c:v>1.0961626838235292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2-4AAC-B6DF-DCD88DFA39EB}"/>
            </c:ext>
          </c:extLst>
        </c:ser>
        <c:ser>
          <c:idx val="1"/>
          <c:order val="1"/>
          <c:tx>
            <c:v>Vrocs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'EF Tables per kinase'!$O$1:$O$5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'EF Tables per kinase'!$E$16:$I$16</c:f>
              <c:numCache>
                <c:formatCode>General</c:formatCode>
                <c:ptCount val="5"/>
                <c:pt idx="0">
                  <c:v>0</c:v>
                </c:pt>
                <c:pt idx="1">
                  <c:v>3.1550925925925921</c:v>
                </c:pt>
                <c:pt idx="2">
                  <c:v>2.5055147058823528</c:v>
                </c:pt>
                <c:pt idx="3">
                  <c:v>1.5659466911764701</c:v>
                </c:pt>
                <c:pt idx="4">
                  <c:v>1.5659466911764706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2-4AAC-B6DF-DCD88DFA39EB}"/>
            </c:ext>
          </c:extLst>
        </c:ser>
        <c:ser>
          <c:idx val="2"/>
          <c:order val="2"/>
          <c:tx>
            <c:v>Glide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'EF Tables per kinase'!$O$1:$O$5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'EF Tables per kinase'!$E$26:$I$26</c:f>
              <c:numCache>
                <c:formatCode>General</c:formatCode>
                <c:ptCount val="5"/>
                <c:pt idx="0">
                  <c:v>9.0102163461538449</c:v>
                </c:pt>
                <c:pt idx="1">
                  <c:v>5.1270254629629637</c:v>
                </c:pt>
                <c:pt idx="2">
                  <c:v>3.6016773897058827</c:v>
                </c:pt>
                <c:pt idx="3">
                  <c:v>2.8970013786764701</c:v>
                </c:pt>
                <c:pt idx="4">
                  <c:v>2.1531767003676467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02-4AAC-B6DF-DCD88DFA39EB}"/>
            </c:ext>
          </c:extLst>
        </c:ser>
        <c:ser>
          <c:idx val="3"/>
          <c:order val="3"/>
          <c:tx>
            <c:v>Consensus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'EF Tables per kinase'!$O$1:$O$5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'EF Tables per kinase'!$E$35:$I$35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1.252757352941176</c:v>
                </c:pt>
                <c:pt idx="4">
                  <c:v>1.8791360294117649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02-4AAC-B6DF-DCD88DFA39EB}"/>
            </c:ext>
          </c:extLst>
        </c:ser>
        <c:ser>
          <c:idx val="4"/>
          <c:order val="4"/>
          <c:tx>
            <c:v>nth Root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'EF Tables per kinase'!$O$1:$O$5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'EF Tables per kinase'!$E$41:$I$41</c:f>
              <c:numCache>
                <c:formatCode>General</c:formatCode>
                <c:ptCount val="5"/>
                <c:pt idx="0">
                  <c:v>13.10576923076923</c:v>
                </c:pt>
                <c:pt idx="1">
                  <c:v>6.3101851851851842</c:v>
                </c:pt>
                <c:pt idx="2">
                  <c:v>2.5055147058823528</c:v>
                </c:pt>
                <c:pt idx="3">
                  <c:v>3.758272058823529</c:v>
                </c:pt>
                <c:pt idx="4">
                  <c:v>1.8791360294117649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02-4AAC-B6DF-DCD88DFA3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7695"/>
        <c:axId val="206606511"/>
      </c:barChart>
      <c:catAx>
        <c:axId val="20777695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6606511"/>
        <c:crosses val="autoZero"/>
        <c:auto val="1"/>
        <c:lblAlgn val="ctr"/>
        <c:lblOffset val="100"/>
        <c:noMultiLvlLbl val="0"/>
      </c:catAx>
      <c:valAx>
        <c:axId val="20660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77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GSK3b EF per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Canvas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'EF Tables per kinase'!$O$1:$O$5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'EF Tables per kinase'!$E$8:$I$8</c:f>
              <c:numCache>
                <c:formatCode>General</c:formatCode>
                <c:ptCount val="5"/>
                <c:pt idx="0">
                  <c:v>0.6240842490842492</c:v>
                </c:pt>
                <c:pt idx="1">
                  <c:v>1.2019400352733685</c:v>
                </c:pt>
                <c:pt idx="2">
                  <c:v>0.71586134453781536</c:v>
                </c:pt>
                <c:pt idx="3">
                  <c:v>0.71586134453781514</c:v>
                </c:pt>
                <c:pt idx="4">
                  <c:v>0.83517156862745112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F-4B65-A799-029C167249FE}"/>
            </c:ext>
          </c:extLst>
        </c:ser>
        <c:ser>
          <c:idx val="1"/>
          <c:order val="1"/>
          <c:tx>
            <c:v>Vrocs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'EF Tables per kinase'!$O$1:$O$5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'EF Tables per kinase'!$E$18:$I$18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1.0737920168067225</c:v>
                </c:pt>
                <c:pt idx="4">
                  <c:v>0.89482668067226878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DF-4B65-A799-029C167249FE}"/>
            </c:ext>
          </c:extLst>
        </c:ser>
        <c:ser>
          <c:idx val="2"/>
          <c:order val="2"/>
          <c:tx>
            <c:v>Glide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'EF Tables per kinase'!$O$1:$O$5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'EF Tables per kinase'!$E$28:$I$28</c:f>
              <c:numCache>
                <c:formatCode>General</c:formatCode>
                <c:ptCount val="5"/>
                <c:pt idx="0">
                  <c:v>4.6806318681318686</c:v>
                </c:pt>
                <c:pt idx="1">
                  <c:v>3.6058201058201051</c:v>
                </c:pt>
                <c:pt idx="2">
                  <c:v>3.4003413865546226</c:v>
                </c:pt>
                <c:pt idx="3">
                  <c:v>2.6844800420168071</c:v>
                </c:pt>
                <c:pt idx="4">
                  <c:v>1.7001706932773111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F-4B65-A799-029C167249FE}"/>
            </c:ext>
          </c:extLst>
        </c:ser>
        <c:ser>
          <c:idx val="3"/>
          <c:order val="3"/>
          <c:tx>
            <c:v>Consensus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'EF Tables per kinase'!$O$1:$O$5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'EF Tables per kinase'!$E$36:$I$36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0.71586134453781514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DF-4B65-A799-029C167249FE}"/>
            </c:ext>
          </c:extLst>
        </c:ser>
        <c:ser>
          <c:idx val="4"/>
          <c:order val="4"/>
          <c:tx>
            <c:v>nth Root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'EF Tables per kinase'!$O$1:$O$5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'EF Tables per kinase'!$E$42:$I$42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2.863445378151261</c:v>
                </c:pt>
                <c:pt idx="3">
                  <c:v>1.4317226890756301</c:v>
                </c:pt>
                <c:pt idx="4">
                  <c:v>1.4317226890756301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DF-4B65-A799-029C16724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7695"/>
        <c:axId val="206606511"/>
      </c:barChart>
      <c:catAx>
        <c:axId val="20777695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6606511"/>
        <c:crosses val="autoZero"/>
        <c:auto val="1"/>
        <c:lblAlgn val="ctr"/>
        <c:lblOffset val="100"/>
        <c:noMultiLvlLbl val="0"/>
      </c:catAx>
      <c:valAx>
        <c:axId val="20660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77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526595</xdr:colOff>
      <xdr:row>2</xdr:row>
      <xdr:rowOff>81642</xdr:rowOff>
    </xdr:from>
    <xdr:to>
      <xdr:col>36</xdr:col>
      <xdr:colOff>605516</xdr:colOff>
      <xdr:row>32</xdr:row>
      <xdr:rowOff>91168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30DFB9-70C2-4BFC-9D0A-455065006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39</xdr:row>
      <xdr:rowOff>28575</xdr:rowOff>
    </xdr:from>
    <xdr:to>
      <xdr:col>8</xdr:col>
      <xdr:colOff>223837</xdr:colOff>
      <xdr:row>53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9AD2DA-AC85-4054-8A15-42977A6FB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233362</xdr:colOff>
      <xdr:row>38</xdr:row>
      <xdr:rowOff>13607</xdr:rowOff>
    </xdr:from>
    <xdr:to>
      <xdr:col>30</xdr:col>
      <xdr:colOff>371475</xdr:colOff>
      <xdr:row>54</xdr:row>
      <xdr:rowOff>108857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E10BE9-1237-4CB8-80FA-471AE40FC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180975</xdr:colOff>
      <xdr:row>3</xdr:row>
      <xdr:rowOff>133350</xdr:rowOff>
    </xdr:from>
    <xdr:to>
      <xdr:col>23</xdr:col>
      <xdr:colOff>485775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114F2D-351E-49EB-BAC4-FE75825C0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66675</xdr:colOff>
      <xdr:row>19</xdr:row>
      <xdr:rowOff>152400</xdr:rowOff>
    </xdr:from>
    <xdr:to>
      <xdr:col>23</xdr:col>
      <xdr:colOff>371475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9F355F-30C6-45D8-B73B-E7E92CC50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561975</xdr:colOff>
      <xdr:row>3</xdr:row>
      <xdr:rowOff>38100</xdr:rowOff>
    </xdr:from>
    <xdr:to>
      <xdr:col>32</xdr:col>
      <xdr:colOff>257175</xdr:colOff>
      <xdr:row>17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85E9D4-649E-42A6-8875-2A7069342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447675</xdr:colOff>
      <xdr:row>20</xdr:row>
      <xdr:rowOff>0</xdr:rowOff>
    </xdr:from>
    <xdr:to>
      <xdr:col>32</xdr:col>
      <xdr:colOff>142875</xdr:colOff>
      <xdr:row>34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A029C2-7560-4A18-BF58-D8CD35C8B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C256F-1941-459F-AAC2-FC47C43950CA}">
  <sheetPr>
    <tabColor theme="3" tint="0.39997558519241921"/>
  </sheetPr>
  <dimension ref="A1:O65"/>
  <sheetViews>
    <sheetView topLeftCell="A44" workbookViewId="0">
      <selection activeCell="A2" sqref="A2:A65"/>
    </sheetView>
  </sheetViews>
  <sheetFormatPr defaultRowHeight="15" x14ac:dyDescent="0.25"/>
  <sheetData>
    <row r="1" spans="1:15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I1" s="1" t="s">
        <v>2</v>
      </c>
      <c r="J1" s="1"/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</row>
    <row r="2" spans="1:15" x14ac:dyDescent="0.25">
      <c r="A2">
        <v>0.61333020050125298</v>
      </c>
      <c r="B2">
        <v>5.5182186234817818</v>
      </c>
      <c r="C2">
        <v>5.3138401559454183</v>
      </c>
      <c r="D2">
        <v>2.109907120743034</v>
      </c>
      <c r="E2">
        <v>1.5824303405572751</v>
      </c>
      <c r="F2">
        <v>1.5824303405572751</v>
      </c>
      <c r="H2" s="1" t="s">
        <v>200</v>
      </c>
      <c r="I2">
        <f>AVERAGE(A2:A97)</f>
        <v>0.66386675340368517</v>
      </c>
      <c r="K2">
        <f>AVERAGE(B2:B97)</f>
        <v>6.0937248044075467</v>
      </c>
      <c r="L2">
        <f t="shared" ref="L2:O2" si="0">AVERAGE(C2:C97)</f>
        <v>4.4845518129941402</v>
      </c>
      <c r="M2">
        <f t="shared" si="0"/>
        <v>3.7754851864766188</v>
      </c>
      <c r="N2">
        <f t="shared" si="0"/>
        <v>2.9804882472600722</v>
      </c>
      <c r="O2">
        <f t="shared" si="0"/>
        <v>2.193070843249878</v>
      </c>
    </row>
    <row r="3" spans="1:15" x14ac:dyDescent="0.25">
      <c r="A3">
        <v>0.67790570175438603</v>
      </c>
      <c r="B3">
        <v>5.5182186234817818</v>
      </c>
      <c r="C3">
        <v>2.6569200779727091</v>
      </c>
      <c r="D3">
        <v>2.109907120743034</v>
      </c>
      <c r="E3">
        <v>2.6373839009287932</v>
      </c>
      <c r="F3">
        <v>1.8461687306501551</v>
      </c>
      <c r="H3" s="1" t="s">
        <v>201</v>
      </c>
      <c r="I3">
        <f>_xlfn.STDEV.P(A2:A97)/SQRT(64)</f>
        <v>1.1526094204333962E-2</v>
      </c>
      <c r="K3">
        <f t="shared" ref="K3:O3" si="1">_xlfn.STDEV.P(B2:B97)/SQRT(64)</f>
        <v>0.88255108520633296</v>
      </c>
      <c r="L3">
        <f t="shared" si="1"/>
        <v>0.48643514318721359</v>
      </c>
      <c r="M3">
        <f t="shared" si="1"/>
        <v>0.22718808651577882</v>
      </c>
      <c r="N3">
        <f t="shared" si="1"/>
        <v>0.14432028726960869</v>
      </c>
      <c r="O3">
        <f t="shared" si="1"/>
        <v>8.6297315789146012E-2</v>
      </c>
    </row>
    <row r="4" spans="1:15" x14ac:dyDescent="0.25">
      <c r="A4">
        <v>0.64606829573934843</v>
      </c>
      <c r="B4">
        <v>5.5182186234817818</v>
      </c>
      <c r="C4">
        <v>5.3138401559454183</v>
      </c>
      <c r="D4">
        <v>3.164860681114551</v>
      </c>
      <c r="E4">
        <v>2.109907120743034</v>
      </c>
      <c r="F4">
        <v>1.054953560371517</v>
      </c>
      <c r="H4" t="s">
        <v>225</v>
      </c>
      <c r="I4">
        <f>MIN(A2:A65)</f>
        <v>0.40369003690036898</v>
      </c>
    </row>
    <row r="5" spans="1:15" x14ac:dyDescent="0.25">
      <c r="A5">
        <v>0.67767073934837085</v>
      </c>
      <c r="B5">
        <v>11.03643724696356</v>
      </c>
      <c r="C5">
        <v>7.9707602339181278</v>
      </c>
      <c r="D5">
        <v>4.219814241486068</v>
      </c>
      <c r="E5">
        <v>2.6373839009287932</v>
      </c>
      <c r="F5">
        <v>1.8461687306501551</v>
      </c>
      <c r="H5" t="s">
        <v>226</v>
      </c>
      <c r="I5">
        <f>MAX(A2:A65)</f>
        <v>0.81676848370927313</v>
      </c>
    </row>
    <row r="6" spans="1:15" x14ac:dyDescent="0.25">
      <c r="A6">
        <v>0.69055451127819556</v>
      </c>
      <c r="B6">
        <v>5.5182186234817818</v>
      </c>
      <c r="C6">
        <v>5.3138401559454183</v>
      </c>
      <c r="D6">
        <v>6.329721362229102</v>
      </c>
      <c r="E6">
        <v>4.219814241486068</v>
      </c>
      <c r="F6">
        <v>2.3736455108359129</v>
      </c>
      <c r="H6" t="s">
        <v>211</v>
      </c>
      <c r="I6" t="s">
        <v>2</v>
      </c>
      <c r="K6" t="s">
        <v>3</v>
      </c>
      <c r="L6" t="s">
        <v>4</v>
      </c>
      <c r="M6" t="s">
        <v>5</v>
      </c>
      <c r="N6" t="s">
        <v>6</v>
      </c>
      <c r="O6" t="s">
        <v>7</v>
      </c>
    </row>
    <row r="7" spans="1:15" x14ac:dyDescent="0.25">
      <c r="A7">
        <v>0.71491228070175428</v>
      </c>
      <c r="B7">
        <v>5.5182186234817818</v>
      </c>
      <c r="C7">
        <v>5.3138401559454183</v>
      </c>
      <c r="D7">
        <v>5.2747678018575854</v>
      </c>
      <c r="E7">
        <v>3.164860681114551</v>
      </c>
      <c r="F7">
        <v>2.3736455108359129</v>
      </c>
      <c r="H7" t="s">
        <v>200</v>
      </c>
      <c r="I7">
        <v>0.66386675340368517</v>
      </c>
      <c r="K7">
        <v>6.0937248044075467</v>
      </c>
      <c r="L7">
        <v>4.4845518129941402</v>
      </c>
      <c r="M7">
        <v>3.7754851864766188</v>
      </c>
      <c r="N7">
        <v>2.9804882472600722</v>
      </c>
      <c r="O7">
        <v>2.193070843249878</v>
      </c>
    </row>
    <row r="8" spans="1:15" x14ac:dyDescent="0.25">
      <c r="A8">
        <v>0.7644893483709273</v>
      </c>
      <c r="B8">
        <v>0</v>
      </c>
      <c r="C8">
        <v>2.6569200779727091</v>
      </c>
      <c r="D8">
        <v>5.2747678018575854</v>
      </c>
      <c r="E8">
        <v>4.219814241486068</v>
      </c>
      <c r="F8">
        <v>2.9011222910216721</v>
      </c>
      <c r="H8" t="s">
        <v>201</v>
      </c>
      <c r="I8">
        <v>1.1526094204333962E-2</v>
      </c>
      <c r="K8">
        <v>0.88255108520633296</v>
      </c>
      <c r="L8">
        <v>0.48643514318721359</v>
      </c>
      <c r="M8">
        <v>0.22718808651577882</v>
      </c>
      <c r="N8">
        <v>0.14432028726960869</v>
      </c>
      <c r="O8">
        <v>8.6297315789146012E-2</v>
      </c>
    </row>
    <row r="9" spans="1:15" x14ac:dyDescent="0.25">
      <c r="A9">
        <v>0.71401159147869675</v>
      </c>
      <c r="B9">
        <v>5.5182186234817818</v>
      </c>
      <c r="C9">
        <v>2.6569200779727091</v>
      </c>
      <c r="D9">
        <v>3.164860681114551</v>
      </c>
      <c r="E9">
        <v>2.6373839009287932</v>
      </c>
      <c r="F9">
        <v>2.109907120743034</v>
      </c>
    </row>
    <row r="10" spans="1:15" x14ac:dyDescent="0.25">
      <c r="A10">
        <v>0.6445018796992481</v>
      </c>
      <c r="B10">
        <v>5.5182186234817818</v>
      </c>
      <c r="C10">
        <v>2.6569200779727091</v>
      </c>
      <c r="D10">
        <v>2.109907120743034</v>
      </c>
      <c r="E10">
        <v>2.6373839009287932</v>
      </c>
      <c r="F10">
        <v>1.5824303405572751</v>
      </c>
    </row>
    <row r="11" spans="1:15" x14ac:dyDescent="0.25">
      <c r="A11">
        <v>0.66744987468671668</v>
      </c>
      <c r="B11">
        <v>0</v>
      </c>
      <c r="C11">
        <v>2.6569200779727091</v>
      </c>
      <c r="D11">
        <v>2.109907120743034</v>
      </c>
      <c r="E11">
        <v>1.054953560371517</v>
      </c>
      <c r="F11">
        <v>2.109907120743034</v>
      </c>
    </row>
    <row r="12" spans="1:15" x14ac:dyDescent="0.25">
      <c r="A12">
        <v>0.60142543859649122</v>
      </c>
      <c r="B12">
        <v>0</v>
      </c>
      <c r="C12">
        <v>0</v>
      </c>
      <c r="D12">
        <v>3.164860681114551</v>
      </c>
      <c r="E12">
        <v>1.5824303405572751</v>
      </c>
      <c r="F12">
        <v>1.3186919504643959</v>
      </c>
      <c r="K12" s="1" t="s">
        <v>3</v>
      </c>
      <c r="L12" s="1" t="s">
        <v>4</v>
      </c>
      <c r="M12" s="1" t="s">
        <v>5</v>
      </c>
      <c r="N12" s="1" t="s">
        <v>6</v>
      </c>
      <c r="O12" s="1" t="s">
        <v>7</v>
      </c>
    </row>
    <row r="13" spans="1:15" x14ac:dyDescent="0.25">
      <c r="A13">
        <v>0.67183583959899751</v>
      </c>
      <c r="B13">
        <v>5.5182186234817818</v>
      </c>
      <c r="C13">
        <v>2.6569200779727091</v>
      </c>
      <c r="D13">
        <v>2.109907120743034</v>
      </c>
      <c r="E13">
        <v>1.5824303405572751</v>
      </c>
      <c r="F13">
        <v>1.8461687306501551</v>
      </c>
      <c r="H13" t="s">
        <v>8</v>
      </c>
      <c r="K13">
        <f>AVERAGE(B2:B17)</f>
        <v>6.552884615384615</v>
      </c>
      <c r="L13">
        <f t="shared" ref="L13:O13" si="2">AVERAGE(C2:C17)</f>
        <v>4.8156676413255353</v>
      </c>
      <c r="M13">
        <f t="shared" si="2"/>
        <v>3.8242066563467496</v>
      </c>
      <c r="N13">
        <f t="shared" si="2"/>
        <v>2.8681549922600618</v>
      </c>
      <c r="O13">
        <f t="shared" si="2"/>
        <v>2.0934234713622288</v>
      </c>
    </row>
    <row r="14" spans="1:15" x14ac:dyDescent="0.25">
      <c r="A14">
        <v>0.60122963659147866</v>
      </c>
      <c r="B14">
        <v>5.5182186234817818</v>
      </c>
      <c r="C14">
        <v>5.3138401559454183</v>
      </c>
      <c r="D14">
        <v>3.164860681114551</v>
      </c>
      <c r="E14">
        <v>2.109907120743034</v>
      </c>
      <c r="F14">
        <v>1.5824303405572751</v>
      </c>
      <c r="K14">
        <f>_xlfn.STDEV.S(B2:B17)</f>
        <v>5.7765848374530986</v>
      </c>
      <c r="L14">
        <f t="shared" ref="L14:O14" si="3">_xlfn.STDEV.S(C2:C17)</f>
        <v>3.3912612584818627</v>
      </c>
      <c r="M14">
        <f t="shared" si="3"/>
        <v>1.8423971869140066</v>
      </c>
      <c r="N14">
        <f t="shared" si="3"/>
        <v>1.3884934976069536</v>
      </c>
      <c r="O14">
        <f t="shared" si="3"/>
        <v>0.64219982078432192</v>
      </c>
    </row>
    <row r="15" spans="1:15" x14ac:dyDescent="0.25">
      <c r="A15">
        <v>0.68385808270676696</v>
      </c>
      <c r="B15">
        <v>5.5182186234817818</v>
      </c>
      <c r="C15">
        <v>2.6569200779727091</v>
      </c>
      <c r="D15">
        <v>3.164860681114551</v>
      </c>
      <c r="E15">
        <v>2.6373839009287932</v>
      </c>
      <c r="F15">
        <v>2.6373839009287932</v>
      </c>
      <c r="H15" t="s">
        <v>53</v>
      </c>
      <c r="K15">
        <f>AVERAGE(B18:B33)</f>
        <v>4.1311663879598663</v>
      </c>
      <c r="L15">
        <f t="shared" ref="L15:O15" si="4">AVERAGE(C18:C33)</f>
        <v>4.3896940418679549</v>
      </c>
      <c r="M15">
        <f t="shared" si="4"/>
        <v>4.2757153132992327</v>
      </c>
      <c r="N15">
        <f t="shared" si="4"/>
        <v>3.4723165760869565</v>
      </c>
      <c r="O15">
        <f t="shared" si="4"/>
        <v>2.8255125079923271</v>
      </c>
    </row>
    <row r="16" spans="1:15" x14ac:dyDescent="0.25">
      <c r="A16">
        <v>0.7617481203007519</v>
      </c>
      <c r="B16">
        <v>16.554655870445341</v>
      </c>
      <c r="C16">
        <v>13.284600389863551</v>
      </c>
      <c r="D16">
        <v>5.2747678018575854</v>
      </c>
      <c r="E16">
        <v>4.7472910216718267</v>
      </c>
      <c r="F16">
        <v>2.9011222910216721</v>
      </c>
      <c r="K16">
        <f>_xlfn.STDEV.S(B18:B33)</f>
        <v>2.0754658373979784</v>
      </c>
      <c r="L16">
        <f t="shared" ref="L16:O16" si="5">_xlfn.STDEV.S(C18:C33)</f>
        <v>1.7920850882519981</v>
      </c>
      <c r="M16">
        <f t="shared" si="5"/>
        <v>1.1048579719556497</v>
      </c>
      <c r="N16">
        <f t="shared" si="5"/>
        <v>0.66307587380389033</v>
      </c>
      <c r="O16">
        <f t="shared" si="5"/>
        <v>0.36988615759400661</v>
      </c>
    </row>
    <row r="17" spans="1:15" x14ac:dyDescent="0.25">
      <c r="A17">
        <v>0.81676848370927313</v>
      </c>
      <c r="B17">
        <v>22.072874493927131</v>
      </c>
      <c r="C17">
        <v>10.62768031189084</v>
      </c>
      <c r="D17">
        <v>8.439628482972136</v>
      </c>
      <c r="E17">
        <v>6.329721362229102</v>
      </c>
      <c r="F17">
        <v>3.4285990712074299</v>
      </c>
      <c r="H17" t="s">
        <v>98</v>
      </c>
      <c r="K17">
        <f>AVERAGE(B34:B49)</f>
        <v>9.0102163461538449</v>
      </c>
      <c r="L17">
        <f t="shared" ref="L17:O17" si="6">AVERAGE(C34:C49)</f>
        <v>5.1270254629629637</v>
      </c>
      <c r="M17">
        <f t="shared" si="6"/>
        <v>3.6016773897058827</v>
      </c>
      <c r="N17">
        <f t="shared" si="6"/>
        <v>2.8970013786764701</v>
      </c>
      <c r="O17">
        <f t="shared" si="6"/>
        <v>2.1531767003676467</v>
      </c>
    </row>
    <row r="18" spans="1:15" x14ac:dyDescent="0.25">
      <c r="A18">
        <v>0.78865009408735276</v>
      </c>
      <c r="B18">
        <v>4.5585284280936458</v>
      </c>
      <c r="C18">
        <v>6.5845410628019323</v>
      </c>
      <c r="D18">
        <v>6.5361253196930944</v>
      </c>
      <c r="E18">
        <v>4.5752877237851663</v>
      </c>
      <c r="F18">
        <v>3.1591272378516622</v>
      </c>
      <c r="K18">
        <f>_xlfn.STDEV.S(B34:B49)</f>
        <v>10.39549967867843</v>
      </c>
      <c r="L18">
        <f t="shared" ref="L18:O18" si="7">_xlfn.STDEV.S(C34:C49)</f>
        <v>5.2637435153574419</v>
      </c>
      <c r="M18">
        <f t="shared" si="7"/>
        <v>1.8226076792113861</v>
      </c>
      <c r="N18">
        <f t="shared" si="7"/>
        <v>1.2708954247907929</v>
      </c>
      <c r="O18">
        <f t="shared" si="7"/>
        <v>0.72214878597810961</v>
      </c>
    </row>
    <row r="19" spans="1:15" x14ac:dyDescent="0.25">
      <c r="A19">
        <v>0.79186887194216105</v>
      </c>
      <c r="B19">
        <v>4.5585284280936458</v>
      </c>
      <c r="C19">
        <v>5.4871175523349436</v>
      </c>
      <c r="D19">
        <v>5.2289002557544766</v>
      </c>
      <c r="E19">
        <v>4.3574168797953963</v>
      </c>
      <c r="F19">
        <v>3.3769980818414318</v>
      </c>
      <c r="H19" t="s">
        <v>143</v>
      </c>
      <c r="K19">
        <f>AVERAGE(B50:B65)</f>
        <v>4.6806318681318686</v>
      </c>
      <c r="L19">
        <f t="shared" ref="L19:O19" si="8">AVERAGE(C50:C65)</f>
        <v>3.6058201058201051</v>
      </c>
      <c r="M19">
        <f t="shared" si="8"/>
        <v>3.4003413865546226</v>
      </c>
      <c r="N19">
        <f t="shared" si="8"/>
        <v>2.6844800420168071</v>
      </c>
      <c r="O19">
        <f t="shared" si="8"/>
        <v>1.7001706932773111</v>
      </c>
    </row>
    <row r="20" spans="1:15" x14ac:dyDescent="0.25">
      <c r="A20">
        <v>0.80162424482519556</v>
      </c>
      <c r="B20">
        <v>2.2792642140468229</v>
      </c>
      <c r="C20">
        <v>6.5845410628019323</v>
      </c>
      <c r="D20">
        <v>6.5361253196930944</v>
      </c>
      <c r="E20">
        <v>4.5752877237851663</v>
      </c>
      <c r="F20">
        <v>3.2680626598465472</v>
      </c>
      <c r="K20">
        <f>_xlfn.STDEV.S(B50:B65)</f>
        <v>7.1701821311642249</v>
      </c>
      <c r="L20">
        <f t="shared" ref="L20:O20" si="9">_xlfn.STDEV.S(C50:C65)</f>
        <v>4.5610417468883604</v>
      </c>
      <c r="M20">
        <f t="shared" si="9"/>
        <v>2.3885894943638832</v>
      </c>
      <c r="N20">
        <f t="shared" si="9"/>
        <v>1.1542917343414829</v>
      </c>
      <c r="O20">
        <f t="shared" si="9"/>
        <v>0.51455776162170175</v>
      </c>
    </row>
    <row r="21" spans="1:15" x14ac:dyDescent="0.25">
      <c r="A21">
        <v>0.786784853586874</v>
      </c>
      <c r="B21">
        <v>4.5585284280936458</v>
      </c>
      <c r="C21">
        <v>5.4871175523349436</v>
      </c>
      <c r="D21">
        <v>4.7931585677749364</v>
      </c>
      <c r="E21">
        <v>3.921675191815857</v>
      </c>
      <c r="F21">
        <v>3.3769980818414318</v>
      </c>
    </row>
    <row r="22" spans="1:15" x14ac:dyDescent="0.25">
      <c r="A22">
        <v>0.73640685352084778</v>
      </c>
      <c r="B22">
        <v>0</v>
      </c>
      <c r="C22">
        <v>1.0974235104669889</v>
      </c>
      <c r="D22">
        <v>2.6144501278772379</v>
      </c>
      <c r="E22">
        <v>2.832320971867007</v>
      </c>
      <c r="F22">
        <v>2.5055147058823528</v>
      </c>
    </row>
    <row r="23" spans="1:15" x14ac:dyDescent="0.25">
      <c r="A23">
        <v>0.76258624673995579</v>
      </c>
      <c r="B23">
        <v>2.2792642140468229</v>
      </c>
      <c r="C23">
        <v>3.2922705314009661</v>
      </c>
      <c r="D23">
        <v>3.4859335038363168</v>
      </c>
      <c r="E23">
        <v>2.832320971867007</v>
      </c>
      <c r="F23">
        <v>2.5055147058823528</v>
      </c>
    </row>
    <row r="24" spans="1:15" x14ac:dyDescent="0.25">
      <c r="A24">
        <v>0.75971410650028059</v>
      </c>
      <c r="B24">
        <v>6.8377926421404691</v>
      </c>
      <c r="C24">
        <v>7.681964573268921</v>
      </c>
      <c r="D24">
        <v>4.7931585677749364</v>
      </c>
      <c r="E24">
        <v>3.4859335038363168</v>
      </c>
      <c r="F24">
        <v>2.7233855498721229</v>
      </c>
    </row>
    <row r="25" spans="1:15" x14ac:dyDescent="0.25">
      <c r="A25">
        <v>0.75670991383579278</v>
      </c>
      <c r="B25">
        <v>2.2792642140468229</v>
      </c>
      <c r="C25">
        <v>2.194847020933977</v>
      </c>
      <c r="D25">
        <v>3.921675191815857</v>
      </c>
      <c r="E25">
        <v>2.6144501278772379</v>
      </c>
      <c r="F25">
        <v>2.5055147058823528</v>
      </c>
    </row>
    <row r="26" spans="1:15" x14ac:dyDescent="0.25">
      <c r="A26">
        <v>0.68338780495856855</v>
      </c>
      <c r="B26">
        <v>4.5585284280936458</v>
      </c>
      <c r="C26">
        <v>3.2922705314009661</v>
      </c>
      <c r="D26">
        <v>3.921675191815857</v>
      </c>
      <c r="E26">
        <v>3.2680626598465472</v>
      </c>
      <c r="F26">
        <v>2.832320971867007</v>
      </c>
    </row>
    <row r="27" spans="1:15" x14ac:dyDescent="0.25">
      <c r="A27">
        <v>0.71645043082103599</v>
      </c>
      <c r="B27">
        <v>2.2792642140468229</v>
      </c>
      <c r="C27">
        <v>2.194847020933977</v>
      </c>
      <c r="D27">
        <v>3.050191815856778</v>
      </c>
      <c r="E27">
        <v>2.832320971867007</v>
      </c>
      <c r="F27">
        <v>2.5055147058823528</v>
      </c>
    </row>
    <row r="28" spans="1:15" x14ac:dyDescent="0.25">
      <c r="A28">
        <v>0.75271532798521013</v>
      </c>
      <c r="B28">
        <v>6.8377926421404691</v>
      </c>
      <c r="C28">
        <v>4.3896940418679549</v>
      </c>
      <c r="D28">
        <v>4.3574168797953963</v>
      </c>
      <c r="E28">
        <v>3.7038043478260869</v>
      </c>
      <c r="F28">
        <v>2.832320971867007</v>
      </c>
    </row>
    <row r="29" spans="1:15" x14ac:dyDescent="0.25">
      <c r="A29">
        <v>0.74401637450067681</v>
      </c>
      <c r="B29">
        <v>2.2792642140468229</v>
      </c>
      <c r="C29">
        <v>3.2922705314009661</v>
      </c>
      <c r="D29">
        <v>3.4859335038363168</v>
      </c>
      <c r="E29">
        <v>4.1395460358056271</v>
      </c>
      <c r="F29">
        <v>2.832320971867007</v>
      </c>
    </row>
    <row r="30" spans="1:15" x14ac:dyDescent="0.25">
      <c r="A30">
        <v>0.73145488759037347</v>
      </c>
      <c r="B30">
        <v>4.5585284280936458</v>
      </c>
      <c r="C30">
        <v>4.3896940418679549</v>
      </c>
      <c r="D30">
        <v>3.921675191815857</v>
      </c>
      <c r="E30">
        <v>2.832320971867007</v>
      </c>
      <c r="F30">
        <v>2.832320971867007</v>
      </c>
    </row>
    <row r="31" spans="1:15" x14ac:dyDescent="0.25">
      <c r="A31">
        <v>0.72095671981776766</v>
      </c>
      <c r="B31">
        <v>4.5585284280936458</v>
      </c>
      <c r="C31">
        <v>5.4871175523349436</v>
      </c>
      <c r="D31">
        <v>4.3574168797953963</v>
      </c>
      <c r="E31">
        <v>3.050191815856778</v>
      </c>
      <c r="F31">
        <v>2.1787084398976981</v>
      </c>
    </row>
    <row r="32" spans="1:15" x14ac:dyDescent="0.25">
      <c r="A32">
        <v>0.74895183387804953</v>
      </c>
      <c r="B32">
        <v>6.8377926421404691</v>
      </c>
      <c r="C32">
        <v>4.3896940418679549</v>
      </c>
      <c r="D32">
        <v>3.921675191815857</v>
      </c>
      <c r="E32">
        <v>3.2680626598465472</v>
      </c>
      <c r="F32">
        <v>3.2680626598465472</v>
      </c>
    </row>
    <row r="33" spans="1:6" x14ac:dyDescent="0.25">
      <c r="A33">
        <v>0.71300056122280542</v>
      </c>
      <c r="B33">
        <v>6.8377926421404691</v>
      </c>
      <c r="C33">
        <v>4.3896940418679549</v>
      </c>
      <c r="D33">
        <v>3.4859335038363168</v>
      </c>
      <c r="E33">
        <v>3.2680626598465472</v>
      </c>
      <c r="F33">
        <v>2.5055147058823528</v>
      </c>
    </row>
    <row r="34" spans="1:6" x14ac:dyDescent="0.25">
      <c r="A34">
        <v>0.66605166051660525</v>
      </c>
      <c r="B34">
        <v>0</v>
      </c>
      <c r="C34">
        <v>0</v>
      </c>
      <c r="D34">
        <v>5.0110294117647056</v>
      </c>
      <c r="E34">
        <v>3.758272058823529</v>
      </c>
      <c r="F34">
        <v>2.5055147058823528</v>
      </c>
    </row>
    <row r="35" spans="1:6" x14ac:dyDescent="0.25">
      <c r="A35">
        <v>0.69280442804428044</v>
      </c>
      <c r="B35">
        <v>0</v>
      </c>
      <c r="C35">
        <v>0</v>
      </c>
      <c r="D35">
        <v>2.5055147058823528</v>
      </c>
      <c r="E35">
        <v>2.5055147058823528</v>
      </c>
      <c r="F35">
        <v>1.8791360294117649</v>
      </c>
    </row>
    <row r="36" spans="1:6" x14ac:dyDescent="0.25">
      <c r="A36">
        <v>0.67767527675276751</v>
      </c>
      <c r="B36">
        <v>0</v>
      </c>
      <c r="C36">
        <v>6.3101851851851842</v>
      </c>
      <c r="D36">
        <v>7.5165441176470589</v>
      </c>
      <c r="E36">
        <v>5.0110294117647056</v>
      </c>
      <c r="F36">
        <v>2.5055147058823528</v>
      </c>
    </row>
    <row r="37" spans="1:6" x14ac:dyDescent="0.25">
      <c r="A37">
        <v>0.69280442804428044</v>
      </c>
      <c r="B37">
        <v>0</v>
      </c>
      <c r="C37">
        <v>0</v>
      </c>
      <c r="D37">
        <v>2.5055147058823528</v>
      </c>
      <c r="E37">
        <v>2.5055147058823528</v>
      </c>
      <c r="F37">
        <v>1.8791360294117649</v>
      </c>
    </row>
    <row r="38" spans="1:6" x14ac:dyDescent="0.25">
      <c r="A38">
        <v>0.50645756457564572</v>
      </c>
      <c r="B38">
        <v>26.21153846153846</v>
      </c>
      <c r="C38">
        <v>12.62037037037037</v>
      </c>
      <c r="D38">
        <v>5.0110294117647056</v>
      </c>
      <c r="E38">
        <v>2.5055147058823528</v>
      </c>
      <c r="F38">
        <v>1.252757352941176</v>
      </c>
    </row>
    <row r="39" spans="1:6" x14ac:dyDescent="0.25">
      <c r="A39">
        <v>0.61863468634686347</v>
      </c>
      <c r="B39">
        <v>13.10576923076923</v>
      </c>
      <c r="C39">
        <v>12.62037037037037</v>
      </c>
      <c r="D39">
        <v>5.0110294117647056</v>
      </c>
      <c r="E39">
        <v>2.5055147058823528</v>
      </c>
      <c r="F39">
        <v>1.8791360294117649</v>
      </c>
    </row>
    <row r="40" spans="1:6" x14ac:dyDescent="0.25">
      <c r="A40">
        <v>0.54243542435424352</v>
      </c>
      <c r="B40">
        <v>26.21153846153846</v>
      </c>
      <c r="C40">
        <v>12.62037037037037</v>
      </c>
      <c r="D40">
        <v>5.0110294117647056</v>
      </c>
      <c r="E40">
        <v>2.5055147058823528</v>
      </c>
      <c r="F40">
        <v>1.8791360294117649</v>
      </c>
    </row>
    <row r="41" spans="1:6" x14ac:dyDescent="0.25">
      <c r="A41">
        <v>0.60156826568265687</v>
      </c>
      <c r="B41">
        <v>13.10576923076923</v>
      </c>
      <c r="C41">
        <v>6.3101851851851842</v>
      </c>
      <c r="D41">
        <v>2.5055147058823528</v>
      </c>
      <c r="E41">
        <v>2.5055147058823528</v>
      </c>
      <c r="F41">
        <v>2.5055147058823528</v>
      </c>
    </row>
    <row r="42" spans="1:6" x14ac:dyDescent="0.25">
      <c r="A42">
        <v>0.53311808118081183</v>
      </c>
      <c r="B42">
        <v>0</v>
      </c>
      <c r="C42">
        <v>0</v>
      </c>
      <c r="D42">
        <v>0</v>
      </c>
      <c r="E42">
        <v>1.252757352941176</v>
      </c>
      <c r="F42">
        <v>1.8791360294117649</v>
      </c>
    </row>
    <row r="43" spans="1:6" x14ac:dyDescent="0.25">
      <c r="A43">
        <v>0.77546125461254611</v>
      </c>
      <c r="B43">
        <v>0</v>
      </c>
      <c r="C43">
        <v>0</v>
      </c>
      <c r="D43">
        <v>2.5055147058823528</v>
      </c>
      <c r="E43">
        <v>3.758272058823529</v>
      </c>
      <c r="F43">
        <v>3.758272058823529</v>
      </c>
    </row>
    <row r="44" spans="1:6" x14ac:dyDescent="0.25">
      <c r="A44">
        <v>0.66651291512915123</v>
      </c>
      <c r="B44">
        <v>26.21153846153846</v>
      </c>
      <c r="C44">
        <v>12.62037037037037</v>
      </c>
      <c r="D44">
        <v>5.0110294117647056</v>
      </c>
      <c r="E44">
        <v>5.0110294117647056</v>
      </c>
      <c r="F44">
        <v>2.5055147058823528</v>
      </c>
    </row>
    <row r="45" spans="1:6" x14ac:dyDescent="0.25">
      <c r="A45">
        <v>0.7422509225092252</v>
      </c>
      <c r="B45">
        <v>13.10576923076923</v>
      </c>
      <c r="C45">
        <v>6.3101851851851842</v>
      </c>
      <c r="D45">
        <v>5.0110294117647056</v>
      </c>
      <c r="E45">
        <v>5.0110294117647056</v>
      </c>
      <c r="F45">
        <v>2.5055147058823528</v>
      </c>
    </row>
    <row r="46" spans="1:6" x14ac:dyDescent="0.25">
      <c r="A46">
        <v>0.40369003690036898</v>
      </c>
      <c r="B46">
        <v>13.10576923076923</v>
      </c>
      <c r="C46">
        <v>6.3101851851851842</v>
      </c>
      <c r="D46">
        <v>2.5055147058823528</v>
      </c>
      <c r="E46">
        <v>1.252757352941176</v>
      </c>
      <c r="F46">
        <v>0.6263786764705882</v>
      </c>
    </row>
    <row r="47" spans="1:6" x14ac:dyDescent="0.25">
      <c r="A47">
        <v>0.55055350553505533</v>
      </c>
      <c r="B47">
        <v>13.10576923076923</v>
      </c>
      <c r="C47">
        <v>6.3101851851851842</v>
      </c>
      <c r="D47">
        <v>2.5055147058823528</v>
      </c>
      <c r="E47">
        <v>2.5055147058823528</v>
      </c>
      <c r="F47">
        <v>1.8791360294117649</v>
      </c>
    </row>
    <row r="48" spans="1:6" x14ac:dyDescent="0.25">
      <c r="A48">
        <v>0.76309963099630995</v>
      </c>
      <c r="B48">
        <v>0</v>
      </c>
      <c r="C48">
        <v>0</v>
      </c>
      <c r="D48">
        <v>2.5055147058823528</v>
      </c>
      <c r="E48">
        <v>2.5055147058823528</v>
      </c>
      <c r="F48">
        <v>3.1318933823529411</v>
      </c>
    </row>
    <row r="49" spans="1:6" x14ac:dyDescent="0.25">
      <c r="A49">
        <v>0.71097785977859773</v>
      </c>
      <c r="B49">
        <v>0</v>
      </c>
      <c r="C49">
        <v>0</v>
      </c>
      <c r="D49">
        <v>2.5055147058823528</v>
      </c>
      <c r="E49">
        <v>1.252757352941176</v>
      </c>
      <c r="F49">
        <v>1.8791360294117649</v>
      </c>
    </row>
    <row r="50" spans="1:6" x14ac:dyDescent="0.25">
      <c r="A50">
        <v>0.50021070375052679</v>
      </c>
      <c r="B50">
        <v>0</v>
      </c>
      <c r="C50">
        <v>0</v>
      </c>
      <c r="D50">
        <v>5.7268907563025211</v>
      </c>
      <c r="E50">
        <v>4.295168067226891</v>
      </c>
      <c r="F50">
        <v>2.147584033613446</v>
      </c>
    </row>
    <row r="51" spans="1:6" x14ac:dyDescent="0.25">
      <c r="A51">
        <v>0.48409186683522959</v>
      </c>
      <c r="B51">
        <v>0</v>
      </c>
      <c r="C51">
        <v>7.2116402116402112</v>
      </c>
      <c r="D51">
        <v>8.5903361344537821</v>
      </c>
      <c r="E51">
        <v>4.295168067226891</v>
      </c>
      <c r="F51">
        <v>2.147584033613446</v>
      </c>
    </row>
    <row r="52" spans="1:6" x14ac:dyDescent="0.25">
      <c r="A52">
        <v>0.62905604719764008</v>
      </c>
      <c r="B52">
        <v>0</v>
      </c>
      <c r="C52">
        <v>14.423280423280421</v>
      </c>
      <c r="D52">
        <v>5.7268907563025211</v>
      </c>
      <c r="E52">
        <v>2.863445378151261</v>
      </c>
      <c r="F52">
        <v>1.4317226890756301</v>
      </c>
    </row>
    <row r="53" spans="1:6" x14ac:dyDescent="0.25">
      <c r="A53">
        <v>0.65265486725663713</v>
      </c>
      <c r="B53">
        <v>14.97802197802198</v>
      </c>
      <c r="C53">
        <v>7.2116402116402112</v>
      </c>
      <c r="D53">
        <v>2.863445378151261</v>
      </c>
      <c r="E53">
        <v>1.4317226890756301</v>
      </c>
      <c r="F53">
        <v>1.4317226890756301</v>
      </c>
    </row>
    <row r="54" spans="1:6" x14ac:dyDescent="0.25">
      <c r="A54">
        <v>0.50495153813737881</v>
      </c>
      <c r="B54">
        <v>0</v>
      </c>
      <c r="C54">
        <v>0</v>
      </c>
      <c r="D54">
        <v>2.863445378151261</v>
      </c>
      <c r="E54">
        <v>1.4317226890756301</v>
      </c>
      <c r="F54">
        <v>1.4317226890756301</v>
      </c>
    </row>
    <row r="55" spans="1:6" x14ac:dyDescent="0.25">
      <c r="A55">
        <v>0.55246523388116309</v>
      </c>
      <c r="B55">
        <v>0</v>
      </c>
      <c r="C55">
        <v>0</v>
      </c>
      <c r="D55">
        <v>0</v>
      </c>
      <c r="E55">
        <v>1.4317226890756301</v>
      </c>
      <c r="F55">
        <v>1.4317226890756301</v>
      </c>
    </row>
    <row r="56" spans="1:6" x14ac:dyDescent="0.25">
      <c r="A56">
        <v>0.60113780025284447</v>
      </c>
      <c r="B56">
        <v>0</v>
      </c>
      <c r="C56">
        <v>0</v>
      </c>
      <c r="D56">
        <v>5.7268907563025211</v>
      </c>
      <c r="E56">
        <v>2.863445378151261</v>
      </c>
      <c r="F56">
        <v>1.4317226890756301</v>
      </c>
    </row>
    <row r="57" spans="1:6" x14ac:dyDescent="0.25">
      <c r="A57">
        <v>0.5816477033291193</v>
      </c>
      <c r="B57">
        <v>0</v>
      </c>
      <c r="C57">
        <v>0</v>
      </c>
      <c r="D57">
        <v>0</v>
      </c>
      <c r="E57">
        <v>2.863445378151261</v>
      </c>
      <c r="F57">
        <v>1.4317226890756301</v>
      </c>
    </row>
    <row r="58" spans="1:6" x14ac:dyDescent="0.25">
      <c r="A58">
        <v>0.62115465655288671</v>
      </c>
      <c r="B58">
        <v>0</v>
      </c>
      <c r="C58">
        <v>0</v>
      </c>
      <c r="D58">
        <v>2.863445378151261</v>
      </c>
      <c r="E58">
        <v>2.863445378151261</v>
      </c>
      <c r="F58">
        <v>2.147584033613446</v>
      </c>
    </row>
    <row r="59" spans="1:6" x14ac:dyDescent="0.25">
      <c r="A59">
        <v>0.62705436156763583</v>
      </c>
      <c r="B59">
        <v>14.97802197802198</v>
      </c>
      <c r="C59">
        <v>7.2116402116402112</v>
      </c>
      <c r="D59">
        <v>2.863445378151261</v>
      </c>
      <c r="E59">
        <v>1.4317226890756301</v>
      </c>
      <c r="F59">
        <v>1.4317226890756301</v>
      </c>
    </row>
    <row r="60" spans="1:6" x14ac:dyDescent="0.25">
      <c r="A60">
        <v>0.63432364096080918</v>
      </c>
      <c r="B60">
        <v>0</v>
      </c>
      <c r="C60">
        <v>0</v>
      </c>
      <c r="D60">
        <v>2.863445378151261</v>
      </c>
      <c r="E60">
        <v>2.863445378151261</v>
      </c>
      <c r="F60">
        <v>1.4317226890756301</v>
      </c>
    </row>
    <row r="61" spans="1:6" x14ac:dyDescent="0.25">
      <c r="A61">
        <v>0.74831436999578593</v>
      </c>
      <c r="B61">
        <v>14.97802197802198</v>
      </c>
      <c r="C61">
        <v>7.2116402116402112</v>
      </c>
      <c r="D61">
        <v>2.863445378151261</v>
      </c>
      <c r="E61">
        <v>4.295168067226891</v>
      </c>
      <c r="F61">
        <v>2.863445378151261</v>
      </c>
    </row>
    <row r="62" spans="1:6" x14ac:dyDescent="0.25">
      <c r="A62">
        <v>0.51232616940581543</v>
      </c>
      <c r="B62">
        <v>0</v>
      </c>
      <c r="C62">
        <v>0</v>
      </c>
      <c r="D62">
        <v>0</v>
      </c>
      <c r="E62">
        <v>1.4317226890756301</v>
      </c>
      <c r="F62">
        <v>1.4317226890756301</v>
      </c>
    </row>
    <row r="63" spans="1:6" x14ac:dyDescent="0.25">
      <c r="A63">
        <v>0.50052675937631697</v>
      </c>
      <c r="B63">
        <v>0</v>
      </c>
      <c r="C63">
        <v>0</v>
      </c>
      <c r="D63">
        <v>2.863445378151261</v>
      </c>
      <c r="E63">
        <v>1.4317226890756301</v>
      </c>
      <c r="F63">
        <v>0.71586134453781514</v>
      </c>
    </row>
    <row r="64" spans="1:6" x14ac:dyDescent="0.25">
      <c r="A64">
        <v>0.59997892962494737</v>
      </c>
      <c r="B64">
        <v>14.97802197802198</v>
      </c>
      <c r="C64">
        <v>7.2116402116402112</v>
      </c>
      <c r="D64">
        <v>2.863445378151261</v>
      </c>
      <c r="E64">
        <v>2.863445378151261</v>
      </c>
      <c r="F64">
        <v>2.147584033613446</v>
      </c>
    </row>
    <row r="65" spans="1:6" x14ac:dyDescent="0.25">
      <c r="A65">
        <v>0.65044247787610621</v>
      </c>
      <c r="B65">
        <v>14.97802197802198</v>
      </c>
      <c r="C65">
        <v>7.2116402116402112</v>
      </c>
      <c r="D65">
        <v>5.7268907563025211</v>
      </c>
      <c r="E65">
        <v>4.295168067226891</v>
      </c>
      <c r="F65">
        <v>2.147584033613446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FFE3C-040A-4D96-947E-780E02C99124}">
  <sheetPr>
    <tabColor theme="3" tint="0.39997558519241921"/>
  </sheetPr>
  <dimension ref="A1:X17"/>
  <sheetViews>
    <sheetView workbookViewId="0">
      <selection activeCell="I2" sqref="I2:I5"/>
    </sheetView>
  </sheetViews>
  <sheetFormatPr defaultRowHeight="15" x14ac:dyDescent="0.25"/>
  <sheetData>
    <row r="1" spans="1:24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</row>
    <row r="2" spans="1:24" x14ac:dyDescent="0.25">
      <c r="A2">
        <v>0.58877662907268169</v>
      </c>
      <c r="B2">
        <v>0</v>
      </c>
      <c r="C2">
        <v>0</v>
      </c>
      <c r="D2">
        <v>2.109907120743034</v>
      </c>
      <c r="E2">
        <v>1.054953560371517</v>
      </c>
      <c r="F2">
        <v>1.3186919504643959</v>
      </c>
      <c r="H2" s="1" t="s">
        <v>200</v>
      </c>
      <c r="I2">
        <f>AVERAGE(A2:A97)</f>
        <v>0.53079250079214557</v>
      </c>
      <c r="J2">
        <f>AVERAGE(B2:B97)</f>
        <v>1.424540133779264</v>
      </c>
      <c r="K2">
        <f>AVERAGE(C2:C97)</f>
        <v>1.8861966586151366</v>
      </c>
      <c r="L2">
        <f t="shared" ref="L2:N2" si="0">AVERAGE(D2:D97)</f>
        <v>1.7185996180508816</v>
      </c>
      <c r="M2">
        <f t="shared" si="0"/>
        <v>1.5479017023356827</v>
      </c>
      <c r="N2">
        <f t="shared" si="0"/>
        <v>1.3505074414276581</v>
      </c>
    </row>
    <row r="3" spans="1:24" x14ac:dyDescent="0.25">
      <c r="A3">
        <v>0.6138392857142857</v>
      </c>
      <c r="B3">
        <v>0</v>
      </c>
      <c r="C3">
        <v>0</v>
      </c>
      <c r="D3">
        <v>2.109907120743034</v>
      </c>
      <c r="E3">
        <v>2.6373839009287932</v>
      </c>
      <c r="F3">
        <v>1.8461687306501551</v>
      </c>
      <c r="H3" s="1" t="s">
        <v>201</v>
      </c>
      <c r="I3">
        <f>_xlfn.STDEV.P(A2:A97)/4</f>
        <v>2.2974082922280922E-2</v>
      </c>
      <c r="J3">
        <f t="shared" ref="J3:N3" si="1">_xlfn.STDEV.P(B2:B97)/4</f>
        <v>0.80268760000229245</v>
      </c>
      <c r="K3">
        <f t="shared" si="1"/>
        <v>0.70902343870974682</v>
      </c>
      <c r="L3">
        <f>_xlfn.STDEV.P(D2:D97)/4</f>
        <v>0.4168081953117001</v>
      </c>
      <c r="M3">
        <f t="shared" si="1"/>
        <v>0.21772471024176421</v>
      </c>
      <c r="N3">
        <f t="shared" si="1"/>
        <v>0.16617658281555739</v>
      </c>
    </row>
    <row r="4" spans="1:24" x14ac:dyDescent="0.25">
      <c r="A4">
        <v>0.59292763157894735</v>
      </c>
      <c r="B4">
        <v>0</v>
      </c>
      <c r="C4">
        <v>0</v>
      </c>
      <c r="D4">
        <v>0</v>
      </c>
      <c r="E4">
        <v>1.054953560371517</v>
      </c>
      <c r="F4">
        <v>0.79121517027863775</v>
      </c>
      <c r="H4" t="s">
        <v>225</v>
      </c>
      <c r="I4">
        <f>MIN(A2:A65)</f>
        <v>0.35461441213653611</v>
      </c>
    </row>
    <row r="5" spans="1:24" x14ac:dyDescent="0.25">
      <c r="A5">
        <v>0.5452302631578948</v>
      </c>
      <c r="B5">
        <v>0</v>
      </c>
      <c r="C5">
        <v>0</v>
      </c>
      <c r="D5">
        <v>1.054953560371517</v>
      </c>
      <c r="E5">
        <v>0.5274767801857585</v>
      </c>
      <c r="F5">
        <v>1.054953560371517</v>
      </c>
      <c r="H5" t="s">
        <v>226</v>
      </c>
      <c r="I5">
        <f>MAX(A2:A65)</f>
        <v>0.68261199696279418</v>
      </c>
    </row>
    <row r="6" spans="1:24" x14ac:dyDescent="0.25">
      <c r="A6">
        <v>0.68261199696279418</v>
      </c>
      <c r="B6">
        <v>6.8377926421404691</v>
      </c>
      <c r="C6">
        <v>6.5845410628019323</v>
      </c>
      <c r="D6">
        <v>4.3574168797953963</v>
      </c>
      <c r="E6">
        <v>3.2680626598465472</v>
      </c>
      <c r="F6">
        <v>2.2876438618925832</v>
      </c>
    </row>
    <row r="7" spans="1:24" x14ac:dyDescent="0.25">
      <c r="A7">
        <v>0.44600706480472752</v>
      </c>
      <c r="B7">
        <v>0</v>
      </c>
      <c r="C7">
        <v>0</v>
      </c>
      <c r="D7">
        <v>0.87148337595907932</v>
      </c>
      <c r="E7">
        <v>0.65361253196930957</v>
      </c>
      <c r="F7">
        <v>0.65361253196930957</v>
      </c>
    </row>
    <row r="8" spans="1:24" x14ac:dyDescent="0.25">
      <c r="A8">
        <v>0.65813277871314912</v>
      </c>
      <c r="B8">
        <v>4.5585284280936458</v>
      </c>
      <c r="C8">
        <v>4.3896940418679549</v>
      </c>
      <c r="D8">
        <v>3.4859335038363168</v>
      </c>
      <c r="E8">
        <v>2.832320971867007</v>
      </c>
      <c r="F8">
        <v>2.069773017902814</v>
      </c>
      <c r="T8" s="1" t="s">
        <v>3</v>
      </c>
      <c r="U8" s="1" t="s">
        <v>4</v>
      </c>
      <c r="V8" s="1" t="s">
        <v>5</v>
      </c>
      <c r="W8" s="1" t="s">
        <v>6</v>
      </c>
      <c r="X8" s="1" t="s">
        <v>7</v>
      </c>
    </row>
    <row r="9" spans="1:24" x14ac:dyDescent="0.25">
      <c r="A9">
        <v>0.6011851705126936</v>
      </c>
      <c r="B9">
        <v>11.39632107023411</v>
      </c>
      <c r="C9">
        <v>6.5845410628019323</v>
      </c>
      <c r="D9">
        <v>3.4859335038363168</v>
      </c>
      <c r="E9">
        <v>2.1787084398976981</v>
      </c>
      <c r="F9">
        <v>1.7429667519181591</v>
      </c>
      <c r="R9" t="s">
        <v>8</v>
      </c>
      <c r="T9">
        <f>AVERAGE(B2:B5)</f>
        <v>0</v>
      </c>
      <c r="U9">
        <f t="shared" ref="U9:X9" si="2">AVERAGE(C2:C5)</f>
        <v>0</v>
      </c>
      <c r="V9">
        <f t="shared" si="2"/>
        <v>1.3186919504643964</v>
      </c>
      <c r="W9">
        <f t="shared" si="2"/>
        <v>1.3186919504643966</v>
      </c>
      <c r="X9">
        <f t="shared" si="2"/>
        <v>1.2527573529411764</v>
      </c>
    </row>
    <row r="10" spans="1:24" x14ac:dyDescent="0.25">
      <c r="A10">
        <v>0.50821033210332112</v>
      </c>
      <c r="B10">
        <v>0</v>
      </c>
      <c r="C10">
        <v>0</v>
      </c>
      <c r="D10">
        <v>0</v>
      </c>
      <c r="E10">
        <v>1.252757352941176</v>
      </c>
      <c r="F10">
        <v>1.8791360294117649</v>
      </c>
      <c r="T10">
        <f>_xlfn.STDEV.P(B2:B5)/2</f>
        <v>0</v>
      </c>
      <c r="U10">
        <f t="shared" ref="U10" si="3">_xlfn.STDEV.S(C2:C5)</f>
        <v>0</v>
      </c>
      <c r="V10">
        <f>_xlfn.STDEV.P(D2:D5)/2</f>
        <v>0.43736064137523306</v>
      </c>
      <c r="W10">
        <f t="shared" ref="W10:X10" si="4">_xlfn.STDEV.P(E2:E5)/2</f>
        <v>0.39560758513931893</v>
      </c>
      <c r="X10">
        <f t="shared" si="4"/>
        <v>0.19503716970696527</v>
      </c>
    </row>
    <row r="11" spans="1:24" x14ac:dyDescent="0.25">
      <c r="A11">
        <v>0.46651291512915127</v>
      </c>
      <c r="B11">
        <v>0</v>
      </c>
      <c r="C11">
        <v>6.3101851851851842</v>
      </c>
      <c r="D11">
        <v>2.5055147058823528</v>
      </c>
      <c r="E11">
        <v>1.252757352941176</v>
      </c>
      <c r="F11">
        <v>0.6263786764705882</v>
      </c>
      <c r="J11" t="s">
        <v>212</v>
      </c>
      <c r="K11" t="s">
        <v>2</v>
      </c>
      <c r="L11" t="s">
        <v>3</v>
      </c>
      <c r="M11" t="s">
        <v>4</v>
      </c>
      <c r="N11" t="s">
        <v>5</v>
      </c>
      <c r="O11" t="s">
        <v>6</v>
      </c>
      <c r="P11" t="s">
        <v>7</v>
      </c>
      <c r="R11" t="s">
        <v>53</v>
      </c>
      <c r="T11">
        <f>AVERAGE(B6:B9)</f>
        <v>5.6981605351170561</v>
      </c>
      <c r="U11">
        <f t="shared" ref="U11:X11" si="5">AVERAGE(C6:C9)</f>
        <v>4.3896940418679549</v>
      </c>
      <c r="V11">
        <f t="shared" si="5"/>
        <v>3.0501918158567776</v>
      </c>
      <c r="W11">
        <f t="shared" si="5"/>
        <v>2.2331761508951402</v>
      </c>
      <c r="X11">
        <f t="shared" si="5"/>
        <v>1.6884990409207163</v>
      </c>
    </row>
    <row r="12" spans="1:24" x14ac:dyDescent="0.25">
      <c r="A12">
        <v>0.43883763837638368</v>
      </c>
      <c r="B12">
        <v>0</v>
      </c>
      <c r="C12">
        <v>0</v>
      </c>
      <c r="D12">
        <v>2.5055147058823528</v>
      </c>
      <c r="E12">
        <v>1.252757352941176</v>
      </c>
      <c r="F12">
        <v>1.252757352941176</v>
      </c>
      <c r="J12" t="s">
        <v>200</v>
      </c>
      <c r="K12">
        <v>0.53079250079214557</v>
      </c>
      <c r="L12">
        <v>1.424540133779264</v>
      </c>
      <c r="M12">
        <v>1.8861966586151366</v>
      </c>
      <c r="N12">
        <v>1.7185996180508816</v>
      </c>
      <c r="O12">
        <v>1.5479017023356827</v>
      </c>
      <c r="P12">
        <v>1.3505074414276581</v>
      </c>
      <c r="T12">
        <f>_xlfn.STDEV.P(B14:B17)</f>
        <v>0</v>
      </c>
      <c r="U12">
        <f t="shared" ref="U12:X12" si="6">_xlfn.STDEV.S(C14:C37)</f>
        <v>0</v>
      </c>
      <c r="V12">
        <f t="shared" si="6"/>
        <v>0</v>
      </c>
      <c r="W12">
        <f t="shared" si="6"/>
        <v>0.71586134453781491</v>
      </c>
      <c r="X12">
        <f t="shared" si="6"/>
        <v>0.68538505665540372</v>
      </c>
    </row>
    <row r="13" spans="1:24" x14ac:dyDescent="0.25">
      <c r="A13">
        <v>0.60009225092250917</v>
      </c>
      <c r="B13">
        <v>0</v>
      </c>
      <c r="C13">
        <v>6.3101851851851842</v>
      </c>
      <c r="D13">
        <v>5.0110294117647056</v>
      </c>
      <c r="E13">
        <v>2.5055147058823528</v>
      </c>
      <c r="F13">
        <v>2.5055147058823528</v>
      </c>
      <c r="J13" t="s">
        <v>201</v>
      </c>
      <c r="K13">
        <v>2.2974082922280922E-2</v>
      </c>
      <c r="L13">
        <v>0.80268760000229245</v>
      </c>
      <c r="M13">
        <v>0.70902343870974682</v>
      </c>
      <c r="N13">
        <v>0.4168081953117001</v>
      </c>
      <c r="O13">
        <v>0.21772471024176421</v>
      </c>
      <c r="P13">
        <v>0.16617658281555739</v>
      </c>
      <c r="R13" t="s">
        <v>98</v>
      </c>
      <c r="T13">
        <f>AVERAGE(B10:B13)</f>
        <v>0</v>
      </c>
      <c r="U13">
        <f t="shared" ref="U13:X13" si="7">AVERAGE(C10:C13)</f>
        <v>3.1550925925925921</v>
      </c>
      <c r="V13">
        <f t="shared" si="7"/>
        <v>2.5055147058823528</v>
      </c>
      <c r="W13">
        <f t="shared" si="7"/>
        <v>1.5659466911764701</v>
      </c>
      <c r="X13">
        <f t="shared" si="7"/>
        <v>1.5659466911764706</v>
      </c>
    </row>
    <row r="14" spans="1:24" x14ac:dyDescent="0.25">
      <c r="A14">
        <v>0.35461441213653611</v>
      </c>
      <c r="B14">
        <v>0</v>
      </c>
      <c r="C14">
        <v>0</v>
      </c>
      <c r="D14">
        <v>0</v>
      </c>
      <c r="E14">
        <v>0</v>
      </c>
      <c r="F14">
        <v>0</v>
      </c>
      <c r="T14">
        <f>_xlfn.STDEV.S(B10:B13)</f>
        <v>0</v>
      </c>
      <c r="U14">
        <f>_xlfn.STDEV.P(C10:C13)/2</f>
        <v>1.5775462962962961</v>
      </c>
      <c r="V14">
        <f t="shared" ref="V14:X14" si="8">_xlfn.STDEV.P(D10:D13)/2</f>
        <v>0.88583321944601479</v>
      </c>
      <c r="W14">
        <f t="shared" si="8"/>
        <v>0.27122992310620175</v>
      </c>
      <c r="X14">
        <f t="shared" si="8"/>
        <v>0.35015632506114563</v>
      </c>
    </row>
    <row r="15" spans="1:24" x14ac:dyDescent="0.25">
      <c r="A15">
        <v>0.43194268857985668</v>
      </c>
      <c r="B15">
        <v>0</v>
      </c>
      <c r="C15">
        <v>0</v>
      </c>
      <c r="D15">
        <v>0</v>
      </c>
      <c r="E15">
        <v>1.4317226890756301</v>
      </c>
      <c r="F15">
        <v>1.4317226890756301</v>
      </c>
      <c r="R15" t="s">
        <v>143</v>
      </c>
      <c r="T15">
        <f>AVERAGE(B14:B17)</f>
        <v>0</v>
      </c>
      <c r="U15">
        <f>AVERAGE(C14:C17)</f>
        <v>0</v>
      </c>
      <c r="V15">
        <f>AVERAGE(D14:D17)</f>
        <v>0</v>
      </c>
      <c r="W15">
        <f t="shared" ref="W15:X15" si="9">AVERAGE(E14:E17)</f>
        <v>1.0737920168067225</v>
      </c>
      <c r="X15">
        <f t="shared" si="9"/>
        <v>0.89482668067226878</v>
      </c>
    </row>
    <row r="16" spans="1:24" x14ac:dyDescent="0.25">
      <c r="A16">
        <v>0.42762326169405812</v>
      </c>
      <c r="B16">
        <v>0</v>
      </c>
      <c r="C16">
        <v>0</v>
      </c>
      <c r="D16">
        <v>0</v>
      </c>
      <c r="E16">
        <v>1.4317226890756301</v>
      </c>
      <c r="F16">
        <v>0.71586134453781514</v>
      </c>
      <c r="T16">
        <f>_xlfn.STDEV.S(B14:B17)</f>
        <v>0</v>
      </c>
      <c r="U16">
        <f>_xlfn.STDEV.S(C14:C17)</f>
        <v>0</v>
      </c>
      <c r="V16">
        <f>_xlfn.STDEV.S(D14:D17)</f>
        <v>0</v>
      </c>
      <c r="W16">
        <f>_xlfn.STDEV.P(E14:E17)/2</f>
        <v>0.30997705497851619</v>
      </c>
      <c r="X16">
        <f>_xlfn.STDEV.P(F14:F17)/2</f>
        <v>0.29678043521890818</v>
      </c>
    </row>
    <row r="17" spans="1:6" x14ac:dyDescent="0.25">
      <c r="A17">
        <v>0.53613569321533927</v>
      </c>
      <c r="B17">
        <v>0</v>
      </c>
      <c r="C17">
        <v>0</v>
      </c>
      <c r="D17">
        <v>0</v>
      </c>
      <c r="E17">
        <v>1.4317226890756301</v>
      </c>
      <c r="F17">
        <v>1.4317226890756301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652C-6282-41AF-9430-821BD1A8C76E}">
  <sheetPr>
    <tabColor theme="3" tint="0.39997558519241921"/>
  </sheetPr>
  <dimension ref="A1:V97"/>
  <sheetViews>
    <sheetView topLeftCell="A76" workbookViewId="0">
      <selection activeCell="A2" sqref="A2:A97"/>
    </sheetView>
  </sheetViews>
  <sheetFormatPr defaultRowHeight="15" x14ac:dyDescent="0.25"/>
  <sheetData>
    <row r="1" spans="1:22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</row>
    <row r="2" spans="1:22" x14ac:dyDescent="0.25">
      <c r="A2">
        <v>0.51907111528822059</v>
      </c>
      <c r="B2">
        <v>0</v>
      </c>
      <c r="C2">
        <v>0</v>
      </c>
      <c r="D2">
        <v>0</v>
      </c>
      <c r="E2">
        <v>0</v>
      </c>
      <c r="F2">
        <v>0.79121517027863775</v>
      </c>
      <c r="H2" s="1" t="s">
        <v>200</v>
      </c>
      <c r="I2">
        <f>AVERAGE(A2:A97)</f>
        <v>0.53918605821899002</v>
      </c>
      <c r="J2">
        <f>AVERAGE(B2:B97)</f>
        <v>1.1082136780077287</v>
      </c>
      <c r="K2">
        <f t="shared" ref="K2:N2" si="0">AVERAGE(C2:C97)</f>
        <v>1.5623114656861559</v>
      </c>
      <c r="L2">
        <f t="shared" si="0"/>
        <v>1.3016451950488424</v>
      </c>
      <c r="M2">
        <f t="shared" si="0"/>
        <v>1.1546361263863372</v>
      </c>
      <c r="N2">
        <f t="shared" si="0"/>
        <v>1.1388947531422466</v>
      </c>
    </row>
    <row r="3" spans="1:22" x14ac:dyDescent="0.25">
      <c r="A3">
        <v>0.49835526315789469</v>
      </c>
      <c r="B3">
        <v>0</v>
      </c>
      <c r="C3">
        <v>0</v>
      </c>
      <c r="D3">
        <v>0</v>
      </c>
      <c r="E3">
        <v>0.5274767801857585</v>
      </c>
      <c r="F3">
        <v>0.79121517027863775</v>
      </c>
      <c r="H3" s="1" t="s">
        <v>201</v>
      </c>
      <c r="I3">
        <f>_xlfn.STDEV.P(A2:A97)/SQRT(96)</f>
        <v>1.2203810002316254E-2</v>
      </c>
      <c r="J3">
        <f t="shared" ref="J3:N3" si="1">_xlfn.STDEV.P(B2:B97)/SQRT(96)</f>
        <v>0.25548807254900374</v>
      </c>
      <c r="K3">
        <f t="shared" si="1"/>
        <v>0.24996334115580773</v>
      </c>
      <c r="L3">
        <f t="shared" si="1"/>
        <v>0.14579820662123949</v>
      </c>
      <c r="M3">
        <f t="shared" si="1"/>
        <v>0.10069889935022006</v>
      </c>
      <c r="N3">
        <f t="shared" si="1"/>
        <v>7.5627301332896163E-2</v>
      </c>
    </row>
    <row r="4" spans="1:22" x14ac:dyDescent="0.25">
      <c r="A4">
        <v>0.55932800751879697</v>
      </c>
      <c r="B4">
        <v>5.5182186234817818</v>
      </c>
      <c r="C4">
        <v>2.6569200779727091</v>
      </c>
      <c r="D4">
        <v>1.054953560371517</v>
      </c>
      <c r="E4">
        <v>1.054953560371517</v>
      </c>
      <c r="F4">
        <v>1.054953560371517</v>
      </c>
      <c r="H4" t="s">
        <v>225</v>
      </c>
      <c r="I4">
        <f>MIN(A2:A97)</f>
        <v>0.1124104509060261</v>
      </c>
    </row>
    <row r="5" spans="1:22" x14ac:dyDescent="0.25">
      <c r="A5">
        <v>0.57029291979949881</v>
      </c>
      <c r="B5">
        <v>0</v>
      </c>
      <c r="C5">
        <v>0</v>
      </c>
      <c r="D5">
        <v>1.054953560371517</v>
      </c>
      <c r="E5">
        <v>1.5824303405572751</v>
      </c>
      <c r="F5">
        <v>1.054953560371517</v>
      </c>
      <c r="H5" t="s">
        <v>226</v>
      </c>
      <c r="I5">
        <f>MAX(A2:A97)</f>
        <v>0.74570004291703818</v>
      </c>
    </row>
    <row r="6" spans="1:22" x14ac:dyDescent="0.25">
      <c r="A6">
        <v>0.46350250626566408</v>
      </c>
      <c r="B6">
        <v>0</v>
      </c>
      <c r="C6">
        <v>0</v>
      </c>
      <c r="D6">
        <v>1.054953560371517</v>
      </c>
      <c r="E6">
        <v>0.5274767801857585</v>
      </c>
      <c r="F6">
        <v>1.054953560371517</v>
      </c>
      <c r="H6" t="s">
        <v>213</v>
      </c>
      <c r="I6" t="s">
        <v>2</v>
      </c>
      <c r="J6" t="s">
        <v>3</v>
      </c>
      <c r="K6" t="s">
        <v>4</v>
      </c>
      <c r="L6" t="s">
        <v>5</v>
      </c>
      <c r="M6" t="s">
        <v>6</v>
      </c>
      <c r="N6" t="s">
        <v>7</v>
      </c>
    </row>
    <row r="7" spans="1:22" x14ac:dyDescent="0.25">
      <c r="A7">
        <v>0.54832393483709274</v>
      </c>
      <c r="B7">
        <v>0</v>
      </c>
      <c r="C7">
        <v>0</v>
      </c>
      <c r="D7">
        <v>0</v>
      </c>
      <c r="E7">
        <v>0.5274767801857585</v>
      </c>
      <c r="F7">
        <v>1.054953560371517</v>
      </c>
      <c r="H7" t="s">
        <v>200</v>
      </c>
      <c r="I7">
        <v>0.53918605821899002</v>
      </c>
      <c r="J7">
        <v>1.1082136780077287</v>
      </c>
      <c r="K7">
        <v>1.5623114656861559</v>
      </c>
      <c r="L7">
        <v>1.3016451950488424</v>
      </c>
      <c r="M7">
        <v>1.1546361263863372</v>
      </c>
      <c r="N7">
        <v>1.1388947531422466</v>
      </c>
    </row>
    <row r="8" spans="1:22" x14ac:dyDescent="0.25">
      <c r="A8">
        <v>0.55881892230576435</v>
      </c>
      <c r="B8">
        <v>0</v>
      </c>
      <c r="C8">
        <v>0</v>
      </c>
      <c r="D8">
        <v>1.054953560371517</v>
      </c>
      <c r="E8">
        <v>0.5274767801857585</v>
      </c>
      <c r="F8">
        <v>0.26373839009287919</v>
      </c>
      <c r="H8" t="s">
        <v>201</v>
      </c>
      <c r="I8">
        <v>1.2203810002316254E-2</v>
      </c>
      <c r="J8">
        <v>0.25548807254900374</v>
      </c>
      <c r="K8">
        <v>0.24996334115580773</v>
      </c>
      <c r="L8">
        <v>0.14579820662123949</v>
      </c>
      <c r="M8">
        <v>0.10069889935022006</v>
      </c>
      <c r="N8">
        <v>7.5627301332896163E-2</v>
      </c>
    </row>
    <row r="9" spans="1:22" x14ac:dyDescent="0.25">
      <c r="A9">
        <v>0.54949874686716793</v>
      </c>
      <c r="B9">
        <v>0</v>
      </c>
      <c r="C9">
        <v>0</v>
      </c>
      <c r="D9">
        <v>0</v>
      </c>
      <c r="E9">
        <v>0</v>
      </c>
      <c r="F9">
        <v>0.26373839009287919</v>
      </c>
    </row>
    <row r="10" spans="1:22" x14ac:dyDescent="0.25">
      <c r="A10">
        <v>0.45950814536340862</v>
      </c>
      <c r="B10">
        <v>0</v>
      </c>
      <c r="C10">
        <v>0</v>
      </c>
      <c r="D10">
        <v>0</v>
      </c>
      <c r="E10">
        <v>0</v>
      </c>
      <c r="F10">
        <v>0.79121517027863775</v>
      </c>
    </row>
    <row r="11" spans="1:22" x14ac:dyDescent="0.25">
      <c r="A11">
        <v>0.45805921052631582</v>
      </c>
      <c r="B11">
        <v>0</v>
      </c>
      <c r="C11">
        <v>0</v>
      </c>
      <c r="D11">
        <v>0</v>
      </c>
      <c r="E11">
        <v>0</v>
      </c>
      <c r="F11">
        <v>0.26373839009287919</v>
      </c>
    </row>
    <row r="12" spans="1:22" x14ac:dyDescent="0.25">
      <c r="A12">
        <v>0.49702380952380948</v>
      </c>
      <c r="B12">
        <v>0</v>
      </c>
      <c r="C12">
        <v>0</v>
      </c>
      <c r="D12">
        <v>0</v>
      </c>
      <c r="E12">
        <v>0.5274767801857585</v>
      </c>
      <c r="F12">
        <v>1.054953560371517</v>
      </c>
      <c r="R12" s="1" t="s">
        <v>3</v>
      </c>
      <c r="S12" s="1" t="s">
        <v>4</v>
      </c>
      <c r="T12" s="1" t="s">
        <v>5</v>
      </c>
      <c r="U12" s="1" t="s">
        <v>6</v>
      </c>
      <c r="V12" s="1" t="s">
        <v>7</v>
      </c>
    </row>
    <row r="13" spans="1:22" x14ac:dyDescent="0.25">
      <c r="A13">
        <v>0.56676848370927324</v>
      </c>
      <c r="B13">
        <v>0</v>
      </c>
      <c r="C13">
        <v>0</v>
      </c>
      <c r="D13">
        <v>1.054953560371517</v>
      </c>
      <c r="E13">
        <v>0.5274767801857585</v>
      </c>
      <c r="F13">
        <v>0.26373839009287919</v>
      </c>
      <c r="P13" t="s">
        <v>8</v>
      </c>
      <c r="R13">
        <f>AVERAGE(B2:B25)</f>
        <v>1.149628879892038</v>
      </c>
      <c r="S13">
        <f t="shared" ref="S13:V13" si="2">AVERAGE(C2:C25)</f>
        <v>1.2177550357374918</v>
      </c>
      <c r="T13">
        <f t="shared" si="2"/>
        <v>0.92308436532507743</v>
      </c>
      <c r="U13">
        <f t="shared" si="2"/>
        <v>0.79121517027863764</v>
      </c>
      <c r="V13">
        <f t="shared" si="2"/>
        <v>1.0219862616099069</v>
      </c>
    </row>
    <row r="14" spans="1:22" x14ac:dyDescent="0.25">
      <c r="A14">
        <v>0.56559367167919794</v>
      </c>
      <c r="B14">
        <v>0</v>
      </c>
      <c r="C14">
        <v>0</v>
      </c>
      <c r="D14">
        <v>0</v>
      </c>
      <c r="E14">
        <v>0</v>
      </c>
      <c r="F14">
        <v>0.5274767801857585</v>
      </c>
      <c r="R14">
        <f>_xlfn.STDEV.P(B2:B25)/SQRT(24)</f>
        <v>0.45745022195639506</v>
      </c>
      <c r="S14">
        <f>_xlfn.STDEV.P(C2:C25)/SQRT(24)</f>
        <v>0.38282701449343304</v>
      </c>
      <c r="T14">
        <f t="shared" ref="T14:V14" si="3">_xlfn.STDEV.P(D2:D25)/SQRT(24)</f>
        <v>0.20908187899711633</v>
      </c>
      <c r="U14">
        <f>_xlfn.STDEV.P(E2:E25)/SQRT(24)</f>
        <v>0.14906339923567696</v>
      </c>
      <c r="V14">
        <f t="shared" si="3"/>
        <v>0.13306569961961201</v>
      </c>
    </row>
    <row r="15" spans="1:22" x14ac:dyDescent="0.25">
      <c r="A15">
        <v>0.51080827067669177</v>
      </c>
      <c r="B15">
        <v>0</v>
      </c>
      <c r="C15">
        <v>0</v>
      </c>
      <c r="D15">
        <v>0</v>
      </c>
      <c r="E15">
        <v>0</v>
      </c>
      <c r="F15">
        <v>0.26373839009287919</v>
      </c>
      <c r="P15" t="s">
        <v>53</v>
      </c>
      <c r="R15">
        <f>AVERAGE(B26:B49)</f>
        <v>2.6591415830546272</v>
      </c>
      <c r="S15">
        <f t="shared" ref="S15:V15" si="4">AVERAGE(C26:C49)</f>
        <v>2.514928878153516</v>
      </c>
      <c r="T15">
        <f t="shared" si="4"/>
        <v>2.1060848252344422</v>
      </c>
      <c r="U15">
        <f t="shared" si="4"/>
        <v>1.8065124147485081</v>
      </c>
      <c r="V15">
        <f t="shared" si="4"/>
        <v>1.6022584985080988</v>
      </c>
    </row>
    <row r="16" spans="1:22" x14ac:dyDescent="0.25">
      <c r="A16">
        <v>0.50097901002506262</v>
      </c>
      <c r="B16">
        <v>5.5182186234817818</v>
      </c>
      <c r="C16">
        <v>5.3138401559454183</v>
      </c>
      <c r="D16">
        <v>3.164860681114551</v>
      </c>
      <c r="E16">
        <v>1.5824303405572751</v>
      </c>
      <c r="F16">
        <v>1.054953560371517</v>
      </c>
      <c r="R16">
        <f>_xlfn.STDEV.P(B26:B49)/SQRT(24)</f>
        <v>0.54830575313925578</v>
      </c>
      <c r="S16">
        <f t="shared" ref="S16:V16" si="5">_xlfn.STDEV.P(C26:C49)/SQRT(24)</f>
        <v>0.47730198886598524</v>
      </c>
      <c r="T16">
        <f t="shared" si="5"/>
        <v>0.31411987120325391</v>
      </c>
      <c r="U16">
        <f t="shared" si="5"/>
        <v>0.22254101010997379</v>
      </c>
      <c r="V16">
        <f t="shared" si="5"/>
        <v>0.14172644912515886</v>
      </c>
    </row>
    <row r="17" spans="1:22" x14ac:dyDescent="0.25">
      <c r="A17">
        <v>0.57514880952380953</v>
      </c>
      <c r="B17">
        <v>5.5182186234817818</v>
      </c>
      <c r="C17">
        <v>2.6569200779727091</v>
      </c>
      <c r="D17">
        <v>2.109907120743034</v>
      </c>
      <c r="E17">
        <v>1.054953560371517</v>
      </c>
      <c r="F17">
        <v>1.054953560371517</v>
      </c>
      <c r="P17" t="s">
        <v>98</v>
      </c>
      <c r="R17">
        <f>AVERAGE(B50:B73)</f>
        <v>0</v>
      </c>
      <c r="S17">
        <f t="shared" ref="S17:V17" si="6">AVERAGE(C50:C73)</f>
        <v>1.3146219135802466</v>
      </c>
      <c r="T17">
        <f t="shared" si="6"/>
        <v>1.4615502450980389</v>
      </c>
      <c r="U17">
        <f t="shared" si="6"/>
        <v>1.3049555759803917</v>
      </c>
      <c r="V17">
        <f t="shared" si="6"/>
        <v>1.0961626838235292</v>
      </c>
    </row>
    <row r="18" spans="1:22" x14ac:dyDescent="0.25">
      <c r="A18">
        <v>0.39395363408521311</v>
      </c>
      <c r="B18">
        <v>5.5182186234817818</v>
      </c>
      <c r="C18">
        <v>5.3138401559454183</v>
      </c>
      <c r="D18">
        <v>3.164860681114551</v>
      </c>
      <c r="E18">
        <v>1.5824303405572751</v>
      </c>
      <c r="F18">
        <v>0.79121517027863775</v>
      </c>
      <c r="R18">
        <f>_xlfn.STDEV.P(B50:B73)/SQRT(24)</f>
        <v>0</v>
      </c>
      <c r="S18">
        <f t="shared" ref="S18:V18" si="7">_xlfn.STDEV.P(C50:C73)/SQRT(24)</f>
        <v>0.52310280010754429</v>
      </c>
      <c r="T18">
        <f t="shared" si="7"/>
        <v>0.29218574110455858</v>
      </c>
      <c r="U18">
        <f t="shared" si="7"/>
        <v>0.17279372703491475</v>
      </c>
      <c r="V18">
        <f t="shared" si="7"/>
        <v>0.15767838218069669</v>
      </c>
    </row>
    <row r="19" spans="1:22" x14ac:dyDescent="0.25">
      <c r="A19">
        <v>0.59304511278195493</v>
      </c>
      <c r="B19">
        <v>0</v>
      </c>
      <c r="C19">
        <v>0</v>
      </c>
      <c r="D19">
        <v>0</v>
      </c>
      <c r="E19">
        <v>0</v>
      </c>
      <c r="F19">
        <v>0.79121517027863775</v>
      </c>
      <c r="P19" t="s">
        <v>143</v>
      </c>
      <c r="R19">
        <f>AVERAGE(B74:B97)</f>
        <v>0.6240842490842492</v>
      </c>
      <c r="S19">
        <f t="shared" ref="S19:V19" si="8">AVERAGE(C74:C97)</f>
        <v>1.2019400352733685</v>
      </c>
      <c r="T19">
        <f t="shared" si="8"/>
        <v>0.71586134453781536</v>
      </c>
      <c r="U19">
        <f t="shared" si="8"/>
        <v>0.71586134453781514</v>
      </c>
      <c r="V19">
        <f t="shared" si="8"/>
        <v>0.83517156862745112</v>
      </c>
    </row>
    <row r="20" spans="1:22" x14ac:dyDescent="0.25">
      <c r="A20">
        <v>0.68851817042606511</v>
      </c>
      <c r="B20">
        <v>0</v>
      </c>
      <c r="C20">
        <v>2.6569200779727091</v>
      </c>
      <c r="D20">
        <v>1.054953560371517</v>
      </c>
      <c r="E20">
        <v>2.109907120743034</v>
      </c>
      <c r="F20">
        <v>2.3736455108359129</v>
      </c>
      <c r="R20">
        <f>_xlfn.STDEV.P(B74:B97)/SQRT(24)</f>
        <v>0.61094416169313215</v>
      </c>
      <c r="S20">
        <f t="shared" ref="S20:V20" si="9">_xlfn.STDEV.P(C74:C97)/SQRT(24)</f>
        <v>0.54860805840648241</v>
      </c>
      <c r="T20">
        <f t="shared" si="9"/>
        <v>0.25309520555600434</v>
      </c>
      <c r="U20">
        <f t="shared" si="9"/>
        <v>0.16873013703733619</v>
      </c>
      <c r="V20">
        <f t="shared" si="9"/>
        <v>0.12418201843804014</v>
      </c>
    </row>
    <row r="21" spans="1:22" x14ac:dyDescent="0.25">
      <c r="A21">
        <v>0.68475877192982448</v>
      </c>
      <c r="B21">
        <v>0</v>
      </c>
      <c r="C21">
        <v>2.6569200779727091</v>
      </c>
      <c r="D21">
        <v>2.109907120743034</v>
      </c>
      <c r="E21">
        <v>1.5824303405572751</v>
      </c>
      <c r="F21">
        <v>2.109907120743034</v>
      </c>
    </row>
    <row r="22" spans="1:22" x14ac:dyDescent="0.25">
      <c r="A22">
        <v>0.49299028822055141</v>
      </c>
      <c r="B22">
        <v>0</v>
      </c>
      <c r="C22">
        <v>0</v>
      </c>
      <c r="D22">
        <v>0</v>
      </c>
      <c r="E22">
        <v>0.5274767801857585</v>
      </c>
      <c r="F22">
        <v>0.79121517027863775</v>
      </c>
    </row>
    <row r="23" spans="1:22" x14ac:dyDescent="0.25">
      <c r="A23">
        <v>0.67982456140350878</v>
      </c>
      <c r="B23">
        <v>0</v>
      </c>
      <c r="C23">
        <v>2.6569200779727091</v>
      </c>
      <c r="D23">
        <v>1.054953560371517</v>
      </c>
      <c r="E23">
        <v>0.5274767801857585</v>
      </c>
      <c r="F23">
        <v>2.3736455108359129</v>
      </c>
    </row>
    <row r="24" spans="1:22" x14ac:dyDescent="0.25">
      <c r="A24">
        <v>0.65256892230576447</v>
      </c>
      <c r="B24">
        <v>5.5182186234817818</v>
      </c>
      <c r="C24">
        <v>5.3138401559454183</v>
      </c>
      <c r="D24">
        <v>2.109907120743034</v>
      </c>
      <c r="E24">
        <v>2.109907120743034</v>
      </c>
      <c r="F24">
        <v>2.3736455108359129</v>
      </c>
    </row>
    <row r="25" spans="1:22" x14ac:dyDescent="0.25">
      <c r="A25">
        <v>0.66815476190476186</v>
      </c>
      <c r="B25">
        <v>0</v>
      </c>
      <c r="C25">
        <v>0</v>
      </c>
      <c r="D25">
        <v>2.109907120743034</v>
      </c>
      <c r="E25">
        <v>2.109907120743034</v>
      </c>
      <c r="F25">
        <v>1.3186919504643959</v>
      </c>
    </row>
    <row r="26" spans="1:22" x14ac:dyDescent="0.25">
      <c r="A26">
        <v>0.73982371001287517</v>
      </c>
      <c r="B26">
        <v>9.1170568561872916</v>
      </c>
      <c r="C26">
        <v>5.4871175523349436</v>
      </c>
      <c r="D26">
        <v>3.921675191815857</v>
      </c>
      <c r="E26">
        <v>3.7038043478260869</v>
      </c>
      <c r="F26">
        <v>2.6144501278772379</v>
      </c>
    </row>
    <row r="27" spans="1:22" x14ac:dyDescent="0.25">
      <c r="A27">
        <v>0.69966326631672771</v>
      </c>
      <c r="B27">
        <v>4.5585284280936458</v>
      </c>
      <c r="C27">
        <v>5.4871175523349436</v>
      </c>
      <c r="D27">
        <v>3.4859335038363168</v>
      </c>
      <c r="E27">
        <v>2.6144501278772379</v>
      </c>
      <c r="F27">
        <v>2.1787084398976981</v>
      </c>
    </row>
    <row r="28" spans="1:22" x14ac:dyDescent="0.25">
      <c r="A28">
        <v>0.6455382786966426</v>
      </c>
      <c r="B28">
        <v>2.2792642140468229</v>
      </c>
      <c r="C28">
        <v>4.3896940418679549</v>
      </c>
      <c r="D28">
        <v>1.7429667519181591</v>
      </c>
      <c r="E28">
        <v>1.7429667519181591</v>
      </c>
      <c r="F28">
        <v>1.7429667519181591</v>
      </c>
    </row>
    <row r="29" spans="1:22" x14ac:dyDescent="0.25">
      <c r="A29">
        <v>0.65588788749133409</v>
      </c>
      <c r="B29">
        <v>2.2792642140468229</v>
      </c>
      <c r="C29">
        <v>2.194847020933977</v>
      </c>
      <c r="D29">
        <v>3.050191815856778</v>
      </c>
      <c r="E29">
        <v>2.1787084398976981</v>
      </c>
      <c r="F29">
        <v>1.634031329923274</v>
      </c>
    </row>
    <row r="30" spans="1:22" x14ac:dyDescent="0.25">
      <c r="A30">
        <v>0.63418177016275457</v>
      </c>
      <c r="B30">
        <v>2.2792642140468229</v>
      </c>
      <c r="C30">
        <v>1.0974235104669889</v>
      </c>
      <c r="D30">
        <v>2.1787084398976981</v>
      </c>
      <c r="E30">
        <v>1.9608375959079281</v>
      </c>
      <c r="F30">
        <v>1.851902173913043</v>
      </c>
    </row>
    <row r="31" spans="1:22" x14ac:dyDescent="0.25">
      <c r="A31">
        <v>0.74570004291703818</v>
      </c>
      <c r="B31">
        <v>6.8377926421404691</v>
      </c>
      <c r="C31">
        <v>5.4871175523349436</v>
      </c>
      <c r="D31">
        <v>3.921675191815857</v>
      </c>
      <c r="E31">
        <v>2.832320971867007</v>
      </c>
      <c r="F31">
        <v>2.5055147058823528</v>
      </c>
    </row>
    <row r="32" spans="1:22" x14ac:dyDescent="0.25">
      <c r="A32">
        <v>0.51832227394275532</v>
      </c>
      <c r="B32">
        <v>0</v>
      </c>
      <c r="C32">
        <v>0</v>
      </c>
      <c r="D32">
        <v>0</v>
      </c>
      <c r="E32">
        <v>0.2178708439897698</v>
      </c>
      <c r="F32">
        <v>0.54467710997442453</v>
      </c>
    </row>
    <row r="33" spans="1:6" x14ac:dyDescent="0.25">
      <c r="A33">
        <v>0.50713083093988309</v>
      </c>
      <c r="B33">
        <v>0</v>
      </c>
      <c r="C33">
        <v>0</v>
      </c>
      <c r="D33">
        <v>0</v>
      </c>
      <c r="E33">
        <v>0.43574168797953972</v>
      </c>
      <c r="F33">
        <v>0.76254795396419439</v>
      </c>
    </row>
    <row r="34" spans="1:6" x14ac:dyDescent="0.25">
      <c r="A34">
        <v>0.38780495856855168</v>
      </c>
      <c r="B34">
        <v>0</v>
      </c>
      <c r="C34">
        <v>0</v>
      </c>
      <c r="D34">
        <v>0.43574168797953972</v>
      </c>
      <c r="E34">
        <v>0.43574168797953972</v>
      </c>
      <c r="F34">
        <v>0.54467710997442453</v>
      </c>
    </row>
    <row r="35" spans="1:6" x14ac:dyDescent="0.25">
      <c r="A35">
        <v>0.48692680994354759</v>
      </c>
      <c r="B35">
        <v>0</v>
      </c>
      <c r="C35">
        <v>0</v>
      </c>
      <c r="D35">
        <v>0</v>
      </c>
      <c r="E35">
        <v>0</v>
      </c>
      <c r="F35">
        <v>0.32680626598465479</v>
      </c>
    </row>
    <row r="36" spans="1:6" x14ac:dyDescent="0.25">
      <c r="A36">
        <v>0.44947344095605962</v>
      </c>
      <c r="B36">
        <v>0</v>
      </c>
      <c r="C36">
        <v>0</v>
      </c>
      <c r="D36">
        <v>0.87148337595907932</v>
      </c>
      <c r="E36">
        <v>0.65361253196930957</v>
      </c>
      <c r="F36">
        <v>0.43574168797953972</v>
      </c>
    </row>
    <row r="37" spans="1:6" x14ac:dyDescent="0.25">
      <c r="A37">
        <v>0.57137433561123763</v>
      </c>
      <c r="B37">
        <v>0</v>
      </c>
      <c r="C37">
        <v>0</v>
      </c>
      <c r="D37">
        <v>0.43574168797953972</v>
      </c>
      <c r="E37">
        <v>0.2178708439897698</v>
      </c>
      <c r="F37">
        <v>0.76254795396419439</v>
      </c>
    </row>
    <row r="38" spans="1:6" x14ac:dyDescent="0.25">
      <c r="A38">
        <v>0.73845366610544383</v>
      </c>
      <c r="B38">
        <v>6.8377926421404691</v>
      </c>
      <c r="C38">
        <v>6.5845410628019323</v>
      </c>
      <c r="D38">
        <v>5.2289002557544766</v>
      </c>
      <c r="E38">
        <v>3.2680626598465472</v>
      </c>
      <c r="F38">
        <v>2.6144501278772379</v>
      </c>
    </row>
    <row r="39" spans="1:6" x14ac:dyDescent="0.25">
      <c r="A39">
        <v>0.71362781024066546</v>
      </c>
      <c r="B39">
        <v>2.2792642140468229</v>
      </c>
      <c r="C39">
        <v>7.681964573268921</v>
      </c>
      <c r="D39">
        <v>4.7931585677749364</v>
      </c>
      <c r="E39">
        <v>3.2680626598465472</v>
      </c>
      <c r="F39">
        <v>2.2876438618925832</v>
      </c>
    </row>
    <row r="40" spans="1:6" x14ac:dyDescent="0.25">
      <c r="A40">
        <v>0.65555775642930236</v>
      </c>
      <c r="B40">
        <v>0</v>
      </c>
      <c r="C40">
        <v>1.0974235104669889</v>
      </c>
      <c r="D40">
        <v>1.3072250639386189</v>
      </c>
      <c r="E40">
        <v>1.3072250639386189</v>
      </c>
      <c r="F40">
        <v>1.634031329923274</v>
      </c>
    </row>
    <row r="41" spans="1:6" x14ac:dyDescent="0.25">
      <c r="A41">
        <v>0.66503251790961004</v>
      </c>
      <c r="B41">
        <v>0</v>
      </c>
      <c r="C41">
        <v>1.0974235104669889</v>
      </c>
      <c r="D41">
        <v>1.7429667519181591</v>
      </c>
      <c r="E41">
        <v>2.3965792838874682</v>
      </c>
      <c r="F41">
        <v>1.851902173913043</v>
      </c>
    </row>
    <row r="42" spans="1:6" x14ac:dyDescent="0.25">
      <c r="A42">
        <v>0.65549173021689611</v>
      </c>
      <c r="B42">
        <v>2.2792642140468229</v>
      </c>
      <c r="C42">
        <v>1.0974235104669889</v>
      </c>
      <c r="D42">
        <v>2.6144501278772379</v>
      </c>
      <c r="E42">
        <v>2.6144501278772379</v>
      </c>
      <c r="F42">
        <v>2.2876438618925832</v>
      </c>
    </row>
    <row r="43" spans="1:6" x14ac:dyDescent="0.25">
      <c r="A43">
        <v>0.71701165362648978</v>
      </c>
      <c r="B43">
        <v>6.8377926421404691</v>
      </c>
      <c r="C43">
        <v>4.3896940418679549</v>
      </c>
      <c r="D43">
        <v>3.4859335038363168</v>
      </c>
      <c r="E43">
        <v>3.4859335038363168</v>
      </c>
      <c r="F43">
        <v>2.1787084398976981</v>
      </c>
    </row>
    <row r="44" spans="1:6" x14ac:dyDescent="0.25">
      <c r="A44">
        <v>0.64486151001947778</v>
      </c>
      <c r="B44">
        <v>4.5585284280936458</v>
      </c>
      <c r="C44">
        <v>2.194847020933977</v>
      </c>
      <c r="D44">
        <v>2.6144501278772379</v>
      </c>
      <c r="E44">
        <v>1.525095907928389</v>
      </c>
      <c r="F44">
        <v>1.525095907928389</v>
      </c>
    </row>
    <row r="45" spans="1:6" x14ac:dyDescent="0.25">
      <c r="A45">
        <v>0.57929748109999679</v>
      </c>
      <c r="B45">
        <v>2.2792642140468229</v>
      </c>
      <c r="C45">
        <v>1.0974235104669889</v>
      </c>
      <c r="D45">
        <v>0.87148337595907932</v>
      </c>
      <c r="E45">
        <v>0.87148337595907932</v>
      </c>
      <c r="F45">
        <v>1.3072250639386189</v>
      </c>
    </row>
    <row r="46" spans="1:6" x14ac:dyDescent="0.25">
      <c r="A46">
        <v>0.62568089531544013</v>
      </c>
      <c r="B46">
        <v>4.5585284280936458</v>
      </c>
      <c r="C46">
        <v>2.194847020933977</v>
      </c>
      <c r="D46">
        <v>0.87148337595907932</v>
      </c>
      <c r="E46">
        <v>1.525095907928389</v>
      </c>
      <c r="F46">
        <v>1.416160485933504</v>
      </c>
    </row>
    <row r="47" spans="1:6" x14ac:dyDescent="0.25">
      <c r="A47">
        <v>0.620960021128388</v>
      </c>
      <c r="B47">
        <v>2.2792642140468229</v>
      </c>
      <c r="C47">
        <v>1.0974235104669889</v>
      </c>
      <c r="D47">
        <v>0.87148337595907932</v>
      </c>
      <c r="E47">
        <v>2.1787084398976981</v>
      </c>
      <c r="F47">
        <v>1.851902173913043</v>
      </c>
    </row>
    <row r="48" spans="1:6" x14ac:dyDescent="0.25">
      <c r="A48">
        <v>0.69489287247037079</v>
      </c>
      <c r="B48">
        <v>4.5585284280936458</v>
      </c>
      <c r="C48">
        <v>3.2922705314009661</v>
      </c>
      <c r="D48">
        <v>2.6144501278772379</v>
      </c>
      <c r="E48">
        <v>2.1787084398976981</v>
      </c>
      <c r="F48">
        <v>1.9608375959079281</v>
      </c>
    </row>
    <row r="49" spans="1:6" x14ac:dyDescent="0.25">
      <c r="A49">
        <v>0.68531907167145356</v>
      </c>
      <c r="B49">
        <v>0</v>
      </c>
      <c r="C49">
        <v>4.3896940418679549</v>
      </c>
      <c r="D49">
        <v>3.4859335038363168</v>
      </c>
      <c r="E49">
        <v>1.7429667519181591</v>
      </c>
      <c r="F49">
        <v>1.634031329923274</v>
      </c>
    </row>
    <row r="50" spans="1:6" x14ac:dyDescent="0.25">
      <c r="A50">
        <v>0.55285977859778601</v>
      </c>
      <c r="B50">
        <v>0</v>
      </c>
      <c r="C50">
        <v>0</v>
      </c>
      <c r="D50">
        <v>0</v>
      </c>
      <c r="E50">
        <v>1.252757352941176</v>
      </c>
      <c r="F50">
        <v>0.6263786764705882</v>
      </c>
    </row>
    <row r="51" spans="1:6" x14ac:dyDescent="0.25">
      <c r="A51">
        <v>0.52158671586715866</v>
      </c>
      <c r="B51">
        <v>0</v>
      </c>
      <c r="C51">
        <v>0</v>
      </c>
      <c r="D51">
        <v>2.5055147058823528</v>
      </c>
      <c r="E51">
        <v>1.252757352941176</v>
      </c>
      <c r="F51">
        <v>0.6263786764705882</v>
      </c>
    </row>
    <row r="52" spans="1:6" x14ac:dyDescent="0.25">
      <c r="A52">
        <v>0.68588560885608862</v>
      </c>
      <c r="B52">
        <v>0</v>
      </c>
      <c r="C52">
        <v>0</v>
      </c>
      <c r="D52">
        <v>2.5055147058823528</v>
      </c>
      <c r="E52">
        <v>1.252757352941176</v>
      </c>
      <c r="F52">
        <v>1.8791360294117649</v>
      </c>
    </row>
    <row r="53" spans="1:6" x14ac:dyDescent="0.25">
      <c r="A53">
        <v>0.62333948339483392</v>
      </c>
      <c r="B53">
        <v>0</v>
      </c>
      <c r="C53">
        <v>0</v>
      </c>
      <c r="D53">
        <v>2.5055147058823528</v>
      </c>
      <c r="E53">
        <v>1.252757352941176</v>
      </c>
      <c r="F53">
        <v>1.8791360294117649</v>
      </c>
    </row>
    <row r="54" spans="1:6" x14ac:dyDescent="0.25">
      <c r="A54">
        <v>0.57278597785977858</v>
      </c>
      <c r="B54">
        <v>0</v>
      </c>
      <c r="C54">
        <v>0</v>
      </c>
      <c r="D54">
        <v>0</v>
      </c>
      <c r="E54">
        <v>1.252757352941176</v>
      </c>
      <c r="F54">
        <v>0.6263786764705882</v>
      </c>
    </row>
    <row r="55" spans="1:6" x14ac:dyDescent="0.25">
      <c r="A55">
        <v>0.56051660516605162</v>
      </c>
      <c r="B55">
        <v>0</v>
      </c>
      <c r="C55">
        <v>0</v>
      </c>
      <c r="D55">
        <v>0</v>
      </c>
      <c r="E55">
        <v>1.252757352941176</v>
      </c>
      <c r="F55">
        <v>0.6263786764705882</v>
      </c>
    </row>
    <row r="56" spans="1:6" x14ac:dyDescent="0.25">
      <c r="A56">
        <v>0.38726937269372702</v>
      </c>
      <c r="B56">
        <v>0</v>
      </c>
      <c r="C56">
        <v>0</v>
      </c>
      <c r="D56">
        <v>0</v>
      </c>
      <c r="E56">
        <v>1.252757352941176</v>
      </c>
      <c r="F56">
        <v>0.6263786764705882</v>
      </c>
    </row>
    <row r="57" spans="1:6" x14ac:dyDescent="0.25">
      <c r="A57">
        <v>0.39400369003690039</v>
      </c>
      <c r="B57">
        <v>0</v>
      </c>
      <c r="C57">
        <v>6.3101851851851842</v>
      </c>
      <c r="D57">
        <v>2.5055147058823528</v>
      </c>
      <c r="E57">
        <v>1.252757352941176</v>
      </c>
      <c r="F57">
        <v>0.6263786764705882</v>
      </c>
    </row>
    <row r="58" spans="1:6" x14ac:dyDescent="0.25">
      <c r="A58">
        <v>0.55553505535055359</v>
      </c>
      <c r="B58">
        <v>0</v>
      </c>
      <c r="C58">
        <v>0</v>
      </c>
      <c r="D58">
        <v>0</v>
      </c>
      <c r="E58">
        <v>1.252757352941176</v>
      </c>
      <c r="F58">
        <v>1.252757352941176</v>
      </c>
    </row>
    <row r="59" spans="1:6" x14ac:dyDescent="0.25">
      <c r="A59">
        <v>0.49308118081180807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>
        <v>0.32712177121771208</v>
      </c>
      <c r="B60">
        <v>0</v>
      </c>
      <c r="C60">
        <v>0</v>
      </c>
      <c r="D60">
        <v>0</v>
      </c>
      <c r="E60">
        <v>0</v>
      </c>
      <c r="F60">
        <v>0.6263786764705882</v>
      </c>
    </row>
    <row r="61" spans="1:6" x14ac:dyDescent="0.25">
      <c r="A61">
        <v>0.40405904059040593</v>
      </c>
      <c r="B61">
        <v>0</v>
      </c>
      <c r="C61">
        <v>0</v>
      </c>
      <c r="D61">
        <v>2.5055147058823528</v>
      </c>
      <c r="E61">
        <v>1.252757352941176</v>
      </c>
      <c r="F61">
        <v>0.6263786764705882</v>
      </c>
    </row>
    <row r="62" spans="1:6" x14ac:dyDescent="0.25">
      <c r="A62">
        <v>0.60562730627306272</v>
      </c>
      <c r="B62">
        <v>0</v>
      </c>
      <c r="C62">
        <v>0</v>
      </c>
      <c r="D62">
        <v>5.0110294117647056</v>
      </c>
      <c r="E62">
        <v>2.5055147058823528</v>
      </c>
      <c r="F62">
        <v>1.252757352941176</v>
      </c>
    </row>
    <row r="63" spans="1:6" x14ac:dyDescent="0.25">
      <c r="A63">
        <v>0.53607011070110711</v>
      </c>
      <c r="B63">
        <v>0</v>
      </c>
      <c r="C63">
        <v>6.3101851851851842</v>
      </c>
      <c r="D63">
        <v>2.5055147058823528</v>
      </c>
      <c r="E63">
        <v>2.5055147058823528</v>
      </c>
      <c r="F63">
        <v>1.252757352941176</v>
      </c>
    </row>
    <row r="64" spans="1:6" x14ac:dyDescent="0.25">
      <c r="A64">
        <v>0.5621771217712177</v>
      </c>
      <c r="B64">
        <v>0</v>
      </c>
      <c r="C64">
        <v>6.3101851851851842</v>
      </c>
      <c r="D64">
        <v>2.5055147058823528</v>
      </c>
      <c r="E64">
        <v>1.252757352941176</v>
      </c>
      <c r="F64">
        <v>1.252757352941176</v>
      </c>
    </row>
    <row r="65" spans="1:6" x14ac:dyDescent="0.25">
      <c r="A65">
        <v>0.52453874538745393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>
        <v>0.40691881918819189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>
        <v>0.64142066420664201</v>
      </c>
      <c r="B67">
        <v>0</v>
      </c>
      <c r="C67">
        <v>0</v>
      </c>
      <c r="D67">
        <v>2.5055147058823528</v>
      </c>
      <c r="E67">
        <v>2.5055147058823528</v>
      </c>
      <c r="F67">
        <v>1.252757352941176</v>
      </c>
    </row>
    <row r="68" spans="1:6" x14ac:dyDescent="0.25">
      <c r="A68">
        <v>0.67988929889298888</v>
      </c>
      <c r="B68">
        <v>0</v>
      </c>
      <c r="C68">
        <v>0</v>
      </c>
      <c r="D68">
        <v>2.5055147058823528</v>
      </c>
      <c r="E68">
        <v>2.5055147058823528</v>
      </c>
      <c r="F68">
        <v>1.252757352941176</v>
      </c>
    </row>
    <row r="69" spans="1:6" x14ac:dyDescent="0.25">
      <c r="A69">
        <v>0.63256457564575652</v>
      </c>
      <c r="B69">
        <v>0</v>
      </c>
      <c r="C69">
        <v>0</v>
      </c>
      <c r="D69">
        <v>2.5055147058823528</v>
      </c>
      <c r="E69">
        <v>2.5055147058823528</v>
      </c>
      <c r="F69">
        <v>1.8791360294117649</v>
      </c>
    </row>
    <row r="70" spans="1:6" x14ac:dyDescent="0.25">
      <c r="A70">
        <v>0.5891143911439114</v>
      </c>
      <c r="B70">
        <v>0</v>
      </c>
      <c r="C70">
        <v>0</v>
      </c>
      <c r="D70">
        <v>0</v>
      </c>
      <c r="E70">
        <v>1.252757352941176</v>
      </c>
      <c r="F70">
        <v>1.8791360294117649</v>
      </c>
    </row>
    <row r="71" spans="1:6" x14ac:dyDescent="0.25">
      <c r="A71">
        <v>0.64612546125461257</v>
      </c>
      <c r="B71">
        <v>0</v>
      </c>
      <c r="C71">
        <v>6.3101851851851842</v>
      </c>
      <c r="D71">
        <v>2.5055147058823528</v>
      </c>
      <c r="E71">
        <v>1.252757352941176</v>
      </c>
      <c r="F71">
        <v>3.1318933823529411</v>
      </c>
    </row>
    <row r="72" spans="1:6" x14ac:dyDescent="0.25">
      <c r="A72">
        <v>0.55009225092250924</v>
      </c>
      <c r="B72">
        <v>0</v>
      </c>
      <c r="C72">
        <v>0</v>
      </c>
      <c r="D72">
        <v>0</v>
      </c>
      <c r="E72">
        <v>0</v>
      </c>
      <c r="F72">
        <v>0.6263786764705882</v>
      </c>
    </row>
    <row r="73" spans="1:6" x14ac:dyDescent="0.25">
      <c r="A73">
        <v>0.7141143911439114</v>
      </c>
      <c r="B73">
        <v>0</v>
      </c>
      <c r="C73">
        <v>6.3101851851851842</v>
      </c>
      <c r="D73">
        <v>2.5055147058823528</v>
      </c>
      <c r="E73">
        <v>2.5055147058823528</v>
      </c>
      <c r="F73">
        <v>2.5055147058823528</v>
      </c>
    </row>
    <row r="74" spans="1:6" x14ac:dyDescent="0.25">
      <c r="A74">
        <v>0.46871049304677631</v>
      </c>
      <c r="B74">
        <v>0</v>
      </c>
      <c r="C74">
        <v>0</v>
      </c>
      <c r="D74">
        <v>0</v>
      </c>
      <c r="E74">
        <v>0</v>
      </c>
      <c r="F74">
        <v>0.71586134453781514</v>
      </c>
    </row>
    <row r="75" spans="1:6" x14ac:dyDescent="0.25">
      <c r="A75">
        <v>0.42140750105351882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 x14ac:dyDescent="0.25">
      <c r="A76">
        <v>0.49915718499789302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 x14ac:dyDescent="0.25">
      <c r="A77">
        <v>0.44764011799410031</v>
      </c>
      <c r="B77">
        <v>0</v>
      </c>
      <c r="C77">
        <v>0</v>
      </c>
      <c r="D77">
        <v>0</v>
      </c>
      <c r="E77">
        <v>0</v>
      </c>
      <c r="F77">
        <v>0.71586134453781514</v>
      </c>
    </row>
    <row r="78" spans="1:6" x14ac:dyDescent="0.25">
      <c r="A78">
        <v>0.37157606405394022</v>
      </c>
      <c r="B78">
        <v>0</v>
      </c>
      <c r="C78">
        <v>0</v>
      </c>
      <c r="D78">
        <v>0</v>
      </c>
      <c r="E78">
        <v>0</v>
      </c>
      <c r="F78">
        <v>0.71586134453781514</v>
      </c>
    </row>
    <row r="79" spans="1:6" x14ac:dyDescent="0.25">
      <c r="A79">
        <v>0.51611883691529714</v>
      </c>
      <c r="B79">
        <v>0</v>
      </c>
      <c r="C79">
        <v>0</v>
      </c>
      <c r="D79">
        <v>0</v>
      </c>
      <c r="E79">
        <v>0</v>
      </c>
      <c r="F79">
        <v>1.4317226890756301</v>
      </c>
    </row>
    <row r="80" spans="1:6" x14ac:dyDescent="0.25">
      <c r="A80">
        <v>0.28044669195111671</v>
      </c>
      <c r="B80">
        <v>0</v>
      </c>
      <c r="C80">
        <v>0</v>
      </c>
      <c r="D80">
        <v>0</v>
      </c>
      <c r="E80">
        <v>1.4317226890756301</v>
      </c>
      <c r="F80">
        <v>0.71586134453781514</v>
      </c>
    </row>
    <row r="81" spans="1:6" x14ac:dyDescent="0.25">
      <c r="A81">
        <v>0.26790981879477449</v>
      </c>
      <c r="B81">
        <v>0</v>
      </c>
      <c r="C81">
        <v>0</v>
      </c>
      <c r="D81">
        <v>0</v>
      </c>
      <c r="E81">
        <v>1.4317226890756301</v>
      </c>
      <c r="F81">
        <v>0.71586134453781514</v>
      </c>
    </row>
    <row r="82" spans="1:6" x14ac:dyDescent="0.25">
      <c r="A82">
        <v>0.59829329962073319</v>
      </c>
      <c r="B82">
        <v>0</v>
      </c>
      <c r="C82">
        <v>0</v>
      </c>
      <c r="D82">
        <v>0</v>
      </c>
      <c r="E82">
        <v>1.4317226890756301</v>
      </c>
      <c r="F82">
        <v>2.147584033613446</v>
      </c>
    </row>
    <row r="83" spans="1:6" x14ac:dyDescent="0.25">
      <c r="A83">
        <v>0.1124104509060261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 x14ac:dyDescent="0.25">
      <c r="A84">
        <v>0.41877370417193421</v>
      </c>
      <c r="B84">
        <v>0</v>
      </c>
      <c r="C84">
        <v>0</v>
      </c>
      <c r="D84">
        <v>0</v>
      </c>
      <c r="E84">
        <v>0</v>
      </c>
      <c r="F84">
        <v>0.71586134453781514</v>
      </c>
    </row>
    <row r="85" spans="1:6" x14ac:dyDescent="0.25">
      <c r="A85">
        <v>0.28150021070375048</v>
      </c>
      <c r="B85">
        <v>0</v>
      </c>
      <c r="C85">
        <v>0</v>
      </c>
      <c r="D85">
        <v>0</v>
      </c>
      <c r="E85">
        <v>1.4317226890756301</v>
      </c>
      <c r="F85">
        <v>0.71586134453781514</v>
      </c>
    </row>
    <row r="86" spans="1:6" x14ac:dyDescent="0.25">
      <c r="A86">
        <v>0.44321533923303841</v>
      </c>
      <c r="B86">
        <v>0</v>
      </c>
      <c r="C86">
        <v>0</v>
      </c>
      <c r="D86">
        <v>0</v>
      </c>
      <c r="E86">
        <v>0</v>
      </c>
      <c r="F86">
        <v>0.71586134453781514</v>
      </c>
    </row>
    <row r="87" spans="1:6" x14ac:dyDescent="0.25">
      <c r="A87">
        <v>0.41350611040876523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 x14ac:dyDescent="0.25">
      <c r="A88">
        <v>0.62515802781289498</v>
      </c>
      <c r="B88">
        <v>0</v>
      </c>
      <c r="C88">
        <v>7.2116402116402112</v>
      </c>
      <c r="D88">
        <v>2.863445378151261</v>
      </c>
      <c r="E88">
        <v>1.4317226890756301</v>
      </c>
      <c r="F88">
        <v>2.147584033613446</v>
      </c>
    </row>
    <row r="89" spans="1:6" x14ac:dyDescent="0.25">
      <c r="A89">
        <v>0.47029077117572687</v>
      </c>
      <c r="B89">
        <v>0</v>
      </c>
      <c r="C89">
        <v>0</v>
      </c>
      <c r="D89">
        <v>2.863445378151261</v>
      </c>
      <c r="E89">
        <v>2.863445378151261</v>
      </c>
      <c r="F89">
        <v>2.147584033613446</v>
      </c>
    </row>
    <row r="90" spans="1:6" x14ac:dyDescent="0.25">
      <c r="A90">
        <v>0.3774757690686894</v>
      </c>
      <c r="B90">
        <v>0</v>
      </c>
      <c r="C90">
        <v>0</v>
      </c>
      <c r="D90">
        <v>0</v>
      </c>
      <c r="E90">
        <v>0</v>
      </c>
      <c r="F90">
        <v>0.71586134453781514</v>
      </c>
    </row>
    <row r="91" spans="1:6" x14ac:dyDescent="0.25">
      <c r="A91">
        <v>0.49831436999578588</v>
      </c>
      <c r="B91">
        <v>0</v>
      </c>
      <c r="C91">
        <v>0</v>
      </c>
      <c r="D91">
        <v>0</v>
      </c>
      <c r="E91">
        <v>0</v>
      </c>
      <c r="F91">
        <v>0.71586134453781514</v>
      </c>
    </row>
    <row r="92" spans="1:6" x14ac:dyDescent="0.25">
      <c r="A92">
        <v>0.44005478297513689</v>
      </c>
      <c r="B92">
        <v>0</v>
      </c>
      <c r="C92">
        <v>7.2116402116402112</v>
      </c>
      <c r="D92">
        <v>2.863445378151261</v>
      </c>
      <c r="E92">
        <v>1.4317226890756301</v>
      </c>
      <c r="F92">
        <v>0.71586134453781514</v>
      </c>
    </row>
    <row r="93" spans="1:6" x14ac:dyDescent="0.25">
      <c r="A93">
        <v>0.43173198482933001</v>
      </c>
      <c r="B93">
        <v>0</v>
      </c>
      <c r="C93">
        <v>7.2116402116402112</v>
      </c>
      <c r="D93">
        <v>2.863445378151261</v>
      </c>
      <c r="E93">
        <v>1.4317226890756301</v>
      </c>
      <c r="F93">
        <v>0.71586134453781514</v>
      </c>
    </row>
    <row r="94" spans="1:6" x14ac:dyDescent="0.25">
      <c r="A94">
        <v>0.56110408765276021</v>
      </c>
      <c r="B94">
        <v>0</v>
      </c>
      <c r="C94">
        <v>0</v>
      </c>
      <c r="D94">
        <v>2.863445378151261</v>
      </c>
      <c r="E94">
        <v>1.4317226890756301</v>
      </c>
      <c r="F94">
        <v>0.71586134453781514</v>
      </c>
    </row>
    <row r="95" spans="1:6" x14ac:dyDescent="0.25">
      <c r="A95">
        <v>0.47629582806573961</v>
      </c>
      <c r="B95">
        <v>0</v>
      </c>
      <c r="C95">
        <v>0</v>
      </c>
      <c r="D95">
        <v>0</v>
      </c>
      <c r="E95">
        <v>0</v>
      </c>
      <c r="F95">
        <v>0.71586134453781514</v>
      </c>
    </row>
    <row r="96" spans="1:6" x14ac:dyDescent="0.25">
      <c r="A96">
        <v>0.382638010956595</v>
      </c>
      <c r="B96">
        <v>0</v>
      </c>
      <c r="C96">
        <v>0</v>
      </c>
      <c r="D96">
        <v>0</v>
      </c>
      <c r="E96">
        <v>1.4317226890756301</v>
      </c>
      <c r="F96">
        <v>0.71586134453781514</v>
      </c>
    </row>
    <row r="97" spans="1:6" x14ac:dyDescent="0.25">
      <c r="A97">
        <v>0.49852507374631261</v>
      </c>
      <c r="B97">
        <v>14.97802197802198</v>
      </c>
      <c r="C97">
        <v>7.2116402116402112</v>
      </c>
      <c r="D97">
        <v>2.863445378151261</v>
      </c>
      <c r="E97">
        <v>1.4317226890756301</v>
      </c>
      <c r="F97">
        <v>1.4317226890756301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1E759-5FF9-4A39-BBEF-5C88985A7ECE}">
  <dimension ref="A1:AE54"/>
  <sheetViews>
    <sheetView tabSelected="1" topLeftCell="D31" zoomScale="70" zoomScaleNormal="70" workbookViewId="0">
      <selection activeCell="M48" sqref="M48:S48"/>
    </sheetView>
  </sheetViews>
  <sheetFormatPr defaultRowHeight="15" x14ac:dyDescent="0.25"/>
  <cols>
    <col min="1" max="1" width="6.42578125" customWidth="1"/>
    <col min="23" max="23" width="16.7109375" customWidth="1"/>
  </cols>
  <sheetData>
    <row r="1" spans="1:31" x14ac:dyDescent="0.25">
      <c r="A1" s="1"/>
      <c r="B1" s="1" t="s">
        <v>205</v>
      </c>
      <c r="C1" s="1"/>
      <c r="D1" s="1" t="s">
        <v>206</v>
      </c>
      <c r="E1" s="1"/>
      <c r="F1" s="1" t="s">
        <v>207</v>
      </c>
      <c r="G1" s="1"/>
      <c r="H1" s="1" t="s">
        <v>188</v>
      </c>
      <c r="I1" s="1"/>
      <c r="J1" s="1" t="s">
        <v>208</v>
      </c>
      <c r="K1" s="1"/>
      <c r="L1" s="1" t="s">
        <v>219</v>
      </c>
      <c r="M1" s="1"/>
      <c r="N1" s="1" t="s">
        <v>221</v>
      </c>
      <c r="O1" s="1"/>
    </row>
    <row r="2" spans="1:31" x14ac:dyDescent="0.25">
      <c r="A2" s="1" t="s">
        <v>210</v>
      </c>
      <c r="B2" s="1" t="s">
        <v>209</v>
      </c>
      <c r="C2" s="1" t="s">
        <v>201</v>
      </c>
      <c r="D2" s="1" t="s">
        <v>209</v>
      </c>
      <c r="E2" s="1" t="s">
        <v>201</v>
      </c>
      <c r="F2" s="1" t="s">
        <v>209</v>
      </c>
      <c r="G2" s="1" t="s">
        <v>201</v>
      </c>
      <c r="H2" s="1" t="s">
        <v>209</v>
      </c>
      <c r="I2" s="1" t="s">
        <v>201</v>
      </c>
      <c r="J2" s="1" t="s">
        <v>209</v>
      </c>
      <c r="K2" s="1" t="s">
        <v>201</v>
      </c>
      <c r="L2" s="1" t="s">
        <v>209</v>
      </c>
      <c r="M2" s="1" t="s">
        <v>201</v>
      </c>
      <c r="N2" s="1" t="s">
        <v>209</v>
      </c>
      <c r="O2" s="1" t="s">
        <v>201</v>
      </c>
      <c r="R2" t="s">
        <v>200</v>
      </c>
      <c r="S2" t="s">
        <v>218</v>
      </c>
      <c r="T2" t="s">
        <v>202</v>
      </c>
      <c r="U2" t="s">
        <v>203</v>
      </c>
    </row>
    <row r="3" spans="1:31" x14ac:dyDescent="0.25">
      <c r="A3" s="2">
        <v>0.01</v>
      </c>
      <c r="B3">
        <v>6.0937248044075467</v>
      </c>
      <c r="C3">
        <v>0.88255108520633296</v>
      </c>
      <c r="D3">
        <v>1.424540133779264</v>
      </c>
      <c r="E3">
        <v>0.80268760000229245</v>
      </c>
      <c r="F3">
        <v>1.1082136780077287</v>
      </c>
      <c r="G3">
        <v>0.25548807254900374</v>
      </c>
      <c r="H3">
        <v>1.1396321070234114</v>
      </c>
      <c r="I3">
        <v>0.88275523426098823</v>
      </c>
      <c r="J3">
        <v>6.9352611776095756</v>
      </c>
      <c r="K3">
        <v>2.1557047480932554</v>
      </c>
      <c r="L3">
        <v>1.1396321070234114</v>
      </c>
      <c r="M3">
        <v>0.88275523426098823</v>
      </c>
      <c r="N3">
        <v>12.059321327985515</v>
      </c>
      <c r="O3">
        <v>0.98277868218073305</v>
      </c>
      <c r="Q3" t="s">
        <v>8</v>
      </c>
      <c r="R3">
        <v>0.60325974737981325</v>
      </c>
      <c r="S3">
        <v>9.27004510023373E-2</v>
      </c>
      <c r="T3">
        <v>0.81676848370927313</v>
      </c>
      <c r="U3">
        <v>0.39395363408521311</v>
      </c>
      <c r="Y3" s="1"/>
      <c r="Z3" s="1"/>
      <c r="AA3" s="1"/>
      <c r="AB3" s="1"/>
      <c r="AC3" s="1"/>
      <c r="AD3" s="1"/>
    </row>
    <row r="4" spans="1:31" x14ac:dyDescent="0.25">
      <c r="A4" s="2">
        <v>0.02</v>
      </c>
      <c r="B4">
        <v>4.4845518129941402</v>
      </c>
      <c r="C4">
        <v>0.48643514318721359</v>
      </c>
      <c r="D4">
        <v>1.8861966586151366</v>
      </c>
      <c r="E4">
        <v>0.70902343870974682</v>
      </c>
      <c r="F4">
        <v>1.5623114656861559</v>
      </c>
      <c r="G4">
        <v>0.24996334115580773</v>
      </c>
      <c r="H4">
        <v>1.0974235104669887</v>
      </c>
      <c r="I4">
        <v>0.85006059595502559</v>
      </c>
      <c r="J4">
        <v>3.8879115814899565</v>
      </c>
      <c r="K4">
        <v>1.2200495178035795</v>
      </c>
      <c r="L4">
        <v>2.0360094075769131</v>
      </c>
      <c r="M4">
        <v>1.0145527611442875</v>
      </c>
      <c r="N4">
        <v>7.0192816733863639</v>
      </c>
      <c r="O4">
        <v>0.28584353118982103</v>
      </c>
      <c r="Q4" t="s">
        <v>194</v>
      </c>
      <c r="R4">
        <v>0.68423500156641592</v>
      </c>
      <c r="S4">
        <v>6.0117018949186272E-2</v>
      </c>
      <c r="T4">
        <v>0.81676848370927313</v>
      </c>
      <c r="U4">
        <v>0.60122963659147866</v>
      </c>
      <c r="X4" s="1"/>
    </row>
    <row r="5" spans="1:31" x14ac:dyDescent="0.25">
      <c r="A5" s="2">
        <v>0.05</v>
      </c>
      <c r="B5">
        <v>3.7754851864766188</v>
      </c>
      <c r="C5">
        <v>0.22718808651577882</v>
      </c>
      <c r="D5">
        <v>1.7185996180508816</v>
      </c>
      <c r="E5">
        <v>0.4168081953117001</v>
      </c>
      <c r="F5">
        <v>1.3016451950488424</v>
      </c>
      <c r="G5">
        <v>0.14579820662123949</v>
      </c>
      <c r="H5">
        <v>0.98041879795396425</v>
      </c>
      <c r="I5">
        <v>0.7594291353568795</v>
      </c>
      <c r="J5">
        <v>2.9590710211430107</v>
      </c>
      <c r="K5">
        <v>0.38021757355908709</v>
      </c>
      <c r="L5">
        <v>2.6158834886929601</v>
      </c>
      <c r="M5">
        <v>0.77126293903007126</v>
      </c>
      <c r="N5">
        <v>4.1860278794011885</v>
      </c>
      <c r="O5">
        <v>0.6864204820714731</v>
      </c>
      <c r="Q5" t="s">
        <v>195</v>
      </c>
      <c r="R5">
        <v>0.58519345238095233</v>
      </c>
      <c r="S5">
        <v>2.8811438372689561E-2</v>
      </c>
      <c r="T5">
        <v>0.6138392857142857</v>
      </c>
      <c r="U5">
        <v>0.5452302631578948</v>
      </c>
      <c r="X5" s="1"/>
      <c r="Y5" t="s">
        <v>214</v>
      </c>
      <c r="Z5" t="s">
        <v>2</v>
      </c>
      <c r="AA5" t="s">
        <v>3</v>
      </c>
      <c r="AB5" t="s">
        <v>4</v>
      </c>
      <c r="AC5" t="s">
        <v>5</v>
      </c>
      <c r="AD5" t="s">
        <v>6</v>
      </c>
      <c r="AE5" t="s">
        <v>7</v>
      </c>
    </row>
    <row r="6" spans="1:31" x14ac:dyDescent="0.25">
      <c r="A6" s="2">
        <v>0.1</v>
      </c>
      <c r="B6">
        <v>2.9804882472600722</v>
      </c>
      <c r="C6">
        <v>0.14432028726960869</v>
      </c>
      <c r="D6">
        <v>1.5479017023356827</v>
      </c>
      <c r="E6">
        <v>0.21772471024176421</v>
      </c>
      <c r="F6">
        <v>1.1546361263863372</v>
      </c>
      <c r="G6">
        <v>0.10069889935022006</v>
      </c>
      <c r="H6">
        <v>1.689215721328577</v>
      </c>
      <c r="I6">
        <v>0.63400410351329106</v>
      </c>
      <c r="J6">
        <v>2.7509265541170702</v>
      </c>
      <c r="K6">
        <v>0.45132725416816483</v>
      </c>
      <c r="L6">
        <v>2.3206111606541935</v>
      </c>
      <c r="M6">
        <v>0.66439049244454063</v>
      </c>
      <c r="N6">
        <v>3.0691326552073921</v>
      </c>
      <c r="O6">
        <v>0.4411358717263249</v>
      </c>
      <c r="Q6" t="s">
        <v>196</v>
      </c>
      <c r="R6">
        <v>0.55228729375522134</v>
      </c>
      <c r="S6">
        <v>7.9191543148256049E-2</v>
      </c>
      <c r="T6">
        <v>0.68851817042606511</v>
      </c>
      <c r="U6">
        <v>0.39395363408521311</v>
      </c>
      <c r="Y6" t="s">
        <v>200</v>
      </c>
      <c r="Z6">
        <v>0.66386675340368495</v>
      </c>
      <c r="AA6">
        <v>6.0937248044075503</v>
      </c>
      <c r="AB6">
        <v>4.4845518129941402</v>
      </c>
      <c r="AC6">
        <v>3.7754851864766188</v>
      </c>
      <c r="AD6">
        <v>2.9804882472600722</v>
      </c>
      <c r="AE6">
        <v>2.193070843249878</v>
      </c>
    </row>
    <row r="7" spans="1:31" x14ac:dyDescent="0.25">
      <c r="A7" s="2">
        <v>0.2</v>
      </c>
      <c r="B7">
        <v>2.193070843249878</v>
      </c>
      <c r="C7">
        <v>8.6297315789146012E-2</v>
      </c>
      <c r="D7">
        <v>1.3505074414276581</v>
      </c>
      <c r="E7">
        <v>0.16617658281555739</v>
      </c>
      <c r="F7">
        <v>1.1388947531422466</v>
      </c>
      <c r="G7">
        <v>7.5627301332896163E-2</v>
      </c>
      <c r="H7">
        <v>1.7094363471218008</v>
      </c>
      <c r="I7">
        <v>0.27448592205989131</v>
      </c>
      <c r="J7">
        <v>2.063271702774359</v>
      </c>
      <c r="K7">
        <v>0.22653606152327935</v>
      </c>
      <c r="L7">
        <v>2.2157710552756571</v>
      </c>
      <c r="M7">
        <v>0.41628851102338849</v>
      </c>
      <c r="N7">
        <v>2.3361733637963198</v>
      </c>
      <c r="O7">
        <v>0.45093035477762494</v>
      </c>
      <c r="Y7" t="s">
        <v>201</v>
      </c>
      <c r="Z7">
        <v>9.2937687931643601E-2</v>
      </c>
      <c r="AA7">
        <v>7.1162230575729755</v>
      </c>
      <c r="AB7">
        <v>3.9222443210223612</v>
      </c>
      <c r="AC7">
        <v>1.8318725417367694</v>
      </c>
      <c r="AD7">
        <v>1.1636894148778225</v>
      </c>
      <c r="AE7">
        <v>0.69583614899958257</v>
      </c>
    </row>
    <row r="8" spans="1:31" x14ac:dyDescent="0.25">
      <c r="Q8" t="s">
        <v>53</v>
      </c>
      <c r="R8">
        <v>0.66866433474089204</v>
      </c>
      <c r="S8">
        <v>0.10007188029170173</v>
      </c>
      <c r="T8">
        <v>0.80162424482519556</v>
      </c>
      <c r="U8">
        <v>0.38780495856855168</v>
      </c>
    </row>
    <row r="9" spans="1:31" x14ac:dyDescent="0.25">
      <c r="Q9" t="s">
        <v>194</v>
      </c>
      <c r="R9">
        <v>0.74970494536330923</v>
      </c>
      <c r="S9">
        <v>3.2567495850523598E-2</v>
      </c>
      <c r="T9">
        <v>0.80162424482519556</v>
      </c>
      <c r="U9">
        <v>0.68338780495856855</v>
      </c>
      <c r="Y9" t="s">
        <v>215</v>
      </c>
      <c r="Z9" t="s">
        <v>2</v>
      </c>
      <c r="AA9" t="s">
        <v>3</v>
      </c>
      <c r="AB9" t="s">
        <v>4</v>
      </c>
      <c r="AC9" t="s">
        <v>5</v>
      </c>
      <c r="AD9" t="s">
        <v>6</v>
      </c>
      <c r="AE9" t="s">
        <v>7</v>
      </c>
    </row>
    <row r="10" spans="1:31" x14ac:dyDescent="0.25">
      <c r="Q10" t="s">
        <v>195</v>
      </c>
      <c r="R10">
        <v>0.5969842527483411</v>
      </c>
      <c r="S10">
        <v>0.10627481952677952</v>
      </c>
      <c r="T10">
        <v>0.68261199696279418</v>
      </c>
      <c r="U10">
        <v>0.44600706480472752</v>
      </c>
      <c r="Y10" t="s">
        <v>200</v>
      </c>
      <c r="Z10">
        <v>0.53079250079214557</v>
      </c>
      <c r="AA10">
        <v>1.424540133779264</v>
      </c>
      <c r="AB10">
        <v>1.8861966586151366</v>
      </c>
      <c r="AC10">
        <v>1.7185996180508816</v>
      </c>
      <c r="AD10">
        <v>1.5479017023356827</v>
      </c>
      <c r="AE10">
        <v>1.3505074414276581</v>
      </c>
    </row>
    <row r="11" spans="1:31" x14ac:dyDescent="0.25">
      <c r="Q11" t="s">
        <v>196</v>
      </c>
      <c r="R11">
        <v>0.62658394132470596</v>
      </c>
      <c r="S11">
        <v>9.6164284275239292E-2</v>
      </c>
      <c r="T11">
        <v>0.74570004291703818</v>
      </c>
      <c r="U11">
        <v>0.38780495856855168</v>
      </c>
      <c r="Y11" t="s">
        <v>201</v>
      </c>
      <c r="Z11">
        <v>9.491012325587439E-2</v>
      </c>
      <c r="AA11">
        <v>3.3160487541504846</v>
      </c>
      <c r="AB11">
        <v>2.9291050348731358</v>
      </c>
      <c r="AC11">
        <v>1.7219106122719816</v>
      </c>
      <c r="AD11">
        <v>0.89946045527913399</v>
      </c>
      <c r="AE11">
        <v>0.68650574695926547</v>
      </c>
    </row>
    <row r="13" spans="1:31" x14ac:dyDescent="0.25">
      <c r="Q13" t="s">
        <v>98</v>
      </c>
      <c r="R13">
        <v>0.57555560214693058</v>
      </c>
      <c r="S13">
        <v>0.10930716439055625</v>
      </c>
      <c r="T13">
        <v>0.77546125461254611</v>
      </c>
      <c r="U13">
        <v>0.32712177121771208</v>
      </c>
      <c r="Y13" t="s">
        <v>216</v>
      </c>
      <c r="Z13" t="s">
        <v>2</v>
      </c>
      <c r="AA13" t="s">
        <v>3</v>
      </c>
      <c r="AB13" t="s">
        <v>4</v>
      </c>
      <c r="AC13" t="s">
        <v>5</v>
      </c>
      <c r="AD13" t="s">
        <v>6</v>
      </c>
      <c r="AE13" t="s">
        <v>7</v>
      </c>
    </row>
    <row r="14" spans="1:31" x14ac:dyDescent="0.25">
      <c r="Q14" t="s">
        <v>194</v>
      </c>
      <c r="R14">
        <v>0.63400599630996302</v>
      </c>
      <c r="S14">
        <v>0.10371496723209098</v>
      </c>
      <c r="T14">
        <v>0.77546125461254611</v>
      </c>
      <c r="U14">
        <v>0.40369003690036898</v>
      </c>
      <c r="Y14" t="s">
        <v>200</v>
      </c>
      <c r="Z14">
        <v>0.53918605821899002</v>
      </c>
      <c r="AA14">
        <v>1.1082136780077287</v>
      </c>
      <c r="AB14">
        <v>1.5623114656861559</v>
      </c>
      <c r="AC14">
        <v>1.3016451950488424</v>
      </c>
      <c r="AD14">
        <v>1.1546361263863372</v>
      </c>
      <c r="AE14">
        <v>1.1388947531422466</v>
      </c>
    </row>
    <row r="15" spans="1:31" x14ac:dyDescent="0.25">
      <c r="Q15" t="s">
        <v>195</v>
      </c>
      <c r="R15">
        <v>0.50341328413284125</v>
      </c>
      <c r="S15">
        <v>7.0478094814916459E-2</v>
      </c>
      <c r="T15">
        <v>0.60009225092250917</v>
      </c>
      <c r="U15">
        <v>0.43883763837638368</v>
      </c>
      <c r="Y15" t="s">
        <v>201</v>
      </c>
      <c r="Z15">
        <v>0.12020011080323269</v>
      </c>
      <c r="AA15">
        <v>2.5164022238518959</v>
      </c>
      <c r="AB15">
        <v>2.4619869776710539</v>
      </c>
      <c r="AC15">
        <v>1.4360237161558087</v>
      </c>
      <c r="AD15">
        <v>0.99182295179642466</v>
      </c>
      <c r="AE15">
        <v>0.74488295034405305</v>
      </c>
    </row>
    <row r="16" spans="1:31" x14ac:dyDescent="0.25">
      <c r="Q16" t="s">
        <v>196</v>
      </c>
      <c r="R16">
        <v>0.54861239237392379</v>
      </c>
      <c r="S16">
        <v>0.10312704351012605</v>
      </c>
      <c r="T16">
        <v>0.7141143911439114</v>
      </c>
      <c r="U16">
        <v>0.32712177121771208</v>
      </c>
    </row>
    <row r="18" spans="17:31" x14ac:dyDescent="0.25">
      <c r="Q18" t="s">
        <v>143</v>
      </c>
      <c r="R18">
        <v>0.4875660843581196</v>
      </c>
      <c r="S18">
        <v>0.1220217844158942</v>
      </c>
      <c r="T18">
        <v>0.74831436999578593</v>
      </c>
      <c r="U18">
        <v>0.1124104509060261</v>
      </c>
      <c r="Y18" t="s">
        <v>188</v>
      </c>
      <c r="AA18" t="s">
        <v>3</v>
      </c>
      <c r="AB18" t="s">
        <v>4</v>
      </c>
      <c r="AC18" t="s">
        <v>5</v>
      </c>
      <c r="AD18">
        <v>0.1</v>
      </c>
      <c r="AE18">
        <v>0.2</v>
      </c>
    </row>
    <row r="19" spans="17:31" x14ac:dyDescent="0.25">
      <c r="Q19" t="s">
        <v>194</v>
      </c>
      <c r="R19">
        <v>0.58752107037505263</v>
      </c>
      <c r="S19">
        <v>7.3316877213499276E-2</v>
      </c>
      <c r="T19">
        <v>0.74831436999578593</v>
      </c>
      <c r="U19">
        <v>0.48409186683522959</v>
      </c>
      <c r="Y19" t="s">
        <v>200</v>
      </c>
      <c r="Z19">
        <v>0.6625487434020777</v>
      </c>
      <c r="AA19">
        <v>1.1396321070234114</v>
      </c>
      <c r="AB19">
        <v>1.0974235104669887</v>
      </c>
      <c r="AC19">
        <v>0.98041879795396425</v>
      </c>
      <c r="AD19">
        <v>1.689215721328577</v>
      </c>
      <c r="AE19">
        <v>1.7094363471218008</v>
      </c>
    </row>
    <row r="20" spans="17:31" x14ac:dyDescent="0.25">
      <c r="Q20" t="s">
        <v>195</v>
      </c>
      <c r="R20">
        <v>0.43757901390644749</v>
      </c>
      <c r="S20">
        <v>7.4671345125461946E-2</v>
      </c>
      <c r="T20">
        <v>0.53613569321533927</v>
      </c>
      <c r="U20">
        <v>0.35461441213653611</v>
      </c>
      <c r="Y20" t="s">
        <v>201</v>
      </c>
      <c r="Z20">
        <v>6.3138305259732311E-2</v>
      </c>
      <c r="AA20">
        <v>0.88275523426098823</v>
      </c>
      <c r="AB20">
        <v>0.85006059595502559</v>
      </c>
      <c r="AC20">
        <v>0.7594291353568795</v>
      </c>
      <c r="AD20">
        <v>0.63400410351329106</v>
      </c>
      <c r="AE20">
        <v>0.27448592205989131</v>
      </c>
    </row>
    <row r="21" spans="17:31" x14ac:dyDescent="0.25">
      <c r="Q21" t="s">
        <v>196</v>
      </c>
      <c r="R21">
        <v>0.42926060542210981</v>
      </c>
      <c r="S21">
        <v>0.11256750175578327</v>
      </c>
      <c r="T21">
        <v>0.62515802781289498</v>
      </c>
      <c r="U21">
        <v>0.1124104509060261</v>
      </c>
    </row>
    <row r="24" spans="17:31" x14ac:dyDescent="0.25">
      <c r="Y24" t="s">
        <v>204</v>
      </c>
      <c r="AA24" t="s">
        <v>3</v>
      </c>
      <c r="AB24" t="s">
        <v>4</v>
      </c>
      <c r="AC24" t="s">
        <v>5</v>
      </c>
      <c r="AD24">
        <v>0.1</v>
      </c>
      <c r="AE24">
        <v>0.2</v>
      </c>
    </row>
    <row r="25" spans="17:31" x14ac:dyDescent="0.25">
      <c r="Y25" t="s">
        <v>200</v>
      </c>
      <c r="Z25">
        <v>0.70861121842241692</v>
      </c>
      <c r="AA25">
        <v>6.9352611776095756</v>
      </c>
      <c r="AB25">
        <v>3.8879115814899565</v>
      </c>
      <c r="AC25">
        <v>2.9590710211430107</v>
      </c>
      <c r="AD25">
        <v>2.7509265541170702</v>
      </c>
      <c r="AE25">
        <v>2.063271702774359</v>
      </c>
    </row>
    <row r="26" spans="17:31" x14ac:dyDescent="0.25">
      <c r="Y26" t="s">
        <v>201</v>
      </c>
      <c r="Z26">
        <v>4.5886580962598372E-2</v>
      </c>
      <c r="AA26">
        <v>2.1557047480932554</v>
      </c>
      <c r="AB26">
        <v>1.2200495178035795</v>
      </c>
      <c r="AC26">
        <v>0.38021757355908709</v>
      </c>
      <c r="AD26">
        <v>0.45132725416816483</v>
      </c>
      <c r="AE26">
        <v>0.22653606152327935</v>
      </c>
    </row>
    <row r="27" spans="17:31" x14ac:dyDescent="0.25">
      <c r="Q27" t="s">
        <v>194</v>
      </c>
      <c r="S27" t="s">
        <v>195</v>
      </c>
      <c r="U27" t="s">
        <v>196</v>
      </c>
    </row>
    <row r="28" spans="17:31" x14ac:dyDescent="0.25">
      <c r="Q28" s="1" t="s">
        <v>209</v>
      </c>
      <c r="R28" s="1" t="s">
        <v>201</v>
      </c>
      <c r="S28" s="1" t="s">
        <v>209</v>
      </c>
      <c r="T28" s="1" t="s">
        <v>201</v>
      </c>
      <c r="U28" s="1" t="s">
        <v>209</v>
      </c>
      <c r="V28" s="1" t="s">
        <v>201</v>
      </c>
    </row>
    <row r="29" spans="17:31" x14ac:dyDescent="0.25">
      <c r="Y29" t="s">
        <v>223</v>
      </c>
      <c r="AA29" t="s">
        <v>3</v>
      </c>
      <c r="AB29" t="s">
        <v>4</v>
      </c>
      <c r="AC29" t="s">
        <v>5</v>
      </c>
      <c r="AD29">
        <v>0.1</v>
      </c>
      <c r="AE29">
        <v>0.2</v>
      </c>
    </row>
    <row r="30" spans="17:31" x14ac:dyDescent="0.25">
      <c r="Y30" t="s">
        <v>200</v>
      </c>
      <c r="Z30">
        <v>0.66368344098093535</v>
      </c>
      <c r="AA30">
        <v>1.1396321070234114</v>
      </c>
      <c r="AB30">
        <v>2.0360094075769131</v>
      </c>
      <c r="AC30">
        <v>2.6158834886929601</v>
      </c>
      <c r="AD30">
        <v>2.3206111606541935</v>
      </c>
      <c r="AE30">
        <v>2.2157710552756571</v>
      </c>
    </row>
    <row r="31" spans="17:31" x14ac:dyDescent="0.25">
      <c r="Y31" t="s">
        <v>201</v>
      </c>
      <c r="Z31">
        <v>6.2538276487855732E-2</v>
      </c>
      <c r="AA31">
        <v>0.88275523426098823</v>
      </c>
      <c r="AB31">
        <v>1.0145527611442875</v>
      </c>
      <c r="AC31">
        <v>0.77126293903007126</v>
      </c>
      <c r="AD31">
        <v>0.66439049244454063</v>
      </c>
      <c r="AE31">
        <v>0.41628851102338849</v>
      </c>
    </row>
    <row r="35" spans="12:31" x14ac:dyDescent="0.25">
      <c r="Y35" t="s">
        <v>224</v>
      </c>
      <c r="AA35" t="s">
        <v>3</v>
      </c>
      <c r="AB35" t="s">
        <v>4</v>
      </c>
      <c r="AC35" t="s">
        <v>5</v>
      </c>
      <c r="AD35">
        <v>0.1</v>
      </c>
      <c r="AE35">
        <v>0.2</v>
      </c>
    </row>
    <row r="36" spans="12:31" x14ac:dyDescent="0.25">
      <c r="Y36" t="s">
        <v>200</v>
      </c>
      <c r="Z36">
        <v>0.70994045060278155</v>
      </c>
      <c r="AA36">
        <v>12.059321327985515</v>
      </c>
      <c r="AB36">
        <v>7.0192816733863639</v>
      </c>
      <c r="AC36">
        <v>4.1860278794011885</v>
      </c>
      <c r="AD36">
        <v>3.0691326552073921</v>
      </c>
      <c r="AE36">
        <v>2.3361733637963198</v>
      </c>
    </row>
    <row r="37" spans="12:31" x14ac:dyDescent="0.25">
      <c r="Y37" t="s">
        <v>201</v>
      </c>
      <c r="Z37">
        <v>4.4447218495520947E-2</v>
      </c>
      <c r="AA37">
        <v>0.98277868218073305</v>
      </c>
      <c r="AB37">
        <v>0.28584353118982103</v>
      </c>
      <c r="AC37">
        <v>0.6864204820714731</v>
      </c>
      <c r="AD37">
        <v>0.4411358717263249</v>
      </c>
      <c r="AE37">
        <v>0.45093035477762494</v>
      </c>
    </row>
    <row r="40" spans="12:31" x14ac:dyDescent="0.25">
      <c r="M40" s="1" t="s">
        <v>98</v>
      </c>
      <c r="N40" s="1"/>
      <c r="O40" s="1" t="s">
        <v>53</v>
      </c>
      <c r="P40" s="1"/>
      <c r="Q40" s="1" t="s">
        <v>8</v>
      </c>
      <c r="R40" s="1"/>
      <c r="S40" s="1" t="s">
        <v>143</v>
      </c>
    </row>
    <row r="41" spans="12:31" x14ac:dyDescent="0.25">
      <c r="M41" s="1" t="s">
        <v>209</v>
      </c>
      <c r="N41" s="1" t="s">
        <v>201</v>
      </c>
      <c r="O41" s="1" t="s">
        <v>209</v>
      </c>
      <c r="P41" s="1" t="s">
        <v>201</v>
      </c>
      <c r="Q41" s="1" t="s">
        <v>209</v>
      </c>
      <c r="R41" s="1" t="s">
        <v>201</v>
      </c>
      <c r="S41" s="1" t="s">
        <v>209</v>
      </c>
      <c r="T41" s="1" t="s">
        <v>201</v>
      </c>
    </row>
    <row r="42" spans="12:31" x14ac:dyDescent="0.25">
      <c r="L42" t="s">
        <v>205</v>
      </c>
      <c r="M42">
        <v>0.63400599630996302</v>
      </c>
      <c r="N42">
        <v>0.10371496723209098</v>
      </c>
      <c r="O42">
        <v>0.74970494536330923</v>
      </c>
      <c r="P42">
        <v>3.2567495850523598E-2</v>
      </c>
      <c r="Q42">
        <v>0.68423500156641592</v>
      </c>
      <c r="R42">
        <v>6.0117018949186272E-2</v>
      </c>
      <c r="S42">
        <v>0.58752107037505263</v>
      </c>
      <c r="T42">
        <v>7.3316877213499276E-2</v>
      </c>
    </row>
    <row r="43" spans="12:31" x14ac:dyDescent="0.25">
      <c r="L43" t="s">
        <v>206</v>
      </c>
      <c r="M43">
        <v>0.50341328413284125</v>
      </c>
      <c r="N43">
        <v>7.0478094814916459E-2</v>
      </c>
      <c r="O43">
        <v>0.5969842527483411</v>
      </c>
      <c r="P43">
        <v>0.10627481952677952</v>
      </c>
      <c r="Q43">
        <v>0.58519345238095233</v>
      </c>
      <c r="R43">
        <v>2.8811438372689561E-2</v>
      </c>
      <c r="S43">
        <v>0.43757901390644749</v>
      </c>
      <c r="T43">
        <v>7.4671345125461946E-2</v>
      </c>
    </row>
    <row r="44" spans="12:31" x14ac:dyDescent="0.25">
      <c r="L44" t="s">
        <v>207</v>
      </c>
      <c r="M44">
        <v>0.54861239237392379</v>
      </c>
      <c r="N44">
        <v>0.10312704351012605</v>
      </c>
      <c r="O44">
        <v>0.62658394132470596</v>
      </c>
      <c r="P44">
        <v>9.6164284275239292E-2</v>
      </c>
      <c r="Q44">
        <v>0.55228729375522134</v>
      </c>
      <c r="R44">
        <v>7.9191543148256049E-2</v>
      </c>
      <c r="S44">
        <v>0.42926060542210981</v>
      </c>
      <c r="T44">
        <v>0.11256750175578327</v>
      </c>
    </row>
    <row r="45" spans="12:31" x14ac:dyDescent="0.25">
      <c r="L45" t="s">
        <v>188</v>
      </c>
      <c r="M45">
        <v>0.66964944649446489</v>
      </c>
      <c r="O45">
        <v>0.80651843781981447</v>
      </c>
      <c r="Q45">
        <v>0.74118890977443597</v>
      </c>
      <c r="S45">
        <v>0.43283817951959552</v>
      </c>
    </row>
    <row r="46" spans="12:31" x14ac:dyDescent="0.25">
      <c r="L46" t="s">
        <v>217</v>
      </c>
      <c r="M46">
        <v>0.72075645756457563</v>
      </c>
      <c r="O46">
        <v>0.82521210920735533</v>
      </c>
      <c r="Q46">
        <v>0.74443922305764409</v>
      </c>
      <c r="S46">
        <v>0.54403708386009275</v>
      </c>
    </row>
    <row r="47" spans="12:31" x14ac:dyDescent="0.25">
      <c r="L47" t="s">
        <v>219</v>
      </c>
      <c r="M47">
        <v>0.76699561403508776</v>
      </c>
      <c r="O47">
        <v>0.80131062031626543</v>
      </c>
      <c r="Q47">
        <v>0.6421586715867158</v>
      </c>
      <c r="S47">
        <v>0.44426885798567223</v>
      </c>
    </row>
    <row r="48" spans="12:31" x14ac:dyDescent="0.25">
      <c r="L48" t="s">
        <v>220</v>
      </c>
      <c r="M48">
        <v>0.77380952380952384</v>
      </c>
      <c r="O48">
        <v>0.82232346241457865</v>
      </c>
      <c r="Q48">
        <v>0.68210332103321036</v>
      </c>
      <c r="S48">
        <v>0.56152549515381367</v>
      </c>
    </row>
    <row r="51" spans="12:16" x14ac:dyDescent="0.25">
      <c r="L51" t="s">
        <v>227</v>
      </c>
      <c r="M51">
        <f>AVERAGE($M45,$O45,$Q45,$S45)</f>
        <v>0.6625487434020777</v>
      </c>
      <c r="N51">
        <f>_xlfn.STDEV.P($M45,$O45,$Q45,$S45)</f>
        <v>0.14118154254489398</v>
      </c>
      <c r="O51">
        <f>MIN($M45,$O45,$Q45,$S45)</f>
        <v>0.43283817951959552</v>
      </c>
      <c r="P51">
        <f>MAX($M45,$O45,$Q45,$S45)</f>
        <v>0.80651843781981447</v>
      </c>
    </row>
    <row r="52" spans="12:16" x14ac:dyDescent="0.25">
      <c r="L52" t="s">
        <v>228</v>
      </c>
      <c r="M52">
        <f t="shared" ref="M52:N54" si="0">AVERAGE($M46,$O46,$Q46,$S46)</f>
        <v>0.70861121842241692</v>
      </c>
      <c r="N52">
        <f t="shared" ref="N52:N54" si="1">_xlfn.STDEV.P($M46,$O46,$Q46,$S46)</f>
        <v>0.1026055142874177</v>
      </c>
      <c r="O52">
        <f t="shared" ref="N52:O54" si="2">MIN($M46,$O46,$Q46,$S46)</f>
        <v>0.54403708386009275</v>
      </c>
      <c r="P52">
        <f t="shared" ref="O52:P54" si="3">MAX($M46,$O46,$Q46,$S46)</f>
        <v>0.82521210920735533</v>
      </c>
    </row>
    <row r="53" spans="12:16" x14ac:dyDescent="0.25">
      <c r="L53" t="s">
        <v>229</v>
      </c>
      <c r="M53">
        <f t="shared" si="0"/>
        <v>0.66368344098093535</v>
      </c>
      <c r="N53">
        <f t="shared" si="1"/>
        <v>0.13983983742252223</v>
      </c>
      <c r="O53">
        <f t="shared" si="2"/>
        <v>0.44426885798567223</v>
      </c>
      <c r="P53">
        <f t="shared" si="3"/>
        <v>0.80131062031626543</v>
      </c>
    </row>
    <row r="54" spans="12:16" x14ac:dyDescent="0.25">
      <c r="L54" t="s">
        <v>230</v>
      </c>
      <c r="M54">
        <f t="shared" si="0"/>
        <v>0.70994045060278155</v>
      </c>
      <c r="N54">
        <f t="shared" si="1"/>
        <v>9.9387001966770777E-2</v>
      </c>
      <c r="O54">
        <f t="shared" si="2"/>
        <v>0.56152549515381367</v>
      </c>
      <c r="P54">
        <f t="shared" si="3"/>
        <v>0.82232346241457865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05"/>
  <sheetViews>
    <sheetView workbookViewId="0">
      <pane ySplit="1" topLeftCell="A182" activePane="bottomLeft" state="frozen"/>
      <selection pane="bottomLeft" activeCell="D202" sqref="D202:D205"/>
    </sheetView>
  </sheetViews>
  <sheetFormatPr defaultRowHeight="15" x14ac:dyDescent="0.25"/>
  <sheetData>
    <row r="1" spans="1:3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1" t="s">
        <v>192</v>
      </c>
      <c r="L1" s="1" t="s">
        <v>193</v>
      </c>
      <c r="M1" s="1" t="s">
        <v>197</v>
      </c>
      <c r="N1" s="1" t="s">
        <v>198</v>
      </c>
      <c r="P1" s="1" t="s">
        <v>199</v>
      </c>
      <c r="Q1" s="1">
        <v>0.01</v>
      </c>
      <c r="U1" s="1">
        <v>0.02</v>
      </c>
      <c r="Y1" s="1">
        <v>0.05</v>
      </c>
      <c r="AC1" s="1">
        <v>0.1</v>
      </c>
      <c r="AG1" s="1">
        <v>0.2</v>
      </c>
    </row>
    <row r="2" spans="1:36" x14ac:dyDescent="0.25">
      <c r="A2" t="s">
        <v>8</v>
      </c>
      <c r="B2" t="s">
        <v>9</v>
      </c>
      <c r="C2">
        <v>0.6133302005012532</v>
      </c>
      <c r="D2">
        <v>5.5182186234817818</v>
      </c>
      <c r="E2">
        <v>5.3138401559454183</v>
      </c>
      <c r="F2">
        <v>2.109907120743034</v>
      </c>
      <c r="G2">
        <v>1.5824303405572751</v>
      </c>
      <c r="H2">
        <v>1.5824303405572751</v>
      </c>
      <c r="Q2" t="s">
        <v>200</v>
      </c>
      <c r="R2" t="s">
        <v>201</v>
      </c>
      <c r="S2" t="s">
        <v>202</v>
      </c>
      <c r="T2" t="s">
        <v>203</v>
      </c>
      <c r="U2" t="s">
        <v>200</v>
      </c>
      <c r="V2" t="s">
        <v>201</v>
      </c>
      <c r="W2" t="s">
        <v>202</v>
      </c>
      <c r="X2" t="s">
        <v>203</v>
      </c>
      <c r="Y2" t="s">
        <v>200</v>
      </c>
      <c r="Z2" t="s">
        <v>201</v>
      </c>
      <c r="AA2" t="s">
        <v>202</v>
      </c>
      <c r="AB2" t="s">
        <v>203</v>
      </c>
      <c r="AC2" t="s">
        <v>200</v>
      </c>
      <c r="AD2" t="s">
        <v>201</v>
      </c>
      <c r="AE2" t="s">
        <v>202</v>
      </c>
      <c r="AF2" t="s">
        <v>203</v>
      </c>
      <c r="AG2" t="s">
        <v>200</v>
      </c>
      <c r="AH2" t="s">
        <v>201</v>
      </c>
      <c r="AI2" t="s">
        <v>202</v>
      </c>
      <c r="AJ2" t="s">
        <v>203</v>
      </c>
    </row>
    <row r="3" spans="1:36" x14ac:dyDescent="0.25">
      <c r="A3" t="s">
        <v>8</v>
      </c>
      <c r="B3" t="s">
        <v>10</v>
      </c>
      <c r="C3">
        <v>0.67790570175438603</v>
      </c>
      <c r="D3">
        <v>5.5182186234817818</v>
      </c>
      <c r="E3">
        <v>2.6569200779727091</v>
      </c>
      <c r="F3">
        <v>2.109907120743034</v>
      </c>
      <c r="G3">
        <v>2.6373839009287932</v>
      </c>
      <c r="H3">
        <v>1.8461687306501551</v>
      </c>
      <c r="J3" s="1" t="s">
        <v>8</v>
      </c>
      <c r="K3">
        <f>AVERAGE(C2:C45)</f>
        <v>0.60325974737981325</v>
      </c>
      <c r="L3">
        <f>_xlfn.STDEV.P(C2:C45)/SQRT(44)</f>
        <v>1.3815397923247628E-2</v>
      </c>
      <c r="M3">
        <f>MAX(C2:C45)</f>
        <v>0.81676848370927313</v>
      </c>
      <c r="N3">
        <f>MIN(C2:C45)</f>
        <v>0.39395363408521311</v>
      </c>
      <c r="Q3">
        <f>AVERAGE(D2:D45)</f>
        <v>3.0099374309900626</v>
      </c>
      <c r="R3">
        <f>_xlfn.STDEV.P(D2:D45)/SQRT(44)</f>
        <v>0.69725131503618143</v>
      </c>
      <c r="S3">
        <f>MAX(D2:D45)</f>
        <v>22.072874493927131</v>
      </c>
      <c r="T3">
        <f>MIN(D2:D45)</f>
        <v>0</v>
      </c>
      <c r="U3">
        <f>AVERAGE(E2:E45)</f>
        <v>2.4153818890660994</v>
      </c>
      <c r="V3">
        <f>_xlfn.STDEV.P(E2:E45)/SQRT(44)</f>
        <v>0.45843112962966143</v>
      </c>
      <c r="W3">
        <f>MAX(E2:E45)</f>
        <v>13.284600389863551</v>
      </c>
      <c r="X3">
        <f>MIN(E2:E45)</f>
        <v>0</v>
      </c>
      <c r="Y3">
        <f>AVERAGE(F2:F45)</f>
        <v>2.0140022516183502</v>
      </c>
      <c r="Z3">
        <f>_xlfn.STDEV.P(F2:F45)/SQRT(44)</f>
        <v>0.28934473150905132</v>
      </c>
      <c r="AA3">
        <f>MAX(F2:F45)</f>
        <v>8.439628482972136</v>
      </c>
      <c r="AB3">
        <f>MIN(F2:F45)</f>
        <v>0</v>
      </c>
      <c r="AC3">
        <f>AVERAGE(G2:G45)</f>
        <v>1.5944184491978606</v>
      </c>
      <c r="AD3">
        <f>_xlfn.STDEV.P(G2:G45)/SQRT(44)</f>
        <v>0.21072396904068494</v>
      </c>
      <c r="AE3">
        <f>MAX(G2:G45)</f>
        <v>6.329721362229102</v>
      </c>
      <c r="AF3">
        <f>MIN(G2:G45)</f>
        <v>0</v>
      </c>
      <c r="AG3">
        <f>AVERAGE(H2:H45)</f>
        <v>1.4325789825499582</v>
      </c>
      <c r="AH3">
        <f>_xlfn.STDEV.P(H2:H45)/SQRT(44)</f>
        <v>0.12059755082159633</v>
      </c>
      <c r="AI3">
        <f>MAX(H2:H45)</f>
        <v>3.4285990712074299</v>
      </c>
      <c r="AJ3">
        <f>MIN(H2:H45)</f>
        <v>0.26373839009287919</v>
      </c>
    </row>
    <row r="4" spans="1:36" x14ac:dyDescent="0.25">
      <c r="A4" t="s">
        <v>8</v>
      </c>
      <c r="B4" t="s">
        <v>11</v>
      </c>
      <c r="C4">
        <v>0.64606829573934843</v>
      </c>
      <c r="D4">
        <v>5.5182186234817818</v>
      </c>
      <c r="E4">
        <v>5.3138401559454183</v>
      </c>
      <c r="F4">
        <v>3.164860681114551</v>
      </c>
      <c r="G4">
        <v>2.109907120743034</v>
      </c>
      <c r="H4">
        <v>1.054953560371517</v>
      </c>
      <c r="J4" s="1" t="s">
        <v>194</v>
      </c>
      <c r="K4">
        <f>AVERAGE(C2:C17)</f>
        <v>0.68423500156641592</v>
      </c>
      <c r="L4">
        <f>_xlfn.STDEV.P(C2:C17)/SQRT(16)</f>
        <v>1.4552013325864635E-2</v>
      </c>
      <c r="M4">
        <f>MAX(C2:C17)</f>
        <v>0.81676848370927313</v>
      </c>
      <c r="N4">
        <f>MIN(C2:C17)</f>
        <v>0.60122963659147866</v>
      </c>
      <c r="Q4">
        <f>AVERAGE(D2:D17)</f>
        <v>6.552884615384615</v>
      </c>
      <c r="R4">
        <f>_xlfn.STDEV.P(D2:D17)/4</f>
        <v>1.3982885545881332</v>
      </c>
      <c r="S4">
        <f>MAX(D2:D17)</f>
        <v>22.072874493927131</v>
      </c>
      <c r="T4">
        <f>MIN(D2:D17)</f>
        <v>0</v>
      </c>
      <c r="U4">
        <f>AVERAGE(E2:E17)</f>
        <v>4.8156676413255353</v>
      </c>
      <c r="V4">
        <f>_xlfn.STDEV.P(E2:E17)/4</f>
        <v>0.82089364854616631</v>
      </c>
      <c r="W4">
        <f>MAX(E2:E17)</f>
        <v>13.284600389863551</v>
      </c>
      <c r="X4">
        <f>MIN(E2:E17)</f>
        <v>0</v>
      </c>
      <c r="Y4">
        <f>AVERAGE(F2:F17)</f>
        <v>3.8242066563467496</v>
      </c>
      <c r="Z4">
        <f>_xlfn.STDEV.P(F2:F17)/4</f>
        <v>0.44597335137608379</v>
      </c>
      <c r="AA4">
        <f>MAX(F2:F17)</f>
        <v>8.439628482972136</v>
      </c>
      <c r="AB4">
        <f>MIN(F2:F17)</f>
        <v>2.109907120743034</v>
      </c>
      <c r="AC4">
        <f>AVERAGE(G2:G17)</f>
        <v>2.8681549922600618</v>
      </c>
      <c r="AD4">
        <f>_xlfn.STDEV.P(G2:G17)/SQRT(16)</f>
        <v>0.33610076203431372</v>
      </c>
      <c r="AE4">
        <f>MAX(G2:G17)</f>
        <v>6.329721362229102</v>
      </c>
      <c r="AF4">
        <f>MIN(G2:G17)</f>
        <v>1.054953560371517</v>
      </c>
      <c r="AG4">
        <f>AVERAGE(H2:H17)</f>
        <v>2.0934234713622288</v>
      </c>
      <c r="AH4">
        <f>_xlfn.STDEV.P(H2:H17)/4</f>
        <v>0.15545182567719165</v>
      </c>
      <c r="AI4">
        <f>MAX(H2:H17)</f>
        <v>3.4285990712074299</v>
      </c>
      <c r="AJ4">
        <f>MIN(H2:H17)</f>
        <v>1.054953560371517</v>
      </c>
    </row>
    <row r="5" spans="1:36" x14ac:dyDescent="0.25">
      <c r="A5" t="s">
        <v>8</v>
      </c>
      <c r="B5" t="s">
        <v>12</v>
      </c>
      <c r="C5">
        <v>0.67767073934837085</v>
      </c>
      <c r="D5">
        <v>11.03643724696356</v>
      </c>
      <c r="E5">
        <v>7.9707602339181278</v>
      </c>
      <c r="F5">
        <v>4.219814241486068</v>
      </c>
      <c r="G5">
        <v>2.6373839009287932</v>
      </c>
      <c r="H5">
        <v>1.8461687306501551</v>
      </c>
      <c r="J5" s="1" t="s">
        <v>195</v>
      </c>
      <c r="K5">
        <f>AVERAGE(C18:C21)</f>
        <v>0.58519345238095233</v>
      </c>
      <c r="L5">
        <f>_xlfn.STDEV.P(C18:C21)/2</f>
        <v>1.2475718775159473E-2</v>
      </c>
      <c r="M5">
        <f>MAX(C18:C21)</f>
        <v>0.6138392857142857</v>
      </c>
      <c r="N5">
        <f>MIN(C18:C21)</f>
        <v>0.5452302631578948</v>
      </c>
      <c r="Q5">
        <f>AVERAGE(D18:D21)</f>
        <v>0</v>
      </c>
      <c r="R5">
        <f>_xlfn.STDEV.P(E18:E21)/2</f>
        <v>0</v>
      </c>
      <c r="S5">
        <f>MAX(E18:E21)</f>
        <v>0</v>
      </c>
      <c r="T5">
        <f>MIN(D18:D21)</f>
        <v>0</v>
      </c>
      <c r="U5">
        <f>AVERAGE(E18:E21)</f>
        <v>0</v>
      </c>
      <c r="V5">
        <f>_xlfn.STDEV.P(E18:E21)/2</f>
        <v>0</v>
      </c>
      <c r="W5">
        <f>MAX(E18:E21)</f>
        <v>0</v>
      </c>
      <c r="X5">
        <f>MIN(E18:E21)</f>
        <v>0</v>
      </c>
      <c r="Y5">
        <f>AVERAGE(F18:F21)</f>
        <v>1.3186919504643964</v>
      </c>
      <c r="Z5">
        <f>_xlfn.STDEV.P(F18:F21)/SQRT(4)</f>
        <v>0.43736064137523306</v>
      </c>
      <c r="AA5">
        <f>MAX(F18:F21)</f>
        <v>2.109907120743034</v>
      </c>
      <c r="AB5">
        <f>MIN(F18:F21)</f>
        <v>0</v>
      </c>
      <c r="AC5">
        <f>AVERAGE(G18:G21)</f>
        <v>1.3186919504643966</v>
      </c>
      <c r="AD5">
        <f>_xlfn.STDEV.P(G18:G21)/2</f>
        <v>0.39560758513931893</v>
      </c>
      <c r="AE5">
        <f>MAX(G18:G21)</f>
        <v>2.6373839009287932</v>
      </c>
      <c r="AF5">
        <f>MIN(G18:G21)</f>
        <v>0.5274767801857585</v>
      </c>
      <c r="AG5">
        <f>AVERAGE(H18:H21)</f>
        <v>1.2527573529411764</v>
      </c>
      <c r="AH5">
        <f>_xlfn.STDEV.P(H18:H21)/2</f>
        <v>0.19503716970696527</v>
      </c>
      <c r="AI5">
        <f>MAX(H18:H21)</f>
        <v>1.8461687306501551</v>
      </c>
      <c r="AJ5">
        <f>MIN(H18:H21)</f>
        <v>0.79121517027863775</v>
      </c>
    </row>
    <row r="6" spans="1:36" x14ac:dyDescent="0.25">
      <c r="A6" t="s">
        <v>8</v>
      </c>
      <c r="B6" t="s">
        <v>13</v>
      </c>
      <c r="C6">
        <v>0.69055451127819556</v>
      </c>
      <c r="D6">
        <v>5.5182186234817818</v>
      </c>
      <c r="E6">
        <v>5.3138401559454183</v>
      </c>
      <c r="F6">
        <v>6.329721362229102</v>
      </c>
      <c r="G6">
        <v>4.219814241486068</v>
      </c>
      <c r="H6">
        <v>2.3736455108359129</v>
      </c>
      <c r="J6" s="1" t="s">
        <v>196</v>
      </c>
      <c r="K6">
        <f>AVERAGE(C22:C45)</f>
        <v>0.55228729375522134</v>
      </c>
      <c r="L6">
        <f>_xlfn.STDEV.P(C22:C45)/SQRT(24)</f>
        <v>1.5824554125424439E-2</v>
      </c>
      <c r="M6">
        <f>MAX(C22:C45)</f>
        <v>0.68851817042606511</v>
      </c>
      <c r="N6">
        <f>MIN(C22:C45)</f>
        <v>0.39395363408521311</v>
      </c>
      <c r="Q6">
        <f>AVERAGE(D22:D45)</f>
        <v>1.149628879892038</v>
      </c>
      <c r="R6">
        <f>_xlfn.STDEV.P(D22:D45)/SQRT(24)</f>
        <v>0.45745022195639506</v>
      </c>
      <c r="S6">
        <f>MAX(D22:D45)</f>
        <v>5.5182186234817818</v>
      </c>
      <c r="T6">
        <f>MIN(D22:D45)</f>
        <v>0</v>
      </c>
      <c r="U6">
        <f>AVERAGE(E22:E45)</f>
        <v>1.2177550357374918</v>
      </c>
      <c r="V6">
        <f>_xlfn.STDEV.P(E22:E45)/SQRT(24)</f>
        <v>0.38282701449343304</v>
      </c>
      <c r="W6">
        <f>MAX(E22:E45)</f>
        <v>5.3138401559454183</v>
      </c>
      <c r="X6">
        <f>MIN(E22:E45)</f>
        <v>0</v>
      </c>
      <c r="Y6">
        <f>AVERAGE(F22:F45)</f>
        <v>0.92308436532507743</v>
      </c>
      <c r="Z6">
        <f>_xlfn.STDEV.P(F22:F45)/SQRT(24)</f>
        <v>0.20908187899711633</v>
      </c>
      <c r="AA6">
        <f>MAX(F22:F45)</f>
        <v>3.164860681114551</v>
      </c>
      <c r="AB6">
        <f>MIN(F22:F45)</f>
        <v>0</v>
      </c>
      <c r="AC6">
        <f>AVERAGE(G22:G45)</f>
        <v>0.79121517027863764</v>
      </c>
      <c r="AD6">
        <f>_xlfn.STDEV.P(G22:G45)/SQRT(24)</f>
        <v>0.14906339923567696</v>
      </c>
      <c r="AE6">
        <f>MAX(G22:G45)</f>
        <v>2.109907120743034</v>
      </c>
      <c r="AF6">
        <f>MIN(G22:G45)</f>
        <v>0</v>
      </c>
      <c r="AG6">
        <f>AVERAGE(H22:H45)</f>
        <v>1.0219862616099069</v>
      </c>
      <c r="AH6">
        <f>_xlfn.STDEV.P(H22:H45)/SQRT(24)</f>
        <v>0.13306569961961201</v>
      </c>
      <c r="AI6">
        <f>MAX(H22:H45)</f>
        <v>2.3736455108359129</v>
      </c>
      <c r="AJ6">
        <f>MIN(H22:H45)</f>
        <v>0.26373839009287919</v>
      </c>
    </row>
    <row r="7" spans="1:36" x14ac:dyDescent="0.25">
      <c r="A7" t="s">
        <v>8</v>
      </c>
      <c r="B7" t="s">
        <v>14</v>
      </c>
      <c r="C7">
        <v>0.71491228070175428</v>
      </c>
      <c r="D7">
        <v>5.5182186234817818</v>
      </c>
      <c r="E7">
        <v>5.3138401559454183</v>
      </c>
      <c r="F7">
        <v>5.2747678018575854</v>
      </c>
      <c r="G7">
        <v>3.164860681114551</v>
      </c>
      <c r="H7">
        <v>2.3736455108359129</v>
      </c>
    </row>
    <row r="8" spans="1:36" x14ac:dyDescent="0.25">
      <c r="A8" t="s">
        <v>8</v>
      </c>
      <c r="B8" t="s">
        <v>15</v>
      </c>
      <c r="C8">
        <v>0.7644893483709273</v>
      </c>
      <c r="D8">
        <v>0</v>
      </c>
      <c r="E8">
        <v>2.6569200779727091</v>
      </c>
      <c r="F8">
        <v>5.2747678018575854</v>
      </c>
      <c r="G8">
        <v>4.219814241486068</v>
      </c>
      <c r="H8">
        <v>2.9011222910216721</v>
      </c>
    </row>
    <row r="9" spans="1:36" x14ac:dyDescent="0.25">
      <c r="A9" t="s">
        <v>8</v>
      </c>
      <c r="B9" t="s">
        <v>16</v>
      </c>
      <c r="C9">
        <v>0.71401159147869675</v>
      </c>
      <c r="D9">
        <v>5.5182186234817818</v>
      </c>
      <c r="E9">
        <v>2.6569200779727091</v>
      </c>
      <c r="F9">
        <v>3.164860681114551</v>
      </c>
      <c r="G9">
        <v>2.6373839009287932</v>
      </c>
      <c r="H9">
        <v>2.109907120743034</v>
      </c>
    </row>
    <row r="10" spans="1:36" x14ac:dyDescent="0.25">
      <c r="A10" t="s">
        <v>8</v>
      </c>
      <c r="B10" t="s">
        <v>17</v>
      </c>
      <c r="C10">
        <v>0.6445018796992481</v>
      </c>
      <c r="D10">
        <v>5.5182186234817818</v>
      </c>
      <c r="E10">
        <v>2.6569200779727091</v>
      </c>
      <c r="F10">
        <v>2.109907120743034</v>
      </c>
      <c r="G10">
        <v>2.6373839009287932</v>
      </c>
      <c r="H10">
        <v>1.5824303405572751</v>
      </c>
    </row>
    <row r="11" spans="1:36" x14ac:dyDescent="0.25">
      <c r="A11" t="s">
        <v>8</v>
      </c>
      <c r="B11" t="s">
        <v>18</v>
      </c>
      <c r="C11">
        <v>0.66744987468671668</v>
      </c>
      <c r="D11">
        <v>0</v>
      </c>
      <c r="E11">
        <v>2.6569200779727091</v>
      </c>
      <c r="F11">
        <v>2.109907120743034</v>
      </c>
      <c r="G11">
        <v>1.054953560371517</v>
      </c>
      <c r="H11">
        <v>2.109907120743034</v>
      </c>
    </row>
    <row r="12" spans="1:36" x14ac:dyDescent="0.25">
      <c r="A12" t="s">
        <v>8</v>
      </c>
      <c r="B12" t="s">
        <v>19</v>
      </c>
      <c r="C12">
        <v>0.60142543859649122</v>
      </c>
      <c r="D12">
        <v>0</v>
      </c>
      <c r="E12">
        <v>0</v>
      </c>
      <c r="F12">
        <v>3.164860681114551</v>
      </c>
      <c r="G12">
        <v>1.5824303405572751</v>
      </c>
      <c r="H12">
        <v>1.3186919504643959</v>
      </c>
    </row>
    <row r="13" spans="1:36" x14ac:dyDescent="0.25">
      <c r="A13" t="s">
        <v>8</v>
      </c>
      <c r="B13" t="s">
        <v>20</v>
      </c>
      <c r="C13">
        <v>0.67183583959899751</v>
      </c>
      <c r="D13">
        <v>5.5182186234817818</v>
      </c>
      <c r="E13">
        <v>2.6569200779727091</v>
      </c>
      <c r="F13">
        <v>2.109907120743034</v>
      </c>
      <c r="G13">
        <v>1.5824303405572751</v>
      </c>
      <c r="H13">
        <v>1.8461687306501551</v>
      </c>
    </row>
    <row r="14" spans="1:36" x14ac:dyDescent="0.25">
      <c r="A14" t="s">
        <v>8</v>
      </c>
      <c r="B14" t="s">
        <v>21</v>
      </c>
      <c r="C14">
        <v>0.60122963659147866</v>
      </c>
      <c r="D14">
        <v>5.5182186234817818</v>
      </c>
      <c r="E14">
        <v>5.3138401559454183</v>
      </c>
      <c r="F14">
        <v>3.164860681114551</v>
      </c>
      <c r="G14">
        <v>2.109907120743034</v>
      </c>
      <c r="H14">
        <v>1.5824303405572751</v>
      </c>
    </row>
    <row r="15" spans="1:36" x14ac:dyDescent="0.25">
      <c r="A15" t="s">
        <v>8</v>
      </c>
      <c r="B15" t="s">
        <v>22</v>
      </c>
      <c r="C15">
        <v>0.68385808270676696</v>
      </c>
      <c r="D15">
        <v>5.5182186234817818</v>
      </c>
      <c r="E15">
        <v>2.6569200779727091</v>
      </c>
      <c r="F15">
        <v>3.164860681114551</v>
      </c>
      <c r="G15">
        <v>2.6373839009287932</v>
      </c>
      <c r="H15">
        <v>2.6373839009287932</v>
      </c>
    </row>
    <row r="16" spans="1:36" x14ac:dyDescent="0.25">
      <c r="A16" t="s">
        <v>8</v>
      </c>
      <c r="B16" t="s">
        <v>23</v>
      </c>
      <c r="C16">
        <v>0.7617481203007519</v>
      </c>
      <c r="D16">
        <v>16.554655870445341</v>
      </c>
      <c r="E16">
        <v>13.284600389863551</v>
      </c>
      <c r="F16">
        <v>5.2747678018575854</v>
      </c>
      <c r="G16">
        <v>4.7472910216718267</v>
      </c>
      <c r="H16">
        <v>2.9011222910216721</v>
      </c>
    </row>
    <row r="17" spans="1:36" x14ac:dyDescent="0.25">
      <c r="A17" t="s">
        <v>8</v>
      </c>
      <c r="B17" t="s">
        <v>24</v>
      </c>
      <c r="C17">
        <v>0.81676848370927313</v>
      </c>
      <c r="D17">
        <v>22.072874493927131</v>
      </c>
      <c r="E17">
        <v>10.62768031189084</v>
      </c>
      <c r="F17">
        <v>8.439628482972136</v>
      </c>
      <c r="G17">
        <v>6.329721362229102</v>
      </c>
      <c r="H17">
        <v>3.4285990712074299</v>
      </c>
    </row>
    <row r="18" spans="1:36" x14ac:dyDescent="0.25">
      <c r="A18" t="s">
        <v>8</v>
      </c>
      <c r="B18" t="s">
        <v>25</v>
      </c>
      <c r="C18">
        <v>0.58877662907268169</v>
      </c>
      <c r="D18">
        <v>0</v>
      </c>
      <c r="E18">
        <v>0</v>
      </c>
      <c r="F18">
        <v>2.109907120743034</v>
      </c>
      <c r="G18">
        <v>1.054953560371517</v>
      </c>
      <c r="H18">
        <v>1.3186919504643959</v>
      </c>
      <c r="J18" s="1" t="s">
        <v>194</v>
      </c>
      <c r="K18">
        <f>AVERAGE(C16:C31)</f>
        <v>0.56900307409147866</v>
      </c>
      <c r="L18">
        <f>_xlfn.STDEV.S(C16:C31)</f>
        <v>9.865649440216516E-2</v>
      </c>
      <c r="M18">
        <f>MAX(C16:C31)</f>
        <v>0.81676848370927313</v>
      </c>
      <c r="N18">
        <f>MIN(C16:C31)</f>
        <v>0.45805921052631582</v>
      </c>
      <c r="Q18">
        <f>AVERAGE(D2:D17)</f>
        <v>6.552884615384615</v>
      </c>
      <c r="R18">
        <f>_xlfn.STDEV.S(D16:D31)</f>
        <v>6.6828946277487962</v>
      </c>
      <c r="S18">
        <f>MAX(D16:D31)</f>
        <v>22.072874493927131</v>
      </c>
      <c r="T18">
        <f>MIN(D16:D31)</f>
        <v>0</v>
      </c>
      <c r="U18">
        <f>AVERAGE(E16:E31)</f>
        <v>1.6605750487329438</v>
      </c>
      <c r="V18">
        <f>_xlfn.STDEV.S(E16:E31)</f>
        <v>4.1017660322618665</v>
      </c>
      <c r="W18">
        <f>MAX(E16:E31)</f>
        <v>13.284600389863551</v>
      </c>
      <c r="X18">
        <f>MIN(E16:E31)</f>
        <v>0</v>
      </c>
      <c r="Y18">
        <f>AVERAGE(F16:F31)</f>
        <v>1.4505611455108356</v>
      </c>
      <c r="Z18">
        <f>_xlfn.STDEV.S(F16:F31)</f>
        <v>2.3072713074579934</v>
      </c>
      <c r="AA18">
        <f>MAX(F16:F31)</f>
        <v>8.439628482972136</v>
      </c>
      <c r="AB18">
        <f>MIN(F16:F31)</f>
        <v>0</v>
      </c>
      <c r="AC18">
        <f>AVERAGE(G16:G31)</f>
        <v>1.3186919504643959</v>
      </c>
      <c r="AD18">
        <f>_xlfn.STDEV.S(G16:G31)</f>
        <v>1.806816512355065</v>
      </c>
      <c r="AE18">
        <f>MAX(G16:G31)</f>
        <v>6.329721362229102</v>
      </c>
      <c r="AF18">
        <f>MIN(G16:G31)</f>
        <v>0</v>
      </c>
      <c r="AG18">
        <f>AVERAGE(H16:H31)</f>
        <v>1.1703391060371515</v>
      </c>
      <c r="AH18">
        <f>_xlfn.STDEV.S(H16:H31)</f>
        <v>0.88247327746227433</v>
      </c>
      <c r="AI18">
        <f>MAX(H16:H31)</f>
        <v>3.4285990712074299</v>
      </c>
      <c r="AJ18">
        <f>MIN(H16:H31)</f>
        <v>0.26373839009287919</v>
      </c>
    </row>
    <row r="19" spans="1:36" x14ac:dyDescent="0.25">
      <c r="A19" t="s">
        <v>8</v>
      </c>
      <c r="B19" t="s">
        <v>26</v>
      </c>
      <c r="C19">
        <v>0.6138392857142857</v>
      </c>
      <c r="D19">
        <v>0</v>
      </c>
      <c r="E19">
        <v>0</v>
      </c>
      <c r="F19">
        <v>2.109907120743034</v>
      </c>
      <c r="G19">
        <v>2.6373839009287932</v>
      </c>
      <c r="H19">
        <v>1.8461687306501551</v>
      </c>
      <c r="J19" s="1" t="s">
        <v>195</v>
      </c>
      <c r="K19">
        <f>AVERAGE(C32:C35)</f>
        <v>0.53504855889724312</v>
      </c>
      <c r="L19">
        <f>_xlfn.STDEV.S(C32:C35)</f>
        <v>3.6389699471466863E-2</v>
      </c>
      <c r="M19">
        <f>MAX(C32:C35)</f>
        <v>0.56676848370927324</v>
      </c>
      <c r="N19">
        <f>MIN(C32:C35)</f>
        <v>0.49702380952380948</v>
      </c>
      <c r="Q19">
        <f>AVERAGE(D32:D35)</f>
        <v>0</v>
      </c>
      <c r="R19">
        <f>_xlfn.STDEV.S(E32:E35)</f>
        <v>0</v>
      </c>
      <c r="S19">
        <f>MAX(E32:E35)</f>
        <v>0</v>
      </c>
      <c r="T19">
        <f>MIN(D32:D35)</f>
        <v>0</v>
      </c>
      <c r="U19">
        <f>AVERAGE(E32:E35)</f>
        <v>0</v>
      </c>
      <c r="V19">
        <f>_xlfn.STDEV.S(E32:E35)</f>
        <v>0</v>
      </c>
      <c r="W19">
        <f>MAX(E32:E35)</f>
        <v>0</v>
      </c>
      <c r="X19">
        <f>MIN(E32:E35)</f>
        <v>0</v>
      </c>
      <c r="Y19">
        <f>AVERAGE(F32:F35)</f>
        <v>0.26373839009287925</v>
      </c>
      <c r="Z19">
        <f>_xlfn.STDEV.S(F32:F35)</f>
        <v>0.5274767801857585</v>
      </c>
      <c r="AA19">
        <f>MAX(F32:F35)</f>
        <v>1.054953560371517</v>
      </c>
      <c r="AB19">
        <f>MIN(F32:F35)</f>
        <v>0</v>
      </c>
      <c r="AC19">
        <f>AVERAGE(G32:G35)</f>
        <v>0.26373839009287925</v>
      </c>
      <c r="AD19">
        <f>_xlfn.STDEV.S(G32:G35)</f>
        <v>0.30453886103152472</v>
      </c>
      <c r="AE19">
        <f>MAX(G32:G35)</f>
        <v>0.5274767801857585</v>
      </c>
      <c r="AF19">
        <f>MIN(G32:G35)</f>
        <v>0</v>
      </c>
      <c r="AG19">
        <f>AVERAGE(H32:H35)</f>
        <v>0.5274767801857585</v>
      </c>
      <c r="AH19">
        <f>_xlfn.STDEV.S(H32:H35)</f>
        <v>0.37298240818779571</v>
      </c>
      <c r="AI19">
        <f>MAX(H32:H35)</f>
        <v>1.054953560371517</v>
      </c>
      <c r="AJ19">
        <f>MIN(H32:H35)</f>
        <v>0.26373839009287919</v>
      </c>
    </row>
    <row r="20" spans="1:36" x14ac:dyDescent="0.25">
      <c r="A20" t="s">
        <v>8</v>
      </c>
      <c r="B20" t="s">
        <v>27</v>
      </c>
      <c r="C20">
        <v>0.59292763157894735</v>
      </c>
      <c r="D20">
        <v>0</v>
      </c>
      <c r="E20">
        <v>0</v>
      </c>
      <c r="F20">
        <v>0</v>
      </c>
      <c r="G20">
        <v>1.054953560371517</v>
      </c>
      <c r="H20">
        <v>0.79121517027863775</v>
      </c>
      <c r="J20" s="1" t="s">
        <v>196</v>
      </c>
      <c r="K20">
        <f>AVERAGE(C36:C59)</f>
        <v>0.68444835015221062</v>
      </c>
      <c r="L20">
        <f>_xlfn.STDEV.S(C36:C59)</f>
        <v>0.10746262287024104</v>
      </c>
      <c r="M20">
        <f>MAX(C36:C59)</f>
        <v>0.80162424482519556</v>
      </c>
      <c r="N20">
        <f>MIN(C36:C59)</f>
        <v>0.39395363408521311</v>
      </c>
      <c r="Q20">
        <f>AVERAGE(D36:D59)</f>
        <v>3.0407575212569751</v>
      </c>
      <c r="R20">
        <f>_xlfn.STDEV.S(D36:D59)</f>
        <v>2.454375985357466</v>
      </c>
      <c r="S20">
        <f>MAX(D36:D59)</f>
        <v>6.8377926421404691</v>
      </c>
      <c r="T20">
        <f>MIN(D36:D59)</f>
        <v>0</v>
      </c>
      <c r="U20">
        <f>AVERAGE(E36:E59)</f>
        <v>3.5885999918931968</v>
      </c>
      <c r="V20">
        <f>_xlfn.STDEV.S(E36:E59)</f>
        <v>2.1803805904936038</v>
      </c>
      <c r="W20">
        <f>MAX(E36:E59)</f>
        <v>7.681964573268921</v>
      </c>
      <c r="X20">
        <f>MIN(E36:E59)</f>
        <v>0</v>
      </c>
      <c r="Y20">
        <f>AVERAGE(F36:F59)</f>
        <v>3.1967685392732363</v>
      </c>
      <c r="Z20">
        <f>_xlfn.STDEV.S(F36:F59)</f>
        <v>1.7750926085965584</v>
      </c>
      <c r="AA20">
        <f>MAX(F36:F59)</f>
        <v>6.5361253196930944</v>
      </c>
      <c r="AB20">
        <f>MIN(F36:F59)</f>
        <v>0</v>
      </c>
      <c r="AC20">
        <f>AVERAGE(G36:G59)</f>
        <v>2.5720725037602343</v>
      </c>
      <c r="AD20">
        <f>_xlfn.STDEV.S(G36:G59)</f>
        <v>1.3352151228985947</v>
      </c>
      <c r="AE20">
        <f>MAX(G36:G59)</f>
        <v>4.5752877237851663</v>
      </c>
      <c r="AF20">
        <f>MIN(G36:G59)</f>
        <v>0</v>
      </c>
      <c r="AG20">
        <f>AVERAGE(H36:H59)</f>
        <v>2.2734348938062934</v>
      </c>
      <c r="AH20">
        <f>_xlfn.STDEV.S(H36:H59)</f>
        <v>0.86354118851759887</v>
      </c>
      <c r="AI20">
        <f>MAX(H36:H59)</f>
        <v>3.3769980818414318</v>
      </c>
      <c r="AJ20">
        <f>MIN(H36:H59)</f>
        <v>0.79121517027863775</v>
      </c>
    </row>
    <row r="21" spans="1:36" x14ac:dyDescent="0.25">
      <c r="A21" t="s">
        <v>8</v>
      </c>
      <c r="B21" t="s">
        <v>28</v>
      </c>
      <c r="C21">
        <v>0.5452302631578948</v>
      </c>
      <c r="D21">
        <v>0</v>
      </c>
      <c r="E21">
        <v>0</v>
      </c>
      <c r="F21">
        <v>1.054953560371517</v>
      </c>
      <c r="G21">
        <v>0.5274767801857585</v>
      </c>
      <c r="H21">
        <v>1.054953560371517</v>
      </c>
    </row>
    <row r="22" spans="1:36" x14ac:dyDescent="0.25">
      <c r="A22" t="s">
        <v>8</v>
      </c>
      <c r="B22" t="s">
        <v>29</v>
      </c>
      <c r="C22">
        <v>0.51907111528822059</v>
      </c>
      <c r="D22">
        <v>0</v>
      </c>
      <c r="E22">
        <v>0</v>
      </c>
      <c r="F22">
        <v>0</v>
      </c>
      <c r="G22">
        <v>0</v>
      </c>
      <c r="H22">
        <v>0.79121517027863775</v>
      </c>
    </row>
    <row r="23" spans="1:36" x14ac:dyDescent="0.25">
      <c r="A23" t="s">
        <v>8</v>
      </c>
      <c r="B23" t="s">
        <v>30</v>
      </c>
      <c r="C23">
        <v>0.49835526315789469</v>
      </c>
      <c r="D23">
        <v>0</v>
      </c>
      <c r="E23">
        <v>0</v>
      </c>
      <c r="F23">
        <v>0</v>
      </c>
      <c r="G23">
        <v>0.5274767801857585</v>
      </c>
      <c r="H23">
        <v>0.79121517027863775</v>
      </c>
    </row>
    <row r="24" spans="1:36" x14ac:dyDescent="0.25">
      <c r="A24" t="s">
        <v>8</v>
      </c>
      <c r="B24" t="s">
        <v>31</v>
      </c>
      <c r="C24">
        <v>0.55932800751879697</v>
      </c>
      <c r="D24">
        <v>5.5182186234817818</v>
      </c>
      <c r="E24">
        <v>2.6569200779727091</v>
      </c>
      <c r="F24">
        <v>1.054953560371517</v>
      </c>
      <c r="G24">
        <v>1.054953560371517</v>
      </c>
      <c r="H24">
        <v>1.054953560371517</v>
      </c>
    </row>
    <row r="25" spans="1:36" x14ac:dyDescent="0.25">
      <c r="A25" t="s">
        <v>8</v>
      </c>
      <c r="B25" t="s">
        <v>32</v>
      </c>
      <c r="C25">
        <v>0.57029291979949881</v>
      </c>
      <c r="D25">
        <v>0</v>
      </c>
      <c r="E25">
        <v>0</v>
      </c>
      <c r="F25">
        <v>1.054953560371517</v>
      </c>
      <c r="G25">
        <v>1.5824303405572751</v>
      </c>
      <c r="H25">
        <v>1.054953560371517</v>
      </c>
    </row>
    <row r="26" spans="1:36" x14ac:dyDescent="0.25">
      <c r="A26" t="s">
        <v>8</v>
      </c>
      <c r="B26" t="s">
        <v>33</v>
      </c>
      <c r="C26">
        <v>0.46350250626566408</v>
      </c>
      <c r="D26">
        <v>0</v>
      </c>
      <c r="E26">
        <v>0</v>
      </c>
      <c r="F26">
        <v>1.054953560371517</v>
      </c>
      <c r="G26">
        <v>0.5274767801857585</v>
      </c>
      <c r="H26">
        <v>1.054953560371517</v>
      </c>
    </row>
    <row r="27" spans="1:36" x14ac:dyDescent="0.25">
      <c r="A27" t="s">
        <v>8</v>
      </c>
      <c r="B27" t="s">
        <v>34</v>
      </c>
      <c r="C27">
        <v>0.54832393483709274</v>
      </c>
      <c r="D27">
        <v>0</v>
      </c>
      <c r="E27">
        <v>0</v>
      </c>
      <c r="F27">
        <v>0</v>
      </c>
      <c r="G27">
        <v>0.5274767801857585</v>
      </c>
      <c r="H27">
        <v>1.054953560371517</v>
      </c>
    </row>
    <row r="28" spans="1:36" x14ac:dyDescent="0.25">
      <c r="A28" t="s">
        <v>8</v>
      </c>
      <c r="B28" t="s">
        <v>35</v>
      </c>
      <c r="C28">
        <v>0.55881892230576435</v>
      </c>
      <c r="D28">
        <v>0</v>
      </c>
      <c r="E28">
        <v>0</v>
      </c>
      <c r="F28">
        <v>1.054953560371517</v>
      </c>
      <c r="G28">
        <v>0.5274767801857585</v>
      </c>
      <c r="H28">
        <v>0.26373839009287919</v>
      </c>
    </row>
    <row r="29" spans="1:36" x14ac:dyDescent="0.25">
      <c r="A29" t="s">
        <v>8</v>
      </c>
      <c r="B29" t="s">
        <v>36</v>
      </c>
      <c r="C29">
        <v>0.54949874686716793</v>
      </c>
      <c r="D29">
        <v>0</v>
      </c>
      <c r="E29">
        <v>0</v>
      </c>
      <c r="F29">
        <v>0</v>
      </c>
      <c r="G29">
        <v>0</v>
      </c>
      <c r="H29">
        <v>0.26373839009287919</v>
      </c>
    </row>
    <row r="30" spans="1:36" x14ac:dyDescent="0.25">
      <c r="A30" t="s">
        <v>8</v>
      </c>
      <c r="B30" t="s">
        <v>37</v>
      </c>
      <c r="C30">
        <v>0.45950814536340862</v>
      </c>
      <c r="D30">
        <v>0</v>
      </c>
      <c r="E30">
        <v>0</v>
      </c>
      <c r="F30">
        <v>0</v>
      </c>
      <c r="G30">
        <v>0</v>
      </c>
      <c r="H30">
        <v>0.79121517027863775</v>
      </c>
    </row>
    <row r="31" spans="1:36" x14ac:dyDescent="0.25">
      <c r="A31" t="s">
        <v>8</v>
      </c>
      <c r="B31" t="s">
        <v>38</v>
      </c>
      <c r="C31">
        <v>0.45805921052631582</v>
      </c>
      <c r="D31">
        <v>0</v>
      </c>
      <c r="E31">
        <v>0</v>
      </c>
      <c r="F31">
        <v>0</v>
      </c>
      <c r="G31">
        <v>0</v>
      </c>
      <c r="H31">
        <v>0.26373839009287919</v>
      </c>
    </row>
    <row r="32" spans="1:36" x14ac:dyDescent="0.25">
      <c r="A32" t="s">
        <v>8</v>
      </c>
      <c r="B32" t="s">
        <v>39</v>
      </c>
      <c r="C32">
        <v>0.49702380952380948</v>
      </c>
      <c r="D32">
        <v>0</v>
      </c>
      <c r="E32">
        <v>0</v>
      </c>
      <c r="F32">
        <v>0</v>
      </c>
      <c r="G32">
        <v>0.5274767801857585</v>
      </c>
      <c r="H32">
        <v>1.054953560371517</v>
      </c>
    </row>
    <row r="33" spans="1:36" x14ac:dyDescent="0.25">
      <c r="A33" t="s">
        <v>8</v>
      </c>
      <c r="B33" t="s">
        <v>40</v>
      </c>
      <c r="C33">
        <v>0.56676848370927324</v>
      </c>
      <c r="D33">
        <v>0</v>
      </c>
      <c r="E33">
        <v>0</v>
      </c>
      <c r="F33">
        <v>1.054953560371517</v>
      </c>
      <c r="G33">
        <v>0.5274767801857585</v>
      </c>
      <c r="H33">
        <v>0.26373839009287919</v>
      </c>
    </row>
    <row r="34" spans="1:36" x14ac:dyDescent="0.25">
      <c r="A34" t="s">
        <v>8</v>
      </c>
      <c r="B34" t="s">
        <v>41</v>
      </c>
      <c r="C34">
        <v>0.56559367167919794</v>
      </c>
      <c r="D34">
        <v>0</v>
      </c>
      <c r="E34">
        <v>0</v>
      </c>
      <c r="F34">
        <v>0</v>
      </c>
      <c r="G34">
        <v>0</v>
      </c>
      <c r="H34">
        <v>0.5274767801857585</v>
      </c>
    </row>
    <row r="35" spans="1:36" x14ac:dyDescent="0.25">
      <c r="A35" t="s">
        <v>8</v>
      </c>
      <c r="B35" t="s">
        <v>42</v>
      </c>
      <c r="C35">
        <v>0.51080827067669177</v>
      </c>
      <c r="D35">
        <v>0</v>
      </c>
      <c r="E35">
        <v>0</v>
      </c>
      <c r="F35">
        <v>0</v>
      </c>
      <c r="G35">
        <v>0</v>
      </c>
      <c r="H35">
        <v>0.26373839009287919</v>
      </c>
    </row>
    <row r="36" spans="1:36" x14ac:dyDescent="0.25">
      <c r="A36" t="s">
        <v>8</v>
      </c>
      <c r="B36" t="s">
        <v>43</v>
      </c>
      <c r="C36">
        <v>0.50097901002506262</v>
      </c>
      <c r="D36">
        <v>5.5182186234817818</v>
      </c>
      <c r="E36">
        <v>5.3138401559454183</v>
      </c>
      <c r="F36">
        <v>3.164860681114551</v>
      </c>
      <c r="G36">
        <v>1.5824303405572751</v>
      </c>
      <c r="H36">
        <v>1.054953560371517</v>
      </c>
    </row>
    <row r="37" spans="1:36" x14ac:dyDescent="0.25">
      <c r="A37" t="s">
        <v>8</v>
      </c>
      <c r="B37" t="s">
        <v>44</v>
      </c>
      <c r="C37">
        <v>0.57514880952380953</v>
      </c>
      <c r="D37">
        <v>5.5182186234817818</v>
      </c>
      <c r="E37">
        <v>2.6569200779727091</v>
      </c>
      <c r="F37">
        <v>2.109907120743034</v>
      </c>
      <c r="G37">
        <v>1.054953560371517</v>
      </c>
      <c r="H37">
        <v>1.054953560371517</v>
      </c>
    </row>
    <row r="38" spans="1:36" x14ac:dyDescent="0.25">
      <c r="A38" t="s">
        <v>8</v>
      </c>
      <c r="B38" t="s">
        <v>45</v>
      </c>
      <c r="C38">
        <v>0.39395363408521311</v>
      </c>
      <c r="D38">
        <v>5.5182186234817818</v>
      </c>
      <c r="E38">
        <v>5.3138401559454183</v>
      </c>
      <c r="F38">
        <v>3.164860681114551</v>
      </c>
      <c r="G38">
        <v>1.5824303405572751</v>
      </c>
      <c r="H38">
        <v>0.79121517027863775</v>
      </c>
    </row>
    <row r="39" spans="1:36" x14ac:dyDescent="0.25">
      <c r="A39" t="s">
        <v>8</v>
      </c>
      <c r="B39" t="s">
        <v>46</v>
      </c>
      <c r="C39">
        <v>0.59304511278195493</v>
      </c>
      <c r="D39">
        <v>0</v>
      </c>
      <c r="E39">
        <v>0</v>
      </c>
      <c r="F39">
        <v>0</v>
      </c>
      <c r="G39">
        <v>0</v>
      </c>
      <c r="H39">
        <v>0.79121517027863775</v>
      </c>
    </row>
    <row r="40" spans="1:36" x14ac:dyDescent="0.25">
      <c r="A40" t="s">
        <v>8</v>
      </c>
      <c r="B40" t="s">
        <v>47</v>
      </c>
      <c r="C40">
        <v>0.68851817042606511</v>
      </c>
      <c r="D40">
        <v>0</v>
      </c>
      <c r="E40">
        <v>2.6569200779727091</v>
      </c>
      <c r="F40">
        <v>1.054953560371517</v>
      </c>
      <c r="G40">
        <v>2.109907120743034</v>
      </c>
      <c r="H40">
        <v>2.3736455108359129</v>
      </c>
    </row>
    <row r="41" spans="1:36" x14ac:dyDescent="0.25">
      <c r="A41" t="s">
        <v>8</v>
      </c>
      <c r="B41" t="s">
        <v>48</v>
      </c>
      <c r="C41">
        <v>0.68475877192982448</v>
      </c>
      <c r="D41">
        <v>0</v>
      </c>
      <c r="E41">
        <v>2.6569200779727091</v>
      </c>
      <c r="F41">
        <v>2.109907120743034</v>
      </c>
      <c r="G41">
        <v>1.5824303405572751</v>
      </c>
      <c r="H41">
        <v>2.109907120743034</v>
      </c>
    </row>
    <row r="42" spans="1:36" x14ac:dyDescent="0.25">
      <c r="A42" t="s">
        <v>8</v>
      </c>
      <c r="B42" t="s">
        <v>49</v>
      </c>
      <c r="C42">
        <v>0.49299028822055141</v>
      </c>
      <c r="D42">
        <v>0</v>
      </c>
      <c r="E42">
        <v>0</v>
      </c>
      <c r="F42">
        <v>0</v>
      </c>
      <c r="G42">
        <v>0.5274767801857585</v>
      </c>
      <c r="H42">
        <v>0.79121517027863775</v>
      </c>
    </row>
    <row r="43" spans="1:36" x14ac:dyDescent="0.25">
      <c r="A43" t="s">
        <v>8</v>
      </c>
      <c r="B43" t="s">
        <v>50</v>
      </c>
      <c r="C43">
        <v>0.67982456140350878</v>
      </c>
      <c r="D43">
        <v>0</v>
      </c>
      <c r="E43">
        <v>2.6569200779727091</v>
      </c>
      <c r="F43">
        <v>1.054953560371517</v>
      </c>
      <c r="G43">
        <v>0.5274767801857585</v>
      </c>
      <c r="H43">
        <v>2.3736455108359129</v>
      </c>
    </row>
    <row r="44" spans="1:36" x14ac:dyDescent="0.25">
      <c r="A44" t="s">
        <v>8</v>
      </c>
      <c r="B44" t="s">
        <v>51</v>
      </c>
      <c r="C44">
        <v>0.65256892230576447</v>
      </c>
      <c r="D44">
        <v>5.5182186234817818</v>
      </c>
      <c r="E44">
        <v>5.3138401559454183</v>
      </c>
      <c r="F44">
        <v>2.109907120743034</v>
      </c>
      <c r="G44">
        <v>2.109907120743034</v>
      </c>
      <c r="H44">
        <v>2.3736455108359129</v>
      </c>
    </row>
    <row r="45" spans="1:36" x14ac:dyDescent="0.25">
      <c r="A45" t="s">
        <v>8</v>
      </c>
      <c r="B45" t="s">
        <v>52</v>
      </c>
      <c r="C45">
        <v>0.66815476190476186</v>
      </c>
      <c r="D45">
        <v>0</v>
      </c>
      <c r="E45">
        <v>0</v>
      </c>
      <c r="F45">
        <v>2.109907120743034</v>
      </c>
      <c r="G45">
        <v>2.109907120743034</v>
      </c>
      <c r="H45">
        <v>1.3186919504643959</v>
      </c>
    </row>
    <row r="47" spans="1:36" x14ac:dyDescent="0.25">
      <c r="A47" t="s">
        <v>53</v>
      </c>
      <c r="B47" t="s">
        <v>54</v>
      </c>
      <c r="C47">
        <v>0.78865009408735276</v>
      </c>
      <c r="D47">
        <v>4.5585284280936458</v>
      </c>
      <c r="E47">
        <v>6.5845410628019323</v>
      </c>
      <c r="F47">
        <v>6.5361253196930944</v>
      </c>
      <c r="G47">
        <v>4.5752877237851663</v>
      </c>
      <c r="H47">
        <v>3.1591272378516622</v>
      </c>
      <c r="Q47" t="s">
        <v>200</v>
      </c>
      <c r="R47" t="s">
        <v>201</v>
      </c>
      <c r="S47" t="s">
        <v>202</v>
      </c>
      <c r="T47" t="s">
        <v>203</v>
      </c>
      <c r="U47" t="s">
        <v>200</v>
      </c>
      <c r="V47" t="s">
        <v>201</v>
      </c>
      <c r="W47" t="s">
        <v>202</v>
      </c>
      <c r="X47" t="s">
        <v>203</v>
      </c>
      <c r="Y47" t="s">
        <v>200</v>
      </c>
      <c r="Z47" t="s">
        <v>201</v>
      </c>
      <c r="AA47" t="s">
        <v>202</v>
      </c>
      <c r="AB47" t="s">
        <v>203</v>
      </c>
      <c r="AC47" t="s">
        <v>200</v>
      </c>
      <c r="AD47" t="s">
        <v>201</v>
      </c>
      <c r="AE47" t="s">
        <v>202</v>
      </c>
      <c r="AF47" t="s">
        <v>203</v>
      </c>
      <c r="AG47" t="s">
        <v>200</v>
      </c>
      <c r="AH47" t="s">
        <v>201</v>
      </c>
      <c r="AI47" t="s">
        <v>202</v>
      </c>
      <c r="AJ47" t="s">
        <v>203</v>
      </c>
    </row>
    <row r="48" spans="1:36" x14ac:dyDescent="0.25">
      <c r="A48" t="s">
        <v>53</v>
      </c>
      <c r="B48" t="s">
        <v>55</v>
      </c>
      <c r="C48">
        <v>0.79186887194216105</v>
      </c>
      <c r="D48">
        <v>4.5585284280936458</v>
      </c>
      <c r="E48">
        <v>5.4871175523349436</v>
      </c>
      <c r="F48">
        <v>5.2289002557544766</v>
      </c>
      <c r="G48">
        <v>4.3574168797953963</v>
      </c>
      <c r="H48">
        <v>3.3769980818414318</v>
      </c>
      <c r="J48" s="1" t="s">
        <v>53</v>
      </c>
      <c r="K48">
        <f>AVERAGE(C47:C90)</f>
        <v>0.66866433474089204</v>
      </c>
      <c r="L48">
        <f>_xlfn.STDEV.P(C47:C90)/SQRT(44)</f>
        <v>1.4913981886912366E-2</v>
      </c>
      <c r="M48">
        <f>MAX(C47:C90)</f>
        <v>0.80162424482519556</v>
      </c>
      <c r="N48">
        <f>MIN(C47:C90)</f>
        <v>0.38780495856855168</v>
      </c>
      <c r="Q48">
        <f>AVERAGE(D47:D90)</f>
        <v>3.4706977804803887</v>
      </c>
      <c r="R48">
        <f>_xlfn.STDEV.P(D47:D90)/SQRT(44)</f>
        <v>0.42394129786669976</v>
      </c>
      <c r="S48">
        <f>MAX(D47:D90)</f>
        <v>11.39632107023411</v>
      </c>
      <c r="T48">
        <f>MIN(D47:D90)</f>
        <v>0</v>
      </c>
      <c r="U48">
        <f>AVERAGE(E47:E90)</f>
        <v>3.3670948616600795</v>
      </c>
      <c r="V48">
        <f>_xlfn.STDEV.P(E47:E90)/SQRT(44)</f>
        <v>0.35692892182424613</v>
      </c>
      <c r="W48">
        <f>MAX(E47:E90)</f>
        <v>7.681964573268921</v>
      </c>
      <c r="X48">
        <f>MIN(E47:E90)</f>
        <v>0</v>
      </c>
      <c r="Y48">
        <f>AVERAGE(F47:F90)</f>
        <v>2.9808692745873047</v>
      </c>
      <c r="Z48">
        <f>_xlfn.STDEV.P(F47:F90)/SQRT(44)</f>
        <v>0.25631675935618292</v>
      </c>
      <c r="AA48">
        <f>MAX(F47:F90)</f>
        <v>6.5361253196930944</v>
      </c>
      <c r="AB48">
        <f>MIN(F47:F90)</f>
        <v>0</v>
      </c>
      <c r="AC48">
        <f>AVERAGE(G47:G90)</f>
        <v>2.4510469948849116</v>
      </c>
      <c r="AD48">
        <f>_xlfn.STDEV.P(G47:G90)/SQRT(44)</f>
        <v>0.18449316460743903</v>
      </c>
      <c r="AE48">
        <f>MAX(G47:G90)</f>
        <v>4.5752877237851663</v>
      </c>
      <c r="AF48">
        <f>MIN(G47:G90)</f>
        <v>0</v>
      </c>
      <c r="AG48">
        <f>AVERAGE(H47:H90)</f>
        <v>2.0549181876307836</v>
      </c>
      <c r="AH48">
        <f>_xlfn.STDEV.P(H47:H90)/SQRT(44)</f>
        <v>0.12480566920812708</v>
      </c>
      <c r="AI48">
        <f>MAX(H47:H90)</f>
        <v>3.3769980818414318</v>
      </c>
      <c r="AJ48">
        <f>MIN(H47:H90)</f>
        <v>0.32680626598465479</v>
      </c>
    </row>
    <row r="49" spans="1:36" x14ac:dyDescent="0.25">
      <c r="A49" t="s">
        <v>53</v>
      </c>
      <c r="B49" t="s">
        <v>56</v>
      </c>
      <c r="C49">
        <v>0.80162424482519556</v>
      </c>
      <c r="D49">
        <v>2.2792642140468229</v>
      </c>
      <c r="E49">
        <v>6.5845410628019323</v>
      </c>
      <c r="F49">
        <v>6.5361253196930944</v>
      </c>
      <c r="G49">
        <v>4.5752877237851663</v>
      </c>
      <c r="H49">
        <v>3.2680626598465472</v>
      </c>
      <c r="J49" s="1" t="s">
        <v>194</v>
      </c>
      <c r="K49">
        <f>AVERAGE(C47:C62)</f>
        <v>0.74970494536330923</v>
      </c>
      <c r="L49">
        <f>_xlfn.STDEV.P(C47:C62)/SQRT(16)</f>
        <v>7.8833355660473167E-3</v>
      </c>
      <c r="M49">
        <f>MAX(C47:C62)</f>
        <v>0.80162424482519556</v>
      </c>
      <c r="N49">
        <f>MIN(C47:C62)</f>
        <v>0.68338780495856855</v>
      </c>
      <c r="Q49">
        <f>AVERAGE(D47:D62)</f>
        <v>4.1311663879598663</v>
      </c>
      <c r="R49">
        <f>_xlfn.STDEV.P(D47:D62)/4</f>
        <v>0.50239028899155003</v>
      </c>
      <c r="S49">
        <f>MAX(D47:D62)</f>
        <v>6.8377926421404691</v>
      </c>
      <c r="T49">
        <f>MIN(D47:D62)</f>
        <v>0</v>
      </c>
      <c r="U49">
        <f>AVERAGE(E47:E62)</f>
        <v>4.3896940418679549</v>
      </c>
      <c r="V49">
        <f>_xlfn.STDEV.P(E47:E62)/4</f>
        <v>0.4337947313616648</v>
      </c>
      <c r="W49">
        <f>MAX(E47:E62)</f>
        <v>7.681964573268921</v>
      </c>
      <c r="X49">
        <f>MIN(E47:E62)</f>
        <v>1.0974235104669889</v>
      </c>
      <c r="Y49">
        <f>AVERAGE(F47:F62)</f>
        <v>4.2757153132992327</v>
      </c>
      <c r="Z49">
        <f>_xlfn.STDEV.P(F47:F62)/4</f>
        <v>0.26744353283179578</v>
      </c>
      <c r="AA49">
        <f>MAX(F47:F62)</f>
        <v>6.5361253196930944</v>
      </c>
      <c r="AB49">
        <f>MIN(F47:F62)</f>
        <v>2.6144501278772379</v>
      </c>
      <c r="AC49">
        <f>AVERAGE(G47:G62)</f>
        <v>3.4723165760869565</v>
      </c>
      <c r="AD49">
        <f>_xlfn.STDEV.P(G47:G62)/SQRT(16)</f>
        <v>0.16050511353214988</v>
      </c>
      <c r="AE49">
        <f>MAX(G47:G62)</f>
        <v>4.5752877237851663</v>
      </c>
      <c r="AF49">
        <f>MIN(G47:G62)</f>
        <v>2.6144501278772379</v>
      </c>
      <c r="AG49">
        <f>AVERAGE(H47:H62)</f>
        <v>2.8255125079923271</v>
      </c>
      <c r="AH49">
        <f>_xlfn.STDEV.P(H47:H62)/4</f>
        <v>8.9535183022139989E-2</v>
      </c>
      <c r="AI49">
        <f>MAX(H47:H62)</f>
        <v>3.3769980818414318</v>
      </c>
      <c r="AJ49">
        <f>MIN(H47:H62)</f>
        <v>2.1787084398976981</v>
      </c>
    </row>
    <row r="50" spans="1:36" x14ac:dyDescent="0.25">
      <c r="A50" t="s">
        <v>53</v>
      </c>
      <c r="B50" t="s">
        <v>57</v>
      </c>
      <c r="C50">
        <v>0.786784853586874</v>
      </c>
      <c r="D50">
        <v>4.5585284280936458</v>
      </c>
      <c r="E50">
        <v>5.4871175523349436</v>
      </c>
      <c r="F50">
        <v>4.7931585677749364</v>
      </c>
      <c r="G50">
        <v>3.921675191815857</v>
      </c>
      <c r="H50">
        <v>3.3769980818414318</v>
      </c>
      <c r="J50" s="1" t="s">
        <v>195</v>
      </c>
      <c r="K50">
        <f>AVERAGE(C63:C66)</f>
        <v>0.5969842527483411</v>
      </c>
      <c r="L50">
        <f>_xlfn.STDEV.P(C63:C66)/2</f>
        <v>4.6018346746398792E-2</v>
      </c>
      <c r="M50">
        <f>MAX(C63:C66)</f>
        <v>0.68261199696279418</v>
      </c>
      <c r="N50">
        <f>MIN(C63:C66)</f>
        <v>0.44600706480472752</v>
      </c>
      <c r="Q50">
        <f>AVERAGE(D63:D66)</f>
        <v>5.6981605351170561</v>
      </c>
      <c r="R50">
        <f>_xlfn.STDEV.P(E63:E66)/2</f>
        <v>1.3440638161889984</v>
      </c>
      <c r="S50">
        <f>MAX(E63:E66)</f>
        <v>6.5845410628019323</v>
      </c>
      <c r="T50">
        <f>MIN(D63:D66)</f>
        <v>0</v>
      </c>
      <c r="U50">
        <f>AVERAGE(E63:E66)</f>
        <v>4.3896940418679549</v>
      </c>
      <c r="V50">
        <f>_xlfn.STDEV.P(E63:E66)/2</f>
        <v>1.3440638161889984</v>
      </c>
      <c r="W50">
        <f>MAX(E63:E66)</f>
        <v>6.5845410628019323</v>
      </c>
      <c r="X50">
        <f>MIN(E63:E66)</f>
        <v>0</v>
      </c>
      <c r="Y50">
        <f>AVERAGE(F63:F66)</f>
        <v>3.0501918158567776</v>
      </c>
      <c r="Z50">
        <f>_xlfn.STDEV.P(F63:F66)/SQRT(4)</f>
        <v>0.65361253196930891</v>
      </c>
      <c r="AA50">
        <f>MAX(F63:F66)</f>
        <v>4.3574168797953963</v>
      </c>
      <c r="AB50">
        <f>MIN(F63:F66)</f>
        <v>0.87148337595907932</v>
      </c>
      <c r="AC50">
        <f>AVERAGE(G63:G66)</f>
        <v>2.2331761508951402</v>
      </c>
      <c r="AD50">
        <f>_xlfn.STDEV.P(G63:G66)/2</f>
        <v>0.49547657365676823</v>
      </c>
      <c r="AE50">
        <f>MAX(G63:G66)</f>
        <v>3.2680626598465472</v>
      </c>
      <c r="AF50">
        <f>MIN(G63:G66)</f>
        <v>0.65361253196930957</v>
      </c>
      <c r="AG50">
        <f>AVERAGE(H63:H66)</f>
        <v>1.6884990409207163</v>
      </c>
      <c r="AH50">
        <f>_xlfn.STDEV.P(H63:H66)/2</f>
        <v>0.31407614323322225</v>
      </c>
      <c r="AI50">
        <f>MAX(H63:H66)</f>
        <v>2.2876438618925832</v>
      </c>
      <c r="AJ50">
        <f>MIN(H63:H66)</f>
        <v>0.65361253196930957</v>
      </c>
    </row>
    <row r="51" spans="1:36" x14ac:dyDescent="0.25">
      <c r="A51" t="s">
        <v>53</v>
      </c>
      <c r="B51" t="s">
        <v>58</v>
      </c>
      <c r="C51">
        <v>0.73640685352084778</v>
      </c>
      <c r="D51">
        <v>0</v>
      </c>
      <c r="E51">
        <v>1.0974235104669889</v>
      </c>
      <c r="F51">
        <v>2.6144501278772379</v>
      </c>
      <c r="G51">
        <v>2.832320971867007</v>
      </c>
      <c r="H51">
        <v>2.5055147058823528</v>
      </c>
      <c r="J51" s="1" t="s">
        <v>196</v>
      </c>
      <c r="K51">
        <f>AVERAGE(C67:C90)</f>
        <v>0.62658394132470596</v>
      </c>
      <c r="L51">
        <f>_xlfn.STDEV.P(C67:C90)/SQRT(24)</f>
        <v>1.9216154414333234E-2</v>
      </c>
      <c r="M51">
        <f>MAX(C67:C90)</f>
        <v>0.74570004291703818</v>
      </c>
      <c r="N51">
        <f>MIN(C67:C90)</f>
        <v>0.38780495856855168</v>
      </c>
      <c r="Q51">
        <f>AVERAGE(D67:D90)</f>
        <v>2.6591415830546272</v>
      </c>
      <c r="R51">
        <f>_xlfn.STDEV.P(D67:D90)/SQRT(24)</f>
        <v>0.54830575313925578</v>
      </c>
      <c r="S51">
        <f>MAX(D67:D90)</f>
        <v>9.1170568561872916</v>
      </c>
      <c r="T51">
        <f>MIN(D67:D90)</f>
        <v>0</v>
      </c>
      <c r="U51">
        <f>AVERAGE(E67:E90)</f>
        <v>2.514928878153516</v>
      </c>
      <c r="V51">
        <f>_xlfn.STDEV.P(E67:E90)/SQRT(24)</f>
        <v>0.47730198886598524</v>
      </c>
      <c r="W51">
        <f>MAX(E67:E90)</f>
        <v>7.681964573268921</v>
      </c>
      <c r="X51">
        <f>MIN(E67:E90)</f>
        <v>0</v>
      </c>
      <c r="Y51">
        <f>AVERAGE(F67:F90)</f>
        <v>2.1060848252344422</v>
      </c>
      <c r="Z51">
        <f>_xlfn.STDEV.P(F67:F90)/SQRT(24)</f>
        <v>0.31411987120325391</v>
      </c>
      <c r="AA51">
        <f>MAX(F67:F90)</f>
        <v>5.2289002557544766</v>
      </c>
      <c r="AB51">
        <f>MIN(F67:F90)</f>
        <v>0</v>
      </c>
      <c r="AC51">
        <f>AVERAGE(G67:G90)</f>
        <v>1.8065124147485081</v>
      </c>
      <c r="AD51">
        <f>_xlfn.STDEV.P(G67:G90)/SQRT(24)</f>
        <v>0.22254101010997379</v>
      </c>
      <c r="AE51">
        <f>MAX(G67:G90)</f>
        <v>3.7038043478260869</v>
      </c>
      <c r="AF51">
        <f>MIN(G67:G90)</f>
        <v>0</v>
      </c>
      <c r="AG51">
        <f>AVERAGE(H67:H90)</f>
        <v>1.6022584985080988</v>
      </c>
      <c r="AH51">
        <f>_xlfn.STDEV.P(H67:H90)/SQRT(24)</f>
        <v>0.14172644912515886</v>
      </c>
      <c r="AI51">
        <f>MAX(H67:H90)</f>
        <v>2.6144501278772379</v>
      </c>
      <c r="AJ51">
        <f>MIN(H67:H90)</f>
        <v>0.32680626598465479</v>
      </c>
    </row>
    <row r="52" spans="1:36" x14ac:dyDescent="0.25">
      <c r="A52" t="s">
        <v>53</v>
      </c>
      <c r="B52" t="s">
        <v>59</v>
      </c>
      <c r="C52">
        <v>0.76258624673995579</v>
      </c>
      <c r="D52">
        <v>2.2792642140468229</v>
      </c>
      <c r="E52">
        <v>3.2922705314009661</v>
      </c>
      <c r="F52">
        <v>3.4859335038363168</v>
      </c>
      <c r="G52">
        <v>2.832320971867007</v>
      </c>
      <c r="H52">
        <v>2.5055147058823528</v>
      </c>
    </row>
    <row r="53" spans="1:36" x14ac:dyDescent="0.25">
      <c r="A53" t="s">
        <v>53</v>
      </c>
      <c r="B53" t="s">
        <v>60</v>
      </c>
      <c r="C53">
        <v>0.75971410650028059</v>
      </c>
      <c r="D53">
        <v>6.8377926421404691</v>
      </c>
      <c r="E53">
        <v>7.681964573268921</v>
      </c>
      <c r="F53">
        <v>4.7931585677749364</v>
      </c>
      <c r="G53">
        <v>3.4859335038363168</v>
      </c>
      <c r="H53">
        <v>2.7233855498721229</v>
      </c>
    </row>
    <row r="54" spans="1:36" x14ac:dyDescent="0.25">
      <c r="A54" t="s">
        <v>53</v>
      </c>
      <c r="B54" t="s">
        <v>61</v>
      </c>
      <c r="C54">
        <v>0.75670991383579278</v>
      </c>
      <c r="D54">
        <v>2.2792642140468229</v>
      </c>
      <c r="E54">
        <v>2.194847020933977</v>
      </c>
      <c r="F54">
        <v>3.921675191815857</v>
      </c>
      <c r="G54">
        <v>2.6144501278772379</v>
      </c>
      <c r="H54">
        <v>2.5055147058823528</v>
      </c>
    </row>
    <row r="55" spans="1:36" x14ac:dyDescent="0.25">
      <c r="A55" t="s">
        <v>53</v>
      </c>
      <c r="B55" t="s">
        <v>62</v>
      </c>
      <c r="C55">
        <v>0.68338780495856855</v>
      </c>
      <c r="D55">
        <v>4.5585284280936458</v>
      </c>
      <c r="E55">
        <v>3.2922705314009661</v>
      </c>
      <c r="F55">
        <v>3.921675191815857</v>
      </c>
      <c r="G55">
        <v>3.2680626598465472</v>
      </c>
      <c r="H55">
        <v>2.832320971867007</v>
      </c>
    </row>
    <row r="56" spans="1:36" x14ac:dyDescent="0.25">
      <c r="A56" t="s">
        <v>53</v>
      </c>
      <c r="B56" t="s">
        <v>63</v>
      </c>
      <c r="C56">
        <v>0.71645043082103599</v>
      </c>
      <c r="D56">
        <v>2.2792642140468229</v>
      </c>
      <c r="E56">
        <v>2.194847020933977</v>
      </c>
      <c r="F56">
        <v>3.050191815856778</v>
      </c>
      <c r="G56">
        <v>2.832320971867007</v>
      </c>
      <c r="H56">
        <v>2.5055147058823528</v>
      </c>
    </row>
    <row r="57" spans="1:36" x14ac:dyDescent="0.25">
      <c r="A57" t="s">
        <v>53</v>
      </c>
      <c r="B57" t="s">
        <v>64</v>
      </c>
      <c r="C57">
        <v>0.75271532798521013</v>
      </c>
      <c r="D57">
        <v>6.8377926421404691</v>
      </c>
      <c r="E57">
        <v>4.3896940418679549</v>
      </c>
      <c r="F57">
        <v>4.3574168797953963</v>
      </c>
      <c r="G57">
        <v>3.7038043478260869</v>
      </c>
      <c r="H57">
        <v>2.832320971867007</v>
      </c>
    </row>
    <row r="58" spans="1:36" x14ac:dyDescent="0.25">
      <c r="A58" t="s">
        <v>53</v>
      </c>
      <c r="B58" t="s">
        <v>65</v>
      </c>
      <c r="C58">
        <v>0.74401637450067681</v>
      </c>
      <c r="D58">
        <v>2.2792642140468229</v>
      </c>
      <c r="E58">
        <v>3.2922705314009661</v>
      </c>
      <c r="F58">
        <v>3.4859335038363168</v>
      </c>
      <c r="G58">
        <v>4.1395460358056271</v>
      </c>
      <c r="H58">
        <v>2.832320971867007</v>
      </c>
    </row>
    <row r="59" spans="1:36" x14ac:dyDescent="0.25">
      <c r="A59" t="s">
        <v>53</v>
      </c>
      <c r="B59" t="s">
        <v>66</v>
      </c>
      <c r="C59">
        <v>0.73145488759037347</v>
      </c>
      <c r="D59">
        <v>4.5585284280936458</v>
      </c>
      <c r="E59">
        <v>4.3896940418679549</v>
      </c>
      <c r="F59">
        <v>3.921675191815857</v>
      </c>
      <c r="G59">
        <v>2.832320971867007</v>
      </c>
      <c r="H59">
        <v>2.832320971867007</v>
      </c>
    </row>
    <row r="60" spans="1:36" x14ac:dyDescent="0.25">
      <c r="A60" t="s">
        <v>53</v>
      </c>
      <c r="B60" t="s">
        <v>67</v>
      </c>
      <c r="C60">
        <v>0.72095671981776766</v>
      </c>
      <c r="D60">
        <v>4.5585284280936458</v>
      </c>
      <c r="E60">
        <v>5.4871175523349436</v>
      </c>
      <c r="F60">
        <v>4.3574168797953963</v>
      </c>
      <c r="G60">
        <v>3.050191815856778</v>
      </c>
      <c r="H60">
        <v>2.1787084398976981</v>
      </c>
    </row>
    <row r="61" spans="1:36" x14ac:dyDescent="0.25">
      <c r="A61" t="s">
        <v>53</v>
      </c>
      <c r="B61" t="s">
        <v>68</v>
      </c>
      <c r="C61">
        <v>0.74895183387804953</v>
      </c>
      <c r="D61">
        <v>6.8377926421404691</v>
      </c>
      <c r="E61">
        <v>4.3896940418679549</v>
      </c>
      <c r="F61">
        <v>3.921675191815857</v>
      </c>
      <c r="G61">
        <v>3.2680626598465472</v>
      </c>
      <c r="H61">
        <v>3.2680626598465472</v>
      </c>
    </row>
    <row r="62" spans="1:36" x14ac:dyDescent="0.25">
      <c r="A62" t="s">
        <v>53</v>
      </c>
      <c r="B62" t="s">
        <v>69</v>
      </c>
      <c r="C62">
        <v>0.71300056122280542</v>
      </c>
      <c r="D62">
        <v>6.8377926421404691</v>
      </c>
      <c r="E62">
        <v>4.3896940418679549</v>
      </c>
      <c r="F62">
        <v>3.4859335038363168</v>
      </c>
      <c r="G62">
        <v>3.2680626598465472</v>
      </c>
      <c r="H62">
        <v>2.5055147058823528</v>
      </c>
    </row>
    <row r="63" spans="1:36" x14ac:dyDescent="0.25">
      <c r="A63" t="s">
        <v>53</v>
      </c>
      <c r="B63" t="s">
        <v>70</v>
      </c>
      <c r="C63">
        <v>0.68261199696279418</v>
      </c>
      <c r="D63">
        <v>6.8377926421404691</v>
      </c>
      <c r="E63">
        <v>6.5845410628019323</v>
      </c>
      <c r="F63">
        <v>4.3574168797953963</v>
      </c>
      <c r="G63">
        <v>3.2680626598465472</v>
      </c>
      <c r="H63">
        <v>2.2876438618925832</v>
      </c>
    </row>
    <row r="64" spans="1:36" x14ac:dyDescent="0.25">
      <c r="A64" t="s">
        <v>53</v>
      </c>
      <c r="B64" t="s">
        <v>71</v>
      </c>
      <c r="C64">
        <v>0.44600706480472752</v>
      </c>
      <c r="D64">
        <v>0</v>
      </c>
      <c r="E64">
        <v>0</v>
      </c>
      <c r="F64">
        <v>0.87148337595907932</v>
      </c>
      <c r="G64">
        <v>0.65361253196930957</v>
      </c>
      <c r="H64">
        <v>0.65361253196930957</v>
      </c>
    </row>
    <row r="65" spans="1:8" x14ac:dyDescent="0.25">
      <c r="A65" t="s">
        <v>53</v>
      </c>
      <c r="B65" t="s">
        <v>72</v>
      </c>
      <c r="C65">
        <v>0.65813277871314912</v>
      </c>
      <c r="D65">
        <v>4.5585284280936458</v>
      </c>
      <c r="E65">
        <v>4.3896940418679549</v>
      </c>
      <c r="F65">
        <v>3.4859335038363168</v>
      </c>
      <c r="G65">
        <v>2.832320971867007</v>
      </c>
      <c r="H65">
        <v>2.069773017902814</v>
      </c>
    </row>
    <row r="66" spans="1:8" x14ac:dyDescent="0.25">
      <c r="A66" t="s">
        <v>53</v>
      </c>
      <c r="B66" t="s">
        <v>73</v>
      </c>
      <c r="C66">
        <v>0.6011851705126936</v>
      </c>
      <c r="D66">
        <v>11.39632107023411</v>
      </c>
      <c r="E66">
        <v>6.5845410628019323</v>
      </c>
      <c r="F66">
        <v>3.4859335038363168</v>
      </c>
      <c r="G66">
        <v>2.1787084398976981</v>
      </c>
      <c r="H66">
        <v>1.7429667519181591</v>
      </c>
    </row>
    <row r="67" spans="1:8" x14ac:dyDescent="0.25">
      <c r="A67" t="s">
        <v>53</v>
      </c>
      <c r="B67" t="s">
        <v>74</v>
      </c>
      <c r="C67">
        <v>0.73982371001287517</v>
      </c>
      <c r="D67">
        <v>9.1170568561872916</v>
      </c>
      <c r="E67">
        <v>5.4871175523349436</v>
      </c>
      <c r="F67">
        <v>3.921675191815857</v>
      </c>
      <c r="G67">
        <v>3.7038043478260869</v>
      </c>
      <c r="H67">
        <v>2.6144501278772379</v>
      </c>
    </row>
    <row r="68" spans="1:8" x14ac:dyDescent="0.25">
      <c r="A68" t="s">
        <v>53</v>
      </c>
      <c r="B68" t="s">
        <v>75</v>
      </c>
      <c r="C68">
        <v>0.69966326631672771</v>
      </c>
      <c r="D68">
        <v>4.5585284280936458</v>
      </c>
      <c r="E68">
        <v>5.4871175523349436</v>
      </c>
      <c r="F68">
        <v>3.4859335038363168</v>
      </c>
      <c r="G68">
        <v>2.6144501278772379</v>
      </c>
      <c r="H68">
        <v>2.1787084398976981</v>
      </c>
    </row>
    <row r="69" spans="1:8" x14ac:dyDescent="0.25">
      <c r="A69" t="s">
        <v>53</v>
      </c>
      <c r="B69" t="s">
        <v>76</v>
      </c>
      <c r="C69">
        <v>0.6455382786966426</v>
      </c>
      <c r="D69">
        <v>2.2792642140468229</v>
      </c>
      <c r="E69">
        <v>4.3896940418679549</v>
      </c>
      <c r="F69">
        <v>1.7429667519181591</v>
      </c>
      <c r="G69">
        <v>1.7429667519181591</v>
      </c>
      <c r="H69">
        <v>1.7429667519181591</v>
      </c>
    </row>
    <row r="70" spans="1:8" x14ac:dyDescent="0.25">
      <c r="A70" t="s">
        <v>53</v>
      </c>
      <c r="B70" t="s">
        <v>77</v>
      </c>
      <c r="C70">
        <v>0.65588788749133409</v>
      </c>
      <c r="D70">
        <v>2.2792642140468229</v>
      </c>
      <c r="E70">
        <v>2.194847020933977</v>
      </c>
      <c r="F70">
        <v>3.050191815856778</v>
      </c>
      <c r="G70">
        <v>2.1787084398976981</v>
      </c>
      <c r="H70">
        <v>1.634031329923274</v>
      </c>
    </row>
    <row r="71" spans="1:8" x14ac:dyDescent="0.25">
      <c r="A71" t="s">
        <v>53</v>
      </c>
      <c r="B71" t="s">
        <v>78</v>
      </c>
      <c r="C71">
        <v>0.63418177016275457</v>
      </c>
      <c r="D71">
        <v>2.2792642140468229</v>
      </c>
      <c r="E71">
        <v>1.0974235104669889</v>
      </c>
      <c r="F71">
        <v>2.1787084398976981</v>
      </c>
      <c r="G71">
        <v>1.9608375959079281</v>
      </c>
      <c r="H71">
        <v>1.851902173913043</v>
      </c>
    </row>
    <row r="72" spans="1:8" x14ac:dyDescent="0.25">
      <c r="A72" t="s">
        <v>53</v>
      </c>
      <c r="B72" t="s">
        <v>79</v>
      </c>
      <c r="C72">
        <v>0.74570004291703818</v>
      </c>
      <c r="D72">
        <v>6.8377926421404691</v>
      </c>
      <c r="E72">
        <v>5.4871175523349436</v>
      </c>
      <c r="F72">
        <v>3.921675191815857</v>
      </c>
      <c r="G72">
        <v>2.832320971867007</v>
      </c>
      <c r="H72">
        <v>2.5055147058823528</v>
      </c>
    </row>
    <row r="73" spans="1:8" x14ac:dyDescent="0.25">
      <c r="A73" t="s">
        <v>53</v>
      </c>
      <c r="B73" t="s">
        <v>80</v>
      </c>
      <c r="C73">
        <v>0.51832227394275532</v>
      </c>
      <c r="D73">
        <v>0</v>
      </c>
      <c r="E73">
        <v>0</v>
      </c>
      <c r="F73">
        <v>0</v>
      </c>
      <c r="G73">
        <v>0.2178708439897698</v>
      </c>
      <c r="H73">
        <v>0.54467710997442453</v>
      </c>
    </row>
    <row r="74" spans="1:8" x14ac:dyDescent="0.25">
      <c r="A74" t="s">
        <v>53</v>
      </c>
      <c r="B74" t="s">
        <v>81</v>
      </c>
      <c r="C74">
        <v>0.50713083093988309</v>
      </c>
      <c r="D74">
        <v>0</v>
      </c>
      <c r="E74">
        <v>0</v>
      </c>
      <c r="F74">
        <v>0</v>
      </c>
      <c r="G74">
        <v>0.43574168797953972</v>
      </c>
      <c r="H74">
        <v>0.76254795396419439</v>
      </c>
    </row>
    <row r="75" spans="1:8" x14ac:dyDescent="0.25">
      <c r="A75" t="s">
        <v>53</v>
      </c>
      <c r="B75" t="s">
        <v>82</v>
      </c>
      <c r="C75">
        <v>0.38780495856855168</v>
      </c>
      <c r="D75">
        <v>0</v>
      </c>
      <c r="E75">
        <v>0</v>
      </c>
      <c r="F75">
        <v>0.43574168797953972</v>
      </c>
      <c r="G75">
        <v>0.43574168797953972</v>
      </c>
      <c r="H75">
        <v>0.54467710997442453</v>
      </c>
    </row>
    <row r="76" spans="1:8" x14ac:dyDescent="0.25">
      <c r="A76" t="s">
        <v>53</v>
      </c>
      <c r="B76" t="s">
        <v>83</v>
      </c>
      <c r="C76">
        <v>0.48692680994354759</v>
      </c>
      <c r="D76">
        <v>0</v>
      </c>
      <c r="E76">
        <v>0</v>
      </c>
      <c r="F76">
        <v>0</v>
      </c>
      <c r="G76">
        <v>0</v>
      </c>
      <c r="H76">
        <v>0.32680626598465479</v>
      </c>
    </row>
    <row r="77" spans="1:8" x14ac:dyDescent="0.25">
      <c r="A77" t="s">
        <v>53</v>
      </c>
      <c r="B77" t="s">
        <v>84</v>
      </c>
      <c r="C77">
        <v>0.44947344095605962</v>
      </c>
      <c r="D77">
        <v>0</v>
      </c>
      <c r="E77">
        <v>0</v>
      </c>
      <c r="F77">
        <v>0.87148337595907932</v>
      </c>
      <c r="G77">
        <v>0.65361253196930957</v>
      </c>
      <c r="H77">
        <v>0.43574168797953972</v>
      </c>
    </row>
    <row r="78" spans="1:8" x14ac:dyDescent="0.25">
      <c r="A78" t="s">
        <v>53</v>
      </c>
      <c r="B78" t="s">
        <v>85</v>
      </c>
      <c r="C78">
        <v>0.57137433561123763</v>
      </c>
      <c r="D78">
        <v>0</v>
      </c>
      <c r="E78">
        <v>0</v>
      </c>
      <c r="F78">
        <v>0.43574168797953972</v>
      </c>
      <c r="G78">
        <v>0.2178708439897698</v>
      </c>
      <c r="H78">
        <v>0.76254795396419439</v>
      </c>
    </row>
    <row r="79" spans="1:8" x14ac:dyDescent="0.25">
      <c r="A79" t="s">
        <v>53</v>
      </c>
      <c r="B79" t="s">
        <v>86</v>
      </c>
      <c r="C79">
        <v>0.73845366610544383</v>
      </c>
      <c r="D79">
        <v>6.8377926421404691</v>
      </c>
      <c r="E79">
        <v>6.5845410628019323</v>
      </c>
      <c r="F79">
        <v>5.2289002557544766</v>
      </c>
      <c r="G79">
        <v>3.2680626598465472</v>
      </c>
      <c r="H79">
        <v>2.6144501278772379</v>
      </c>
    </row>
    <row r="80" spans="1:8" x14ac:dyDescent="0.25">
      <c r="A80" t="s">
        <v>53</v>
      </c>
      <c r="B80" t="s">
        <v>87</v>
      </c>
      <c r="C80">
        <v>0.71362781024066546</v>
      </c>
      <c r="D80">
        <v>2.2792642140468229</v>
      </c>
      <c r="E80">
        <v>7.681964573268921</v>
      </c>
      <c r="F80">
        <v>4.7931585677749364</v>
      </c>
      <c r="G80">
        <v>3.2680626598465472</v>
      </c>
      <c r="H80">
        <v>2.2876438618925832</v>
      </c>
    </row>
    <row r="81" spans="1:36" x14ac:dyDescent="0.25">
      <c r="A81" t="s">
        <v>53</v>
      </c>
      <c r="B81" t="s">
        <v>88</v>
      </c>
      <c r="C81">
        <v>0.65555775642930236</v>
      </c>
      <c r="D81">
        <v>0</v>
      </c>
      <c r="E81">
        <v>1.0974235104669889</v>
      </c>
      <c r="F81">
        <v>1.3072250639386189</v>
      </c>
      <c r="G81">
        <v>1.3072250639386189</v>
      </c>
      <c r="H81">
        <v>1.634031329923274</v>
      </c>
    </row>
    <row r="82" spans="1:36" x14ac:dyDescent="0.25">
      <c r="A82" t="s">
        <v>53</v>
      </c>
      <c r="B82" t="s">
        <v>89</v>
      </c>
      <c r="C82">
        <v>0.66503251790961004</v>
      </c>
      <c r="D82">
        <v>0</v>
      </c>
      <c r="E82">
        <v>1.0974235104669889</v>
      </c>
      <c r="F82">
        <v>1.7429667519181591</v>
      </c>
      <c r="G82">
        <v>2.3965792838874682</v>
      </c>
      <c r="H82">
        <v>1.851902173913043</v>
      </c>
    </row>
    <row r="83" spans="1:36" x14ac:dyDescent="0.25">
      <c r="A83" t="s">
        <v>53</v>
      </c>
      <c r="B83" t="s">
        <v>90</v>
      </c>
      <c r="C83">
        <v>0.65549173021689611</v>
      </c>
      <c r="D83">
        <v>2.2792642140468229</v>
      </c>
      <c r="E83">
        <v>1.0974235104669889</v>
      </c>
      <c r="F83">
        <v>2.6144501278772379</v>
      </c>
      <c r="G83">
        <v>2.6144501278772379</v>
      </c>
      <c r="H83">
        <v>2.2876438618925832</v>
      </c>
    </row>
    <row r="84" spans="1:36" x14ac:dyDescent="0.25">
      <c r="A84" t="s">
        <v>53</v>
      </c>
      <c r="B84" t="s">
        <v>91</v>
      </c>
      <c r="C84">
        <v>0.71701165362648978</v>
      </c>
      <c r="D84">
        <v>6.8377926421404691</v>
      </c>
      <c r="E84">
        <v>4.3896940418679549</v>
      </c>
      <c r="F84">
        <v>3.4859335038363168</v>
      </c>
      <c r="G84">
        <v>3.4859335038363168</v>
      </c>
      <c r="H84">
        <v>2.1787084398976981</v>
      </c>
    </row>
    <row r="85" spans="1:36" x14ac:dyDescent="0.25">
      <c r="A85" t="s">
        <v>53</v>
      </c>
      <c r="B85" t="s">
        <v>92</v>
      </c>
      <c r="C85">
        <v>0.64486151001947778</v>
      </c>
      <c r="D85">
        <v>4.5585284280936458</v>
      </c>
      <c r="E85">
        <v>2.194847020933977</v>
      </c>
      <c r="F85">
        <v>2.6144501278772379</v>
      </c>
      <c r="G85">
        <v>1.525095907928389</v>
      </c>
      <c r="H85">
        <v>1.525095907928389</v>
      </c>
    </row>
    <row r="86" spans="1:36" x14ac:dyDescent="0.25">
      <c r="A86" t="s">
        <v>53</v>
      </c>
      <c r="B86" t="s">
        <v>93</v>
      </c>
      <c r="C86">
        <v>0.57929748109999679</v>
      </c>
      <c r="D86">
        <v>2.2792642140468229</v>
      </c>
      <c r="E86">
        <v>1.0974235104669889</v>
      </c>
      <c r="F86">
        <v>0.87148337595907932</v>
      </c>
      <c r="G86">
        <v>0.87148337595907932</v>
      </c>
      <c r="H86">
        <v>1.3072250639386189</v>
      </c>
    </row>
    <row r="87" spans="1:36" x14ac:dyDescent="0.25">
      <c r="A87" t="s">
        <v>53</v>
      </c>
      <c r="B87" t="s">
        <v>94</v>
      </c>
      <c r="C87">
        <v>0.62568089531544013</v>
      </c>
      <c r="D87">
        <v>4.5585284280936458</v>
      </c>
      <c r="E87">
        <v>2.194847020933977</v>
      </c>
      <c r="F87">
        <v>0.87148337595907932</v>
      </c>
      <c r="G87">
        <v>1.525095907928389</v>
      </c>
      <c r="H87">
        <v>1.416160485933504</v>
      </c>
    </row>
    <row r="88" spans="1:36" x14ac:dyDescent="0.25">
      <c r="A88" t="s">
        <v>53</v>
      </c>
      <c r="B88" t="s">
        <v>95</v>
      </c>
      <c r="C88">
        <v>0.620960021128388</v>
      </c>
      <c r="D88">
        <v>2.2792642140468229</v>
      </c>
      <c r="E88">
        <v>1.0974235104669889</v>
      </c>
      <c r="F88">
        <v>0.87148337595907932</v>
      </c>
      <c r="G88">
        <v>2.1787084398976981</v>
      </c>
      <c r="H88">
        <v>1.851902173913043</v>
      </c>
    </row>
    <row r="89" spans="1:36" x14ac:dyDescent="0.25">
      <c r="A89" t="s">
        <v>53</v>
      </c>
      <c r="B89" t="s">
        <v>96</v>
      </c>
      <c r="C89">
        <v>0.69489287247037079</v>
      </c>
      <c r="D89">
        <v>4.5585284280936458</v>
      </c>
      <c r="E89">
        <v>3.2922705314009661</v>
      </c>
      <c r="F89">
        <v>2.6144501278772379</v>
      </c>
      <c r="G89">
        <v>2.1787084398976981</v>
      </c>
      <c r="H89">
        <v>1.9608375959079281</v>
      </c>
    </row>
    <row r="90" spans="1:36" x14ac:dyDescent="0.25">
      <c r="A90" t="s">
        <v>53</v>
      </c>
      <c r="B90" t="s">
        <v>97</v>
      </c>
      <c r="C90">
        <v>0.68531907167145356</v>
      </c>
      <c r="D90">
        <v>0</v>
      </c>
      <c r="E90">
        <v>4.3896940418679549</v>
      </c>
      <c r="F90">
        <v>3.4859335038363168</v>
      </c>
      <c r="G90">
        <v>1.7429667519181591</v>
      </c>
      <c r="H90">
        <v>1.634031329923274</v>
      </c>
    </row>
    <row r="92" spans="1:36" x14ac:dyDescent="0.25">
      <c r="A92" t="s">
        <v>98</v>
      </c>
      <c r="B92" t="s">
        <v>99</v>
      </c>
      <c r="C92">
        <v>0.66605166051660525</v>
      </c>
      <c r="D92">
        <v>0</v>
      </c>
      <c r="E92">
        <v>0</v>
      </c>
      <c r="F92">
        <v>5.0110294117647056</v>
      </c>
      <c r="G92">
        <v>3.758272058823529</v>
      </c>
      <c r="H92">
        <v>2.5055147058823528</v>
      </c>
      <c r="Q92" t="s">
        <v>200</v>
      </c>
      <c r="R92" t="s">
        <v>201</v>
      </c>
      <c r="S92" t="s">
        <v>202</v>
      </c>
      <c r="T92" t="s">
        <v>203</v>
      </c>
      <c r="U92" t="s">
        <v>200</v>
      </c>
      <c r="V92" t="s">
        <v>201</v>
      </c>
      <c r="W92" t="s">
        <v>202</v>
      </c>
      <c r="X92" t="s">
        <v>203</v>
      </c>
      <c r="Y92" t="s">
        <v>200</v>
      </c>
      <c r="Z92" t="s">
        <v>201</v>
      </c>
      <c r="AA92" t="s">
        <v>202</v>
      </c>
      <c r="AB92" t="s">
        <v>203</v>
      </c>
      <c r="AC92" t="s">
        <v>200</v>
      </c>
      <c r="AD92" t="s">
        <v>201</v>
      </c>
      <c r="AE92" t="s">
        <v>202</v>
      </c>
      <c r="AF92" t="s">
        <v>203</v>
      </c>
      <c r="AG92" t="s">
        <v>200</v>
      </c>
      <c r="AH92" t="s">
        <v>201</v>
      </c>
      <c r="AI92" t="s">
        <v>202</v>
      </c>
      <c r="AJ92" t="s">
        <v>203</v>
      </c>
    </row>
    <row r="93" spans="1:36" x14ac:dyDescent="0.25">
      <c r="A93" t="s">
        <v>98</v>
      </c>
      <c r="B93" t="s">
        <v>100</v>
      </c>
      <c r="C93">
        <v>0.69280442804428044</v>
      </c>
      <c r="D93">
        <v>0</v>
      </c>
      <c r="E93">
        <v>0</v>
      </c>
      <c r="F93">
        <v>2.5055147058823528</v>
      </c>
      <c r="G93">
        <v>2.5055147058823528</v>
      </c>
      <c r="H93">
        <v>1.8791360294117649</v>
      </c>
      <c r="J93" s="1" t="s">
        <v>98</v>
      </c>
      <c r="K93">
        <f>AVERAGE(C92:C135)</f>
        <v>0.57555560214693058</v>
      </c>
      <c r="L93">
        <f>_xlfn.STDEV.P(C92:C135)/SQRT(44)</f>
        <v>1.6290341153564685E-2</v>
      </c>
      <c r="M93">
        <f>MAX(C92:C135)</f>
        <v>0.77546125461254611</v>
      </c>
      <c r="N93">
        <f>MIN(C92:C135)</f>
        <v>0.32712177121771208</v>
      </c>
      <c r="Q93">
        <f>AVERAGE(D92:D135)</f>
        <v>3.276442307692307</v>
      </c>
      <c r="R93">
        <f>_xlfn.STDEV.P(D92:D135)/SQRT(44)</f>
        <v>1.1243907708996974</v>
      </c>
      <c r="S93">
        <f>MAX(D92:D135)</f>
        <v>26.21153846153846</v>
      </c>
      <c r="T93">
        <f>MIN(D92:D135)</f>
        <v>0</v>
      </c>
      <c r="U93">
        <f>AVERAGE(E92:E135)</f>
        <v>2.8682659932659944</v>
      </c>
      <c r="V93">
        <f>_xlfn.STDEV.P(E92:E135)/SQRT(44)</f>
        <v>0.62362677505537178</v>
      </c>
      <c r="W93">
        <f>MAX(E92:E135)</f>
        <v>12.62037037037037</v>
      </c>
      <c r="X93">
        <f>MIN(E92:E135)</f>
        <v>0</v>
      </c>
      <c r="Y93">
        <f>AVERAGE(F92:F135)</f>
        <v>2.3346841577540096</v>
      </c>
      <c r="Z93">
        <f>_xlfn.STDEV.P(F92:F135)/SQRT(44)</f>
        <v>0.28355043422932247</v>
      </c>
      <c r="AA93">
        <f>MAX(F92:F135)</f>
        <v>7.5165441176470589</v>
      </c>
      <c r="AB93">
        <f>MIN(F92:F135)</f>
        <v>0</v>
      </c>
      <c r="AC93">
        <f>AVERAGE(G92:G135)</f>
        <v>1.9076077874331536</v>
      </c>
      <c r="AD93">
        <f>_xlfn.STDEV.P(G92:G135)/SQRT(44)</f>
        <v>0.186652456582895</v>
      </c>
      <c r="AE93">
        <f>MAX(G92:G135)</f>
        <v>5.0110294117647056</v>
      </c>
      <c r="AF93">
        <f>MIN(G92:G135)</f>
        <v>0</v>
      </c>
      <c r="AG93">
        <f>AVERAGE(H92:H135)</f>
        <v>1.5232390541443848</v>
      </c>
      <c r="AH93">
        <f>_xlfn.STDEV.P(H92:H135)/SQRT(44)</f>
        <v>0.13414659564906981</v>
      </c>
      <c r="AI93">
        <f>MAX(H92:H135)</f>
        <v>3.758272058823529</v>
      </c>
      <c r="AJ93">
        <f>MIN(H92:H135)</f>
        <v>0</v>
      </c>
    </row>
    <row r="94" spans="1:36" x14ac:dyDescent="0.25">
      <c r="A94" t="s">
        <v>98</v>
      </c>
      <c r="B94" t="s">
        <v>101</v>
      </c>
      <c r="C94">
        <v>0.67767527675276751</v>
      </c>
      <c r="D94">
        <v>0</v>
      </c>
      <c r="E94">
        <v>6.3101851851851842</v>
      </c>
      <c r="F94">
        <v>7.5165441176470589</v>
      </c>
      <c r="G94">
        <v>5.0110294117647056</v>
      </c>
      <c r="H94">
        <v>2.5055147058823528</v>
      </c>
      <c r="J94" s="1" t="s">
        <v>194</v>
      </c>
      <c r="K94">
        <f>AVERAGE(C92:C107)</f>
        <v>0.63400599630996302</v>
      </c>
      <c r="L94">
        <f>_xlfn.STDEV.P(C92:C107)/SQRT(16)</f>
        <v>2.5105396302646018E-2</v>
      </c>
      <c r="M94">
        <f>MAX(C92:C107)</f>
        <v>0.77546125461254611</v>
      </c>
      <c r="N94">
        <f>MIN(C92:C107)</f>
        <v>0.40369003690036898</v>
      </c>
      <c r="Q94">
        <f>AVERAGE(D92:D107)</f>
        <v>9.0102163461538449</v>
      </c>
      <c r="R94">
        <f>_xlfn.STDEV.P(D92:D107)/4</f>
        <v>2.5163498206891322</v>
      </c>
      <c r="S94">
        <f>MAX(D92:D107)</f>
        <v>26.21153846153846</v>
      </c>
      <c r="T94">
        <f>MIN(D92:D107)</f>
        <v>0</v>
      </c>
      <c r="U94">
        <f>AVERAGE(E92:E107)</f>
        <v>5.1270254629629637</v>
      </c>
      <c r="V94">
        <f>_xlfn.STDEV.P(E92:E107)/4</f>
        <v>1.274149435855416</v>
      </c>
      <c r="W94">
        <f>MAX(E92:E107)</f>
        <v>12.62037037037037</v>
      </c>
      <c r="X94">
        <f>MIN(E92:E107)</f>
        <v>0</v>
      </c>
      <c r="Y94">
        <f>AVERAGE(F92:F107)</f>
        <v>3.6016773897058827</v>
      </c>
      <c r="Z94">
        <f>_xlfn.STDEV.P(F92:F107)/4</f>
        <v>0.44118307426596554</v>
      </c>
      <c r="AA94">
        <f>MAX(F92:F107)</f>
        <v>7.5165441176470589</v>
      </c>
      <c r="AB94">
        <f>MIN(F92:F107)</f>
        <v>0</v>
      </c>
      <c r="AC94">
        <f>AVERAGE(G92:G107)</f>
        <v>2.8970013786764701</v>
      </c>
      <c r="AD94">
        <f>_xlfn.STDEV.P(G92:G107)/SQRT(16)</f>
        <v>0.30763480093662138</v>
      </c>
      <c r="AE94">
        <f>MAX(G92:G107)</f>
        <v>5.0110294117647056</v>
      </c>
      <c r="AF94">
        <f>MIN(G92:G107)</f>
        <v>1.252757352941176</v>
      </c>
      <c r="AG94">
        <f>AVERAGE(H92:H107)</f>
        <v>2.1531767003676467</v>
      </c>
      <c r="AH94">
        <f>_xlfn.STDEV.P(H92:H107)/4</f>
        <v>0.17480438884857016</v>
      </c>
      <c r="AI94">
        <f>MAX(H92:H107)</f>
        <v>3.758272058823529</v>
      </c>
      <c r="AJ94">
        <f>MIN(H92:H107)</f>
        <v>0.6263786764705882</v>
      </c>
    </row>
    <row r="95" spans="1:36" x14ac:dyDescent="0.25">
      <c r="A95" t="s">
        <v>98</v>
      </c>
      <c r="B95" t="s">
        <v>102</v>
      </c>
      <c r="C95">
        <v>0.69280442804428044</v>
      </c>
      <c r="D95">
        <v>0</v>
      </c>
      <c r="E95">
        <v>0</v>
      </c>
      <c r="F95">
        <v>2.5055147058823528</v>
      </c>
      <c r="G95">
        <v>2.5055147058823528</v>
      </c>
      <c r="H95">
        <v>1.8791360294117649</v>
      </c>
      <c r="J95" s="1" t="s">
        <v>195</v>
      </c>
      <c r="K95">
        <f>AVERAGE(C108:C111)</f>
        <v>0.50341328413284125</v>
      </c>
      <c r="L95">
        <f>_xlfn.STDEV.P(C108:C111)/2</f>
        <v>3.0517910260022988E-2</v>
      </c>
      <c r="M95">
        <f>MAX(C108:C111)</f>
        <v>0.60009225092250917</v>
      </c>
      <c r="N95">
        <f>MIN(C108:C111)</f>
        <v>0.43883763837638368</v>
      </c>
      <c r="Q95">
        <f>AVERAGE(D108:D111)</f>
        <v>0</v>
      </c>
      <c r="R95">
        <f>_xlfn.STDEV.P(E108:E111)/2</f>
        <v>1.5775462962962961</v>
      </c>
      <c r="S95">
        <f>MAX(E108:E111)</f>
        <v>6.3101851851851842</v>
      </c>
      <c r="T95">
        <f>MIN(D108:D111)</f>
        <v>0</v>
      </c>
      <c r="U95">
        <f>AVERAGE(E108:E111)</f>
        <v>3.1550925925925921</v>
      </c>
      <c r="V95">
        <f>_xlfn.STDEV.P(E108:E111)/2</f>
        <v>1.5775462962962961</v>
      </c>
      <c r="W95">
        <f>MAX(E108:E111)</f>
        <v>6.3101851851851842</v>
      </c>
      <c r="X95">
        <f>MIN(E108:E111)</f>
        <v>0</v>
      </c>
      <c r="Y95">
        <f>AVERAGE(F108:F111)</f>
        <v>2.5055147058823528</v>
      </c>
      <c r="Z95">
        <f>_xlfn.STDEV.P(F108:F111)/SQRT(4)</f>
        <v>0.88583321944601479</v>
      </c>
      <c r="AA95">
        <f>MAX(F108:F111)</f>
        <v>5.0110294117647056</v>
      </c>
      <c r="AB95">
        <f>MIN(F108:F111)</f>
        <v>0</v>
      </c>
      <c r="AC95">
        <f>AVERAGE(G108:G111)</f>
        <v>1.5659466911764701</v>
      </c>
      <c r="AD95">
        <f>_xlfn.STDEV.P(G108:G111)/2</f>
        <v>0.27122992310620175</v>
      </c>
      <c r="AE95">
        <f>MAX(G108:G111)</f>
        <v>2.5055147058823528</v>
      </c>
      <c r="AF95">
        <f>MIN(G108:G111)</f>
        <v>1.252757352941176</v>
      </c>
      <c r="AG95">
        <f>AVERAGE(H108:H111)</f>
        <v>1.5659466911764706</v>
      </c>
      <c r="AH95">
        <f>_xlfn.STDEV.P(H108:H111)/2</f>
        <v>0.35015632506114563</v>
      </c>
      <c r="AI95">
        <f>MAX(H108:H111)</f>
        <v>2.5055147058823528</v>
      </c>
      <c r="AJ95">
        <f>MIN(H108:H111)</f>
        <v>0.6263786764705882</v>
      </c>
    </row>
    <row r="96" spans="1:36" x14ac:dyDescent="0.25">
      <c r="A96" t="s">
        <v>98</v>
      </c>
      <c r="B96" t="s">
        <v>103</v>
      </c>
      <c r="C96">
        <v>0.50645756457564572</v>
      </c>
      <c r="D96">
        <v>26.21153846153846</v>
      </c>
      <c r="E96">
        <v>12.62037037037037</v>
      </c>
      <c r="F96">
        <v>5.0110294117647056</v>
      </c>
      <c r="G96">
        <v>2.5055147058823528</v>
      </c>
      <c r="H96">
        <v>1.252757352941176</v>
      </c>
      <c r="J96" s="1" t="s">
        <v>196</v>
      </c>
      <c r="K96">
        <f>AVERAGE(C112:C135)</f>
        <v>0.54861239237392379</v>
      </c>
      <c r="L96">
        <f>_xlfn.STDEV.P(C112:C135)/SQRT(24)</f>
        <v>2.0607496923829363E-2</v>
      </c>
      <c r="M96">
        <f>MAX(C112:C135)</f>
        <v>0.7141143911439114</v>
      </c>
      <c r="N96">
        <f>MIN(C112:C135)</f>
        <v>0.32712177121771208</v>
      </c>
      <c r="Q96">
        <f>AVERAGE(D112:D135)</f>
        <v>0</v>
      </c>
      <c r="R96">
        <f>_xlfn.STDEV.P(D112:D135)/SQRT(24)</f>
        <v>0</v>
      </c>
      <c r="S96">
        <f>MAX(D112:D135)</f>
        <v>0</v>
      </c>
      <c r="T96">
        <f>MIN(D112:D135)</f>
        <v>0</v>
      </c>
      <c r="U96">
        <f>AVERAGE(E112:E135)</f>
        <v>1.3146219135802466</v>
      </c>
      <c r="V96">
        <f>_xlfn.STDEV.P(E112:E135)/SQRT(24)</f>
        <v>0.52310280010754429</v>
      </c>
      <c r="W96">
        <f>MAX(E112:E135)</f>
        <v>6.3101851851851842</v>
      </c>
      <c r="X96">
        <f>MIN(E112:E135)</f>
        <v>0</v>
      </c>
      <c r="Y96">
        <f>AVERAGE(F112:F135)</f>
        <v>1.4615502450980389</v>
      </c>
      <c r="Z96">
        <f>_xlfn.STDEV.P(F112:F135)/SQRT(24)</f>
        <v>0.29218574110455858</v>
      </c>
      <c r="AA96">
        <f>MAX(F112:F135)</f>
        <v>5.0110294117647056</v>
      </c>
      <c r="AB96">
        <f>MIN(F112:F135)</f>
        <v>0</v>
      </c>
      <c r="AC96">
        <f>AVERAGE(G112:G135)</f>
        <v>1.3049555759803917</v>
      </c>
      <c r="AD96">
        <f>_xlfn.STDEV.P(G112:G135)/SQRT(24)</f>
        <v>0.17279372703491475</v>
      </c>
      <c r="AE96">
        <f>MAX(G112:G135)</f>
        <v>2.5055147058823528</v>
      </c>
      <c r="AF96">
        <f>MIN(G112:G135)</f>
        <v>0</v>
      </c>
      <c r="AG96">
        <f>AVERAGE(H112:H135)</f>
        <v>1.0961626838235292</v>
      </c>
      <c r="AH96">
        <f>_xlfn.STDEV.P(H112:H135)/SQRT(24)</f>
        <v>0.15767838218069669</v>
      </c>
      <c r="AI96">
        <f>MAX(H112:H135)</f>
        <v>3.1318933823529411</v>
      </c>
      <c r="AJ96">
        <f>MIN(H112:H135)</f>
        <v>0</v>
      </c>
    </row>
    <row r="97" spans="1:8" x14ac:dyDescent="0.25">
      <c r="A97" t="s">
        <v>98</v>
      </c>
      <c r="B97" t="s">
        <v>104</v>
      </c>
      <c r="C97">
        <v>0.61863468634686347</v>
      </c>
      <c r="D97">
        <v>13.10576923076923</v>
      </c>
      <c r="E97">
        <v>12.62037037037037</v>
      </c>
      <c r="F97">
        <v>5.0110294117647056</v>
      </c>
      <c r="G97">
        <v>2.5055147058823528</v>
      </c>
      <c r="H97">
        <v>1.8791360294117649</v>
      </c>
    </row>
    <row r="98" spans="1:8" x14ac:dyDescent="0.25">
      <c r="A98" t="s">
        <v>98</v>
      </c>
      <c r="B98" t="s">
        <v>105</v>
      </c>
      <c r="C98">
        <v>0.54243542435424352</v>
      </c>
      <c r="D98">
        <v>26.21153846153846</v>
      </c>
      <c r="E98">
        <v>12.62037037037037</v>
      </c>
      <c r="F98">
        <v>5.0110294117647056</v>
      </c>
      <c r="G98">
        <v>2.5055147058823528</v>
      </c>
      <c r="H98">
        <v>1.8791360294117649</v>
      </c>
    </row>
    <row r="99" spans="1:8" x14ac:dyDescent="0.25">
      <c r="A99" t="s">
        <v>98</v>
      </c>
      <c r="B99" t="s">
        <v>106</v>
      </c>
      <c r="C99">
        <v>0.60156826568265687</v>
      </c>
      <c r="D99">
        <v>13.10576923076923</v>
      </c>
      <c r="E99">
        <v>6.3101851851851842</v>
      </c>
      <c r="F99">
        <v>2.5055147058823528</v>
      </c>
      <c r="G99">
        <v>2.5055147058823528</v>
      </c>
      <c r="H99">
        <v>2.5055147058823528</v>
      </c>
    </row>
    <row r="100" spans="1:8" x14ac:dyDescent="0.25">
      <c r="A100" t="s">
        <v>98</v>
      </c>
      <c r="B100" t="s">
        <v>107</v>
      </c>
      <c r="C100">
        <v>0.53311808118081183</v>
      </c>
      <c r="D100">
        <v>0</v>
      </c>
      <c r="E100">
        <v>0</v>
      </c>
      <c r="F100">
        <v>0</v>
      </c>
      <c r="G100">
        <v>1.252757352941176</v>
      </c>
      <c r="H100">
        <v>1.8791360294117649</v>
      </c>
    </row>
    <row r="101" spans="1:8" x14ac:dyDescent="0.25">
      <c r="A101" t="s">
        <v>98</v>
      </c>
      <c r="B101" t="s">
        <v>108</v>
      </c>
      <c r="C101">
        <v>0.77546125461254611</v>
      </c>
      <c r="D101">
        <v>0</v>
      </c>
      <c r="E101">
        <v>0</v>
      </c>
      <c r="F101">
        <v>2.5055147058823528</v>
      </c>
      <c r="G101">
        <v>3.758272058823529</v>
      </c>
      <c r="H101">
        <v>3.758272058823529</v>
      </c>
    </row>
    <row r="102" spans="1:8" x14ac:dyDescent="0.25">
      <c r="A102" t="s">
        <v>98</v>
      </c>
      <c r="B102" t="s">
        <v>109</v>
      </c>
      <c r="C102">
        <v>0.66651291512915123</v>
      </c>
      <c r="D102">
        <v>26.21153846153846</v>
      </c>
      <c r="E102">
        <v>12.62037037037037</v>
      </c>
      <c r="F102">
        <v>5.0110294117647056</v>
      </c>
      <c r="G102">
        <v>5.0110294117647056</v>
      </c>
      <c r="H102">
        <v>2.5055147058823528</v>
      </c>
    </row>
    <row r="103" spans="1:8" x14ac:dyDescent="0.25">
      <c r="A103" t="s">
        <v>98</v>
      </c>
      <c r="B103" t="s">
        <v>110</v>
      </c>
      <c r="C103">
        <v>0.7422509225092252</v>
      </c>
      <c r="D103">
        <v>13.10576923076923</v>
      </c>
      <c r="E103">
        <v>6.3101851851851842</v>
      </c>
      <c r="F103">
        <v>5.0110294117647056</v>
      </c>
      <c r="G103">
        <v>5.0110294117647056</v>
      </c>
      <c r="H103">
        <v>2.5055147058823528</v>
      </c>
    </row>
    <row r="104" spans="1:8" x14ac:dyDescent="0.25">
      <c r="A104" t="s">
        <v>98</v>
      </c>
      <c r="B104" t="s">
        <v>111</v>
      </c>
      <c r="C104">
        <v>0.40369003690036898</v>
      </c>
      <c r="D104">
        <v>13.10576923076923</v>
      </c>
      <c r="E104">
        <v>6.3101851851851842</v>
      </c>
      <c r="F104">
        <v>2.5055147058823528</v>
      </c>
      <c r="G104">
        <v>1.252757352941176</v>
      </c>
      <c r="H104">
        <v>0.6263786764705882</v>
      </c>
    </row>
    <row r="105" spans="1:8" x14ac:dyDescent="0.25">
      <c r="A105" t="s">
        <v>98</v>
      </c>
      <c r="B105" t="s">
        <v>112</v>
      </c>
      <c r="C105">
        <v>0.55055350553505533</v>
      </c>
      <c r="D105">
        <v>13.10576923076923</v>
      </c>
      <c r="E105">
        <v>6.3101851851851842</v>
      </c>
      <c r="F105">
        <v>2.5055147058823528</v>
      </c>
      <c r="G105">
        <v>2.5055147058823528</v>
      </c>
      <c r="H105">
        <v>1.8791360294117649</v>
      </c>
    </row>
    <row r="106" spans="1:8" x14ac:dyDescent="0.25">
      <c r="A106" t="s">
        <v>98</v>
      </c>
      <c r="B106" t="s">
        <v>113</v>
      </c>
      <c r="C106">
        <v>0.76309963099630995</v>
      </c>
      <c r="D106">
        <v>0</v>
      </c>
      <c r="E106">
        <v>0</v>
      </c>
      <c r="F106">
        <v>2.5055147058823528</v>
      </c>
      <c r="G106">
        <v>2.5055147058823528</v>
      </c>
      <c r="H106">
        <v>3.1318933823529411</v>
      </c>
    </row>
    <row r="107" spans="1:8" x14ac:dyDescent="0.25">
      <c r="A107" t="s">
        <v>98</v>
      </c>
      <c r="B107" t="s">
        <v>114</v>
      </c>
      <c r="C107">
        <v>0.71097785977859773</v>
      </c>
      <c r="D107">
        <v>0</v>
      </c>
      <c r="E107">
        <v>0</v>
      </c>
      <c r="F107">
        <v>2.5055147058823528</v>
      </c>
      <c r="G107">
        <v>1.252757352941176</v>
      </c>
      <c r="H107">
        <v>1.8791360294117649</v>
      </c>
    </row>
    <row r="108" spans="1:8" x14ac:dyDescent="0.25">
      <c r="A108" t="s">
        <v>98</v>
      </c>
      <c r="B108" t="s">
        <v>115</v>
      </c>
      <c r="C108">
        <v>0.50821033210332112</v>
      </c>
      <c r="D108">
        <v>0</v>
      </c>
      <c r="E108">
        <v>0</v>
      </c>
      <c r="F108">
        <v>0</v>
      </c>
      <c r="G108">
        <v>1.252757352941176</v>
      </c>
      <c r="H108">
        <v>1.8791360294117649</v>
      </c>
    </row>
    <row r="109" spans="1:8" x14ac:dyDescent="0.25">
      <c r="A109" t="s">
        <v>98</v>
      </c>
      <c r="B109" t="s">
        <v>116</v>
      </c>
      <c r="C109">
        <v>0.46651291512915127</v>
      </c>
      <c r="D109">
        <v>0</v>
      </c>
      <c r="E109">
        <v>6.3101851851851842</v>
      </c>
      <c r="F109">
        <v>2.5055147058823528</v>
      </c>
      <c r="G109">
        <v>1.252757352941176</v>
      </c>
      <c r="H109">
        <v>0.6263786764705882</v>
      </c>
    </row>
    <row r="110" spans="1:8" x14ac:dyDescent="0.25">
      <c r="A110" t="s">
        <v>98</v>
      </c>
      <c r="B110" t="s">
        <v>117</v>
      </c>
      <c r="C110">
        <v>0.43883763837638368</v>
      </c>
      <c r="D110">
        <v>0</v>
      </c>
      <c r="E110">
        <v>0</v>
      </c>
      <c r="F110">
        <v>2.5055147058823528</v>
      </c>
      <c r="G110">
        <v>1.252757352941176</v>
      </c>
      <c r="H110">
        <v>1.252757352941176</v>
      </c>
    </row>
    <row r="111" spans="1:8" x14ac:dyDescent="0.25">
      <c r="A111" t="s">
        <v>98</v>
      </c>
      <c r="B111" t="s">
        <v>118</v>
      </c>
      <c r="C111">
        <v>0.60009225092250917</v>
      </c>
      <c r="D111">
        <v>0</v>
      </c>
      <c r="E111">
        <v>6.3101851851851842</v>
      </c>
      <c r="F111">
        <v>5.0110294117647056</v>
      </c>
      <c r="G111">
        <v>2.5055147058823528</v>
      </c>
      <c r="H111">
        <v>2.5055147058823528</v>
      </c>
    </row>
    <row r="112" spans="1:8" x14ac:dyDescent="0.25">
      <c r="A112" t="s">
        <v>98</v>
      </c>
      <c r="B112" t="s">
        <v>119</v>
      </c>
      <c r="C112">
        <v>0.55285977859778601</v>
      </c>
      <c r="D112">
        <v>0</v>
      </c>
      <c r="E112">
        <v>0</v>
      </c>
      <c r="F112">
        <v>0</v>
      </c>
      <c r="G112">
        <v>1.252757352941176</v>
      </c>
      <c r="H112">
        <v>0.6263786764705882</v>
      </c>
    </row>
    <row r="113" spans="1:8" x14ac:dyDescent="0.25">
      <c r="A113" t="s">
        <v>98</v>
      </c>
      <c r="B113" t="s">
        <v>120</v>
      </c>
      <c r="C113">
        <v>0.52158671586715866</v>
      </c>
      <c r="D113">
        <v>0</v>
      </c>
      <c r="E113">
        <v>0</v>
      </c>
      <c r="F113">
        <v>2.5055147058823528</v>
      </c>
      <c r="G113">
        <v>1.252757352941176</v>
      </c>
      <c r="H113">
        <v>0.6263786764705882</v>
      </c>
    </row>
    <row r="114" spans="1:8" x14ac:dyDescent="0.25">
      <c r="A114" t="s">
        <v>98</v>
      </c>
      <c r="B114" t="s">
        <v>121</v>
      </c>
      <c r="C114">
        <v>0.68588560885608862</v>
      </c>
      <c r="D114">
        <v>0</v>
      </c>
      <c r="E114">
        <v>0</v>
      </c>
      <c r="F114">
        <v>2.5055147058823528</v>
      </c>
      <c r="G114">
        <v>1.252757352941176</v>
      </c>
      <c r="H114">
        <v>1.8791360294117649</v>
      </c>
    </row>
    <row r="115" spans="1:8" x14ac:dyDescent="0.25">
      <c r="A115" t="s">
        <v>98</v>
      </c>
      <c r="B115" t="s">
        <v>122</v>
      </c>
      <c r="C115">
        <v>0.62333948339483392</v>
      </c>
      <c r="D115">
        <v>0</v>
      </c>
      <c r="E115">
        <v>0</v>
      </c>
      <c r="F115">
        <v>2.5055147058823528</v>
      </c>
      <c r="G115">
        <v>1.252757352941176</v>
      </c>
      <c r="H115">
        <v>1.8791360294117649</v>
      </c>
    </row>
    <row r="116" spans="1:8" x14ac:dyDescent="0.25">
      <c r="A116" t="s">
        <v>98</v>
      </c>
      <c r="B116" t="s">
        <v>123</v>
      </c>
      <c r="C116">
        <v>0.57278597785977858</v>
      </c>
      <c r="D116">
        <v>0</v>
      </c>
      <c r="E116">
        <v>0</v>
      </c>
      <c r="F116">
        <v>0</v>
      </c>
      <c r="G116">
        <v>1.252757352941176</v>
      </c>
      <c r="H116">
        <v>0.6263786764705882</v>
      </c>
    </row>
    <row r="117" spans="1:8" x14ac:dyDescent="0.25">
      <c r="A117" t="s">
        <v>98</v>
      </c>
      <c r="B117" t="s">
        <v>124</v>
      </c>
      <c r="C117">
        <v>0.56051660516605162</v>
      </c>
      <c r="D117">
        <v>0</v>
      </c>
      <c r="E117">
        <v>0</v>
      </c>
      <c r="F117">
        <v>0</v>
      </c>
      <c r="G117">
        <v>1.252757352941176</v>
      </c>
      <c r="H117">
        <v>0.6263786764705882</v>
      </c>
    </row>
    <row r="118" spans="1:8" x14ac:dyDescent="0.25">
      <c r="A118" t="s">
        <v>98</v>
      </c>
      <c r="B118" t="s">
        <v>125</v>
      </c>
      <c r="C118">
        <v>0.38726937269372702</v>
      </c>
      <c r="D118">
        <v>0</v>
      </c>
      <c r="E118">
        <v>0</v>
      </c>
      <c r="F118">
        <v>0</v>
      </c>
      <c r="G118">
        <v>1.252757352941176</v>
      </c>
      <c r="H118">
        <v>0.6263786764705882</v>
      </c>
    </row>
    <row r="119" spans="1:8" x14ac:dyDescent="0.25">
      <c r="A119" t="s">
        <v>98</v>
      </c>
      <c r="B119" t="s">
        <v>126</v>
      </c>
      <c r="C119">
        <v>0.39400369003690039</v>
      </c>
      <c r="D119">
        <v>0</v>
      </c>
      <c r="E119">
        <v>6.3101851851851842</v>
      </c>
      <c r="F119">
        <v>2.5055147058823528</v>
      </c>
      <c r="G119">
        <v>1.252757352941176</v>
      </c>
      <c r="H119">
        <v>0.6263786764705882</v>
      </c>
    </row>
    <row r="120" spans="1:8" x14ac:dyDescent="0.25">
      <c r="A120" t="s">
        <v>98</v>
      </c>
      <c r="B120" t="s">
        <v>127</v>
      </c>
      <c r="C120">
        <v>0.55553505535055359</v>
      </c>
      <c r="D120">
        <v>0</v>
      </c>
      <c r="E120">
        <v>0</v>
      </c>
      <c r="F120">
        <v>0</v>
      </c>
      <c r="G120">
        <v>1.252757352941176</v>
      </c>
      <c r="H120">
        <v>1.252757352941176</v>
      </c>
    </row>
    <row r="121" spans="1:8" x14ac:dyDescent="0.25">
      <c r="A121" t="s">
        <v>98</v>
      </c>
      <c r="B121" t="s">
        <v>128</v>
      </c>
      <c r="C121">
        <v>0.49308118081180807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25">
      <c r="A122" t="s">
        <v>98</v>
      </c>
      <c r="B122" t="s">
        <v>129</v>
      </c>
      <c r="C122">
        <v>0.32712177121771208</v>
      </c>
      <c r="D122">
        <v>0</v>
      </c>
      <c r="E122">
        <v>0</v>
      </c>
      <c r="F122">
        <v>0</v>
      </c>
      <c r="G122">
        <v>0</v>
      </c>
      <c r="H122">
        <v>0.6263786764705882</v>
      </c>
    </row>
    <row r="123" spans="1:8" x14ac:dyDescent="0.25">
      <c r="A123" t="s">
        <v>98</v>
      </c>
      <c r="B123" t="s">
        <v>130</v>
      </c>
      <c r="C123">
        <v>0.40405904059040593</v>
      </c>
      <c r="D123">
        <v>0</v>
      </c>
      <c r="E123">
        <v>0</v>
      </c>
      <c r="F123">
        <v>2.5055147058823528</v>
      </c>
      <c r="G123">
        <v>1.252757352941176</v>
      </c>
      <c r="H123">
        <v>0.6263786764705882</v>
      </c>
    </row>
    <row r="124" spans="1:8" x14ac:dyDescent="0.25">
      <c r="A124" t="s">
        <v>98</v>
      </c>
      <c r="B124" t="s">
        <v>131</v>
      </c>
      <c r="C124">
        <v>0.60562730627306272</v>
      </c>
      <c r="D124">
        <v>0</v>
      </c>
      <c r="E124">
        <v>0</v>
      </c>
      <c r="F124">
        <v>5.0110294117647056</v>
      </c>
      <c r="G124">
        <v>2.5055147058823528</v>
      </c>
      <c r="H124">
        <v>1.252757352941176</v>
      </c>
    </row>
    <row r="125" spans="1:8" x14ac:dyDescent="0.25">
      <c r="A125" t="s">
        <v>98</v>
      </c>
      <c r="B125" t="s">
        <v>132</v>
      </c>
      <c r="C125">
        <v>0.53607011070110711</v>
      </c>
      <c r="D125">
        <v>0</v>
      </c>
      <c r="E125">
        <v>6.3101851851851842</v>
      </c>
      <c r="F125">
        <v>2.5055147058823528</v>
      </c>
      <c r="G125">
        <v>2.5055147058823528</v>
      </c>
      <c r="H125">
        <v>1.252757352941176</v>
      </c>
    </row>
    <row r="126" spans="1:8" x14ac:dyDescent="0.25">
      <c r="A126" t="s">
        <v>98</v>
      </c>
      <c r="B126" t="s">
        <v>133</v>
      </c>
      <c r="C126">
        <v>0.5621771217712177</v>
      </c>
      <c r="D126">
        <v>0</v>
      </c>
      <c r="E126">
        <v>6.3101851851851842</v>
      </c>
      <c r="F126">
        <v>2.5055147058823528</v>
      </c>
      <c r="G126">
        <v>1.252757352941176</v>
      </c>
      <c r="H126">
        <v>1.252757352941176</v>
      </c>
    </row>
    <row r="127" spans="1:8" x14ac:dyDescent="0.25">
      <c r="A127" t="s">
        <v>98</v>
      </c>
      <c r="B127" t="s">
        <v>134</v>
      </c>
      <c r="C127">
        <v>0.52453874538745393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25">
      <c r="A128" t="s">
        <v>98</v>
      </c>
      <c r="B128" t="s">
        <v>135</v>
      </c>
      <c r="C128">
        <v>0.40691881918819189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36" x14ac:dyDescent="0.25">
      <c r="A129" t="s">
        <v>98</v>
      </c>
      <c r="B129" t="s">
        <v>136</v>
      </c>
      <c r="C129">
        <v>0.64142066420664201</v>
      </c>
      <c r="D129">
        <v>0</v>
      </c>
      <c r="E129">
        <v>0</v>
      </c>
      <c r="F129">
        <v>2.5055147058823528</v>
      </c>
      <c r="G129">
        <v>2.5055147058823528</v>
      </c>
      <c r="H129">
        <v>1.252757352941176</v>
      </c>
    </row>
    <row r="130" spans="1:36" x14ac:dyDescent="0.25">
      <c r="A130" t="s">
        <v>98</v>
      </c>
      <c r="B130" t="s">
        <v>137</v>
      </c>
      <c r="C130">
        <v>0.67988929889298888</v>
      </c>
      <c r="D130">
        <v>0</v>
      </c>
      <c r="E130">
        <v>0</v>
      </c>
      <c r="F130">
        <v>2.5055147058823528</v>
      </c>
      <c r="G130">
        <v>2.5055147058823528</v>
      </c>
      <c r="H130">
        <v>1.252757352941176</v>
      </c>
    </row>
    <row r="131" spans="1:36" x14ac:dyDescent="0.25">
      <c r="A131" t="s">
        <v>98</v>
      </c>
      <c r="B131" t="s">
        <v>138</v>
      </c>
      <c r="C131">
        <v>0.63256457564575652</v>
      </c>
      <c r="D131">
        <v>0</v>
      </c>
      <c r="E131">
        <v>0</v>
      </c>
      <c r="F131">
        <v>2.5055147058823528</v>
      </c>
      <c r="G131">
        <v>2.5055147058823528</v>
      </c>
      <c r="H131">
        <v>1.8791360294117649</v>
      </c>
    </row>
    <row r="132" spans="1:36" x14ac:dyDescent="0.25">
      <c r="A132" t="s">
        <v>98</v>
      </c>
      <c r="B132" t="s">
        <v>139</v>
      </c>
      <c r="C132">
        <v>0.5891143911439114</v>
      </c>
      <c r="D132">
        <v>0</v>
      </c>
      <c r="E132">
        <v>0</v>
      </c>
      <c r="F132">
        <v>0</v>
      </c>
      <c r="G132">
        <v>1.252757352941176</v>
      </c>
      <c r="H132">
        <v>1.8791360294117649</v>
      </c>
    </row>
    <row r="133" spans="1:36" x14ac:dyDescent="0.25">
      <c r="A133" t="s">
        <v>98</v>
      </c>
      <c r="B133" t="s">
        <v>140</v>
      </c>
      <c r="C133">
        <v>0.64612546125461257</v>
      </c>
      <c r="D133">
        <v>0</v>
      </c>
      <c r="E133">
        <v>6.3101851851851842</v>
      </c>
      <c r="F133">
        <v>2.5055147058823528</v>
      </c>
      <c r="G133">
        <v>1.252757352941176</v>
      </c>
      <c r="H133">
        <v>3.1318933823529411</v>
      </c>
    </row>
    <row r="134" spans="1:36" x14ac:dyDescent="0.25">
      <c r="A134" t="s">
        <v>98</v>
      </c>
      <c r="B134" t="s">
        <v>141</v>
      </c>
      <c r="C134">
        <v>0.55009225092250924</v>
      </c>
      <c r="D134">
        <v>0</v>
      </c>
      <c r="E134">
        <v>0</v>
      </c>
      <c r="F134">
        <v>0</v>
      </c>
      <c r="G134">
        <v>0</v>
      </c>
      <c r="H134">
        <v>0.6263786764705882</v>
      </c>
    </row>
    <row r="135" spans="1:36" x14ac:dyDescent="0.25">
      <c r="A135" t="s">
        <v>98</v>
      </c>
      <c r="B135" t="s">
        <v>142</v>
      </c>
      <c r="C135">
        <v>0.7141143911439114</v>
      </c>
      <c r="D135">
        <v>0</v>
      </c>
      <c r="E135">
        <v>6.3101851851851842</v>
      </c>
      <c r="F135">
        <v>2.5055147058823528</v>
      </c>
      <c r="G135">
        <v>2.5055147058823528</v>
      </c>
      <c r="H135">
        <v>2.5055147058823528</v>
      </c>
    </row>
    <row r="137" spans="1:36" x14ac:dyDescent="0.25">
      <c r="A137" t="s">
        <v>143</v>
      </c>
      <c r="B137" t="s">
        <v>144</v>
      </c>
      <c r="C137">
        <v>0.50021070375052679</v>
      </c>
      <c r="D137">
        <v>0</v>
      </c>
      <c r="E137">
        <v>0</v>
      </c>
      <c r="F137">
        <v>5.7268907563025211</v>
      </c>
      <c r="G137">
        <v>4.295168067226891</v>
      </c>
      <c r="H137">
        <v>2.147584033613446</v>
      </c>
      <c r="Q137" t="s">
        <v>200</v>
      </c>
      <c r="R137" t="s">
        <v>201</v>
      </c>
      <c r="S137" t="s">
        <v>202</v>
      </c>
      <c r="T137" t="s">
        <v>203</v>
      </c>
      <c r="U137" t="s">
        <v>200</v>
      </c>
      <c r="V137" t="s">
        <v>201</v>
      </c>
      <c r="W137" t="s">
        <v>202</v>
      </c>
      <c r="X137" t="s">
        <v>203</v>
      </c>
      <c r="Y137" t="s">
        <v>200</v>
      </c>
      <c r="Z137" t="s">
        <v>201</v>
      </c>
      <c r="AA137" t="s">
        <v>202</v>
      </c>
      <c r="AB137" t="s">
        <v>203</v>
      </c>
      <c r="AC137" t="s">
        <v>200</v>
      </c>
      <c r="AD137" t="s">
        <v>201</v>
      </c>
      <c r="AE137" t="s">
        <v>202</v>
      </c>
      <c r="AF137" t="s">
        <v>203</v>
      </c>
      <c r="AG137" t="s">
        <v>200</v>
      </c>
      <c r="AH137" t="s">
        <v>201</v>
      </c>
      <c r="AI137" t="s">
        <v>202</v>
      </c>
      <c r="AJ137" t="s">
        <v>203</v>
      </c>
    </row>
    <row r="138" spans="1:36" x14ac:dyDescent="0.25">
      <c r="A138" t="s">
        <v>143</v>
      </c>
      <c r="B138" t="s">
        <v>145</v>
      </c>
      <c r="C138">
        <v>0.48409186683522959</v>
      </c>
      <c r="D138">
        <v>0</v>
      </c>
      <c r="E138">
        <v>7.2116402116402112</v>
      </c>
      <c r="F138">
        <v>8.5903361344537821</v>
      </c>
      <c r="G138">
        <v>4.295168067226891</v>
      </c>
      <c r="H138">
        <v>2.147584033613446</v>
      </c>
      <c r="J138" s="1" t="s">
        <v>143</v>
      </c>
      <c r="K138">
        <f>AVERAGE(C137:C180)</f>
        <v>0.4875660843581196</v>
      </c>
      <c r="L138">
        <f>_xlfn.STDEV.P(C137:C180)/SQRT(44)</f>
        <v>1.8185235225746769E-2</v>
      </c>
      <c r="M138">
        <f>MAX(C137:C180)</f>
        <v>0.74831436999578593</v>
      </c>
      <c r="N138">
        <f>MIN(C137:C180)</f>
        <v>0.1124104509060261</v>
      </c>
      <c r="Q138">
        <f>AVERAGE(D137:D180)</f>
        <v>2.0424575424575426</v>
      </c>
      <c r="R138">
        <f>_xlfn.STDEV.P(D137:D180)/SQRT(44)</f>
        <v>0.77489502437667668</v>
      </c>
      <c r="S138">
        <f>MAX(D137:D180)</f>
        <v>14.97802197802198</v>
      </c>
      <c r="T138">
        <f>MIN(D137:D180)</f>
        <v>0</v>
      </c>
      <c r="U138">
        <f>AVERAGE(E137:E180)</f>
        <v>1.966810966810967</v>
      </c>
      <c r="V138">
        <f>_xlfn.STDEV.P(E137:E180)/SQRT(44)</f>
        <v>0.5368167225880105</v>
      </c>
      <c r="W138">
        <f>MAX(E137:E180)</f>
        <v>14.423280423280421</v>
      </c>
      <c r="X138">
        <f>MIN(E137:E180)</f>
        <v>0</v>
      </c>
      <c r="Y138">
        <f>AVERAGE(F137:F180)</f>
        <v>1.626957601222307</v>
      </c>
      <c r="Z138">
        <f>_xlfn.STDEV.P(F137:F180)/SQRT(44)</f>
        <v>0.32405763911922586</v>
      </c>
      <c r="AA138">
        <f>MAX(F137:F180)</f>
        <v>8.5903361344537821</v>
      </c>
      <c r="AB138">
        <f>MIN(F137:F180)</f>
        <v>0</v>
      </c>
      <c r="AC138">
        <f>AVERAGE(G137:G180)</f>
        <v>1.4642618411000756</v>
      </c>
      <c r="AD138">
        <f>_xlfn.STDEV.P(G137:G180)/SQRT(44)</f>
        <v>0.19786713668650568</v>
      </c>
      <c r="AE138">
        <f>MAX(G137:G180)</f>
        <v>4.295168067226891</v>
      </c>
      <c r="AF138">
        <f>MIN(G137:G180)</f>
        <v>0</v>
      </c>
      <c r="AG138">
        <f>AVERAGE(H137:H180)</f>
        <v>1.1551398968678377</v>
      </c>
      <c r="AH138">
        <f>_xlfn.STDEV.P(H137:H180)/SQRT(44)</f>
        <v>0.10597954631714653</v>
      </c>
      <c r="AI138">
        <f>MAX(H137:H180)</f>
        <v>2.863445378151261</v>
      </c>
      <c r="AJ138">
        <f>MIN(H137:H180)</f>
        <v>0</v>
      </c>
    </row>
    <row r="139" spans="1:36" x14ac:dyDescent="0.25">
      <c r="A139" t="s">
        <v>143</v>
      </c>
      <c r="B139" t="s">
        <v>146</v>
      </c>
      <c r="C139">
        <v>0.62905604719764008</v>
      </c>
      <c r="D139">
        <v>0</v>
      </c>
      <c r="E139">
        <v>14.423280423280421</v>
      </c>
      <c r="F139">
        <v>5.7268907563025211</v>
      </c>
      <c r="G139">
        <v>2.863445378151261</v>
      </c>
      <c r="H139">
        <v>1.4317226890756301</v>
      </c>
      <c r="J139" s="1" t="s">
        <v>194</v>
      </c>
      <c r="K139">
        <f>AVERAGE(C137:C152)</f>
        <v>0.58752107037505263</v>
      </c>
      <c r="L139">
        <f>_xlfn.STDEV.P(C137:C152)/SQRT(16)</f>
        <v>1.7747190277738547E-2</v>
      </c>
      <c r="M139">
        <f>MAX(C137:C152)</f>
        <v>0.74831436999578593</v>
      </c>
      <c r="N139">
        <f>MIN(C137:C152)</f>
        <v>0.48409186683522959</v>
      </c>
      <c r="Q139">
        <f>AVERAGE(D137:D152)</f>
        <v>4.6806318681318686</v>
      </c>
      <c r="R139">
        <f>_xlfn.STDEV.P(D137:D152)/4</f>
        <v>1.7356247489545655</v>
      </c>
      <c r="S139">
        <f>MAX(D137:D152)</f>
        <v>14.97802197802198</v>
      </c>
      <c r="T139">
        <f>MIN(D137:D152)</f>
        <v>0</v>
      </c>
      <c r="U139">
        <f>AVERAGE(E137:E152)</f>
        <v>3.6058201058201051</v>
      </c>
      <c r="V139">
        <f>_xlfn.STDEV.P(E137:E152)/4</f>
        <v>1.1040524204409627</v>
      </c>
      <c r="W139">
        <f>MAX(E137:E152)</f>
        <v>14.423280423280421</v>
      </c>
      <c r="X139">
        <f>MIN(E137:E152)</f>
        <v>0</v>
      </c>
      <c r="Y139">
        <f>AVERAGE(F137:F152)</f>
        <v>3.4003413865546226</v>
      </c>
      <c r="Z139">
        <f>_xlfn.STDEV.P(F137:F152)/4</f>
        <v>0.57818545828733214</v>
      </c>
      <c r="AA139">
        <f>MAX(F137:F152)</f>
        <v>8.5903361344537821</v>
      </c>
      <c r="AB139">
        <f>MIN(F137:F152)</f>
        <v>0</v>
      </c>
      <c r="AC139">
        <f>AVERAGE(G137:G152)</f>
        <v>2.6844800420168071</v>
      </c>
      <c r="AD139">
        <f>_xlfn.STDEV.P(G137:G152)/SQRT(16)</f>
        <v>0.27940954148559</v>
      </c>
      <c r="AE139">
        <f>MAX(G137:G152)</f>
        <v>4.295168067226891</v>
      </c>
      <c r="AF139">
        <f>MIN(G137:G152)</f>
        <v>1.4317226890756301</v>
      </c>
      <c r="AG139">
        <f>AVERAGE(H137:H152)</f>
        <v>1.7001706932773111</v>
      </c>
      <c r="AH139">
        <f>_xlfn.STDEV.P(H137:H152)/4</f>
        <v>0.12455460258891354</v>
      </c>
      <c r="AI139">
        <f>MAX(H137:H152)</f>
        <v>2.863445378151261</v>
      </c>
      <c r="AJ139">
        <f>MIN(H137:H152)</f>
        <v>0.71586134453781514</v>
      </c>
    </row>
    <row r="140" spans="1:36" x14ac:dyDescent="0.25">
      <c r="A140" t="s">
        <v>143</v>
      </c>
      <c r="B140" t="s">
        <v>147</v>
      </c>
      <c r="C140">
        <v>0.65265486725663713</v>
      </c>
      <c r="D140">
        <v>14.97802197802198</v>
      </c>
      <c r="E140">
        <v>7.2116402116402112</v>
      </c>
      <c r="F140">
        <v>2.863445378151261</v>
      </c>
      <c r="G140">
        <v>1.4317226890756301</v>
      </c>
      <c r="H140">
        <v>1.4317226890756301</v>
      </c>
      <c r="J140" s="1" t="s">
        <v>195</v>
      </c>
      <c r="K140">
        <f>AVERAGE(C153:C156)</f>
        <v>0.43757901390644749</v>
      </c>
      <c r="L140">
        <f>_xlfn.STDEV.P(C153:C156)/2</f>
        <v>3.2333640906702675E-2</v>
      </c>
      <c r="M140">
        <f>MAX(C153:C156)</f>
        <v>0.53613569321533927</v>
      </c>
      <c r="N140">
        <f>MIN(C153:C156)</f>
        <v>0.35461441213653611</v>
      </c>
      <c r="Q140">
        <f>AVERAGE(D153:D156)</f>
        <v>0</v>
      </c>
      <c r="R140">
        <f>_xlfn.STDEV.P(E153:E156)/2</f>
        <v>0</v>
      </c>
      <c r="S140">
        <f>MAX(E153:E156)</f>
        <v>0</v>
      </c>
      <c r="T140">
        <f>MIN(D153:D156)</f>
        <v>0</v>
      </c>
      <c r="U140">
        <f>AVERAGE(E153:E156)</f>
        <v>0</v>
      </c>
      <c r="V140">
        <f>_xlfn.STDEV.P(E153:E156)/2</f>
        <v>0</v>
      </c>
      <c r="W140">
        <f>MAX(E153:E156)</f>
        <v>0</v>
      </c>
      <c r="X140">
        <f>MIN(E153:E156)</f>
        <v>0</v>
      </c>
      <c r="Y140">
        <f>AVERAGE(F153:F156)</f>
        <v>0</v>
      </c>
      <c r="Z140">
        <f>_xlfn.STDEV.P(F153:F156)/SQRT(4)</f>
        <v>0</v>
      </c>
      <c r="AA140">
        <f>MAX(F153:F156)</f>
        <v>0</v>
      </c>
      <c r="AB140">
        <f>MIN(F153:F156)</f>
        <v>0</v>
      </c>
      <c r="AC140">
        <f>AVERAGE(G153:G156)</f>
        <v>1.0737920168067225</v>
      </c>
      <c r="AD140">
        <f>_xlfn.STDEV.P(G153:G156)/2</f>
        <v>0.30997705497851619</v>
      </c>
      <c r="AE140">
        <f>MAX(G153:G156)</f>
        <v>1.4317226890756301</v>
      </c>
      <c r="AF140">
        <f>MIN(G153:G156)</f>
        <v>0</v>
      </c>
      <c r="AG140">
        <f>AVERAGE(H153:H156)</f>
        <v>0.89482668067226878</v>
      </c>
      <c r="AH140">
        <f>_xlfn.STDEV.P(H153:H156)/2</f>
        <v>0.29678043521890818</v>
      </c>
      <c r="AI140">
        <f>MAX(H153:H156)</f>
        <v>1.4317226890756301</v>
      </c>
      <c r="AJ140">
        <f>MIN(H153:H156)</f>
        <v>0</v>
      </c>
    </row>
    <row r="141" spans="1:36" x14ac:dyDescent="0.25">
      <c r="A141" t="s">
        <v>143</v>
      </c>
      <c r="B141" t="s">
        <v>148</v>
      </c>
      <c r="C141">
        <v>0.50495153813737881</v>
      </c>
      <c r="D141">
        <v>0</v>
      </c>
      <c r="E141">
        <v>0</v>
      </c>
      <c r="F141">
        <v>2.863445378151261</v>
      </c>
      <c r="G141">
        <v>1.4317226890756301</v>
      </c>
      <c r="H141">
        <v>1.4317226890756301</v>
      </c>
      <c r="J141" s="1" t="s">
        <v>196</v>
      </c>
      <c r="K141">
        <f>AVERAGE(C157:C180)</f>
        <v>0.42926060542210981</v>
      </c>
      <c r="L141">
        <f>_xlfn.STDEV.P(C157:C180)/SQRT(24)</f>
        <v>2.2493948892539389E-2</v>
      </c>
      <c r="M141">
        <f>MAX(C157:C180)</f>
        <v>0.62515802781289498</v>
      </c>
      <c r="N141">
        <f>MIN(C157:C180)</f>
        <v>0.1124104509060261</v>
      </c>
      <c r="Q141">
        <f>AVERAGE(D157:D180)</f>
        <v>0.6240842490842492</v>
      </c>
      <c r="R141">
        <f>_xlfn.STDEV.P(D157:D180)/SQRT(24)</f>
        <v>0.61094416169313215</v>
      </c>
      <c r="S141">
        <f>MAX(D157:D180)</f>
        <v>14.97802197802198</v>
      </c>
      <c r="T141">
        <f>MIN(D157:D180)</f>
        <v>0</v>
      </c>
      <c r="U141">
        <f>AVERAGE(E157:E180)</f>
        <v>1.2019400352733685</v>
      </c>
      <c r="V141">
        <f>_xlfn.STDEV.P(E157:E180)/SQRT(24)</f>
        <v>0.54860805840648241</v>
      </c>
      <c r="W141">
        <f>MAX(E157:E180)</f>
        <v>7.2116402116402112</v>
      </c>
      <c r="X141">
        <f>MIN(E157:E180)</f>
        <v>0</v>
      </c>
      <c r="Y141">
        <f>AVERAGE(F157:F180)</f>
        <v>0.71586134453781536</v>
      </c>
      <c r="Z141">
        <f>_xlfn.STDEV.P(F157:F180)/SQRT(24)</f>
        <v>0.25309520555600434</v>
      </c>
      <c r="AA141">
        <f>MAX(F157:F180)</f>
        <v>2.863445378151261</v>
      </c>
      <c r="AB141">
        <f>MIN(F157:F180)</f>
        <v>0</v>
      </c>
      <c r="AC141">
        <f>AVERAGE(G157:G180)</f>
        <v>0.71586134453781514</v>
      </c>
      <c r="AD141">
        <f>_xlfn.STDEV.P(G157:G180)/SQRT(24)</f>
        <v>0.16873013703733619</v>
      </c>
      <c r="AE141">
        <f>MAX(G157:G180)</f>
        <v>2.863445378151261</v>
      </c>
      <c r="AF141">
        <f>MIN(G157:G180)</f>
        <v>0</v>
      </c>
      <c r="AG141">
        <f>AVERAGE(H157:H180)</f>
        <v>0.83517156862745112</v>
      </c>
      <c r="AH141">
        <f>_xlfn.STDEV.P(H157:H180)/SQRT(24)</f>
        <v>0.12418201843804014</v>
      </c>
      <c r="AI141">
        <f>MAX(H157:H180)</f>
        <v>2.147584033613446</v>
      </c>
      <c r="AJ141">
        <f>MIN(H157:H180)</f>
        <v>0</v>
      </c>
    </row>
    <row r="142" spans="1:36" x14ac:dyDescent="0.25">
      <c r="A142" t="s">
        <v>143</v>
      </c>
      <c r="B142" t="s">
        <v>149</v>
      </c>
      <c r="C142">
        <v>0.55246523388116309</v>
      </c>
      <c r="D142">
        <v>0</v>
      </c>
      <c r="E142">
        <v>0</v>
      </c>
      <c r="F142">
        <v>0</v>
      </c>
      <c r="G142">
        <v>1.4317226890756301</v>
      </c>
      <c r="H142">
        <v>1.4317226890756301</v>
      </c>
    </row>
    <row r="143" spans="1:36" x14ac:dyDescent="0.25">
      <c r="A143" t="s">
        <v>143</v>
      </c>
      <c r="B143" t="s">
        <v>150</v>
      </c>
      <c r="C143">
        <v>0.60113780025284447</v>
      </c>
      <c r="D143">
        <v>0</v>
      </c>
      <c r="E143">
        <v>0</v>
      </c>
      <c r="F143">
        <v>5.7268907563025211</v>
      </c>
      <c r="G143">
        <v>2.863445378151261</v>
      </c>
      <c r="H143">
        <v>1.4317226890756301</v>
      </c>
    </row>
    <row r="144" spans="1:36" x14ac:dyDescent="0.25">
      <c r="A144" t="s">
        <v>143</v>
      </c>
      <c r="B144" t="s">
        <v>151</v>
      </c>
      <c r="C144">
        <v>0.5816477033291193</v>
      </c>
      <c r="D144">
        <v>0</v>
      </c>
      <c r="E144">
        <v>0</v>
      </c>
      <c r="F144">
        <v>0</v>
      </c>
      <c r="G144">
        <v>2.863445378151261</v>
      </c>
      <c r="H144">
        <v>1.4317226890756301</v>
      </c>
    </row>
    <row r="145" spans="1:8" x14ac:dyDescent="0.25">
      <c r="A145" t="s">
        <v>143</v>
      </c>
      <c r="B145" t="s">
        <v>152</v>
      </c>
      <c r="C145">
        <v>0.62115465655288671</v>
      </c>
      <c r="D145">
        <v>0</v>
      </c>
      <c r="E145">
        <v>0</v>
      </c>
      <c r="F145">
        <v>2.863445378151261</v>
      </c>
      <c r="G145">
        <v>2.863445378151261</v>
      </c>
      <c r="H145">
        <v>2.147584033613446</v>
      </c>
    </row>
    <row r="146" spans="1:8" x14ac:dyDescent="0.25">
      <c r="A146" t="s">
        <v>143</v>
      </c>
      <c r="B146" t="s">
        <v>153</v>
      </c>
      <c r="C146">
        <v>0.62705436156763583</v>
      </c>
      <c r="D146">
        <v>14.97802197802198</v>
      </c>
      <c r="E146">
        <v>7.2116402116402112</v>
      </c>
      <c r="F146">
        <v>2.863445378151261</v>
      </c>
      <c r="G146">
        <v>1.4317226890756301</v>
      </c>
      <c r="H146">
        <v>1.4317226890756301</v>
      </c>
    </row>
    <row r="147" spans="1:8" x14ac:dyDescent="0.25">
      <c r="A147" t="s">
        <v>143</v>
      </c>
      <c r="B147" t="s">
        <v>154</v>
      </c>
      <c r="C147">
        <v>0.63432364096080918</v>
      </c>
      <c r="D147">
        <v>0</v>
      </c>
      <c r="E147">
        <v>0</v>
      </c>
      <c r="F147">
        <v>2.863445378151261</v>
      </c>
      <c r="G147">
        <v>2.863445378151261</v>
      </c>
      <c r="H147">
        <v>1.4317226890756301</v>
      </c>
    </row>
    <row r="148" spans="1:8" x14ac:dyDescent="0.25">
      <c r="A148" t="s">
        <v>143</v>
      </c>
      <c r="B148" t="s">
        <v>155</v>
      </c>
      <c r="C148">
        <v>0.74831436999578593</v>
      </c>
      <c r="D148">
        <v>14.97802197802198</v>
      </c>
      <c r="E148">
        <v>7.2116402116402112</v>
      </c>
      <c r="F148">
        <v>2.863445378151261</v>
      </c>
      <c r="G148">
        <v>4.295168067226891</v>
      </c>
      <c r="H148">
        <v>2.863445378151261</v>
      </c>
    </row>
    <row r="149" spans="1:8" x14ac:dyDescent="0.25">
      <c r="A149" t="s">
        <v>143</v>
      </c>
      <c r="B149" t="s">
        <v>156</v>
      </c>
      <c r="C149">
        <v>0.51232616940581543</v>
      </c>
      <c r="D149">
        <v>0</v>
      </c>
      <c r="E149">
        <v>0</v>
      </c>
      <c r="F149">
        <v>0</v>
      </c>
      <c r="G149">
        <v>1.4317226890756301</v>
      </c>
      <c r="H149">
        <v>1.4317226890756301</v>
      </c>
    </row>
    <row r="150" spans="1:8" x14ac:dyDescent="0.25">
      <c r="A150" t="s">
        <v>143</v>
      </c>
      <c r="B150" t="s">
        <v>157</v>
      </c>
      <c r="C150">
        <v>0.50052675937631697</v>
      </c>
      <c r="D150">
        <v>0</v>
      </c>
      <c r="E150">
        <v>0</v>
      </c>
      <c r="F150">
        <v>2.863445378151261</v>
      </c>
      <c r="G150">
        <v>1.4317226890756301</v>
      </c>
      <c r="H150">
        <v>0.71586134453781514</v>
      </c>
    </row>
    <row r="151" spans="1:8" x14ac:dyDescent="0.25">
      <c r="A151" t="s">
        <v>143</v>
      </c>
      <c r="B151" t="s">
        <v>158</v>
      </c>
      <c r="C151">
        <v>0.59997892962494737</v>
      </c>
      <c r="D151">
        <v>14.97802197802198</v>
      </c>
      <c r="E151">
        <v>7.2116402116402112</v>
      </c>
      <c r="F151">
        <v>2.863445378151261</v>
      </c>
      <c r="G151">
        <v>2.863445378151261</v>
      </c>
      <c r="H151">
        <v>2.147584033613446</v>
      </c>
    </row>
    <row r="152" spans="1:8" x14ac:dyDescent="0.25">
      <c r="A152" t="s">
        <v>143</v>
      </c>
      <c r="B152" t="s">
        <v>159</v>
      </c>
      <c r="C152">
        <v>0.65044247787610621</v>
      </c>
      <c r="D152">
        <v>14.97802197802198</v>
      </c>
      <c r="E152">
        <v>7.2116402116402112</v>
      </c>
      <c r="F152">
        <v>5.7268907563025211</v>
      </c>
      <c r="G152">
        <v>4.295168067226891</v>
      </c>
      <c r="H152">
        <v>2.147584033613446</v>
      </c>
    </row>
    <row r="153" spans="1:8" x14ac:dyDescent="0.25">
      <c r="A153" t="s">
        <v>143</v>
      </c>
      <c r="B153" t="s">
        <v>160</v>
      </c>
      <c r="C153">
        <v>0.35461441213653611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x14ac:dyDescent="0.25">
      <c r="A154" t="s">
        <v>143</v>
      </c>
      <c r="B154" t="s">
        <v>161</v>
      </c>
      <c r="C154">
        <v>0.43194268857985668</v>
      </c>
      <c r="D154">
        <v>0</v>
      </c>
      <c r="E154">
        <v>0</v>
      </c>
      <c r="F154">
        <v>0</v>
      </c>
      <c r="G154">
        <v>1.4317226890756301</v>
      </c>
      <c r="H154">
        <v>1.4317226890756301</v>
      </c>
    </row>
    <row r="155" spans="1:8" x14ac:dyDescent="0.25">
      <c r="A155" t="s">
        <v>143</v>
      </c>
      <c r="B155" t="s">
        <v>162</v>
      </c>
      <c r="C155">
        <v>0.42762326169405812</v>
      </c>
      <c r="D155">
        <v>0</v>
      </c>
      <c r="E155">
        <v>0</v>
      </c>
      <c r="F155">
        <v>0</v>
      </c>
      <c r="G155">
        <v>1.4317226890756301</v>
      </c>
      <c r="H155">
        <v>0.71586134453781514</v>
      </c>
    </row>
    <row r="156" spans="1:8" x14ac:dyDescent="0.25">
      <c r="A156" t="s">
        <v>143</v>
      </c>
      <c r="B156" t="s">
        <v>163</v>
      </c>
      <c r="C156">
        <v>0.53613569321533927</v>
      </c>
      <c r="D156">
        <v>0</v>
      </c>
      <c r="E156">
        <v>0</v>
      </c>
      <c r="F156">
        <v>0</v>
      </c>
      <c r="G156">
        <v>1.4317226890756301</v>
      </c>
      <c r="H156">
        <v>1.4317226890756301</v>
      </c>
    </row>
    <row r="157" spans="1:8" x14ac:dyDescent="0.25">
      <c r="A157" t="s">
        <v>143</v>
      </c>
      <c r="B157" t="s">
        <v>164</v>
      </c>
      <c r="C157">
        <v>0.46871049304677631</v>
      </c>
      <c r="D157">
        <v>0</v>
      </c>
      <c r="E157">
        <v>0</v>
      </c>
      <c r="F157">
        <v>0</v>
      </c>
      <c r="G157">
        <v>0</v>
      </c>
      <c r="H157">
        <v>0.71586134453781514</v>
      </c>
    </row>
    <row r="158" spans="1:8" x14ac:dyDescent="0.25">
      <c r="A158" t="s">
        <v>143</v>
      </c>
      <c r="B158" t="s">
        <v>165</v>
      </c>
      <c r="C158">
        <v>0.42140750105351882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25">
      <c r="A159" t="s">
        <v>143</v>
      </c>
      <c r="B159" t="s">
        <v>166</v>
      </c>
      <c r="C159">
        <v>0.49915718499789302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25">
      <c r="A160" t="s">
        <v>143</v>
      </c>
      <c r="B160" t="s">
        <v>167</v>
      </c>
      <c r="C160">
        <v>0.44764011799410031</v>
      </c>
      <c r="D160">
        <v>0</v>
      </c>
      <c r="E160">
        <v>0</v>
      </c>
      <c r="F160">
        <v>0</v>
      </c>
      <c r="G160">
        <v>0</v>
      </c>
      <c r="H160">
        <v>0.71586134453781514</v>
      </c>
    </row>
    <row r="161" spans="1:8" x14ac:dyDescent="0.25">
      <c r="A161" t="s">
        <v>143</v>
      </c>
      <c r="B161" t="s">
        <v>168</v>
      </c>
      <c r="C161">
        <v>0.37157606405394022</v>
      </c>
      <c r="D161">
        <v>0</v>
      </c>
      <c r="E161">
        <v>0</v>
      </c>
      <c r="F161">
        <v>0</v>
      </c>
      <c r="G161">
        <v>0</v>
      </c>
      <c r="H161">
        <v>0.71586134453781514</v>
      </c>
    </row>
    <row r="162" spans="1:8" x14ac:dyDescent="0.25">
      <c r="A162" t="s">
        <v>143</v>
      </c>
      <c r="B162" t="s">
        <v>169</v>
      </c>
      <c r="C162">
        <v>0.51611883691529714</v>
      </c>
      <c r="D162">
        <v>0</v>
      </c>
      <c r="E162">
        <v>0</v>
      </c>
      <c r="F162">
        <v>0</v>
      </c>
      <c r="G162">
        <v>0</v>
      </c>
      <c r="H162">
        <v>1.4317226890756301</v>
      </c>
    </row>
    <row r="163" spans="1:8" x14ac:dyDescent="0.25">
      <c r="A163" t="s">
        <v>143</v>
      </c>
      <c r="B163" t="s">
        <v>170</v>
      </c>
      <c r="C163">
        <v>0.28044669195111671</v>
      </c>
      <c r="D163">
        <v>0</v>
      </c>
      <c r="E163">
        <v>0</v>
      </c>
      <c r="F163">
        <v>0</v>
      </c>
      <c r="G163">
        <v>1.4317226890756301</v>
      </c>
      <c r="H163">
        <v>0.71586134453781514</v>
      </c>
    </row>
    <row r="164" spans="1:8" x14ac:dyDescent="0.25">
      <c r="A164" t="s">
        <v>143</v>
      </c>
      <c r="B164" t="s">
        <v>171</v>
      </c>
      <c r="C164">
        <v>0.26790981879477449</v>
      </c>
      <c r="D164">
        <v>0</v>
      </c>
      <c r="E164">
        <v>0</v>
      </c>
      <c r="F164">
        <v>0</v>
      </c>
      <c r="G164">
        <v>1.4317226890756301</v>
      </c>
      <c r="H164">
        <v>0.71586134453781514</v>
      </c>
    </row>
    <row r="165" spans="1:8" x14ac:dyDescent="0.25">
      <c r="A165" t="s">
        <v>143</v>
      </c>
      <c r="B165" t="s">
        <v>172</v>
      </c>
      <c r="C165">
        <v>0.59829329962073319</v>
      </c>
      <c r="D165">
        <v>0</v>
      </c>
      <c r="E165">
        <v>0</v>
      </c>
      <c r="F165">
        <v>0</v>
      </c>
      <c r="G165">
        <v>1.4317226890756301</v>
      </c>
      <c r="H165">
        <v>2.147584033613446</v>
      </c>
    </row>
    <row r="166" spans="1:8" x14ac:dyDescent="0.25">
      <c r="A166" t="s">
        <v>143</v>
      </c>
      <c r="B166" t="s">
        <v>173</v>
      </c>
      <c r="C166">
        <v>0.1124104509060261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 t="s">
        <v>143</v>
      </c>
      <c r="B167" t="s">
        <v>174</v>
      </c>
      <c r="C167">
        <v>0.41877370417193421</v>
      </c>
      <c r="D167">
        <v>0</v>
      </c>
      <c r="E167">
        <v>0</v>
      </c>
      <c r="F167">
        <v>0</v>
      </c>
      <c r="G167">
        <v>0</v>
      </c>
      <c r="H167">
        <v>0.71586134453781514</v>
      </c>
    </row>
    <row r="168" spans="1:8" x14ac:dyDescent="0.25">
      <c r="A168" t="s">
        <v>143</v>
      </c>
      <c r="B168" t="s">
        <v>175</v>
      </c>
      <c r="C168">
        <v>0.28150021070375048</v>
      </c>
      <c r="D168">
        <v>0</v>
      </c>
      <c r="E168">
        <v>0</v>
      </c>
      <c r="F168">
        <v>0</v>
      </c>
      <c r="G168">
        <v>1.4317226890756301</v>
      </c>
      <c r="H168">
        <v>0.71586134453781514</v>
      </c>
    </row>
    <row r="169" spans="1:8" x14ac:dyDescent="0.25">
      <c r="A169" t="s">
        <v>143</v>
      </c>
      <c r="B169" t="s">
        <v>176</v>
      </c>
      <c r="C169">
        <v>0.44321533923303841</v>
      </c>
      <c r="D169">
        <v>0</v>
      </c>
      <c r="E169">
        <v>0</v>
      </c>
      <c r="F169">
        <v>0</v>
      </c>
      <c r="G169">
        <v>0</v>
      </c>
      <c r="H169">
        <v>0.71586134453781514</v>
      </c>
    </row>
    <row r="170" spans="1:8" x14ac:dyDescent="0.25">
      <c r="A170" t="s">
        <v>143</v>
      </c>
      <c r="B170" t="s">
        <v>177</v>
      </c>
      <c r="C170">
        <v>0.41350611040876523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 t="s">
        <v>143</v>
      </c>
      <c r="B171" t="s">
        <v>178</v>
      </c>
      <c r="C171">
        <v>0.62515802781289498</v>
      </c>
      <c r="D171">
        <v>0</v>
      </c>
      <c r="E171">
        <v>7.2116402116402112</v>
      </c>
      <c r="F171">
        <v>2.863445378151261</v>
      </c>
      <c r="G171">
        <v>1.4317226890756301</v>
      </c>
      <c r="H171">
        <v>2.147584033613446</v>
      </c>
    </row>
    <row r="172" spans="1:8" x14ac:dyDescent="0.25">
      <c r="A172" t="s">
        <v>143</v>
      </c>
      <c r="B172" t="s">
        <v>179</v>
      </c>
      <c r="C172">
        <v>0.47029077117572687</v>
      </c>
      <c r="D172">
        <v>0</v>
      </c>
      <c r="E172">
        <v>0</v>
      </c>
      <c r="F172">
        <v>2.863445378151261</v>
      </c>
      <c r="G172">
        <v>2.863445378151261</v>
      </c>
      <c r="H172">
        <v>2.147584033613446</v>
      </c>
    </row>
    <row r="173" spans="1:8" x14ac:dyDescent="0.25">
      <c r="A173" t="s">
        <v>143</v>
      </c>
      <c r="B173" t="s">
        <v>180</v>
      </c>
      <c r="C173">
        <v>0.3774757690686894</v>
      </c>
      <c r="D173">
        <v>0</v>
      </c>
      <c r="E173">
        <v>0</v>
      </c>
      <c r="F173">
        <v>0</v>
      </c>
      <c r="G173">
        <v>0</v>
      </c>
      <c r="H173">
        <v>0.71586134453781514</v>
      </c>
    </row>
    <row r="174" spans="1:8" x14ac:dyDescent="0.25">
      <c r="A174" t="s">
        <v>143</v>
      </c>
      <c r="B174" t="s">
        <v>181</v>
      </c>
      <c r="C174">
        <v>0.49831436999578588</v>
      </c>
      <c r="D174">
        <v>0</v>
      </c>
      <c r="E174">
        <v>0</v>
      </c>
      <c r="F174">
        <v>0</v>
      </c>
      <c r="G174">
        <v>0</v>
      </c>
      <c r="H174">
        <v>0.71586134453781514</v>
      </c>
    </row>
    <row r="175" spans="1:8" x14ac:dyDescent="0.25">
      <c r="A175" t="s">
        <v>143</v>
      </c>
      <c r="B175" t="s">
        <v>182</v>
      </c>
      <c r="C175">
        <v>0.44005478297513689</v>
      </c>
      <c r="D175">
        <v>0</v>
      </c>
      <c r="E175">
        <v>7.2116402116402112</v>
      </c>
      <c r="F175">
        <v>2.863445378151261</v>
      </c>
      <c r="G175">
        <v>1.4317226890756301</v>
      </c>
      <c r="H175">
        <v>0.71586134453781514</v>
      </c>
    </row>
    <row r="176" spans="1:8" x14ac:dyDescent="0.25">
      <c r="A176" t="s">
        <v>143</v>
      </c>
      <c r="B176" t="s">
        <v>183</v>
      </c>
      <c r="C176">
        <v>0.43173198482933001</v>
      </c>
      <c r="D176">
        <v>0</v>
      </c>
      <c r="E176">
        <v>7.2116402116402112</v>
      </c>
      <c r="F176">
        <v>2.863445378151261</v>
      </c>
      <c r="G176">
        <v>1.4317226890756301</v>
      </c>
      <c r="H176">
        <v>0.71586134453781514</v>
      </c>
    </row>
    <row r="177" spans="1:16" x14ac:dyDescent="0.25">
      <c r="A177" t="s">
        <v>143</v>
      </c>
      <c r="B177" t="s">
        <v>184</v>
      </c>
      <c r="C177">
        <v>0.56110408765276021</v>
      </c>
      <c r="D177">
        <v>0</v>
      </c>
      <c r="E177">
        <v>0</v>
      </c>
      <c r="F177">
        <v>2.863445378151261</v>
      </c>
      <c r="G177">
        <v>1.4317226890756301</v>
      </c>
      <c r="H177">
        <v>0.71586134453781514</v>
      </c>
    </row>
    <row r="178" spans="1:16" x14ac:dyDescent="0.25">
      <c r="A178" t="s">
        <v>143</v>
      </c>
      <c r="B178" t="s">
        <v>185</v>
      </c>
      <c r="C178">
        <v>0.47629582806573961</v>
      </c>
      <c r="D178">
        <v>0</v>
      </c>
      <c r="E178">
        <v>0</v>
      </c>
      <c r="F178">
        <v>0</v>
      </c>
      <c r="G178">
        <v>0</v>
      </c>
      <c r="H178">
        <v>0.71586134453781514</v>
      </c>
    </row>
    <row r="179" spans="1:16" x14ac:dyDescent="0.25">
      <c r="A179" t="s">
        <v>143</v>
      </c>
      <c r="B179" t="s">
        <v>186</v>
      </c>
      <c r="C179">
        <v>0.382638010956595</v>
      </c>
      <c r="D179">
        <v>0</v>
      </c>
      <c r="E179">
        <v>0</v>
      </c>
      <c r="F179">
        <v>0</v>
      </c>
      <c r="G179">
        <v>1.4317226890756301</v>
      </c>
      <c r="H179">
        <v>0.71586134453781514</v>
      </c>
    </row>
    <row r="180" spans="1:16" x14ac:dyDescent="0.25">
      <c r="A180" t="s">
        <v>143</v>
      </c>
      <c r="B180" t="s">
        <v>187</v>
      </c>
      <c r="C180">
        <v>0.49852507374631261</v>
      </c>
      <c r="D180">
        <v>14.97802197802198</v>
      </c>
      <c r="E180">
        <v>7.2116402116402112</v>
      </c>
      <c r="F180">
        <v>2.863445378151261</v>
      </c>
      <c r="G180">
        <v>1.4317226890756301</v>
      </c>
      <c r="H180">
        <v>1.4317226890756301</v>
      </c>
    </row>
    <row r="183" spans="1:16" x14ac:dyDescent="0.25">
      <c r="A183" t="s">
        <v>188</v>
      </c>
      <c r="J183" s="1" t="s">
        <v>188</v>
      </c>
      <c r="L183" t="s">
        <v>3</v>
      </c>
      <c r="M183" t="s">
        <v>4</v>
      </c>
      <c r="N183" t="s">
        <v>5</v>
      </c>
      <c r="O183">
        <v>0.1</v>
      </c>
      <c r="P183">
        <v>0.2</v>
      </c>
    </row>
    <row r="184" spans="1:16" x14ac:dyDescent="0.25">
      <c r="A184" t="s">
        <v>8</v>
      </c>
      <c r="B184" t="s">
        <v>189</v>
      </c>
      <c r="C184">
        <v>0.74118890977443597</v>
      </c>
      <c r="D184">
        <v>0</v>
      </c>
      <c r="E184">
        <v>0</v>
      </c>
      <c r="F184">
        <v>0</v>
      </c>
      <c r="G184">
        <v>1.5824303405572751</v>
      </c>
      <c r="H184">
        <v>1.8461687306501551</v>
      </c>
      <c r="J184" t="s">
        <v>200</v>
      </c>
      <c r="K184">
        <f>AVERAGE(C184:C187)</f>
        <v>0.6625487434020777</v>
      </c>
      <c r="L184">
        <f t="shared" ref="L184:P184" si="0">AVERAGE(D184:D187)</f>
        <v>1.1396321070234114</v>
      </c>
      <c r="M184">
        <f t="shared" si="0"/>
        <v>1.0974235104669887</v>
      </c>
      <c r="N184">
        <f t="shared" si="0"/>
        <v>0.98041879795396425</v>
      </c>
      <c r="O184">
        <f t="shared" si="0"/>
        <v>1.689215721328577</v>
      </c>
      <c r="P184">
        <f t="shared" si="0"/>
        <v>1.7094363471218008</v>
      </c>
    </row>
    <row r="185" spans="1:16" x14ac:dyDescent="0.25">
      <c r="A185" t="s">
        <v>53</v>
      </c>
      <c r="B185" t="s">
        <v>189</v>
      </c>
      <c r="C185">
        <v>0.80651843781981447</v>
      </c>
      <c r="D185">
        <v>4.5585284280936458</v>
      </c>
      <c r="E185">
        <v>4.3896940418679549</v>
      </c>
      <c r="F185">
        <v>3.921675191815857</v>
      </c>
      <c r="G185">
        <v>3.921675191815857</v>
      </c>
      <c r="H185">
        <v>2.3965792838874682</v>
      </c>
      <c r="J185" t="s">
        <v>201</v>
      </c>
      <c r="K185">
        <f>_xlfn.STDEV.P(C184:C187)/SQRT(5)</f>
        <v>6.3138305259732311E-2</v>
      </c>
      <c r="L185">
        <f>_xlfn.STDEV.P(D184:D187)/SQRT(5)</f>
        <v>0.88275523426098823</v>
      </c>
      <c r="M185">
        <f t="shared" ref="M185" si="1">_xlfn.STDEV.P(E184:E187)/SQRT(5)</f>
        <v>0.85006059595502559</v>
      </c>
      <c r="N185">
        <f t="shared" ref="N185" si="2">_xlfn.STDEV.P(F184:F187)/SQRT(5)</f>
        <v>0.7594291353568795</v>
      </c>
      <c r="O185">
        <f t="shared" ref="O185" si="3">_xlfn.STDEV.P(G184:G187)/SQRT(5)</f>
        <v>0.63400410351329106</v>
      </c>
      <c r="P185">
        <f t="shared" ref="P185" si="4">_xlfn.STDEV.P(H184:H187)/SQRT(5)</f>
        <v>0.27448592205989131</v>
      </c>
    </row>
    <row r="186" spans="1:16" x14ac:dyDescent="0.25">
      <c r="A186" t="s">
        <v>98</v>
      </c>
      <c r="B186" t="s">
        <v>189</v>
      </c>
      <c r="C186">
        <v>0.66964944649446489</v>
      </c>
      <c r="D186">
        <v>0</v>
      </c>
      <c r="E186">
        <v>0</v>
      </c>
      <c r="F186">
        <v>0</v>
      </c>
      <c r="G186">
        <v>1.252757352941176</v>
      </c>
      <c r="H186">
        <v>1.8791360294117649</v>
      </c>
    </row>
    <row r="187" spans="1:16" x14ac:dyDescent="0.25">
      <c r="A187" t="s">
        <v>143</v>
      </c>
      <c r="B187" t="s">
        <v>189</v>
      </c>
      <c r="C187">
        <v>0.43283817951959552</v>
      </c>
      <c r="D187">
        <v>0</v>
      </c>
      <c r="E187">
        <v>0</v>
      </c>
      <c r="F187">
        <v>0</v>
      </c>
      <c r="G187">
        <v>0</v>
      </c>
      <c r="H187">
        <v>0.71586134453781514</v>
      </c>
      <c r="K187" s="1"/>
    </row>
    <row r="189" spans="1:16" x14ac:dyDescent="0.25">
      <c r="A189" t="s">
        <v>190</v>
      </c>
      <c r="J189" s="1" t="s">
        <v>204</v>
      </c>
      <c r="L189" t="s">
        <v>3</v>
      </c>
      <c r="M189" t="s">
        <v>4</v>
      </c>
      <c r="N189" t="s">
        <v>5</v>
      </c>
      <c r="O189">
        <v>0.1</v>
      </c>
      <c r="P189">
        <v>0.2</v>
      </c>
    </row>
    <row r="190" spans="1:16" x14ac:dyDescent="0.25">
      <c r="A190" t="s">
        <v>8</v>
      </c>
      <c r="B190" t="s">
        <v>191</v>
      </c>
      <c r="C190">
        <v>0.74443922305764409</v>
      </c>
      <c r="D190">
        <v>5.5182186234817818</v>
      </c>
      <c r="E190">
        <v>2.6569200779727091</v>
      </c>
      <c r="F190">
        <v>2.109907120743034</v>
      </c>
      <c r="G190">
        <v>2.109907120743034</v>
      </c>
      <c r="H190">
        <v>2.109907120743034</v>
      </c>
      <c r="J190" t="s">
        <v>200</v>
      </c>
      <c r="K190">
        <f>AVERAGE(C190:C193)</f>
        <v>0.70861121842241692</v>
      </c>
      <c r="L190">
        <f t="shared" ref="L190" si="5">AVERAGE(D190:D193)</f>
        <v>6.9352611776095756</v>
      </c>
      <c r="M190">
        <f t="shared" ref="M190" si="6">AVERAGE(E190:E193)</f>
        <v>3.8879115814899565</v>
      </c>
      <c r="N190">
        <f t="shared" ref="N190" si="7">AVERAGE(F190:F193)</f>
        <v>2.9590710211430107</v>
      </c>
      <c r="O190">
        <f t="shared" ref="O190" si="8">AVERAGE(G190:G193)</f>
        <v>2.7509265541170702</v>
      </c>
      <c r="P190">
        <f t="shared" ref="P190" si="9">AVERAGE(H190:H193)</f>
        <v>2.063271702774359</v>
      </c>
    </row>
    <row r="191" spans="1:16" x14ac:dyDescent="0.25">
      <c r="A191" t="s">
        <v>53</v>
      </c>
      <c r="B191" t="s">
        <v>191</v>
      </c>
      <c r="C191">
        <v>0.82521210920735533</v>
      </c>
      <c r="D191">
        <v>9.1170568561872916</v>
      </c>
      <c r="E191">
        <v>6.5845410628019323</v>
      </c>
      <c r="F191">
        <v>4.3574168797953963</v>
      </c>
      <c r="G191">
        <v>3.7038043478260869</v>
      </c>
      <c r="H191">
        <v>2.832320971867007</v>
      </c>
      <c r="J191" t="s">
        <v>201</v>
      </c>
      <c r="K191">
        <f>_xlfn.STDEV.P(C190:C193)/SQRT(5)</f>
        <v>4.5886580962598372E-2</v>
      </c>
      <c r="L191">
        <f>_xlfn.STDEV.P(D190:D193)/SQRT(5)</f>
        <v>2.1557047480932554</v>
      </c>
      <c r="M191">
        <f t="shared" ref="M191" si="10">_xlfn.STDEV.P(E190:E193)/SQRT(5)</f>
        <v>1.2200495178035795</v>
      </c>
      <c r="N191">
        <f t="shared" ref="N191" si="11">_xlfn.STDEV.P(F190:F193)/SQRT(5)</f>
        <v>0.38021757355908709</v>
      </c>
      <c r="O191">
        <f t="shared" ref="O191" si="12">_xlfn.STDEV.P(G190:G193)/SQRT(5)</f>
        <v>0.45132725416816483</v>
      </c>
      <c r="P191">
        <f t="shared" ref="P191" si="13">_xlfn.STDEV.P(H190:H193)/SQRT(5)</f>
        <v>0.22653606152327935</v>
      </c>
    </row>
    <row r="192" spans="1:16" x14ac:dyDescent="0.25">
      <c r="A192" t="s">
        <v>98</v>
      </c>
      <c r="B192" t="s">
        <v>191</v>
      </c>
      <c r="C192">
        <v>0.72075645756457563</v>
      </c>
      <c r="D192">
        <v>13.10576923076923</v>
      </c>
      <c r="E192">
        <v>6.3101851851851842</v>
      </c>
      <c r="F192">
        <v>2.5055147058823528</v>
      </c>
      <c r="G192">
        <v>3.758272058823529</v>
      </c>
      <c r="H192">
        <v>1.8791360294117649</v>
      </c>
    </row>
    <row r="193" spans="1:16" x14ac:dyDescent="0.25">
      <c r="A193" t="s">
        <v>143</v>
      </c>
      <c r="B193" t="s">
        <v>191</v>
      </c>
      <c r="C193">
        <v>0.54403708386009275</v>
      </c>
      <c r="D193">
        <v>0</v>
      </c>
      <c r="E193">
        <v>0</v>
      </c>
      <c r="F193">
        <v>2.863445378151261</v>
      </c>
      <c r="G193">
        <v>1.4317226890756301</v>
      </c>
      <c r="H193">
        <v>1.4317226890756301</v>
      </c>
    </row>
    <row r="195" spans="1:16" x14ac:dyDescent="0.25">
      <c r="A195" t="s">
        <v>219</v>
      </c>
      <c r="J195" s="1" t="s">
        <v>223</v>
      </c>
      <c r="L195" t="s">
        <v>3</v>
      </c>
      <c r="M195" t="s">
        <v>4</v>
      </c>
      <c r="N195" t="s">
        <v>5</v>
      </c>
      <c r="O195">
        <v>0.1</v>
      </c>
      <c r="P195">
        <v>0.2</v>
      </c>
    </row>
    <row r="196" spans="1:16" x14ac:dyDescent="0.25">
      <c r="A196" t="s">
        <v>8</v>
      </c>
      <c r="B196" t="s">
        <v>189</v>
      </c>
      <c r="C196">
        <v>0.76699561403508776</v>
      </c>
      <c r="D196">
        <v>0</v>
      </c>
      <c r="E196">
        <v>2.6569200779727091</v>
      </c>
      <c r="F196">
        <v>3.164860681114551</v>
      </c>
      <c r="G196">
        <v>2.6373839009287932</v>
      </c>
      <c r="H196">
        <v>2.3736455108359129</v>
      </c>
      <c r="J196" t="s">
        <v>200</v>
      </c>
      <c r="K196">
        <f>AVERAGE(C196:C199)</f>
        <v>0.66368344098093535</v>
      </c>
      <c r="L196">
        <f t="shared" ref="L196" si="14">AVERAGE(D196:D199)</f>
        <v>1.1396321070234114</v>
      </c>
      <c r="M196">
        <f t="shared" ref="M196" si="15">AVERAGE(E196:E199)</f>
        <v>2.0360094075769131</v>
      </c>
      <c r="N196">
        <f t="shared" ref="N196" si="16">AVERAGE(F196:F199)</f>
        <v>2.6158834886929601</v>
      </c>
      <c r="O196">
        <f t="shared" ref="O196" si="17">AVERAGE(G196:G199)</f>
        <v>2.3206111606541935</v>
      </c>
      <c r="P196">
        <f t="shared" ref="P196" si="18">AVERAGE(H196:H199)</f>
        <v>2.2157710552756571</v>
      </c>
    </row>
    <row r="197" spans="1:16" x14ac:dyDescent="0.25">
      <c r="A197" t="s">
        <v>53</v>
      </c>
      <c r="B197" t="s">
        <v>189</v>
      </c>
      <c r="C197">
        <v>0.80131062031626543</v>
      </c>
      <c r="D197">
        <v>4.5585284280936458</v>
      </c>
      <c r="E197">
        <v>5.4871175523349436</v>
      </c>
      <c r="F197">
        <v>4.7931585677749364</v>
      </c>
      <c r="G197">
        <v>4.1395460358056271</v>
      </c>
      <c r="H197">
        <v>3.2680626598465472</v>
      </c>
      <c r="J197" t="s">
        <v>201</v>
      </c>
      <c r="K197">
        <f>_xlfn.STDEV.P(C196:C199)/SQRT(5)</f>
        <v>6.2538276487855732E-2</v>
      </c>
      <c r="L197">
        <f>_xlfn.STDEV.P(D196:D199)/SQRT(5)</f>
        <v>0.88275523426098823</v>
      </c>
      <c r="M197">
        <f t="shared" ref="M197:P197" si="19">_xlfn.STDEV.P(E196:E199)/SQRT(5)</f>
        <v>1.0145527611442875</v>
      </c>
      <c r="N197">
        <f t="shared" si="19"/>
        <v>0.77126293903007126</v>
      </c>
      <c r="O197">
        <f t="shared" si="19"/>
        <v>0.66439049244454063</v>
      </c>
      <c r="P197">
        <f t="shared" si="19"/>
        <v>0.41628851102338849</v>
      </c>
    </row>
    <row r="198" spans="1:16" x14ac:dyDescent="0.25">
      <c r="A198" t="s">
        <v>98</v>
      </c>
      <c r="B198" t="s">
        <v>189</v>
      </c>
      <c r="C198">
        <v>0.6421586715867158</v>
      </c>
      <c r="D198">
        <v>0</v>
      </c>
      <c r="E198">
        <v>0</v>
      </c>
      <c r="F198">
        <v>2.5055147058823528</v>
      </c>
      <c r="G198">
        <v>2.5055147058823528</v>
      </c>
      <c r="H198">
        <v>2.5055147058823528</v>
      </c>
    </row>
    <row r="199" spans="1:16" x14ac:dyDescent="0.25">
      <c r="A199" t="s">
        <v>143</v>
      </c>
      <c r="B199" t="s">
        <v>189</v>
      </c>
      <c r="C199">
        <v>0.44426885798567223</v>
      </c>
      <c r="D199">
        <v>0</v>
      </c>
      <c r="E199">
        <v>0</v>
      </c>
      <c r="F199">
        <v>0</v>
      </c>
      <c r="G199">
        <v>0</v>
      </c>
      <c r="H199">
        <v>0.71586134453781514</v>
      </c>
    </row>
    <row r="201" spans="1:16" x14ac:dyDescent="0.25">
      <c r="A201" t="s">
        <v>222</v>
      </c>
      <c r="J201" s="1" t="s">
        <v>224</v>
      </c>
      <c r="L201" t="s">
        <v>3</v>
      </c>
      <c r="M201" t="s">
        <v>4</v>
      </c>
      <c r="N201" t="s">
        <v>5</v>
      </c>
      <c r="O201">
        <v>0.1</v>
      </c>
      <c r="P201">
        <v>0.2</v>
      </c>
    </row>
    <row r="202" spans="1:16" x14ac:dyDescent="0.25">
      <c r="A202" t="s">
        <v>8</v>
      </c>
      <c r="B202" t="s">
        <v>191</v>
      </c>
      <c r="C202">
        <v>0.77380952380952384</v>
      </c>
      <c r="D202">
        <v>11.03643724696356</v>
      </c>
      <c r="E202">
        <v>7.9707602339181278</v>
      </c>
      <c r="F202">
        <v>5.2747678018575854</v>
      </c>
      <c r="G202">
        <v>3.164860681114551</v>
      </c>
      <c r="H202">
        <v>2.6373839009287932</v>
      </c>
      <c r="J202" t="s">
        <v>200</v>
      </c>
      <c r="K202">
        <f>AVERAGE(C202:C205)</f>
        <v>0.70994045060278155</v>
      </c>
      <c r="L202">
        <f t="shared" ref="L202" si="20">AVERAGE(D202:D205)</f>
        <v>12.059321327985515</v>
      </c>
      <c r="M202">
        <f t="shared" ref="M202" si="21">AVERAGE(E202:E205)</f>
        <v>7.0192816733863639</v>
      </c>
      <c r="N202">
        <f t="shared" ref="N202" si="22">AVERAGE(F202:F205)</f>
        <v>4.1860278794011885</v>
      </c>
      <c r="O202">
        <f t="shared" ref="O202" si="23">AVERAGE(G202:G205)</f>
        <v>3.0691326552073921</v>
      </c>
      <c r="P202">
        <f t="shared" ref="P202" si="24">AVERAGE(H202:H205)</f>
        <v>2.3361733637963198</v>
      </c>
    </row>
    <row r="203" spans="1:16" x14ac:dyDescent="0.25">
      <c r="A203" t="s">
        <v>53</v>
      </c>
      <c r="B203" t="s">
        <v>191</v>
      </c>
      <c r="C203">
        <v>0.82232346241457865</v>
      </c>
      <c r="D203">
        <v>9.1170568561872916</v>
      </c>
      <c r="E203">
        <v>6.5845410628019323</v>
      </c>
      <c r="F203">
        <v>6.1003836317135551</v>
      </c>
      <c r="G203">
        <v>3.921675191815857</v>
      </c>
      <c r="H203">
        <v>3.4859335038363168</v>
      </c>
      <c r="J203" t="s">
        <v>201</v>
      </c>
      <c r="K203">
        <f>_xlfn.STDEV.P(C202:C205)/SQRT(5)</f>
        <v>4.4447218495520947E-2</v>
      </c>
      <c r="L203">
        <f>_xlfn.STDEV.P(D202:D205)/SQRT(5)</f>
        <v>0.9827786821807335</v>
      </c>
      <c r="M203">
        <f t="shared" ref="M203" si="25">_xlfn.STDEV.P(E202:E205)/SQRT(5)</f>
        <v>0.28584353118982103</v>
      </c>
      <c r="N203">
        <f t="shared" ref="N203" si="26">_xlfn.STDEV.P(F202:F205)/SQRT(5)</f>
        <v>0.6864204820714731</v>
      </c>
      <c r="O203">
        <f t="shared" ref="O203" si="27">_xlfn.STDEV.P(G202:G205)/SQRT(5)</f>
        <v>0.4411358717263249</v>
      </c>
      <c r="P203">
        <f t="shared" ref="P203" si="28">_xlfn.STDEV.P(H202:H205)/SQRT(5)</f>
        <v>0.45093035477762494</v>
      </c>
    </row>
    <row r="204" spans="1:16" x14ac:dyDescent="0.25">
      <c r="A204" t="s">
        <v>98</v>
      </c>
      <c r="B204" t="s">
        <v>191</v>
      </c>
      <c r="C204">
        <v>0.68210332103321036</v>
      </c>
      <c r="D204">
        <v>13.10576923076923</v>
      </c>
      <c r="E204">
        <v>6.3101851851851842</v>
      </c>
      <c r="F204">
        <v>2.5055147058823528</v>
      </c>
      <c r="G204">
        <v>3.758272058823529</v>
      </c>
      <c r="H204">
        <v>2.5055147058823528</v>
      </c>
    </row>
    <row r="205" spans="1:16" x14ac:dyDescent="0.25">
      <c r="A205" t="s">
        <v>143</v>
      </c>
      <c r="B205" t="s">
        <v>191</v>
      </c>
      <c r="C205">
        <v>0.56152549515381367</v>
      </c>
      <c r="D205">
        <v>14.97802197802198</v>
      </c>
      <c r="E205">
        <v>7.2116402116402112</v>
      </c>
      <c r="F205">
        <v>2.863445378151261</v>
      </c>
      <c r="G205">
        <v>1.4317226890756301</v>
      </c>
      <c r="H205">
        <v>0.71586134453781514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C9065-0AC9-44F9-8BE4-A4E9441FA87A}">
  <dimension ref="A1:O42"/>
  <sheetViews>
    <sheetView topLeftCell="K7" zoomScale="85" zoomScaleNormal="85" workbookViewId="0">
      <selection activeCell="E33" sqref="E33:G34"/>
    </sheetView>
  </sheetViews>
  <sheetFormatPr defaultRowHeight="15" x14ac:dyDescent="0.25"/>
  <sheetData>
    <row r="1" spans="1:15" x14ac:dyDescent="0.25">
      <c r="A1" t="s">
        <v>207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O1" s="2">
        <v>0.01</v>
      </c>
    </row>
    <row r="2" spans="1:15" x14ac:dyDescent="0.25">
      <c r="C2" t="s">
        <v>8</v>
      </c>
      <c r="E2">
        <v>1.149628879892038</v>
      </c>
      <c r="F2">
        <v>1.2177550357374918</v>
      </c>
      <c r="G2">
        <v>0.92308436532507743</v>
      </c>
      <c r="H2">
        <v>0.79121517027863764</v>
      </c>
      <c r="I2">
        <v>1.0219862616099069</v>
      </c>
      <c r="O2" s="2">
        <v>0.02</v>
      </c>
    </row>
    <row r="3" spans="1:15" x14ac:dyDescent="0.25">
      <c r="E3">
        <v>2.2892391597963959</v>
      </c>
      <c r="F3">
        <v>1.9157988146956186</v>
      </c>
      <c r="G3">
        <v>1.046318051736862</v>
      </c>
      <c r="H3">
        <v>0.74596481637559164</v>
      </c>
      <c r="I3">
        <v>0.66590679329467473</v>
      </c>
      <c r="O3" s="2">
        <v>0.05</v>
      </c>
    </row>
    <row r="4" spans="1:15" x14ac:dyDescent="0.25">
      <c r="C4" t="s">
        <v>53</v>
      </c>
      <c r="E4">
        <v>2.6591415830546272</v>
      </c>
      <c r="F4">
        <v>2.514928878153516</v>
      </c>
      <c r="G4">
        <v>2.1060848252344422</v>
      </c>
      <c r="H4">
        <v>1.8065124147485081</v>
      </c>
      <c r="I4">
        <v>1.6022584985080988</v>
      </c>
      <c r="O4" s="2">
        <v>0.1</v>
      </c>
    </row>
    <row r="5" spans="1:15" x14ac:dyDescent="0.25">
      <c r="E5">
        <v>2.7439116681589195</v>
      </c>
      <c r="F5">
        <v>2.3885842688800158</v>
      </c>
      <c r="G5">
        <v>1.5719645013031267</v>
      </c>
      <c r="H5">
        <v>1.1136721998420176</v>
      </c>
      <c r="I5">
        <v>0.70924817989733524</v>
      </c>
      <c r="O5" s="2">
        <v>0.2</v>
      </c>
    </row>
    <row r="6" spans="1:15" x14ac:dyDescent="0.25">
      <c r="C6" t="s">
        <v>98</v>
      </c>
      <c r="E6">
        <v>0</v>
      </c>
      <c r="F6">
        <v>1.3146219135802466</v>
      </c>
      <c r="G6">
        <v>1.4615502450980389</v>
      </c>
      <c r="H6">
        <v>1.3049555759803917</v>
      </c>
      <c r="I6">
        <v>1.0961626838235292</v>
      </c>
    </row>
    <row r="7" spans="1:15" x14ac:dyDescent="0.25">
      <c r="E7">
        <v>0</v>
      </c>
      <c r="F7">
        <v>2.6177873725449525</v>
      </c>
      <c r="G7">
        <v>1.4621985264539801</v>
      </c>
      <c r="H7">
        <v>0.86471958589016085</v>
      </c>
      <c r="I7">
        <v>0.78907717127701105</v>
      </c>
    </row>
    <row r="8" spans="1:15" x14ac:dyDescent="0.25">
      <c r="C8" t="s">
        <v>143</v>
      </c>
      <c r="E8">
        <v>0.6240842490842492</v>
      </c>
      <c r="F8">
        <v>1.2019400352733685</v>
      </c>
      <c r="G8">
        <v>0.71586134453781536</v>
      </c>
      <c r="H8">
        <v>0.71586134453781514</v>
      </c>
      <c r="I8">
        <v>0.83517156862745112</v>
      </c>
    </row>
    <row r="9" spans="1:15" x14ac:dyDescent="0.25">
      <c r="E9">
        <v>3.0573759335288209</v>
      </c>
      <c r="F9">
        <v>2.7454245082948114</v>
      </c>
      <c r="G9">
        <v>1.2665759636919631</v>
      </c>
      <c r="H9">
        <v>0.84438397579464197</v>
      </c>
      <c r="I9">
        <v>0.62144977946478697</v>
      </c>
    </row>
    <row r="11" spans="1:15" x14ac:dyDescent="0.25">
      <c r="A11" t="s">
        <v>206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</row>
    <row r="12" spans="1:15" x14ac:dyDescent="0.25">
      <c r="C12" t="s">
        <v>8</v>
      </c>
      <c r="E12">
        <v>0</v>
      </c>
      <c r="F12">
        <v>0</v>
      </c>
      <c r="G12">
        <v>1.3186919504643964</v>
      </c>
      <c r="H12">
        <v>1.3186919504643966</v>
      </c>
      <c r="I12">
        <v>1.2527573529411764</v>
      </c>
    </row>
    <row r="13" spans="1:15" x14ac:dyDescent="0.25">
      <c r="E13">
        <v>0</v>
      </c>
      <c r="F13">
        <v>0</v>
      </c>
      <c r="G13">
        <v>1.0100411361237527</v>
      </c>
      <c r="H13">
        <v>0.91361658309457427</v>
      </c>
      <c r="I13">
        <v>0.4504190497291965</v>
      </c>
    </row>
    <row r="14" spans="1:15" x14ac:dyDescent="0.25">
      <c r="C14" t="s">
        <v>53</v>
      </c>
      <c r="E14">
        <v>5.6981605351170561</v>
      </c>
      <c r="F14">
        <v>4.3896940418679549</v>
      </c>
      <c r="G14">
        <v>3.0501918158567776</v>
      </c>
      <c r="H14">
        <v>2.2331761508951402</v>
      </c>
      <c r="I14">
        <v>1.6884990409207163</v>
      </c>
    </row>
    <row r="15" spans="1:15" x14ac:dyDescent="0.25">
      <c r="E15">
        <v>0</v>
      </c>
      <c r="F15">
        <v>0</v>
      </c>
      <c r="G15">
        <v>0</v>
      </c>
      <c r="H15">
        <v>0.71586134453781491</v>
      </c>
      <c r="I15">
        <v>0.68538505665540372</v>
      </c>
    </row>
    <row r="16" spans="1:15" x14ac:dyDescent="0.25">
      <c r="C16" t="s">
        <v>98</v>
      </c>
      <c r="E16">
        <v>0</v>
      </c>
      <c r="F16">
        <v>3.1550925925925921</v>
      </c>
      <c r="G16">
        <v>2.5055147058823528</v>
      </c>
      <c r="H16">
        <v>1.5659466911764701</v>
      </c>
      <c r="I16">
        <v>1.5659466911764706</v>
      </c>
    </row>
    <row r="17" spans="1:9" x14ac:dyDescent="0.25">
      <c r="E17">
        <v>0</v>
      </c>
      <c r="F17">
        <v>3.6431871153030544</v>
      </c>
      <c r="G17">
        <v>2.0457441908170781</v>
      </c>
      <c r="H17">
        <v>0.62637867647058842</v>
      </c>
      <c r="I17">
        <v>0.80865139413001008</v>
      </c>
    </row>
    <row r="18" spans="1:9" x14ac:dyDescent="0.25">
      <c r="C18" t="s">
        <v>143</v>
      </c>
      <c r="E18">
        <v>0</v>
      </c>
      <c r="F18">
        <v>0</v>
      </c>
      <c r="G18">
        <v>0</v>
      </c>
      <c r="H18">
        <v>1.0737920168067225</v>
      </c>
      <c r="I18">
        <v>0.89482668067226878</v>
      </c>
    </row>
    <row r="19" spans="1:9" x14ac:dyDescent="0.25">
      <c r="E19">
        <v>0</v>
      </c>
      <c r="F19">
        <v>0</v>
      </c>
      <c r="G19">
        <v>0</v>
      </c>
      <c r="H19">
        <v>0.71586134453781491</v>
      </c>
      <c r="I19">
        <v>0.68538505665540372</v>
      </c>
    </row>
    <row r="21" spans="1:9" x14ac:dyDescent="0.25">
      <c r="A21" t="s">
        <v>205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</row>
    <row r="22" spans="1:9" x14ac:dyDescent="0.25">
      <c r="C22" t="s">
        <v>8</v>
      </c>
      <c r="E22">
        <v>6.552884615384615</v>
      </c>
      <c r="F22">
        <v>4.8156676413255353</v>
      </c>
      <c r="G22">
        <v>3.8242066563467496</v>
      </c>
      <c r="H22">
        <v>2.8681549922600618</v>
      </c>
      <c r="I22">
        <v>2.0934234713622288</v>
      </c>
    </row>
    <row r="23" spans="1:9" x14ac:dyDescent="0.25">
      <c r="E23">
        <v>5.7765848374530986</v>
      </c>
      <c r="F23">
        <v>3.3912612584818627</v>
      </c>
      <c r="G23">
        <v>1.8423971869140066</v>
      </c>
      <c r="H23">
        <v>1.3884934976069536</v>
      </c>
      <c r="I23">
        <v>0.64219982078432192</v>
      </c>
    </row>
    <row r="24" spans="1:9" x14ac:dyDescent="0.25">
      <c r="C24" t="s">
        <v>53</v>
      </c>
      <c r="E24">
        <v>4.1311663879598663</v>
      </c>
      <c r="F24">
        <v>4.3896940418679549</v>
      </c>
      <c r="G24">
        <v>4.2757153132992327</v>
      </c>
      <c r="H24">
        <v>3.4723165760869565</v>
      </c>
      <c r="I24">
        <v>2.8255125079923271</v>
      </c>
    </row>
    <row r="25" spans="1:9" x14ac:dyDescent="0.25">
      <c r="E25">
        <v>2.0754658373979784</v>
      </c>
      <c r="F25">
        <v>1.7920850882519981</v>
      </c>
      <c r="G25">
        <v>1.1048579719556497</v>
      </c>
      <c r="H25">
        <v>0.66307587380389033</v>
      </c>
      <c r="I25">
        <v>0.36988615759400661</v>
      </c>
    </row>
    <row r="26" spans="1:9" x14ac:dyDescent="0.25">
      <c r="C26" t="s">
        <v>98</v>
      </c>
      <c r="E26">
        <v>9.0102163461538449</v>
      </c>
      <c r="F26">
        <v>5.1270254629629637</v>
      </c>
      <c r="G26">
        <v>3.6016773897058827</v>
      </c>
      <c r="H26">
        <v>2.8970013786764701</v>
      </c>
      <c r="I26">
        <v>2.1531767003676467</v>
      </c>
    </row>
    <row r="27" spans="1:9" x14ac:dyDescent="0.25">
      <c r="E27">
        <v>10.39549967867843</v>
      </c>
      <c r="F27">
        <v>5.2637435153574419</v>
      </c>
      <c r="G27">
        <v>1.8226076792113861</v>
      </c>
      <c r="H27">
        <v>1.2708954247907929</v>
      </c>
      <c r="I27">
        <v>0.72214878597810961</v>
      </c>
    </row>
    <row r="28" spans="1:9" x14ac:dyDescent="0.25">
      <c r="C28" t="s">
        <v>143</v>
      </c>
      <c r="E28">
        <v>4.6806318681318686</v>
      </c>
      <c r="F28">
        <v>3.6058201058201051</v>
      </c>
      <c r="G28">
        <v>3.4003413865546226</v>
      </c>
      <c r="H28">
        <v>2.6844800420168071</v>
      </c>
      <c r="I28">
        <v>1.7001706932773111</v>
      </c>
    </row>
    <row r="29" spans="1:9" x14ac:dyDescent="0.25">
      <c r="E29">
        <v>7.1701821311642249</v>
      </c>
      <c r="F29">
        <v>4.5610417468883604</v>
      </c>
      <c r="G29">
        <v>2.3885894943638832</v>
      </c>
      <c r="H29">
        <v>1.1542917343414829</v>
      </c>
      <c r="I29">
        <v>0.51455776162170175</v>
      </c>
    </row>
    <row r="32" spans="1:9" x14ac:dyDescent="0.25">
      <c r="A32" t="s">
        <v>188</v>
      </c>
    </row>
    <row r="33" spans="1:9" x14ac:dyDescent="0.25">
      <c r="A33" t="s">
        <v>8</v>
      </c>
      <c r="B33" t="s">
        <v>189</v>
      </c>
      <c r="C33">
        <v>0.74118890977443597</v>
      </c>
      <c r="E33">
        <v>0</v>
      </c>
      <c r="F33">
        <v>0</v>
      </c>
      <c r="G33">
        <v>0</v>
      </c>
      <c r="H33">
        <v>1.5824303405572751</v>
      </c>
      <c r="I33">
        <v>1.8461687306501551</v>
      </c>
    </row>
    <row r="34" spans="1:9" x14ac:dyDescent="0.25">
      <c r="A34" t="s">
        <v>53</v>
      </c>
      <c r="B34" t="s">
        <v>189</v>
      </c>
      <c r="C34">
        <v>0.80651843781981447</v>
      </c>
      <c r="E34">
        <v>4.5585284280936458</v>
      </c>
      <c r="F34">
        <v>4.3896940418679549</v>
      </c>
      <c r="G34">
        <v>3.921675191815857</v>
      </c>
      <c r="H34">
        <v>3.921675191815857</v>
      </c>
      <c r="I34">
        <v>2.3965792838874682</v>
      </c>
    </row>
    <row r="35" spans="1:9" x14ac:dyDescent="0.25">
      <c r="A35" t="s">
        <v>98</v>
      </c>
      <c r="B35" t="s">
        <v>189</v>
      </c>
      <c r="C35">
        <v>0.66964944649446489</v>
      </c>
      <c r="E35">
        <v>0</v>
      </c>
      <c r="F35">
        <v>0</v>
      </c>
      <c r="G35">
        <v>0</v>
      </c>
      <c r="H35">
        <v>1.252757352941176</v>
      </c>
      <c r="I35">
        <v>1.8791360294117649</v>
      </c>
    </row>
    <row r="36" spans="1:9" x14ac:dyDescent="0.25">
      <c r="A36" t="s">
        <v>143</v>
      </c>
      <c r="B36" t="s">
        <v>189</v>
      </c>
      <c r="C36">
        <v>0.43283817951959552</v>
      </c>
      <c r="E36">
        <v>0</v>
      </c>
      <c r="F36">
        <v>0</v>
      </c>
      <c r="G36">
        <v>0</v>
      </c>
      <c r="H36">
        <v>0</v>
      </c>
      <c r="I36">
        <v>0.71586134453781514</v>
      </c>
    </row>
    <row r="38" spans="1:9" x14ac:dyDescent="0.25">
      <c r="A38" t="s">
        <v>190</v>
      </c>
    </row>
    <row r="39" spans="1:9" x14ac:dyDescent="0.25">
      <c r="A39" t="s">
        <v>8</v>
      </c>
      <c r="B39" t="s">
        <v>191</v>
      </c>
      <c r="C39">
        <v>0.74443922305764409</v>
      </c>
      <c r="E39">
        <v>5.5182186234817818</v>
      </c>
      <c r="F39">
        <v>2.6569200779727091</v>
      </c>
      <c r="G39">
        <v>2.109907120743034</v>
      </c>
      <c r="H39">
        <v>2.109907120743034</v>
      </c>
      <c r="I39">
        <v>2.109907120743034</v>
      </c>
    </row>
    <row r="40" spans="1:9" x14ac:dyDescent="0.25">
      <c r="A40" t="s">
        <v>53</v>
      </c>
      <c r="B40" t="s">
        <v>191</v>
      </c>
      <c r="C40">
        <v>0.82521210920735533</v>
      </c>
      <c r="E40">
        <v>9.1170568561872916</v>
      </c>
      <c r="F40">
        <v>6.5845410628019323</v>
      </c>
      <c r="G40">
        <v>4.3574168797953963</v>
      </c>
      <c r="H40">
        <v>3.7038043478260869</v>
      </c>
      <c r="I40">
        <v>2.832320971867007</v>
      </c>
    </row>
    <row r="41" spans="1:9" x14ac:dyDescent="0.25">
      <c r="A41" t="s">
        <v>98</v>
      </c>
      <c r="B41" t="s">
        <v>191</v>
      </c>
      <c r="C41">
        <v>0.72075645756457563</v>
      </c>
      <c r="E41">
        <v>13.10576923076923</v>
      </c>
      <c r="F41">
        <v>6.3101851851851842</v>
      </c>
      <c r="G41">
        <v>2.5055147058823528</v>
      </c>
      <c r="H41">
        <v>3.758272058823529</v>
      </c>
      <c r="I41">
        <v>1.8791360294117649</v>
      </c>
    </row>
    <row r="42" spans="1:9" x14ac:dyDescent="0.25">
      <c r="A42" t="s">
        <v>143</v>
      </c>
      <c r="B42" t="s">
        <v>191</v>
      </c>
      <c r="C42">
        <v>0.54403708386009275</v>
      </c>
      <c r="E42">
        <v>0</v>
      </c>
      <c r="F42">
        <v>0</v>
      </c>
      <c r="G42">
        <v>2.863445378151261</v>
      </c>
      <c r="H42">
        <v>1.4317226890756301</v>
      </c>
      <c r="I42">
        <v>1.4317226890756301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6</vt:i4>
      </vt:variant>
    </vt:vector>
  </HeadingPairs>
  <TitlesOfParts>
    <vt:vector size="6" baseType="lpstr">
      <vt:lpstr>GLIDE</vt:lpstr>
      <vt:lpstr>VROCS</vt:lpstr>
      <vt:lpstr>CANVAS</vt:lpstr>
      <vt:lpstr>EF_table</vt:lpstr>
      <vt:lpstr>Source</vt:lpstr>
      <vt:lpstr>EF Tables per kinase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Filippos Pronios</cp:lastModifiedBy>
  <dcterms:created xsi:type="dcterms:W3CDTF">2018-03-19T10:36:50Z</dcterms:created>
  <dcterms:modified xsi:type="dcterms:W3CDTF">2018-04-20T20:07:03Z</dcterms:modified>
</cp:coreProperties>
</file>