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pscz/Desktop/"/>
    </mc:Choice>
  </mc:AlternateContent>
  <xr:revisionPtr revIDLastSave="0" documentId="13_ncr:1_{25B65816-9140-A145-91D8-025898D8BD8B}" xr6:coauthVersionLast="47" xr6:coauthVersionMax="47" xr10:uidLastSave="{00000000-0000-0000-0000-000000000000}"/>
  <bookViews>
    <workbookView xWindow="0" yWindow="0" windowWidth="28800" windowHeight="18000" xr2:uid="{9976E421-1EB3-DD43-B5E2-B3FC8112836B}"/>
  </bookViews>
  <sheets>
    <sheet name="Results" sheetId="3" r:id="rId1"/>
    <sheet name="BASE" sheetId="1" r:id="rId2"/>
    <sheet name="IR up" sheetId="4" r:id="rId3"/>
    <sheet name="IR down" sheetId="5" r:id="rId4"/>
    <sheet name="Equity up" sheetId="6" r:id="rId5"/>
    <sheet name="Equity down" sheetId="7" r:id="rId6"/>
    <sheet name="Mortality" sheetId="8" r:id="rId7"/>
    <sheet name="Lapse up" sheetId="9" r:id="rId8"/>
    <sheet name="Lapse down" sheetId="10" r:id="rId9"/>
    <sheet name="Lapse mass" sheetId="11" r:id="rId10"/>
    <sheet name="Expense" sheetId="12" r:id="rId11"/>
    <sheet name="Cat" sheetId="13" r:id="rId12"/>
  </sheets>
  <definedNames>
    <definedName name="baseBOF">BASE!$S$23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4" i="3" l="1"/>
  <c r="P6" i="3"/>
  <c r="P5" i="3"/>
  <c r="O5" i="3"/>
  <c r="P4" i="3"/>
  <c r="O4" i="3"/>
  <c r="N4" i="3"/>
  <c r="C13" i="3"/>
  <c r="C12" i="3"/>
  <c r="C11" i="3"/>
  <c r="C10" i="3"/>
  <c r="C9" i="3"/>
  <c r="C8" i="3"/>
  <c r="C7" i="3"/>
  <c r="C6" i="3"/>
  <c r="C5" i="3"/>
  <c r="C4" i="3"/>
  <c r="C3" i="3"/>
  <c r="AC65" i="13"/>
  <c r="AB65" i="13"/>
  <c r="S11" i="12"/>
  <c r="S10" i="12"/>
  <c r="D7" i="11" a="1"/>
  <c r="D7" i="11" s="1"/>
  <c r="D8" i="11" a="1"/>
  <c r="D8" i="11" s="1"/>
  <c r="D9" i="11" a="1"/>
  <c r="D9" i="11" s="1"/>
  <c r="D10" i="11" a="1"/>
  <c r="D10" i="11" s="1"/>
  <c r="D11" i="11" a="1"/>
  <c r="D11" i="11" s="1"/>
  <c r="D12" i="11" a="1"/>
  <c r="D12" i="11" s="1"/>
  <c r="D13" i="11" a="1"/>
  <c r="D13" i="11" s="1"/>
  <c r="D14" i="11" a="1"/>
  <c r="D14" i="11" s="1"/>
  <c r="D15" i="11" a="1"/>
  <c r="D15" i="11" s="1"/>
  <c r="D16" i="11" a="1"/>
  <c r="D16" i="11" s="1"/>
  <c r="D17" i="11" a="1"/>
  <c r="D17" i="11" s="1"/>
  <c r="D18" i="11" a="1"/>
  <c r="D18" i="11" s="1"/>
  <c r="D19" i="11" a="1"/>
  <c r="D19" i="11" s="1"/>
  <c r="D20" i="11" a="1"/>
  <c r="D20" i="11" s="1"/>
  <c r="D21" i="11" a="1"/>
  <c r="D21" i="11" s="1"/>
  <c r="D22" i="11" a="1"/>
  <c r="D22" i="11" s="1"/>
  <c r="D23" i="11" a="1"/>
  <c r="D23" i="11" s="1"/>
  <c r="D24" i="11" a="1"/>
  <c r="D24" i="11" s="1"/>
  <c r="D25" i="11" a="1"/>
  <c r="D25" i="11" s="1"/>
  <c r="D26" i="11" a="1"/>
  <c r="D26" i="11" s="1"/>
  <c r="D27" i="11" a="1"/>
  <c r="D27" i="11" s="1"/>
  <c r="D28" i="11" a="1"/>
  <c r="D28" i="11" s="1"/>
  <c r="D29" i="11" a="1"/>
  <c r="D29" i="11" s="1"/>
  <c r="D30" i="11" a="1"/>
  <c r="D30" i="11" s="1"/>
  <c r="D31" i="11" a="1"/>
  <c r="D31" i="11" s="1"/>
  <c r="D32" i="11" a="1"/>
  <c r="D32" i="11" s="1"/>
  <c r="D33" i="11" a="1"/>
  <c r="D33" i="11" s="1"/>
  <c r="D34" i="11" a="1"/>
  <c r="D34" i="11" s="1"/>
  <c r="D35" i="11" a="1"/>
  <c r="D35" i="11" s="1"/>
  <c r="D36" i="11" a="1"/>
  <c r="D36" i="11" s="1"/>
  <c r="D37" i="11" a="1"/>
  <c r="D37" i="11" s="1"/>
  <c r="D38" i="11" a="1"/>
  <c r="D38" i="11" s="1"/>
  <c r="D39" i="11" a="1"/>
  <c r="D39" i="11" s="1"/>
  <c r="D40" i="11" a="1"/>
  <c r="D40" i="11" s="1"/>
  <c r="D41" i="11" a="1"/>
  <c r="D41" i="11" s="1"/>
  <c r="D42" i="11" a="1"/>
  <c r="D42" i="11" s="1"/>
  <c r="D43" i="11" a="1"/>
  <c r="D43" i="11" s="1"/>
  <c r="D44" i="11" a="1"/>
  <c r="D44" i="11" s="1"/>
  <c r="D45" i="11" a="1"/>
  <c r="D45" i="11" s="1"/>
  <c r="D46" i="11" a="1"/>
  <c r="D46" i="11" s="1"/>
  <c r="D47" i="11" a="1"/>
  <c r="D47" i="11" s="1"/>
  <c r="D48" i="11" a="1"/>
  <c r="D48" i="11" s="1"/>
  <c r="D49" i="11" a="1"/>
  <c r="D49" i="11" s="1"/>
  <c r="D50" i="11" a="1"/>
  <c r="D50" i="11" s="1"/>
  <c r="D51" i="11" a="1"/>
  <c r="D51" i="11" s="1"/>
  <c r="D52" i="11" a="1"/>
  <c r="D52" i="11" s="1"/>
  <c r="D53" i="11" a="1"/>
  <c r="D53" i="11" s="1"/>
  <c r="D54" i="11" a="1"/>
  <c r="D54" i="11" s="1"/>
  <c r="D6" i="11" a="1"/>
  <c r="D6" i="11" s="1"/>
  <c r="D5" i="11" a="1"/>
  <c r="D5" i="11" s="1"/>
  <c r="E55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6" i="11"/>
  <c r="S9" i="10"/>
  <c r="S9" i="9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5" i="8"/>
  <c r="AC124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6" i="8"/>
  <c r="AC5" i="8"/>
  <c r="AG5" i="7"/>
  <c r="AG5" i="6"/>
  <c r="AD124" i="13" l="1"/>
  <c r="AD123" i="13"/>
  <c r="AD122" i="13"/>
  <c r="AD121" i="13"/>
  <c r="AD120" i="13"/>
  <c r="AD119" i="13"/>
  <c r="AD118" i="13"/>
  <c r="AD117" i="13"/>
  <c r="AD116" i="13"/>
  <c r="AD115" i="13"/>
  <c r="AD114" i="13"/>
  <c r="AD113" i="13"/>
  <c r="AD112" i="13"/>
  <c r="AD111" i="13"/>
  <c r="AD110" i="13"/>
  <c r="AD109" i="13"/>
  <c r="AD108" i="13"/>
  <c r="AD107" i="13"/>
  <c r="AD106" i="13"/>
  <c r="AD105" i="13"/>
  <c r="AD104" i="13"/>
  <c r="AD103" i="13"/>
  <c r="AD102" i="13"/>
  <c r="AD101" i="13"/>
  <c r="AD100" i="13"/>
  <c r="AD99" i="13"/>
  <c r="AD98" i="13"/>
  <c r="AD97" i="13"/>
  <c r="AD96" i="13"/>
  <c r="AD95" i="13"/>
  <c r="AD94" i="13"/>
  <c r="AD93" i="13"/>
  <c r="AD92" i="13"/>
  <c r="AD91" i="13"/>
  <c r="AD90" i="13"/>
  <c r="AD89" i="13"/>
  <c r="AD88" i="13"/>
  <c r="AD87" i="13"/>
  <c r="AD86" i="13"/>
  <c r="AD85" i="13"/>
  <c r="AD84" i="13"/>
  <c r="AD83" i="13"/>
  <c r="AD82" i="13"/>
  <c r="AD81" i="13"/>
  <c r="AD80" i="13"/>
  <c r="AD79" i="13"/>
  <c r="AD78" i="13"/>
  <c r="AD77" i="13"/>
  <c r="AD76" i="13"/>
  <c r="AD75" i="13"/>
  <c r="X75" i="13"/>
  <c r="W75" i="13"/>
  <c r="AD74" i="13"/>
  <c r="X74" i="13"/>
  <c r="W74" i="13"/>
  <c r="AD73" i="13"/>
  <c r="X73" i="13"/>
  <c r="W73" i="13"/>
  <c r="AD72" i="13"/>
  <c r="X72" i="13"/>
  <c r="W72" i="13"/>
  <c r="AD71" i="13"/>
  <c r="X71" i="13"/>
  <c r="W71" i="13"/>
  <c r="AD70" i="13"/>
  <c r="X70" i="13"/>
  <c r="W70" i="13"/>
  <c r="AD69" i="13"/>
  <c r="X69" i="13"/>
  <c r="W69" i="13"/>
  <c r="AD68" i="13"/>
  <c r="X68" i="13"/>
  <c r="W68" i="13"/>
  <c r="AD67" i="13"/>
  <c r="X67" i="13"/>
  <c r="W67" i="13"/>
  <c r="AD66" i="13"/>
  <c r="X66" i="13"/>
  <c r="W66" i="13"/>
  <c r="AD65" i="13"/>
  <c r="X65" i="13"/>
  <c r="W65" i="13"/>
  <c r="AD64" i="13"/>
  <c r="X64" i="13"/>
  <c r="W64" i="13"/>
  <c r="AD63" i="13"/>
  <c r="X63" i="13"/>
  <c r="W63" i="13"/>
  <c r="AD62" i="13"/>
  <c r="X62" i="13"/>
  <c r="W62" i="13"/>
  <c r="AD61" i="13"/>
  <c r="X61" i="13"/>
  <c r="W61" i="13"/>
  <c r="AD60" i="13"/>
  <c r="X60" i="13"/>
  <c r="W60" i="13"/>
  <c r="AD59" i="13"/>
  <c r="X59" i="13"/>
  <c r="W59" i="13"/>
  <c r="AD58" i="13"/>
  <c r="X58" i="13"/>
  <c r="W58" i="13"/>
  <c r="AD57" i="13"/>
  <c r="X57" i="13"/>
  <c r="W57" i="13"/>
  <c r="AD56" i="13"/>
  <c r="X56" i="13"/>
  <c r="W56" i="13"/>
  <c r="AD55" i="13"/>
  <c r="X55" i="13"/>
  <c r="I55" i="13" s="1" a="1"/>
  <c r="I55" i="13" s="1"/>
  <c r="W55" i="13"/>
  <c r="H55" i="13"/>
  <c r="E55" i="13"/>
  <c r="AD54" i="13"/>
  <c r="X54" i="13"/>
  <c r="W54" i="13"/>
  <c r="L54" i="13"/>
  <c r="H54" i="13"/>
  <c r="E54" i="13"/>
  <c r="AD53" i="13"/>
  <c r="X53" i="13"/>
  <c r="W53" i="13"/>
  <c r="L53" i="13"/>
  <c r="H53" i="13"/>
  <c r="E53" i="13"/>
  <c r="AD52" i="13"/>
  <c r="X52" i="13"/>
  <c r="W52" i="13"/>
  <c r="L52" i="13"/>
  <c r="H52" i="13"/>
  <c r="E52" i="13"/>
  <c r="AD51" i="13"/>
  <c r="X51" i="13"/>
  <c r="W51" i="13"/>
  <c r="L51" i="13"/>
  <c r="H51" i="13"/>
  <c r="E51" i="13"/>
  <c r="AD50" i="13"/>
  <c r="X50" i="13"/>
  <c r="W50" i="13"/>
  <c r="L50" i="13"/>
  <c r="H50" i="13"/>
  <c r="E50" i="13"/>
  <c r="AD49" i="13"/>
  <c r="X49" i="13"/>
  <c r="W49" i="13"/>
  <c r="L49" i="13"/>
  <c r="H49" i="13"/>
  <c r="E49" i="13"/>
  <c r="AD48" i="13"/>
  <c r="X48" i="13"/>
  <c r="W48" i="13"/>
  <c r="L48" i="13"/>
  <c r="H48" i="13"/>
  <c r="E48" i="13"/>
  <c r="AD47" i="13"/>
  <c r="X47" i="13"/>
  <c r="W47" i="13"/>
  <c r="L47" i="13"/>
  <c r="H47" i="13"/>
  <c r="E47" i="13"/>
  <c r="AD46" i="13"/>
  <c r="X46" i="13"/>
  <c r="W46" i="13"/>
  <c r="L46" i="13"/>
  <c r="H46" i="13"/>
  <c r="E46" i="13"/>
  <c r="AD45" i="13"/>
  <c r="X45" i="13"/>
  <c r="W45" i="13"/>
  <c r="L45" i="13"/>
  <c r="H45" i="13"/>
  <c r="E45" i="13"/>
  <c r="AD44" i="13"/>
  <c r="X44" i="13"/>
  <c r="W44" i="13"/>
  <c r="L44" i="13"/>
  <c r="H44" i="13"/>
  <c r="E44" i="13"/>
  <c r="AD43" i="13"/>
  <c r="X43" i="13"/>
  <c r="W43" i="13"/>
  <c r="L43" i="13"/>
  <c r="H43" i="13"/>
  <c r="E43" i="13"/>
  <c r="AD42" i="13"/>
  <c r="X42" i="13"/>
  <c r="W42" i="13"/>
  <c r="L42" i="13"/>
  <c r="H42" i="13"/>
  <c r="E42" i="13"/>
  <c r="AD41" i="13"/>
  <c r="X41" i="13"/>
  <c r="W41" i="13"/>
  <c r="L41" i="13"/>
  <c r="H41" i="13"/>
  <c r="E41" i="13"/>
  <c r="AD40" i="13"/>
  <c r="X40" i="13"/>
  <c r="W40" i="13"/>
  <c r="L40" i="13"/>
  <c r="H40" i="13"/>
  <c r="E40" i="13"/>
  <c r="AD39" i="13"/>
  <c r="X39" i="13"/>
  <c r="W39" i="13"/>
  <c r="L39" i="13"/>
  <c r="H39" i="13"/>
  <c r="E39" i="13"/>
  <c r="AD38" i="13"/>
  <c r="X38" i="13"/>
  <c r="W38" i="13"/>
  <c r="L38" i="13"/>
  <c r="H38" i="13"/>
  <c r="E38" i="13"/>
  <c r="AD37" i="13"/>
  <c r="X37" i="13"/>
  <c r="W37" i="13"/>
  <c r="L37" i="13"/>
  <c r="H37" i="13"/>
  <c r="E37" i="13"/>
  <c r="AD36" i="13"/>
  <c r="X36" i="13"/>
  <c r="W36" i="13"/>
  <c r="L36" i="13"/>
  <c r="H36" i="13"/>
  <c r="E36" i="13"/>
  <c r="AD35" i="13"/>
  <c r="X35" i="13"/>
  <c r="W35" i="13"/>
  <c r="L35" i="13"/>
  <c r="H35" i="13"/>
  <c r="E35" i="13"/>
  <c r="AD34" i="13"/>
  <c r="X34" i="13"/>
  <c r="W34" i="13"/>
  <c r="L34" i="13"/>
  <c r="H34" i="13"/>
  <c r="E34" i="13"/>
  <c r="AD33" i="13"/>
  <c r="X33" i="13"/>
  <c r="W33" i="13"/>
  <c r="L33" i="13"/>
  <c r="H33" i="13"/>
  <c r="E33" i="13"/>
  <c r="AD32" i="13"/>
  <c r="X32" i="13"/>
  <c r="W32" i="13"/>
  <c r="L32" i="13"/>
  <c r="H32" i="13"/>
  <c r="E32" i="13"/>
  <c r="AD31" i="13"/>
  <c r="X31" i="13"/>
  <c r="W31" i="13"/>
  <c r="L31" i="13"/>
  <c r="H31" i="13"/>
  <c r="E31" i="13"/>
  <c r="AD30" i="13"/>
  <c r="X30" i="13"/>
  <c r="W30" i="13"/>
  <c r="L30" i="13"/>
  <c r="H30" i="13"/>
  <c r="E30" i="13"/>
  <c r="AD29" i="13"/>
  <c r="X29" i="13"/>
  <c r="W29" i="13"/>
  <c r="L29" i="13"/>
  <c r="H29" i="13"/>
  <c r="E29" i="13"/>
  <c r="AD28" i="13"/>
  <c r="X28" i="13"/>
  <c r="W28" i="13"/>
  <c r="L28" i="13"/>
  <c r="H28" i="13"/>
  <c r="E28" i="13"/>
  <c r="AD27" i="13"/>
  <c r="X27" i="13"/>
  <c r="W27" i="13"/>
  <c r="L27" i="13"/>
  <c r="H27" i="13"/>
  <c r="E27" i="13"/>
  <c r="AD26" i="13"/>
  <c r="X26" i="13"/>
  <c r="W26" i="13"/>
  <c r="L26" i="13"/>
  <c r="H26" i="13"/>
  <c r="E26" i="13"/>
  <c r="AD25" i="13"/>
  <c r="X25" i="13"/>
  <c r="W25" i="13"/>
  <c r="L25" i="13"/>
  <c r="H25" i="13"/>
  <c r="E25" i="13"/>
  <c r="AD24" i="13"/>
  <c r="X24" i="13"/>
  <c r="W24" i="13"/>
  <c r="L24" i="13"/>
  <c r="H24" i="13"/>
  <c r="E24" i="13"/>
  <c r="AD23" i="13"/>
  <c r="X23" i="13"/>
  <c r="W23" i="13"/>
  <c r="L23" i="13"/>
  <c r="H23" i="13"/>
  <c r="E23" i="13"/>
  <c r="AD22" i="13"/>
  <c r="X22" i="13"/>
  <c r="W22" i="13"/>
  <c r="L22" i="13"/>
  <c r="H22" i="13"/>
  <c r="E22" i="13"/>
  <c r="AD21" i="13"/>
  <c r="X21" i="13"/>
  <c r="W21" i="13"/>
  <c r="L21" i="13"/>
  <c r="H21" i="13"/>
  <c r="E21" i="13"/>
  <c r="AD20" i="13"/>
  <c r="X20" i="13"/>
  <c r="W20" i="13"/>
  <c r="L20" i="13"/>
  <c r="H20" i="13"/>
  <c r="E20" i="13"/>
  <c r="AD19" i="13"/>
  <c r="X19" i="13"/>
  <c r="W19" i="13"/>
  <c r="L19" i="13"/>
  <c r="H19" i="13"/>
  <c r="E19" i="13"/>
  <c r="AD18" i="13"/>
  <c r="X18" i="13"/>
  <c r="W18" i="13"/>
  <c r="L18" i="13"/>
  <c r="H18" i="13"/>
  <c r="E18" i="13"/>
  <c r="AD17" i="13"/>
  <c r="X17" i="13"/>
  <c r="W17" i="13"/>
  <c r="L17" i="13"/>
  <c r="H17" i="13"/>
  <c r="E17" i="13"/>
  <c r="AD16" i="13"/>
  <c r="X16" i="13"/>
  <c r="W16" i="13"/>
  <c r="L16" i="13"/>
  <c r="H16" i="13"/>
  <c r="E16" i="13"/>
  <c r="AD15" i="13"/>
  <c r="X15" i="13"/>
  <c r="W15" i="13"/>
  <c r="L15" i="13"/>
  <c r="H15" i="13"/>
  <c r="E15" i="13"/>
  <c r="AD14" i="13"/>
  <c r="X14" i="13"/>
  <c r="W14" i="13"/>
  <c r="L14" i="13"/>
  <c r="H14" i="13"/>
  <c r="E14" i="13"/>
  <c r="AD13" i="13"/>
  <c r="X13" i="13"/>
  <c r="W13" i="13"/>
  <c r="L13" i="13"/>
  <c r="H13" i="13"/>
  <c r="E13" i="13"/>
  <c r="AD12" i="13"/>
  <c r="X12" i="13"/>
  <c r="W12" i="13"/>
  <c r="L12" i="13"/>
  <c r="H12" i="13"/>
  <c r="E12" i="13"/>
  <c r="AD11" i="13"/>
  <c r="X11" i="13"/>
  <c r="W11" i="13"/>
  <c r="L11" i="13"/>
  <c r="H11" i="13"/>
  <c r="E11" i="13"/>
  <c r="AD10" i="13"/>
  <c r="X10" i="13"/>
  <c r="W10" i="13"/>
  <c r="L10" i="13"/>
  <c r="H10" i="13"/>
  <c r="E10" i="13"/>
  <c r="AD9" i="13"/>
  <c r="X9" i="13"/>
  <c r="W9" i="13"/>
  <c r="L9" i="13"/>
  <c r="H9" i="13"/>
  <c r="E9" i="13"/>
  <c r="AD8" i="13"/>
  <c r="X8" i="13"/>
  <c r="W8" i="13"/>
  <c r="L8" i="13"/>
  <c r="H8" i="13"/>
  <c r="E8" i="13"/>
  <c r="AD7" i="13"/>
  <c r="X7" i="13"/>
  <c r="W7" i="13"/>
  <c r="L7" i="13"/>
  <c r="H7" i="13"/>
  <c r="E7" i="13"/>
  <c r="AD6" i="13"/>
  <c r="X6" i="13"/>
  <c r="W6" i="13"/>
  <c r="L6" i="13"/>
  <c r="H6" i="13"/>
  <c r="E6" i="13"/>
  <c r="D6" i="13" a="1"/>
  <c r="D6" i="13" s="1"/>
  <c r="C6" i="13"/>
  <c r="C7" i="13" s="1"/>
  <c r="AG5" i="13"/>
  <c r="S18" i="13" s="1"/>
  <c r="AD5" i="13"/>
  <c r="X5" i="13"/>
  <c r="W5" i="13"/>
  <c r="L5" i="13"/>
  <c r="M5" i="13" s="1" a="1"/>
  <c r="M5" i="13" s="1"/>
  <c r="H5" i="13"/>
  <c r="E5" i="13"/>
  <c r="D5" i="13" a="1"/>
  <c r="D5" i="13" s="1"/>
  <c r="AD124" i="12"/>
  <c r="AD123" i="12"/>
  <c r="AD122" i="12"/>
  <c r="AD121" i="12"/>
  <c r="AD120" i="12"/>
  <c r="AD119" i="12"/>
  <c r="AD118" i="12"/>
  <c r="AD117" i="12"/>
  <c r="AD116" i="12"/>
  <c r="AD115" i="12"/>
  <c r="AD114" i="12"/>
  <c r="AD113" i="12"/>
  <c r="AD112" i="12"/>
  <c r="AD111" i="12"/>
  <c r="AD110" i="12"/>
  <c r="AD109" i="12"/>
  <c r="AD108" i="12"/>
  <c r="AD107" i="12"/>
  <c r="AD106" i="12"/>
  <c r="AD105" i="12"/>
  <c r="AD104" i="12"/>
  <c r="AD103" i="12"/>
  <c r="AD102" i="12"/>
  <c r="AD101" i="12"/>
  <c r="AD100" i="12"/>
  <c r="AD99" i="12"/>
  <c r="AD98" i="12"/>
  <c r="AD97" i="12"/>
  <c r="AD96" i="12"/>
  <c r="AD95" i="12"/>
  <c r="AD94" i="12"/>
  <c r="AD93" i="12"/>
  <c r="AD92" i="12"/>
  <c r="AD91" i="12"/>
  <c r="AD90" i="12"/>
  <c r="AD89" i="12"/>
  <c r="AD88" i="12"/>
  <c r="AD87" i="12"/>
  <c r="AD86" i="12"/>
  <c r="AD85" i="12"/>
  <c r="AD84" i="12"/>
  <c r="AD83" i="12"/>
  <c r="AD82" i="12"/>
  <c r="AD81" i="12"/>
  <c r="AD80" i="12"/>
  <c r="AD79" i="12"/>
  <c r="AD78" i="12"/>
  <c r="AD77" i="12"/>
  <c r="AD76" i="12"/>
  <c r="AD75" i="12"/>
  <c r="X75" i="12"/>
  <c r="W75" i="12"/>
  <c r="AD74" i="12"/>
  <c r="X74" i="12"/>
  <c r="W74" i="12"/>
  <c r="AD73" i="12"/>
  <c r="X73" i="12"/>
  <c r="W73" i="12"/>
  <c r="AD72" i="12"/>
  <c r="X72" i="12"/>
  <c r="W72" i="12"/>
  <c r="AD71" i="12"/>
  <c r="X71" i="12"/>
  <c r="W71" i="12"/>
  <c r="AD70" i="12"/>
  <c r="X70" i="12"/>
  <c r="W70" i="12"/>
  <c r="AD69" i="12"/>
  <c r="X69" i="12"/>
  <c r="W69" i="12"/>
  <c r="AD68" i="12"/>
  <c r="X68" i="12"/>
  <c r="W68" i="12"/>
  <c r="AD67" i="12"/>
  <c r="X67" i="12"/>
  <c r="W67" i="12"/>
  <c r="AD66" i="12"/>
  <c r="X66" i="12"/>
  <c r="W66" i="12"/>
  <c r="AD65" i="12"/>
  <c r="X65" i="12"/>
  <c r="W65" i="12"/>
  <c r="AD64" i="12"/>
  <c r="X64" i="12"/>
  <c r="W64" i="12"/>
  <c r="AD63" i="12"/>
  <c r="X63" i="12"/>
  <c r="W63" i="12"/>
  <c r="AD62" i="12"/>
  <c r="X62" i="12"/>
  <c r="W62" i="12"/>
  <c r="AD61" i="12"/>
  <c r="X61" i="12"/>
  <c r="W61" i="12"/>
  <c r="AD60" i="12"/>
  <c r="X60" i="12"/>
  <c r="W60" i="12"/>
  <c r="AD59" i="12"/>
  <c r="X59" i="12"/>
  <c r="W59" i="12"/>
  <c r="AD58" i="12"/>
  <c r="X58" i="12"/>
  <c r="W58" i="12"/>
  <c r="AD57" i="12"/>
  <c r="X57" i="12"/>
  <c r="W57" i="12"/>
  <c r="AD56" i="12"/>
  <c r="X56" i="12"/>
  <c r="W56" i="12"/>
  <c r="AD55" i="12"/>
  <c r="X55" i="12"/>
  <c r="I55" i="12" s="1" a="1"/>
  <c r="I55" i="12" s="1"/>
  <c r="W55" i="12"/>
  <c r="H55" i="12"/>
  <c r="E55" i="12"/>
  <c r="AD54" i="12"/>
  <c r="X54" i="12"/>
  <c r="W54" i="12"/>
  <c r="L54" i="12"/>
  <c r="H54" i="12"/>
  <c r="E54" i="12"/>
  <c r="AD53" i="12"/>
  <c r="X53" i="12"/>
  <c r="W53" i="12"/>
  <c r="L53" i="12"/>
  <c r="H53" i="12"/>
  <c r="E53" i="12"/>
  <c r="AD52" i="12"/>
  <c r="X52" i="12"/>
  <c r="W52" i="12"/>
  <c r="L52" i="12"/>
  <c r="H52" i="12"/>
  <c r="E52" i="12"/>
  <c r="AD51" i="12"/>
  <c r="X51" i="12"/>
  <c r="W51" i="12"/>
  <c r="L51" i="12"/>
  <c r="H51" i="12"/>
  <c r="E51" i="12"/>
  <c r="AD50" i="12"/>
  <c r="X50" i="12"/>
  <c r="W50" i="12"/>
  <c r="L50" i="12"/>
  <c r="H50" i="12"/>
  <c r="E50" i="12"/>
  <c r="AD49" i="12"/>
  <c r="X49" i="12"/>
  <c r="W49" i="12"/>
  <c r="L49" i="12"/>
  <c r="H49" i="12"/>
  <c r="E49" i="12"/>
  <c r="AD48" i="12"/>
  <c r="X48" i="12"/>
  <c r="W48" i="12"/>
  <c r="L48" i="12"/>
  <c r="H48" i="12"/>
  <c r="E48" i="12"/>
  <c r="AD47" i="12"/>
  <c r="X47" i="12"/>
  <c r="W47" i="12"/>
  <c r="L47" i="12"/>
  <c r="H47" i="12"/>
  <c r="E47" i="12"/>
  <c r="AD46" i="12"/>
  <c r="X46" i="12"/>
  <c r="W46" i="12"/>
  <c r="L46" i="12"/>
  <c r="H46" i="12"/>
  <c r="E46" i="12"/>
  <c r="AD45" i="12"/>
  <c r="X45" i="12"/>
  <c r="W45" i="12"/>
  <c r="L45" i="12"/>
  <c r="H45" i="12"/>
  <c r="E45" i="12"/>
  <c r="AD44" i="12"/>
  <c r="X44" i="12"/>
  <c r="W44" i="12"/>
  <c r="L44" i="12"/>
  <c r="H44" i="12"/>
  <c r="E44" i="12"/>
  <c r="AD43" i="12"/>
  <c r="X43" i="12"/>
  <c r="W43" i="12"/>
  <c r="L43" i="12"/>
  <c r="H43" i="12"/>
  <c r="E43" i="12"/>
  <c r="AD42" i="12"/>
  <c r="X42" i="12"/>
  <c r="W42" i="12"/>
  <c r="L42" i="12"/>
  <c r="H42" i="12"/>
  <c r="E42" i="12"/>
  <c r="AD41" i="12"/>
  <c r="X41" i="12"/>
  <c r="W41" i="12"/>
  <c r="L41" i="12"/>
  <c r="H41" i="12"/>
  <c r="E41" i="12"/>
  <c r="AD40" i="12"/>
  <c r="X40" i="12"/>
  <c r="W40" i="12"/>
  <c r="L40" i="12"/>
  <c r="H40" i="12"/>
  <c r="E40" i="12"/>
  <c r="AD39" i="12"/>
  <c r="X39" i="12"/>
  <c r="W39" i="12"/>
  <c r="L39" i="12"/>
  <c r="H39" i="12"/>
  <c r="E39" i="12"/>
  <c r="AD38" i="12"/>
  <c r="X38" i="12"/>
  <c r="W38" i="12"/>
  <c r="L38" i="12"/>
  <c r="H38" i="12"/>
  <c r="E38" i="12"/>
  <c r="AD37" i="12"/>
  <c r="X37" i="12"/>
  <c r="W37" i="12"/>
  <c r="L37" i="12"/>
  <c r="H37" i="12"/>
  <c r="E37" i="12"/>
  <c r="AD36" i="12"/>
  <c r="X36" i="12"/>
  <c r="W36" i="12"/>
  <c r="L36" i="12"/>
  <c r="H36" i="12"/>
  <c r="E36" i="12"/>
  <c r="AD35" i="12"/>
  <c r="X35" i="12"/>
  <c r="W35" i="12"/>
  <c r="L35" i="12"/>
  <c r="H35" i="12"/>
  <c r="E35" i="12"/>
  <c r="AD34" i="12"/>
  <c r="X34" i="12"/>
  <c r="W34" i="12"/>
  <c r="L34" i="12"/>
  <c r="H34" i="12"/>
  <c r="E34" i="12"/>
  <c r="AD33" i="12"/>
  <c r="X33" i="12"/>
  <c r="W33" i="12"/>
  <c r="L33" i="12"/>
  <c r="H33" i="12"/>
  <c r="E33" i="12"/>
  <c r="AD32" i="12"/>
  <c r="X32" i="12"/>
  <c r="W32" i="12"/>
  <c r="L32" i="12"/>
  <c r="H32" i="12"/>
  <c r="E32" i="12"/>
  <c r="AD31" i="12"/>
  <c r="X31" i="12"/>
  <c r="W31" i="12"/>
  <c r="L31" i="12"/>
  <c r="H31" i="12"/>
  <c r="E31" i="12"/>
  <c r="AD30" i="12"/>
  <c r="X30" i="12"/>
  <c r="W30" i="12"/>
  <c r="L30" i="12"/>
  <c r="H30" i="12"/>
  <c r="E30" i="12"/>
  <c r="AD29" i="12"/>
  <c r="X29" i="12"/>
  <c r="W29" i="12"/>
  <c r="L29" i="12"/>
  <c r="H29" i="12"/>
  <c r="E29" i="12"/>
  <c r="AD28" i="12"/>
  <c r="X28" i="12"/>
  <c r="W28" i="12"/>
  <c r="L28" i="12"/>
  <c r="H28" i="12"/>
  <c r="E28" i="12"/>
  <c r="AD27" i="12"/>
  <c r="X27" i="12"/>
  <c r="W27" i="12"/>
  <c r="L27" i="12"/>
  <c r="H27" i="12"/>
  <c r="E27" i="12"/>
  <c r="AD26" i="12"/>
  <c r="X26" i="12"/>
  <c r="W26" i="12"/>
  <c r="L26" i="12"/>
  <c r="H26" i="12"/>
  <c r="E26" i="12"/>
  <c r="AD25" i="12"/>
  <c r="X25" i="12"/>
  <c r="W25" i="12"/>
  <c r="L25" i="12"/>
  <c r="H25" i="12"/>
  <c r="E25" i="12"/>
  <c r="AD24" i="12"/>
  <c r="X24" i="12"/>
  <c r="W24" i="12"/>
  <c r="L24" i="12"/>
  <c r="H24" i="12"/>
  <c r="E24" i="12"/>
  <c r="AD23" i="12"/>
  <c r="X23" i="12"/>
  <c r="W23" i="12"/>
  <c r="L23" i="12"/>
  <c r="H23" i="12"/>
  <c r="E23" i="12"/>
  <c r="AD22" i="12"/>
  <c r="X22" i="12"/>
  <c r="W22" i="12"/>
  <c r="L22" i="12"/>
  <c r="H22" i="12"/>
  <c r="E22" i="12"/>
  <c r="AD21" i="12"/>
  <c r="X21" i="12"/>
  <c r="W21" i="12"/>
  <c r="L21" i="12"/>
  <c r="H21" i="12"/>
  <c r="E21" i="12"/>
  <c r="AD20" i="12"/>
  <c r="X20" i="12"/>
  <c r="W20" i="12"/>
  <c r="L20" i="12"/>
  <c r="H20" i="12"/>
  <c r="E20" i="12"/>
  <c r="AD19" i="12"/>
  <c r="X19" i="12"/>
  <c r="W19" i="12"/>
  <c r="L19" i="12"/>
  <c r="H19" i="12"/>
  <c r="E19" i="12"/>
  <c r="AD18" i="12"/>
  <c r="X18" i="12"/>
  <c r="W18" i="12"/>
  <c r="L18" i="12"/>
  <c r="H18" i="12"/>
  <c r="E18" i="12"/>
  <c r="AD17" i="12"/>
  <c r="X17" i="12"/>
  <c r="W17" i="12"/>
  <c r="L17" i="12"/>
  <c r="H17" i="12"/>
  <c r="E17" i="12"/>
  <c r="AD16" i="12"/>
  <c r="X16" i="12"/>
  <c r="W16" i="12"/>
  <c r="L16" i="12"/>
  <c r="H16" i="12"/>
  <c r="E16" i="12"/>
  <c r="AD15" i="12"/>
  <c r="X15" i="12"/>
  <c r="W15" i="12"/>
  <c r="L15" i="12"/>
  <c r="H15" i="12"/>
  <c r="E15" i="12"/>
  <c r="AD14" i="12"/>
  <c r="X14" i="12"/>
  <c r="W14" i="12"/>
  <c r="L14" i="12"/>
  <c r="H14" i="12"/>
  <c r="E14" i="12"/>
  <c r="AD13" i="12"/>
  <c r="X13" i="12"/>
  <c r="W13" i="12"/>
  <c r="L13" i="12"/>
  <c r="H13" i="12"/>
  <c r="E13" i="12"/>
  <c r="AD12" i="12"/>
  <c r="X12" i="12"/>
  <c r="W12" i="12"/>
  <c r="L12" i="12"/>
  <c r="H12" i="12"/>
  <c r="E12" i="12"/>
  <c r="AD11" i="12"/>
  <c r="X11" i="12"/>
  <c r="W11" i="12"/>
  <c r="L11" i="12"/>
  <c r="H11" i="12"/>
  <c r="E11" i="12"/>
  <c r="AD10" i="12"/>
  <c r="X10" i="12"/>
  <c r="W10" i="12"/>
  <c r="L10" i="12"/>
  <c r="H10" i="12"/>
  <c r="E10" i="12"/>
  <c r="AD9" i="12"/>
  <c r="X9" i="12"/>
  <c r="W9" i="12"/>
  <c r="L9" i="12"/>
  <c r="H9" i="12"/>
  <c r="E9" i="12"/>
  <c r="AD8" i="12"/>
  <c r="X8" i="12"/>
  <c r="W8" i="12"/>
  <c r="L8" i="12"/>
  <c r="H8" i="12"/>
  <c r="E8" i="12"/>
  <c r="AD7" i="12"/>
  <c r="X7" i="12"/>
  <c r="W7" i="12"/>
  <c r="L7" i="12"/>
  <c r="H7" i="12"/>
  <c r="E7" i="12"/>
  <c r="C7" i="12"/>
  <c r="D7" i="12" s="1" a="1"/>
  <c r="D7" i="12" s="1"/>
  <c r="AG6" i="12"/>
  <c r="AD6" i="12"/>
  <c r="X6" i="12"/>
  <c r="W6" i="12"/>
  <c r="L6" i="12"/>
  <c r="H6" i="12"/>
  <c r="E6" i="12"/>
  <c r="D6" i="12" a="1"/>
  <c r="D6" i="12" s="1"/>
  <c r="C6" i="12"/>
  <c r="AG5" i="12"/>
  <c r="S18" i="12" s="1"/>
  <c r="AD5" i="12"/>
  <c r="X5" i="12"/>
  <c r="W5" i="12"/>
  <c r="L5" i="12"/>
  <c r="M5" i="12" s="1" a="1"/>
  <c r="M5" i="12" s="1"/>
  <c r="H5" i="12"/>
  <c r="E5" i="12"/>
  <c r="D5" i="12" a="1"/>
  <c r="D5" i="12" s="1"/>
  <c r="AD124" i="11"/>
  <c r="AD123" i="11"/>
  <c r="AD122" i="11"/>
  <c r="AD121" i="11"/>
  <c r="AD120" i="11"/>
  <c r="AD119" i="11"/>
  <c r="AD118" i="11"/>
  <c r="AD117" i="11"/>
  <c r="AD116" i="11"/>
  <c r="AD115" i="11"/>
  <c r="AD114" i="11"/>
  <c r="AD113" i="11"/>
  <c r="AD112" i="11"/>
  <c r="AD111" i="11"/>
  <c r="AD110" i="11"/>
  <c r="AD109" i="11"/>
  <c r="AD108" i="11"/>
  <c r="AD107" i="11"/>
  <c r="AD106" i="11"/>
  <c r="AD105" i="11"/>
  <c r="AD104" i="11"/>
  <c r="AD103" i="11"/>
  <c r="AD102" i="11"/>
  <c r="AD101" i="11"/>
  <c r="AD100" i="11"/>
  <c r="AD99" i="11"/>
  <c r="AD98" i="11"/>
  <c r="AD97" i="11"/>
  <c r="AD96" i="11"/>
  <c r="AD95" i="11"/>
  <c r="AD94" i="11"/>
  <c r="AD93" i="11"/>
  <c r="AD92" i="11"/>
  <c r="AD91" i="11"/>
  <c r="AD90" i="11"/>
  <c r="AD89" i="11"/>
  <c r="AD88" i="11"/>
  <c r="AD87" i="11"/>
  <c r="AD86" i="11"/>
  <c r="AD85" i="11"/>
  <c r="AD84" i="11"/>
  <c r="AD83" i="11"/>
  <c r="AD82" i="11"/>
  <c r="AD81" i="11"/>
  <c r="AD80" i="11"/>
  <c r="AD79" i="11"/>
  <c r="AD78" i="11"/>
  <c r="AD77" i="11"/>
  <c r="AD76" i="11"/>
  <c r="AD75" i="11"/>
  <c r="X75" i="11"/>
  <c r="W75" i="11"/>
  <c r="AD74" i="11"/>
  <c r="X74" i="11"/>
  <c r="W74" i="11"/>
  <c r="AD73" i="11"/>
  <c r="X73" i="11"/>
  <c r="W73" i="11"/>
  <c r="AD72" i="11"/>
  <c r="X72" i="11"/>
  <c r="W72" i="11"/>
  <c r="AD71" i="11"/>
  <c r="X71" i="11"/>
  <c r="W71" i="11"/>
  <c r="AD70" i="11"/>
  <c r="X70" i="11"/>
  <c r="W70" i="11"/>
  <c r="AD69" i="11"/>
  <c r="X69" i="11"/>
  <c r="W69" i="11"/>
  <c r="AD68" i="11"/>
  <c r="X68" i="11"/>
  <c r="W68" i="11"/>
  <c r="AD67" i="11"/>
  <c r="X67" i="11"/>
  <c r="W67" i="11"/>
  <c r="AD66" i="11"/>
  <c r="X66" i="11"/>
  <c r="W66" i="11"/>
  <c r="AD65" i="11"/>
  <c r="X65" i="11"/>
  <c r="W65" i="11"/>
  <c r="AD64" i="11"/>
  <c r="X64" i="11"/>
  <c r="W64" i="11"/>
  <c r="AD63" i="11"/>
  <c r="X63" i="11"/>
  <c r="W63" i="11"/>
  <c r="AD62" i="11"/>
  <c r="X62" i="11"/>
  <c r="W62" i="11"/>
  <c r="AD61" i="11"/>
  <c r="X61" i="11"/>
  <c r="W61" i="11"/>
  <c r="AD60" i="11"/>
  <c r="X60" i="11"/>
  <c r="W60" i="11"/>
  <c r="AD59" i="11"/>
  <c r="X59" i="11"/>
  <c r="W59" i="11"/>
  <c r="AD58" i="11"/>
  <c r="X58" i="11"/>
  <c r="W58" i="11"/>
  <c r="AD57" i="11"/>
  <c r="X57" i="11"/>
  <c r="W57" i="11"/>
  <c r="AD56" i="11"/>
  <c r="X56" i="11"/>
  <c r="W56" i="11"/>
  <c r="AD55" i="11"/>
  <c r="X55" i="11"/>
  <c r="I55" i="11" s="1" a="1"/>
  <c r="I55" i="11" s="1"/>
  <c r="W55" i="11"/>
  <c r="H55" i="11"/>
  <c r="AD54" i="11"/>
  <c r="X54" i="11"/>
  <c r="W54" i="11"/>
  <c r="L54" i="11"/>
  <c r="H54" i="11"/>
  <c r="AD53" i="11"/>
  <c r="X53" i="11"/>
  <c r="W53" i="11"/>
  <c r="L53" i="11"/>
  <c r="H53" i="11"/>
  <c r="AD52" i="11"/>
  <c r="X52" i="11"/>
  <c r="W52" i="11"/>
  <c r="L52" i="11"/>
  <c r="H52" i="11"/>
  <c r="AD51" i="11"/>
  <c r="X51" i="11"/>
  <c r="W51" i="11"/>
  <c r="L51" i="11"/>
  <c r="H51" i="11"/>
  <c r="AD50" i="11"/>
  <c r="X50" i="11"/>
  <c r="W50" i="11"/>
  <c r="L50" i="11"/>
  <c r="H50" i="11"/>
  <c r="AD49" i="11"/>
  <c r="X49" i="11"/>
  <c r="W49" i="11"/>
  <c r="L49" i="11"/>
  <c r="H49" i="11"/>
  <c r="AD48" i="11"/>
  <c r="X48" i="11"/>
  <c r="W48" i="11"/>
  <c r="L48" i="11"/>
  <c r="H48" i="11"/>
  <c r="AD47" i="11"/>
  <c r="X47" i="11"/>
  <c r="W47" i="11"/>
  <c r="L47" i="11"/>
  <c r="H47" i="11"/>
  <c r="AD46" i="11"/>
  <c r="X46" i="11"/>
  <c r="W46" i="11"/>
  <c r="L46" i="11"/>
  <c r="H46" i="11"/>
  <c r="AD45" i="11"/>
  <c r="X45" i="11"/>
  <c r="W45" i="11"/>
  <c r="L45" i="11"/>
  <c r="H45" i="11"/>
  <c r="AD44" i="11"/>
  <c r="X44" i="11"/>
  <c r="W44" i="11"/>
  <c r="L44" i="11"/>
  <c r="H44" i="11"/>
  <c r="AD43" i="11"/>
  <c r="X43" i="11"/>
  <c r="W43" i="11"/>
  <c r="L43" i="11"/>
  <c r="H43" i="11"/>
  <c r="AD42" i="11"/>
  <c r="X42" i="11"/>
  <c r="W42" i="11"/>
  <c r="L42" i="11"/>
  <c r="H42" i="11"/>
  <c r="AD41" i="11"/>
  <c r="X41" i="11"/>
  <c r="W41" i="11"/>
  <c r="L41" i="11"/>
  <c r="H41" i="11"/>
  <c r="AD40" i="11"/>
  <c r="X40" i="11"/>
  <c r="W40" i="11"/>
  <c r="L40" i="11"/>
  <c r="H40" i="11"/>
  <c r="AD39" i="11"/>
  <c r="X39" i="11"/>
  <c r="W39" i="11"/>
  <c r="L39" i="11"/>
  <c r="H39" i="11"/>
  <c r="AD38" i="11"/>
  <c r="X38" i="11"/>
  <c r="W38" i="11"/>
  <c r="L38" i="11"/>
  <c r="H38" i="11"/>
  <c r="AD37" i="11"/>
  <c r="X37" i="11"/>
  <c r="W37" i="11"/>
  <c r="L37" i="11"/>
  <c r="H37" i="11"/>
  <c r="AD36" i="11"/>
  <c r="X36" i="11"/>
  <c r="W36" i="11"/>
  <c r="L36" i="11"/>
  <c r="H36" i="11"/>
  <c r="AD35" i="11"/>
  <c r="X35" i="11"/>
  <c r="W35" i="11"/>
  <c r="L35" i="11"/>
  <c r="H35" i="11"/>
  <c r="AD34" i="11"/>
  <c r="X34" i="11"/>
  <c r="W34" i="11"/>
  <c r="L34" i="11"/>
  <c r="H34" i="11"/>
  <c r="AD33" i="11"/>
  <c r="X33" i="11"/>
  <c r="W33" i="11"/>
  <c r="L33" i="11"/>
  <c r="H33" i="11"/>
  <c r="AD32" i="11"/>
  <c r="X32" i="11"/>
  <c r="W32" i="11"/>
  <c r="L32" i="11"/>
  <c r="H32" i="11"/>
  <c r="AD31" i="11"/>
  <c r="X31" i="11"/>
  <c r="W31" i="11"/>
  <c r="L31" i="11"/>
  <c r="H31" i="11"/>
  <c r="AD30" i="11"/>
  <c r="X30" i="11"/>
  <c r="W30" i="11"/>
  <c r="L30" i="11"/>
  <c r="H30" i="11"/>
  <c r="AD29" i="11"/>
  <c r="X29" i="11"/>
  <c r="W29" i="11"/>
  <c r="L29" i="11"/>
  <c r="H29" i="11"/>
  <c r="AD28" i="11"/>
  <c r="X28" i="11"/>
  <c r="W28" i="11"/>
  <c r="L28" i="11"/>
  <c r="H28" i="11"/>
  <c r="AD27" i="11"/>
  <c r="X27" i="11"/>
  <c r="W27" i="11"/>
  <c r="L27" i="11"/>
  <c r="H27" i="11"/>
  <c r="AD26" i="11"/>
  <c r="X26" i="11"/>
  <c r="W26" i="11"/>
  <c r="L26" i="11"/>
  <c r="H26" i="11"/>
  <c r="AD25" i="11"/>
  <c r="X25" i="11"/>
  <c r="W25" i="11"/>
  <c r="L25" i="11"/>
  <c r="H25" i="11"/>
  <c r="AD24" i="11"/>
  <c r="X24" i="11"/>
  <c r="W24" i="11"/>
  <c r="L24" i="11"/>
  <c r="H24" i="11"/>
  <c r="AD23" i="11"/>
  <c r="X23" i="11"/>
  <c r="W23" i="11"/>
  <c r="L23" i="11"/>
  <c r="H23" i="11"/>
  <c r="AD22" i="11"/>
  <c r="X22" i="11"/>
  <c r="W22" i="11"/>
  <c r="L22" i="11"/>
  <c r="H22" i="11"/>
  <c r="AD21" i="11"/>
  <c r="X21" i="11"/>
  <c r="W21" i="11"/>
  <c r="L21" i="11"/>
  <c r="H21" i="11"/>
  <c r="AD20" i="11"/>
  <c r="X20" i="11"/>
  <c r="W20" i="11"/>
  <c r="L20" i="11"/>
  <c r="H20" i="11"/>
  <c r="AD19" i="11"/>
  <c r="X19" i="11"/>
  <c r="W19" i="11"/>
  <c r="L19" i="11"/>
  <c r="H19" i="11"/>
  <c r="AD18" i="11"/>
  <c r="X18" i="11"/>
  <c r="W18" i="11"/>
  <c r="L18" i="11"/>
  <c r="H18" i="11"/>
  <c r="AD17" i="11"/>
  <c r="X17" i="11"/>
  <c r="W17" i="11"/>
  <c r="L17" i="11"/>
  <c r="H17" i="11"/>
  <c r="AD16" i="11"/>
  <c r="X16" i="11"/>
  <c r="W16" i="11"/>
  <c r="L16" i="11"/>
  <c r="H16" i="11"/>
  <c r="AD15" i="11"/>
  <c r="X15" i="11"/>
  <c r="W15" i="11"/>
  <c r="L15" i="11"/>
  <c r="H15" i="11"/>
  <c r="AD14" i="11"/>
  <c r="X14" i="11"/>
  <c r="W14" i="11"/>
  <c r="L14" i="11"/>
  <c r="H14" i="11"/>
  <c r="AD13" i="11"/>
  <c r="X13" i="11"/>
  <c r="W13" i="11"/>
  <c r="L13" i="11"/>
  <c r="H13" i="11"/>
  <c r="AD12" i="11"/>
  <c r="X12" i="11"/>
  <c r="W12" i="11"/>
  <c r="L12" i="11"/>
  <c r="H12" i="11"/>
  <c r="AD11" i="11"/>
  <c r="X11" i="11"/>
  <c r="W11" i="11"/>
  <c r="L11" i="11"/>
  <c r="H11" i="11"/>
  <c r="AD10" i="11"/>
  <c r="X10" i="11"/>
  <c r="W10" i="11"/>
  <c r="L10" i="11"/>
  <c r="H10" i="11"/>
  <c r="AD9" i="11"/>
  <c r="X9" i="11"/>
  <c r="W9" i="11"/>
  <c r="L9" i="11"/>
  <c r="H9" i="11"/>
  <c r="AD8" i="11"/>
  <c r="X8" i="11"/>
  <c r="W8" i="11"/>
  <c r="L8" i="11"/>
  <c r="H8" i="11"/>
  <c r="AD7" i="11"/>
  <c r="X7" i="11"/>
  <c r="W7" i="11"/>
  <c r="L7" i="11"/>
  <c r="H7" i="11"/>
  <c r="AG6" i="11"/>
  <c r="AD6" i="11"/>
  <c r="X6" i="11"/>
  <c r="W6" i="11"/>
  <c r="L6" i="11"/>
  <c r="H6" i="11"/>
  <c r="C6" i="11"/>
  <c r="C7" i="11" s="1"/>
  <c r="AG5" i="11"/>
  <c r="S18" i="11" s="1"/>
  <c r="AD5" i="11"/>
  <c r="W5" i="11"/>
  <c r="X5" i="11" s="1"/>
  <c r="M5" i="11" a="1"/>
  <c r="M5" i="11" s="1"/>
  <c r="L5" i="11"/>
  <c r="H5" i="11"/>
  <c r="AD124" i="10"/>
  <c r="AD123" i="10"/>
  <c r="AD122" i="10"/>
  <c r="AD121" i="10"/>
  <c r="AD120" i="10"/>
  <c r="AD119" i="10"/>
  <c r="AD118" i="10"/>
  <c r="AD117" i="10"/>
  <c r="AD116" i="10"/>
  <c r="AD115" i="10"/>
  <c r="AD114" i="10"/>
  <c r="AD113" i="10"/>
  <c r="AD112" i="10"/>
  <c r="AD111" i="10"/>
  <c r="AD110" i="10"/>
  <c r="AD109" i="10"/>
  <c r="AD108" i="10"/>
  <c r="AD107" i="10"/>
  <c r="AD106" i="10"/>
  <c r="AD105" i="10"/>
  <c r="AD104" i="10"/>
  <c r="AD103" i="10"/>
  <c r="AD102" i="10"/>
  <c r="AD101" i="10"/>
  <c r="AD100" i="10"/>
  <c r="AD99" i="10"/>
  <c r="AD98" i="10"/>
  <c r="AD97" i="10"/>
  <c r="AD96" i="10"/>
  <c r="AD95" i="10"/>
  <c r="AD94" i="10"/>
  <c r="AD93" i="10"/>
  <c r="AD92" i="10"/>
  <c r="AD91" i="10"/>
  <c r="AD90" i="10"/>
  <c r="AD89" i="10"/>
  <c r="AD88" i="10"/>
  <c r="AD87" i="10"/>
  <c r="AD86" i="10"/>
  <c r="AD85" i="10"/>
  <c r="AD84" i="10"/>
  <c r="AD83" i="10"/>
  <c r="AD82" i="10"/>
  <c r="AD81" i="10"/>
  <c r="AD80" i="10"/>
  <c r="AD79" i="10"/>
  <c r="AD78" i="10"/>
  <c r="AD77" i="10"/>
  <c r="AD76" i="10"/>
  <c r="AD75" i="10"/>
  <c r="X75" i="10"/>
  <c r="W75" i="10"/>
  <c r="AD74" i="10"/>
  <c r="X74" i="10"/>
  <c r="W74" i="10"/>
  <c r="AD73" i="10"/>
  <c r="X73" i="10"/>
  <c r="W73" i="10"/>
  <c r="AD72" i="10"/>
  <c r="X72" i="10"/>
  <c r="W72" i="10"/>
  <c r="AD71" i="10"/>
  <c r="X71" i="10"/>
  <c r="W71" i="10"/>
  <c r="AD70" i="10"/>
  <c r="X70" i="10"/>
  <c r="W70" i="10"/>
  <c r="AD69" i="10"/>
  <c r="X69" i="10"/>
  <c r="W69" i="10"/>
  <c r="AD68" i="10"/>
  <c r="X68" i="10"/>
  <c r="W68" i="10"/>
  <c r="AD67" i="10"/>
  <c r="X67" i="10"/>
  <c r="W67" i="10"/>
  <c r="AD66" i="10"/>
  <c r="X66" i="10"/>
  <c r="W66" i="10"/>
  <c r="AD65" i="10"/>
  <c r="X65" i="10"/>
  <c r="W65" i="10"/>
  <c r="AD64" i="10"/>
  <c r="X64" i="10"/>
  <c r="W64" i="10"/>
  <c r="AD63" i="10"/>
  <c r="X63" i="10"/>
  <c r="W63" i="10"/>
  <c r="AD62" i="10"/>
  <c r="X62" i="10"/>
  <c r="W62" i="10"/>
  <c r="AD61" i="10"/>
  <c r="X61" i="10"/>
  <c r="W61" i="10"/>
  <c r="AD60" i="10"/>
  <c r="X60" i="10"/>
  <c r="W60" i="10"/>
  <c r="AD59" i="10"/>
  <c r="X59" i="10"/>
  <c r="W59" i="10"/>
  <c r="AD58" i="10"/>
  <c r="X58" i="10"/>
  <c r="W58" i="10"/>
  <c r="AD57" i="10"/>
  <c r="X57" i="10"/>
  <c r="W57" i="10"/>
  <c r="AD56" i="10"/>
  <c r="X56" i="10"/>
  <c r="W56" i="10"/>
  <c r="AD55" i="10"/>
  <c r="X55" i="10"/>
  <c r="I55" i="10" s="1" a="1"/>
  <c r="I55" i="10" s="1"/>
  <c r="W55" i="10"/>
  <c r="H55" i="10"/>
  <c r="E55" i="10"/>
  <c r="AD54" i="10"/>
  <c r="X54" i="10"/>
  <c r="W54" i="10"/>
  <c r="L54" i="10"/>
  <c r="H54" i="10"/>
  <c r="E54" i="10"/>
  <c r="AD53" i="10"/>
  <c r="X53" i="10"/>
  <c r="W53" i="10"/>
  <c r="L53" i="10"/>
  <c r="H53" i="10"/>
  <c r="E53" i="10"/>
  <c r="AD52" i="10"/>
  <c r="X52" i="10"/>
  <c r="W52" i="10"/>
  <c r="L52" i="10"/>
  <c r="H52" i="10"/>
  <c r="E52" i="10"/>
  <c r="AD51" i="10"/>
  <c r="X51" i="10"/>
  <c r="W51" i="10"/>
  <c r="L51" i="10"/>
  <c r="H51" i="10"/>
  <c r="E51" i="10"/>
  <c r="AD50" i="10"/>
  <c r="X50" i="10"/>
  <c r="W50" i="10"/>
  <c r="L50" i="10"/>
  <c r="H50" i="10"/>
  <c r="E50" i="10"/>
  <c r="AD49" i="10"/>
  <c r="X49" i="10"/>
  <c r="W49" i="10"/>
  <c r="L49" i="10"/>
  <c r="H49" i="10"/>
  <c r="E49" i="10"/>
  <c r="AD48" i="10"/>
  <c r="X48" i="10"/>
  <c r="W48" i="10"/>
  <c r="L48" i="10"/>
  <c r="H48" i="10"/>
  <c r="E48" i="10"/>
  <c r="AD47" i="10"/>
  <c r="X47" i="10"/>
  <c r="W47" i="10"/>
  <c r="L47" i="10"/>
  <c r="H47" i="10"/>
  <c r="E47" i="10"/>
  <c r="AD46" i="10"/>
  <c r="X46" i="10"/>
  <c r="W46" i="10"/>
  <c r="L46" i="10"/>
  <c r="H46" i="10"/>
  <c r="E46" i="10"/>
  <c r="AD45" i="10"/>
  <c r="X45" i="10"/>
  <c r="W45" i="10"/>
  <c r="L45" i="10"/>
  <c r="H45" i="10"/>
  <c r="E45" i="10"/>
  <c r="AD44" i="10"/>
  <c r="X44" i="10"/>
  <c r="W44" i="10"/>
  <c r="L44" i="10"/>
  <c r="H44" i="10"/>
  <c r="E44" i="10"/>
  <c r="AD43" i="10"/>
  <c r="X43" i="10"/>
  <c r="W43" i="10"/>
  <c r="L43" i="10"/>
  <c r="H43" i="10"/>
  <c r="E43" i="10"/>
  <c r="AD42" i="10"/>
  <c r="X42" i="10"/>
  <c r="W42" i="10"/>
  <c r="L42" i="10"/>
  <c r="H42" i="10"/>
  <c r="E42" i="10"/>
  <c r="AD41" i="10"/>
  <c r="X41" i="10"/>
  <c r="W41" i="10"/>
  <c r="L41" i="10"/>
  <c r="H41" i="10"/>
  <c r="E41" i="10"/>
  <c r="AD40" i="10"/>
  <c r="X40" i="10"/>
  <c r="W40" i="10"/>
  <c r="L40" i="10"/>
  <c r="H40" i="10"/>
  <c r="E40" i="10"/>
  <c r="AD39" i="10"/>
  <c r="X39" i="10"/>
  <c r="W39" i="10"/>
  <c r="L39" i="10"/>
  <c r="H39" i="10"/>
  <c r="E39" i="10"/>
  <c r="AD38" i="10"/>
  <c r="X38" i="10"/>
  <c r="W38" i="10"/>
  <c r="L38" i="10"/>
  <c r="H38" i="10"/>
  <c r="E38" i="10"/>
  <c r="AD37" i="10"/>
  <c r="X37" i="10"/>
  <c r="W37" i="10"/>
  <c r="L37" i="10"/>
  <c r="H37" i="10"/>
  <c r="E37" i="10"/>
  <c r="AD36" i="10"/>
  <c r="X36" i="10"/>
  <c r="W36" i="10"/>
  <c r="L36" i="10"/>
  <c r="H36" i="10"/>
  <c r="E36" i="10"/>
  <c r="AD35" i="10"/>
  <c r="X35" i="10"/>
  <c r="W35" i="10"/>
  <c r="L35" i="10"/>
  <c r="H35" i="10"/>
  <c r="E35" i="10"/>
  <c r="AD34" i="10"/>
  <c r="X34" i="10"/>
  <c r="W34" i="10"/>
  <c r="L34" i="10"/>
  <c r="H34" i="10"/>
  <c r="E34" i="10"/>
  <c r="AD33" i="10"/>
  <c r="X33" i="10"/>
  <c r="W33" i="10"/>
  <c r="L33" i="10"/>
  <c r="H33" i="10"/>
  <c r="E33" i="10"/>
  <c r="AD32" i="10"/>
  <c r="X32" i="10"/>
  <c r="W32" i="10"/>
  <c r="L32" i="10"/>
  <c r="H32" i="10"/>
  <c r="E32" i="10"/>
  <c r="AD31" i="10"/>
  <c r="X31" i="10"/>
  <c r="W31" i="10"/>
  <c r="L31" i="10"/>
  <c r="H31" i="10"/>
  <c r="E31" i="10"/>
  <c r="AD30" i="10"/>
  <c r="X30" i="10"/>
  <c r="W30" i="10"/>
  <c r="L30" i="10"/>
  <c r="H30" i="10"/>
  <c r="E30" i="10"/>
  <c r="AD29" i="10"/>
  <c r="X29" i="10"/>
  <c r="W29" i="10"/>
  <c r="L29" i="10"/>
  <c r="H29" i="10"/>
  <c r="E29" i="10"/>
  <c r="AD28" i="10"/>
  <c r="X28" i="10"/>
  <c r="W28" i="10"/>
  <c r="L28" i="10"/>
  <c r="H28" i="10"/>
  <c r="E28" i="10"/>
  <c r="AD27" i="10"/>
  <c r="X27" i="10"/>
  <c r="W27" i="10"/>
  <c r="L27" i="10"/>
  <c r="H27" i="10"/>
  <c r="E27" i="10"/>
  <c r="AD26" i="10"/>
  <c r="X26" i="10"/>
  <c r="W26" i="10"/>
  <c r="L26" i="10"/>
  <c r="H26" i="10"/>
  <c r="E26" i="10"/>
  <c r="AD25" i="10"/>
  <c r="X25" i="10"/>
  <c r="W25" i="10"/>
  <c r="L25" i="10"/>
  <c r="H25" i="10"/>
  <c r="E25" i="10"/>
  <c r="AD24" i="10"/>
  <c r="X24" i="10"/>
  <c r="W24" i="10"/>
  <c r="L24" i="10"/>
  <c r="H24" i="10"/>
  <c r="E24" i="10"/>
  <c r="AD23" i="10"/>
  <c r="X23" i="10"/>
  <c r="W23" i="10"/>
  <c r="L23" i="10"/>
  <c r="H23" i="10"/>
  <c r="E23" i="10"/>
  <c r="AD22" i="10"/>
  <c r="X22" i="10"/>
  <c r="W22" i="10"/>
  <c r="L22" i="10"/>
  <c r="H22" i="10"/>
  <c r="E22" i="10"/>
  <c r="AD21" i="10"/>
  <c r="X21" i="10"/>
  <c r="W21" i="10"/>
  <c r="L21" i="10"/>
  <c r="H21" i="10"/>
  <c r="E21" i="10"/>
  <c r="AD20" i="10"/>
  <c r="X20" i="10"/>
  <c r="W20" i="10"/>
  <c r="L20" i="10"/>
  <c r="H20" i="10"/>
  <c r="E20" i="10"/>
  <c r="AD19" i="10"/>
  <c r="X19" i="10"/>
  <c r="W19" i="10"/>
  <c r="L19" i="10"/>
  <c r="H19" i="10"/>
  <c r="E19" i="10"/>
  <c r="AD18" i="10"/>
  <c r="X18" i="10"/>
  <c r="W18" i="10"/>
  <c r="L18" i="10"/>
  <c r="H18" i="10"/>
  <c r="E18" i="10"/>
  <c r="AD17" i="10"/>
  <c r="X17" i="10"/>
  <c r="W17" i="10"/>
  <c r="L17" i="10"/>
  <c r="H17" i="10"/>
  <c r="E17" i="10"/>
  <c r="AD16" i="10"/>
  <c r="X16" i="10"/>
  <c r="W16" i="10"/>
  <c r="L16" i="10"/>
  <c r="H16" i="10"/>
  <c r="E16" i="10"/>
  <c r="AD15" i="10"/>
  <c r="X15" i="10"/>
  <c r="W15" i="10"/>
  <c r="L15" i="10"/>
  <c r="H15" i="10"/>
  <c r="E15" i="10"/>
  <c r="AD14" i="10"/>
  <c r="X14" i="10"/>
  <c r="W14" i="10"/>
  <c r="L14" i="10"/>
  <c r="H14" i="10"/>
  <c r="E14" i="10"/>
  <c r="AD13" i="10"/>
  <c r="X13" i="10"/>
  <c r="W13" i="10"/>
  <c r="L13" i="10"/>
  <c r="H13" i="10"/>
  <c r="E13" i="10"/>
  <c r="AD12" i="10"/>
  <c r="X12" i="10"/>
  <c r="W12" i="10"/>
  <c r="L12" i="10"/>
  <c r="H12" i="10"/>
  <c r="E12" i="10"/>
  <c r="AD11" i="10"/>
  <c r="X11" i="10"/>
  <c r="W11" i="10"/>
  <c r="L11" i="10"/>
  <c r="H11" i="10"/>
  <c r="E11" i="10"/>
  <c r="AD10" i="10"/>
  <c r="X10" i="10"/>
  <c r="W10" i="10"/>
  <c r="L10" i="10"/>
  <c r="H10" i="10"/>
  <c r="E10" i="10"/>
  <c r="AD9" i="10"/>
  <c r="X9" i="10"/>
  <c r="W9" i="10"/>
  <c r="L9" i="10"/>
  <c r="H9" i="10"/>
  <c r="E9" i="10"/>
  <c r="AD8" i="10"/>
  <c r="X8" i="10"/>
  <c r="W8" i="10"/>
  <c r="L8" i="10"/>
  <c r="H8" i="10"/>
  <c r="E8" i="10"/>
  <c r="AD7" i="10"/>
  <c r="X7" i="10"/>
  <c r="W7" i="10"/>
  <c r="L7" i="10"/>
  <c r="H7" i="10"/>
  <c r="E7" i="10"/>
  <c r="AD6" i="10"/>
  <c r="X6" i="10"/>
  <c r="W6" i="10"/>
  <c r="L6" i="10"/>
  <c r="H6" i="10"/>
  <c r="E6" i="10"/>
  <c r="C6" i="10"/>
  <c r="AG5" i="10"/>
  <c r="AG6" i="10" s="1"/>
  <c r="AH6" i="10" s="1"/>
  <c r="AD5" i="10"/>
  <c r="W5" i="10"/>
  <c r="X5" i="10" s="1"/>
  <c r="L5" i="10"/>
  <c r="H5" i="10"/>
  <c r="E5" i="10"/>
  <c r="D5" i="10" a="1"/>
  <c r="D5" i="10" s="1"/>
  <c r="AD124" i="9"/>
  <c r="AD123" i="9"/>
  <c r="AD122" i="9"/>
  <c r="AD121" i="9"/>
  <c r="AD120" i="9"/>
  <c r="AD119" i="9"/>
  <c r="AD118" i="9"/>
  <c r="AD117" i="9"/>
  <c r="AD116" i="9"/>
  <c r="AD115" i="9"/>
  <c r="AD114" i="9"/>
  <c r="AD113" i="9"/>
  <c r="AD112" i="9"/>
  <c r="AD111" i="9"/>
  <c r="AD110" i="9"/>
  <c r="AD109" i="9"/>
  <c r="AD108" i="9"/>
  <c r="AD107" i="9"/>
  <c r="AD106" i="9"/>
  <c r="AD105" i="9"/>
  <c r="AD104" i="9"/>
  <c r="AD103" i="9"/>
  <c r="AD102" i="9"/>
  <c r="AD101" i="9"/>
  <c r="AD100" i="9"/>
  <c r="AD99" i="9"/>
  <c r="AD98" i="9"/>
  <c r="AD97" i="9"/>
  <c r="AD96" i="9"/>
  <c r="AD95" i="9"/>
  <c r="AD94" i="9"/>
  <c r="AD93" i="9"/>
  <c r="AD92" i="9"/>
  <c r="AD91" i="9"/>
  <c r="AD90" i="9"/>
  <c r="AD89" i="9"/>
  <c r="AD88" i="9"/>
  <c r="AD87" i="9"/>
  <c r="AD86" i="9"/>
  <c r="AD85" i="9"/>
  <c r="AD84" i="9"/>
  <c r="AD83" i="9"/>
  <c r="AD82" i="9"/>
  <c r="AD81" i="9"/>
  <c r="AD80" i="9"/>
  <c r="AD79" i="9"/>
  <c r="AD78" i="9"/>
  <c r="AD77" i="9"/>
  <c r="AD76" i="9"/>
  <c r="AD75" i="9"/>
  <c r="X75" i="9"/>
  <c r="W75" i="9"/>
  <c r="AD74" i="9"/>
  <c r="X74" i="9"/>
  <c r="W74" i="9"/>
  <c r="AD73" i="9"/>
  <c r="X73" i="9"/>
  <c r="W73" i="9"/>
  <c r="AD72" i="9"/>
  <c r="X72" i="9"/>
  <c r="W72" i="9"/>
  <c r="AD71" i="9"/>
  <c r="X71" i="9"/>
  <c r="W71" i="9"/>
  <c r="AD70" i="9"/>
  <c r="X70" i="9"/>
  <c r="W70" i="9"/>
  <c r="AD69" i="9"/>
  <c r="X69" i="9"/>
  <c r="W69" i="9"/>
  <c r="AD68" i="9"/>
  <c r="X68" i="9"/>
  <c r="W68" i="9"/>
  <c r="AD67" i="9"/>
  <c r="X67" i="9"/>
  <c r="W67" i="9"/>
  <c r="AD66" i="9"/>
  <c r="X66" i="9"/>
  <c r="W66" i="9"/>
  <c r="AD65" i="9"/>
  <c r="X65" i="9"/>
  <c r="W65" i="9"/>
  <c r="AD64" i="9"/>
  <c r="X64" i="9"/>
  <c r="W64" i="9"/>
  <c r="AD63" i="9"/>
  <c r="X63" i="9"/>
  <c r="W63" i="9"/>
  <c r="AD62" i="9"/>
  <c r="X62" i="9"/>
  <c r="W62" i="9"/>
  <c r="AD61" i="9"/>
  <c r="X61" i="9"/>
  <c r="W61" i="9"/>
  <c r="AD60" i="9"/>
  <c r="X60" i="9"/>
  <c r="W60" i="9"/>
  <c r="AD59" i="9"/>
  <c r="X59" i="9"/>
  <c r="W59" i="9"/>
  <c r="AD58" i="9"/>
  <c r="X58" i="9"/>
  <c r="W58" i="9"/>
  <c r="AD57" i="9"/>
  <c r="X57" i="9"/>
  <c r="W57" i="9"/>
  <c r="AD56" i="9"/>
  <c r="X56" i="9"/>
  <c r="W56" i="9"/>
  <c r="AD55" i="9"/>
  <c r="X55" i="9"/>
  <c r="I55" i="9" s="1" a="1"/>
  <c r="I55" i="9" s="1"/>
  <c r="W55" i="9"/>
  <c r="H55" i="9"/>
  <c r="E55" i="9"/>
  <c r="AD54" i="9"/>
  <c r="X54" i="9"/>
  <c r="W54" i="9"/>
  <c r="L54" i="9"/>
  <c r="H54" i="9"/>
  <c r="E54" i="9"/>
  <c r="AD53" i="9"/>
  <c r="X53" i="9"/>
  <c r="W53" i="9"/>
  <c r="L53" i="9"/>
  <c r="H53" i="9"/>
  <c r="E53" i="9"/>
  <c r="AD52" i="9"/>
  <c r="X52" i="9"/>
  <c r="W52" i="9"/>
  <c r="L52" i="9"/>
  <c r="H52" i="9"/>
  <c r="E52" i="9"/>
  <c r="AD51" i="9"/>
  <c r="X51" i="9"/>
  <c r="W51" i="9"/>
  <c r="L51" i="9"/>
  <c r="H51" i="9"/>
  <c r="E51" i="9"/>
  <c r="AD50" i="9"/>
  <c r="X50" i="9"/>
  <c r="W50" i="9"/>
  <c r="L50" i="9"/>
  <c r="H50" i="9"/>
  <c r="E50" i="9"/>
  <c r="AD49" i="9"/>
  <c r="X49" i="9"/>
  <c r="W49" i="9"/>
  <c r="L49" i="9"/>
  <c r="H49" i="9"/>
  <c r="E49" i="9"/>
  <c r="AD48" i="9"/>
  <c r="X48" i="9"/>
  <c r="W48" i="9"/>
  <c r="L48" i="9"/>
  <c r="H48" i="9"/>
  <c r="E48" i="9"/>
  <c r="AD47" i="9"/>
  <c r="X47" i="9"/>
  <c r="W47" i="9"/>
  <c r="L47" i="9"/>
  <c r="H47" i="9"/>
  <c r="E47" i="9"/>
  <c r="AD46" i="9"/>
  <c r="X46" i="9"/>
  <c r="W46" i="9"/>
  <c r="L46" i="9"/>
  <c r="H46" i="9"/>
  <c r="E46" i="9"/>
  <c r="AD45" i="9"/>
  <c r="X45" i="9"/>
  <c r="W45" i="9"/>
  <c r="L45" i="9"/>
  <c r="H45" i="9"/>
  <c r="E45" i="9"/>
  <c r="AD44" i="9"/>
  <c r="X44" i="9"/>
  <c r="W44" i="9"/>
  <c r="L44" i="9"/>
  <c r="H44" i="9"/>
  <c r="E44" i="9"/>
  <c r="AD43" i="9"/>
  <c r="X43" i="9"/>
  <c r="W43" i="9"/>
  <c r="L43" i="9"/>
  <c r="H43" i="9"/>
  <c r="E43" i="9"/>
  <c r="AD42" i="9"/>
  <c r="X42" i="9"/>
  <c r="W42" i="9"/>
  <c r="L42" i="9"/>
  <c r="H42" i="9"/>
  <c r="E42" i="9"/>
  <c r="AD41" i="9"/>
  <c r="X41" i="9"/>
  <c r="W41" i="9"/>
  <c r="L41" i="9"/>
  <c r="H41" i="9"/>
  <c r="E41" i="9"/>
  <c r="AD40" i="9"/>
  <c r="X40" i="9"/>
  <c r="W40" i="9"/>
  <c r="L40" i="9"/>
  <c r="H40" i="9"/>
  <c r="E40" i="9"/>
  <c r="AD39" i="9"/>
  <c r="X39" i="9"/>
  <c r="W39" i="9"/>
  <c r="L39" i="9"/>
  <c r="H39" i="9"/>
  <c r="E39" i="9"/>
  <c r="AD38" i="9"/>
  <c r="X38" i="9"/>
  <c r="W38" i="9"/>
  <c r="L38" i="9"/>
  <c r="H38" i="9"/>
  <c r="E38" i="9"/>
  <c r="AD37" i="9"/>
  <c r="X37" i="9"/>
  <c r="W37" i="9"/>
  <c r="L37" i="9"/>
  <c r="H37" i="9"/>
  <c r="E37" i="9"/>
  <c r="AD36" i="9"/>
  <c r="X36" i="9"/>
  <c r="W36" i="9"/>
  <c r="L36" i="9"/>
  <c r="H36" i="9"/>
  <c r="E36" i="9"/>
  <c r="AD35" i="9"/>
  <c r="X35" i="9"/>
  <c r="W35" i="9"/>
  <c r="L35" i="9"/>
  <c r="H35" i="9"/>
  <c r="E35" i="9"/>
  <c r="AD34" i="9"/>
  <c r="X34" i="9"/>
  <c r="W34" i="9"/>
  <c r="L34" i="9"/>
  <c r="H34" i="9"/>
  <c r="E34" i="9"/>
  <c r="AD33" i="9"/>
  <c r="X33" i="9"/>
  <c r="W33" i="9"/>
  <c r="L33" i="9"/>
  <c r="H33" i="9"/>
  <c r="E33" i="9"/>
  <c r="AD32" i="9"/>
  <c r="X32" i="9"/>
  <c r="W32" i="9"/>
  <c r="L32" i="9"/>
  <c r="H32" i="9"/>
  <c r="E32" i="9"/>
  <c r="AD31" i="9"/>
  <c r="X31" i="9"/>
  <c r="W31" i="9"/>
  <c r="L31" i="9"/>
  <c r="H31" i="9"/>
  <c r="E31" i="9"/>
  <c r="AD30" i="9"/>
  <c r="X30" i="9"/>
  <c r="W30" i="9"/>
  <c r="L30" i="9"/>
  <c r="H30" i="9"/>
  <c r="E30" i="9"/>
  <c r="AD29" i="9"/>
  <c r="X29" i="9"/>
  <c r="W29" i="9"/>
  <c r="L29" i="9"/>
  <c r="H29" i="9"/>
  <c r="E29" i="9"/>
  <c r="AD28" i="9"/>
  <c r="X28" i="9"/>
  <c r="W28" i="9"/>
  <c r="L28" i="9"/>
  <c r="H28" i="9"/>
  <c r="E28" i="9"/>
  <c r="AD27" i="9"/>
  <c r="X27" i="9"/>
  <c r="W27" i="9"/>
  <c r="L27" i="9"/>
  <c r="H27" i="9"/>
  <c r="E27" i="9"/>
  <c r="AD26" i="9"/>
  <c r="X26" i="9"/>
  <c r="W26" i="9"/>
  <c r="L26" i="9"/>
  <c r="H26" i="9"/>
  <c r="E26" i="9"/>
  <c r="AD25" i="9"/>
  <c r="X25" i="9"/>
  <c r="W25" i="9"/>
  <c r="L25" i="9"/>
  <c r="H25" i="9"/>
  <c r="E25" i="9"/>
  <c r="AD24" i="9"/>
  <c r="X24" i="9"/>
  <c r="W24" i="9"/>
  <c r="L24" i="9"/>
  <c r="H24" i="9"/>
  <c r="E24" i="9"/>
  <c r="AD23" i="9"/>
  <c r="X23" i="9"/>
  <c r="W23" i="9"/>
  <c r="L23" i="9"/>
  <c r="H23" i="9"/>
  <c r="E23" i="9"/>
  <c r="AD22" i="9"/>
  <c r="X22" i="9"/>
  <c r="W22" i="9"/>
  <c r="L22" i="9"/>
  <c r="H22" i="9"/>
  <c r="E22" i="9"/>
  <c r="AD21" i="9"/>
  <c r="X21" i="9"/>
  <c r="W21" i="9"/>
  <c r="L21" i="9"/>
  <c r="H21" i="9"/>
  <c r="E21" i="9"/>
  <c r="AD20" i="9"/>
  <c r="X20" i="9"/>
  <c r="W20" i="9"/>
  <c r="L20" i="9"/>
  <c r="H20" i="9"/>
  <c r="E20" i="9"/>
  <c r="AD19" i="9"/>
  <c r="X19" i="9"/>
  <c r="W19" i="9"/>
  <c r="L19" i="9"/>
  <c r="H19" i="9"/>
  <c r="E19" i="9"/>
  <c r="AD18" i="9"/>
  <c r="X18" i="9"/>
  <c r="W18" i="9"/>
  <c r="L18" i="9"/>
  <c r="H18" i="9"/>
  <c r="E18" i="9"/>
  <c r="AD17" i="9"/>
  <c r="X17" i="9"/>
  <c r="W17" i="9"/>
  <c r="L17" i="9"/>
  <c r="H17" i="9"/>
  <c r="E17" i="9"/>
  <c r="AD16" i="9"/>
  <c r="X16" i="9"/>
  <c r="W16" i="9"/>
  <c r="L16" i="9"/>
  <c r="H16" i="9"/>
  <c r="E16" i="9"/>
  <c r="AD15" i="9"/>
  <c r="X15" i="9"/>
  <c r="W15" i="9"/>
  <c r="L15" i="9"/>
  <c r="H15" i="9"/>
  <c r="E15" i="9"/>
  <c r="AD14" i="9"/>
  <c r="X14" i="9"/>
  <c r="W14" i="9"/>
  <c r="L14" i="9"/>
  <c r="H14" i="9"/>
  <c r="E14" i="9"/>
  <c r="AD13" i="9"/>
  <c r="X13" i="9"/>
  <c r="W13" i="9"/>
  <c r="L13" i="9"/>
  <c r="H13" i="9"/>
  <c r="E13" i="9"/>
  <c r="AD12" i="9"/>
  <c r="X12" i="9"/>
  <c r="W12" i="9"/>
  <c r="L12" i="9"/>
  <c r="H12" i="9"/>
  <c r="E12" i="9"/>
  <c r="AD11" i="9"/>
  <c r="X11" i="9"/>
  <c r="W11" i="9"/>
  <c r="L11" i="9"/>
  <c r="H11" i="9"/>
  <c r="E11" i="9"/>
  <c r="AD10" i="9"/>
  <c r="X10" i="9"/>
  <c r="W10" i="9"/>
  <c r="L10" i="9"/>
  <c r="H10" i="9"/>
  <c r="E10" i="9"/>
  <c r="AD9" i="9"/>
  <c r="X9" i="9"/>
  <c r="W9" i="9"/>
  <c r="L9" i="9"/>
  <c r="H9" i="9"/>
  <c r="E9" i="9"/>
  <c r="AD8" i="9"/>
  <c r="X8" i="9"/>
  <c r="W8" i="9"/>
  <c r="L8" i="9"/>
  <c r="H8" i="9"/>
  <c r="E8" i="9"/>
  <c r="AD7" i="9"/>
  <c r="X7" i="9"/>
  <c r="W7" i="9"/>
  <c r="L7" i="9"/>
  <c r="H7" i="9"/>
  <c r="E7" i="9"/>
  <c r="AD6" i="9"/>
  <c r="X6" i="9"/>
  <c r="W6" i="9"/>
  <c r="L6" i="9"/>
  <c r="H6" i="9"/>
  <c r="E6" i="9"/>
  <c r="C6" i="9"/>
  <c r="C7" i="9" s="1"/>
  <c r="AG5" i="9"/>
  <c r="S18" i="9" s="1"/>
  <c r="AD5" i="9"/>
  <c r="W5" i="9"/>
  <c r="X5" i="9" s="1"/>
  <c r="L5" i="9"/>
  <c r="M5" i="9" s="1" a="1"/>
  <c r="M5" i="9" s="1"/>
  <c r="H5" i="9"/>
  <c r="E5" i="9"/>
  <c r="D5" i="9" a="1"/>
  <c r="D5" i="9" s="1"/>
  <c r="AD124" i="8"/>
  <c r="AD123" i="8"/>
  <c r="AD122" i="8"/>
  <c r="AD121" i="8"/>
  <c r="AD120" i="8"/>
  <c r="AD119" i="8"/>
  <c r="AD118" i="8"/>
  <c r="AD117" i="8"/>
  <c r="AD116" i="8"/>
  <c r="AD115" i="8"/>
  <c r="AD114" i="8"/>
  <c r="AD113" i="8"/>
  <c r="AD112" i="8"/>
  <c r="AD111" i="8"/>
  <c r="AD110" i="8"/>
  <c r="AD109" i="8"/>
  <c r="AD108" i="8"/>
  <c r="AD107" i="8"/>
  <c r="AD106" i="8"/>
  <c r="AD105" i="8"/>
  <c r="AD104" i="8"/>
  <c r="AD103" i="8"/>
  <c r="AD102" i="8"/>
  <c r="AD101" i="8"/>
  <c r="AD100" i="8"/>
  <c r="AD99" i="8"/>
  <c r="AD98" i="8"/>
  <c r="AD97" i="8"/>
  <c r="AD96" i="8"/>
  <c r="AD95" i="8"/>
  <c r="AD94" i="8"/>
  <c r="AD93" i="8"/>
  <c r="AD92" i="8"/>
  <c r="AD91" i="8"/>
  <c r="AD90" i="8"/>
  <c r="AD89" i="8"/>
  <c r="AD88" i="8"/>
  <c r="AD87" i="8"/>
  <c r="AD86" i="8"/>
  <c r="AD85" i="8"/>
  <c r="AD84" i="8"/>
  <c r="AD83" i="8"/>
  <c r="AD82" i="8"/>
  <c r="AD81" i="8"/>
  <c r="AD80" i="8"/>
  <c r="AD79" i="8"/>
  <c r="AD78" i="8"/>
  <c r="AD77" i="8"/>
  <c r="AD76" i="8"/>
  <c r="AD75" i="8"/>
  <c r="X75" i="8"/>
  <c r="W75" i="8"/>
  <c r="AD74" i="8"/>
  <c r="X74" i="8"/>
  <c r="W74" i="8"/>
  <c r="AD73" i="8"/>
  <c r="X73" i="8"/>
  <c r="W73" i="8"/>
  <c r="AD72" i="8"/>
  <c r="X72" i="8"/>
  <c r="W72" i="8"/>
  <c r="AD71" i="8"/>
  <c r="X71" i="8"/>
  <c r="W71" i="8"/>
  <c r="AD70" i="8"/>
  <c r="X70" i="8"/>
  <c r="W70" i="8"/>
  <c r="AD69" i="8"/>
  <c r="X69" i="8"/>
  <c r="W69" i="8"/>
  <c r="AD68" i="8"/>
  <c r="X68" i="8"/>
  <c r="W68" i="8"/>
  <c r="AD67" i="8"/>
  <c r="X67" i="8"/>
  <c r="W67" i="8"/>
  <c r="AD66" i="8"/>
  <c r="X66" i="8"/>
  <c r="W66" i="8"/>
  <c r="AD65" i="8"/>
  <c r="X65" i="8"/>
  <c r="W65" i="8"/>
  <c r="AD64" i="8"/>
  <c r="X64" i="8"/>
  <c r="W64" i="8"/>
  <c r="AD63" i="8"/>
  <c r="X63" i="8"/>
  <c r="W63" i="8"/>
  <c r="AD62" i="8"/>
  <c r="X62" i="8"/>
  <c r="W62" i="8"/>
  <c r="AD61" i="8"/>
  <c r="X61" i="8"/>
  <c r="W61" i="8"/>
  <c r="AD60" i="8"/>
  <c r="X60" i="8"/>
  <c r="W60" i="8"/>
  <c r="AD59" i="8"/>
  <c r="X59" i="8"/>
  <c r="W59" i="8"/>
  <c r="AD58" i="8"/>
  <c r="X58" i="8"/>
  <c r="W58" i="8"/>
  <c r="AD57" i="8"/>
  <c r="X57" i="8"/>
  <c r="W57" i="8"/>
  <c r="AD56" i="8"/>
  <c r="X56" i="8"/>
  <c r="W56" i="8"/>
  <c r="AD55" i="8"/>
  <c r="X55" i="8"/>
  <c r="I55" i="8" s="1" a="1"/>
  <c r="I55" i="8" s="1"/>
  <c r="W55" i="8"/>
  <c r="H55" i="8"/>
  <c r="E55" i="8"/>
  <c r="AD54" i="8"/>
  <c r="X54" i="8"/>
  <c r="W54" i="8"/>
  <c r="L54" i="8"/>
  <c r="H54" i="8"/>
  <c r="E54" i="8"/>
  <c r="AD53" i="8"/>
  <c r="X53" i="8"/>
  <c r="W53" i="8"/>
  <c r="L53" i="8"/>
  <c r="H53" i="8"/>
  <c r="E53" i="8"/>
  <c r="AD52" i="8"/>
  <c r="X52" i="8"/>
  <c r="W52" i="8"/>
  <c r="L52" i="8"/>
  <c r="H52" i="8"/>
  <c r="E52" i="8"/>
  <c r="AD51" i="8"/>
  <c r="X51" i="8"/>
  <c r="W51" i="8"/>
  <c r="L51" i="8"/>
  <c r="H51" i="8"/>
  <c r="E51" i="8"/>
  <c r="AD50" i="8"/>
  <c r="X50" i="8"/>
  <c r="W50" i="8"/>
  <c r="L50" i="8"/>
  <c r="H50" i="8"/>
  <c r="E50" i="8"/>
  <c r="AD49" i="8"/>
  <c r="X49" i="8"/>
  <c r="W49" i="8"/>
  <c r="L49" i="8"/>
  <c r="H49" i="8"/>
  <c r="E49" i="8"/>
  <c r="AD48" i="8"/>
  <c r="X48" i="8"/>
  <c r="W48" i="8"/>
  <c r="L48" i="8"/>
  <c r="H48" i="8"/>
  <c r="E48" i="8"/>
  <c r="AD47" i="8"/>
  <c r="X47" i="8"/>
  <c r="W47" i="8"/>
  <c r="L47" i="8"/>
  <c r="H47" i="8"/>
  <c r="E47" i="8"/>
  <c r="AD46" i="8"/>
  <c r="X46" i="8"/>
  <c r="W46" i="8"/>
  <c r="L46" i="8"/>
  <c r="H46" i="8"/>
  <c r="E46" i="8"/>
  <c r="AD45" i="8"/>
  <c r="X45" i="8"/>
  <c r="W45" i="8"/>
  <c r="L45" i="8"/>
  <c r="H45" i="8"/>
  <c r="E45" i="8"/>
  <c r="AD44" i="8"/>
  <c r="X44" i="8"/>
  <c r="W44" i="8"/>
  <c r="L44" i="8"/>
  <c r="H44" i="8"/>
  <c r="E44" i="8"/>
  <c r="AD43" i="8"/>
  <c r="X43" i="8"/>
  <c r="W43" i="8"/>
  <c r="L43" i="8"/>
  <c r="H43" i="8"/>
  <c r="E43" i="8"/>
  <c r="AD42" i="8"/>
  <c r="X42" i="8"/>
  <c r="W42" i="8"/>
  <c r="L42" i="8"/>
  <c r="H42" i="8"/>
  <c r="E42" i="8"/>
  <c r="AD41" i="8"/>
  <c r="X41" i="8"/>
  <c r="W41" i="8"/>
  <c r="L41" i="8"/>
  <c r="H41" i="8"/>
  <c r="E41" i="8"/>
  <c r="AD40" i="8"/>
  <c r="X40" i="8"/>
  <c r="W40" i="8"/>
  <c r="L40" i="8"/>
  <c r="H40" i="8"/>
  <c r="E40" i="8"/>
  <c r="AD39" i="8"/>
  <c r="X39" i="8"/>
  <c r="W39" i="8"/>
  <c r="L39" i="8"/>
  <c r="H39" i="8"/>
  <c r="E39" i="8"/>
  <c r="AD38" i="8"/>
  <c r="X38" i="8"/>
  <c r="W38" i="8"/>
  <c r="L38" i="8"/>
  <c r="H38" i="8"/>
  <c r="E38" i="8"/>
  <c r="AD37" i="8"/>
  <c r="X37" i="8"/>
  <c r="W37" i="8"/>
  <c r="L37" i="8"/>
  <c r="H37" i="8"/>
  <c r="E37" i="8"/>
  <c r="AD36" i="8"/>
  <c r="X36" i="8"/>
  <c r="W36" i="8"/>
  <c r="L36" i="8"/>
  <c r="H36" i="8"/>
  <c r="E36" i="8"/>
  <c r="AD35" i="8"/>
  <c r="X35" i="8"/>
  <c r="W35" i="8"/>
  <c r="L35" i="8"/>
  <c r="H35" i="8"/>
  <c r="E35" i="8"/>
  <c r="AD34" i="8"/>
  <c r="X34" i="8"/>
  <c r="W34" i="8"/>
  <c r="L34" i="8"/>
  <c r="H34" i="8"/>
  <c r="E34" i="8"/>
  <c r="AD33" i="8"/>
  <c r="X33" i="8"/>
  <c r="W33" i="8"/>
  <c r="L33" i="8"/>
  <c r="H33" i="8"/>
  <c r="E33" i="8"/>
  <c r="AD32" i="8"/>
  <c r="X32" i="8"/>
  <c r="W32" i="8"/>
  <c r="L32" i="8"/>
  <c r="H32" i="8"/>
  <c r="E32" i="8"/>
  <c r="AD31" i="8"/>
  <c r="X31" i="8"/>
  <c r="W31" i="8"/>
  <c r="L31" i="8"/>
  <c r="H31" i="8"/>
  <c r="E31" i="8"/>
  <c r="AD30" i="8"/>
  <c r="X30" i="8"/>
  <c r="W30" i="8"/>
  <c r="L30" i="8"/>
  <c r="H30" i="8"/>
  <c r="E30" i="8"/>
  <c r="AD29" i="8"/>
  <c r="X29" i="8"/>
  <c r="W29" i="8"/>
  <c r="L29" i="8"/>
  <c r="H29" i="8"/>
  <c r="E29" i="8"/>
  <c r="AD28" i="8"/>
  <c r="X28" i="8"/>
  <c r="W28" i="8"/>
  <c r="L28" i="8"/>
  <c r="H28" i="8"/>
  <c r="E28" i="8"/>
  <c r="AD27" i="8"/>
  <c r="X27" i="8"/>
  <c r="W27" i="8"/>
  <c r="L27" i="8"/>
  <c r="H27" i="8"/>
  <c r="E27" i="8"/>
  <c r="AD26" i="8"/>
  <c r="X26" i="8"/>
  <c r="W26" i="8"/>
  <c r="L26" i="8"/>
  <c r="H26" i="8"/>
  <c r="E26" i="8"/>
  <c r="AD25" i="8"/>
  <c r="X25" i="8"/>
  <c r="W25" i="8"/>
  <c r="L25" i="8"/>
  <c r="H25" i="8"/>
  <c r="E25" i="8"/>
  <c r="AD24" i="8"/>
  <c r="X24" i="8"/>
  <c r="W24" i="8"/>
  <c r="L24" i="8"/>
  <c r="H24" i="8"/>
  <c r="E24" i="8"/>
  <c r="AD23" i="8"/>
  <c r="X23" i="8"/>
  <c r="W23" i="8"/>
  <c r="L23" i="8"/>
  <c r="H23" i="8"/>
  <c r="E23" i="8"/>
  <c r="AD22" i="8"/>
  <c r="X22" i="8"/>
  <c r="W22" i="8"/>
  <c r="L22" i="8"/>
  <c r="H22" i="8"/>
  <c r="E22" i="8"/>
  <c r="AD21" i="8"/>
  <c r="X21" i="8"/>
  <c r="W21" i="8"/>
  <c r="L21" i="8"/>
  <c r="H21" i="8"/>
  <c r="E21" i="8"/>
  <c r="AD20" i="8"/>
  <c r="X20" i="8"/>
  <c r="W20" i="8"/>
  <c r="L20" i="8"/>
  <c r="H20" i="8"/>
  <c r="E20" i="8"/>
  <c r="AD19" i="8"/>
  <c r="X19" i="8"/>
  <c r="W19" i="8"/>
  <c r="L19" i="8"/>
  <c r="H19" i="8"/>
  <c r="E19" i="8"/>
  <c r="AD18" i="8"/>
  <c r="X18" i="8"/>
  <c r="W18" i="8"/>
  <c r="S18" i="8"/>
  <c r="L18" i="8"/>
  <c r="H18" i="8"/>
  <c r="E18" i="8"/>
  <c r="AD17" i="8"/>
  <c r="X17" i="8"/>
  <c r="W17" i="8"/>
  <c r="L17" i="8"/>
  <c r="H17" i="8"/>
  <c r="E17" i="8"/>
  <c r="AD16" i="8"/>
  <c r="X16" i="8"/>
  <c r="W16" i="8"/>
  <c r="L16" i="8"/>
  <c r="H16" i="8"/>
  <c r="E16" i="8"/>
  <c r="AD15" i="8"/>
  <c r="X15" i="8"/>
  <c r="W15" i="8"/>
  <c r="L15" i="8"/>
  <c r="H15" i="8"/>
  <c r="E15" i="8"/>
  <c r="AD14" i="8"/>
  <c r="X14" i="8"/>
  <c r="W14" i="8"/>
  <c r="L14" i="8"/>
  <c r="H14" i="8"/>
  <c r="E14" i="8"/>
  <c r="AD13" i="8"/>
  <c r="X13" i="8"/>
  <c r="W13" i="8"/>
  <c r="L13" i="8"/>
  <c r="H13" i="8"/>
  <c r="E13" i="8"/>
  <c r="AD12" i="8"/>
  <c r="X12" i="8"/>
  <c r="W12" i="8"/>
  <c r="L12" i="8"/>
  <c r="H12" i="8"/>
  <c r="E12" i="8"/>
  <c r="AD11" i="8"/>
  <c r="X11" i="8"/>
  <c r="W11" i="8"/>
  <c r="L11" i="8"/>
  <c r="H11" i="8"/>
  <c r="E11" i="8"/>
  <c r="AD10" i="8"/>
  <c r="X10" i="8"/>
  <c r="W10" i="8"/>
  <c r="L10" i="8"/>
  <c r="H10" i="8"/>
  <c r="E10" i="8"/>
  <c r="AD9" i="8"/>
  <c r="X9" i="8"/>
  <c r="W9" i="8"/>
  <c r="L9" i="8"/>
  <c r="H9" i="8"/>
  <c r="E9" i="8"/>
  <c r="AD8" i="8"/>
  <c r="X8" i="8"/>
  <c r="W8" i="8"/>
  <c r="L8" i="8"/>
  <c r="H8" i="8"/>
  <c r="E8" i="8"/>
  <c r="AD7" i="8"/>
  <c r="X7" i="8"/>
  <c r="W7" i="8"/>
  <c r="L7" i="8"/>
  <c r="H7" i="8"/>
  <c r="E7" i="8"/>
  <c r="AD6" i="8"/>
  <c r="X6" i="8"/>
  <c r="W6" i="8"/>
  <c r="L6" i="8"/>
  <c r="H6" i="8"/>
  <c r="E6" i="8"/>
  <c r="C6" i="8"/>
  <c r="AG5" i="8"/>
  <c r="AD5" i="8"/>
  <c r="W5" i="8"/>
  <c r="X5" i="8" s="1"/>
  <c r="L5" i="8"/>
  <c r="M5" i="8" s="1" a="1"/>
  <c r="M5" i="8" s="1"/>
  <c r="H5" i="8"/>
  <c r="E5" i="8"/>
  <c r="D5" i="8" a="1"/>
  <c r="D5" i="8" s="1"/>
  <c r="AD124" i="7"/>
  <c r="AD123" i="7"/>
  <c r="AD122" i="7"/>
  <c r="AD121" i="7"/>
  <c r="AD120" i="7"/>
  <c r="AD119" i="7"/>
  <c r="AD118" i="7"/>
  <c r="AD117" i="7"/>
  <c r="AD116" i="7"/>
  <c r="AD115" i="7"/>
  <c r="AD114" i="7"/>
  <c r="AD113" i="7"/>
  <c r="AD112" i="7"/>
  <c r="AD111" i="7"/>
  <c r="AD110" i="7"/>
  <c r="AD109" i="7"/>
  <c r="AD108" i="7"/>
  <c r="AD107" i="7"/>
  <c r="AD106" i="7"/>
  <c r="AD105" i="7"/>
  <c r="AD104" i="7"/>
  <c r="AD103" i="7"/>
  <c r="AD102" i="7"/>
  <c r="AD101" i="7"/>
  <c r="AD100" i="7"/>
  <c r="AD99" i="7"/>
  <c r="AD98" i="7"/>
  <c r="AD97" i="7"/>
  <c r="AD96" i="7"/>
  <c r="AD95" i="7"/>
  <c r="AD94" i="7"/>
  <c r="AD93" i="7"/>
  <c r="AD92" i="7"/>
  <c r="AD91" i="7"/>
  <c r="AD90" i="7"/>
  <c r="AD89" i="7"/>
  <c r="AD88" i="7"/>
  <c r="AD87" i="7"/>
  <c r="AD86" i="7"/>
  <c r="AD85" i="7"/>
  <c r="AD84" i="7"/>
  <c r="AD83" i="7"/>
  <c r="AD82" i="7"/>
  <c r="AD81" i="7"/>
  <c r="AD80" i="7"/>
  <c r="AD79" i="7"/>
  <c r="AD78" i="7"/>
  <c r="AD77" i="7"/>
  <c r="AD76" i="7"/>
  <c r="AD75" i="7"/>
  <c r="X75" i="7"/>
  <c r="W75" i="7"/>
  <c r="AD74" i="7"/>
  <c r="X74" i="7"/>
  <c r="W74" i="7"/>
  <c r="AD73" i="7"/>
  <c r="X73" i="7"/>
  <c r="W73" i="7"/>
  <c r="AD72" i="7"/>
  <c r="X72" i="7"/>
  <c r="W72" i="7"/>
  <c r="AD71" i="7"/>
  <c r="X71" i="7"/>
  <c r="W71" i="7"/>
  <c r="AD70" i="7"/>
  <c r="X70" i="7"/>
  <c r="W70" i="7"/>
  <c r="AD69" i="7"/>
  <c r="X69" i="7"/>
  <c r="W69" i="7"/>
  <c r="AD68" i="7"/>
  <c r="X68" i="7"/>
  <c r="W68" i="7"/>
  <c r="AD67" i="7"/>
  <c r="X67" i="7"/>
  <c r="W67" i="7"/>
  <c r="AD66" i="7"/>
  <c r="X66" i="7"/>
  <c r="W66" i="7"/>
  <c r="AD65" i="7"/>
  <c r="X65" i="7"/>
  <c r="W65" i="7"/>
  <c r="AD64" i="7"/>
  <c r="X64" i="7"/>
  <c r="W64" i="7"/>
  <c r="AD63" i="7"/>
  <c r="X63" i="7"/>
  <c r="W63" i="7"/>
  <c r="AD62" i="7"/>
  <c r="X62" i="7"/>
  <c r="W62" i="7"/>
  <c r="AD61" i="7"/>
  <c r="X61" i="7"/>
  <c r="W61" i="7"/>
  <c r="AD60" i="7"/>
  <c r="X60" i="7"/>
  <c r="W60" i="7"/>
  <c r="AD59" i="7"/>
  <c r="X59" i="7"/>
  <c r="W59" i="7"/>
  <c r="AD58" i="7"/>
  <c r="X58" i="7"/>
  <c r="W58" i="7"/>
  <c r="AD57" i="7"/>
  <c r="X57" i="7"/>
  <c r="W57" i="7"/>
  <c r="AD56" i="7"/>
  <c r="X56" i="7"/>
  <c r="W56" i="7"/>
  <c r="AD55" i="7"/>
  <c r="X55" i="7"/>
  <c r="I55" i="7" s="1" a="1"/>
  <c r="I55" i="7" s="1"/>
  <c r="W55" i="7"/>
  <c r="H55" i="7"/>
  <c r="E55" i="7"/>
  <c r="AD54" i="7"/>
  <c r="X54" i="7"/>
  <c r="W54" i="7"/>
  <c r="L54" i="7"/>
  <c r="H54" i="7"/>
  <c r="E54" i="7"/>
  <c r="AD53" i="7"/>
  <c r="X53" i="7"/>
  <c r="W53" i="7"/>
  <c r="L53" i="7"/>
  <c r="H53" i="7"/>
  <c r="E53" i="7"/>
  <c r="AD52" i="7"/>
  <c r="X52" i="7"/>
  <c r="W52" i="7"/>
  <c r="L52" i="7"/>
  <c r="H52" i="7"/>
  <c r="E52" i="7"/>
  <c r="AD51" i="7"/>
  <c r="X51" i="7"/>
  <c r="W51" i="7"/>
  <c r="L51" i="7"/>
  <c r="H51" i="7"/>
  <c r="E51" i="7"/>
  <c r="AD50" i="7"/>
  <c r="X50" i="7"/>
  <c r="W50" i="7"/>
  <c r="L50" i="7"/>
  <c r="H50" i="7"/>
  <c r="E50" i="7"/>
  <c r="AD49" i="7"/>
  <c r="X49" i="7"/>
  <c r="W49" i="7"/>
  <c r="L49" i="7"/>
  <c r="H49" i="7"/>
  <c r="E49" i="7"/>
  <c r="AD48" i="7"/>
  <c r="X48" i="7"/>
  <c r="W48" i="7"/>
  <c r="L48" i="7"/>
  <c r="H48" i="7"/>
  <c r="E48" i="7"/>
  <c r="AD47" i="7"/>
  <c r="X47" i="7"/>
  <c r="W47" i="7"/>
  <c r="L47" i="7"/>
  <c r="H47" i="7"/>
  <c r="E47" i="7"/>
  <c r="AD46" i="7"/>
  <c r="X46" i="7"/>
  <c r="W46" i="7"/>
  <c r="L46" i="7"/>
  <c r="H46" i="7"/>
  <c r="E46" i="7"/>
  <c r="AD45" i="7"/>
  <c r="X45" i="7"/>
  <c r="W45" i="7"/>
  <c r="L45" i="7"/>
  <c r="H45" i="7"/>
  <c r="E45" i="7"/>
  <c r="AD44" i="7"/>
  <c r="X44" i="7"/>
  <c r="W44" i="7"/>
  <c r="L44" i="7"/>
  <c r="H44" i="7"/>
  <c r="E44" i="7"/>
  <c r="AD43" i="7"/>
  <c r="X43" i="7"/>
  <c r="W43" i="7"/>
  <c r="L43" i="7"/>
  <c r="H43" i="7"/>
  <c r="E43" i="7"/>
  <c r="AD42" i="7"/>
  <c r="X42" i="7"/>
  <c r="W42" i="7"/>
  <c r="L42" i="7"/>
  <c r="H42" i="7"/>
  <c r="E42" i="7"/>
  <c r="AD41" i="7"/>
  <c r="X41" i="7"/>
  <c r="W41" i="7"/>
  <c r="L41" i="7"/>
  <c r="H41" i="7"/>
  <c r="E41" i="7"/>
  <c r="AD40" i="7"/>
  <c r="X40" i="7"/>
  <c r="W40" i="7"/>
  <c r="L40" i="7"/>
  <c r="H40" i="7"/>
  <c r="E40" i="7"/>
  <c r="AD39" i="7"/>
  <c r="X39" i="7"/>
  <c r="W39" i="7"/>
  <c r="L39" i="7"/>
  <c r="H39" i="7"/>
  <c r="E39" i="7"/>
  <c r="AD38" i="7"/>
  <c r="X38" i="7"/>
  <c r="W38" i="7"/>
  <c r="L38" i="7"/>
  <c r="H38" i="7"/>
  <c r="E38" i="7"/>
  <c r="AD37" i="7"/>
  <c r="X37" i="7"/>
  <c r="W37" i="7"/>
  <c r="L37" i="7"/>
  <c r="H37" i="7"/>
  <c r="E37" i="7"/>
  <c r="AD36" i="7"/>
  <c r="X36" i="7"/>
  <c r="W36" i="7"/>
  <c r="L36" i="7"/>
  <c r="H36" i="7"/>
  <c r="E36" i="7"/>
  <c r="AD35" i="7"/>
  <c r="X35" i="7"/>
  <c r="W35" i="7"/>
  <c r="L35" i="7"/>
  <c r="H35" i="7"/>
  <c r="E35" i="7"/>
  <c r="AD34" i="7"/>
  <c r="X34" i="7"/>
  <c r="W34" i="7"/>
  <c r="L34" i="7"/>
  <c r="H34" i="7"/>
  <c r="E34" i="7"/>
  <c r="AD33" i="7"/>
  <c r="X33" i="7"/>
  <c r="W33" i="7"/>
  <c r="L33" i="7"/>
  <c r="H33" i="7"/>
  <c r="E33" i="7"/>
  <c r="AD32" i="7"/>
  <c r="X32" i="7"/>
  <c r="W32" i="7"/>
  <c r="L32" i="7"/>
  <c r="H32" i="7"/>
  <c r="E32" i="7"/>
  <c r="AD31" i="7"/>
  <c r="X31" i="7"/>
  <c r="W31" i="7"/>
  <c r="L31" i="7"/>
  <c r="H31" i="7"/>
  <c r="E31" i="7"/>
  <c r="AD30" i="7"/>
  <c r="X30" i="7"/>
  <c r="W30" i="7"/>
  <c r="L30" i="7"/>
  <c r="H30" i="7"/>
  <c r="E30" i="7"/>
  <c r="AD29" i="7"/>
  <c r="X29" i="7"/>
  <c r="W29" i="7"/>
  <c r="L29" i="7"/>
  <c r="H29" i="7"/>
  <c r="E29" i="7"/>
  <c r="AD28" i="7"/>
  <c r="X28" i="7"/>
  <c r="W28" i="7"/>
  <c r="L28" i="7"/>
  <c r="H28" i="7"/>
  <c r="E28" i="7"/>
  <c r="AD27" i="7"/>
  <c r="X27" i="7"/>
  <c r="W27" i="7"/>
  <c r="L27" i="7"/>
  <c r="H27" i="7"/>
  <c r="E27" i="7"/>
  <c r="AD26" i="7"/>
  <c r="X26" i="7"/>
  <c r="W26" i="7"/>
  <c r="L26" i="7"/>
  <c r="H26" i="7"/>
  <c r="E26" i="7"/>
  <c r="AD25" i="7"/>
  <c r="X25" i="7"/>
  <c r="W25" i="7"/>
  <c r="L25" i="7"/>
  <c r="H25" i="7"/>
  <c r="E25" i="7"/>
  <c r="AD24" i="7"/>
  <c r="X24" i="7"/>
  <c r="W24" i="7"/>
  <c r="L24" i="7"/>
  <c r="H24" i="7"/>
  <c r="E24" i="7"/>
  <c r="AD23" i="7"/>
  <c r="X23" i="7"/>
  <c r="W23" i="7"/>
  <c r="L23" i="7"/>
  <c r="H23" i="7"/>
  <c r="E23" i="7"/>
  <c r="AD22" i="7"/>
  <c r="X22" i="7"/>
  <c r="W22" i="7"/>
  <c r="L22" i="7"/>
  <c r="H22" i="7"/>
  <c r="E22" i="7"/>
  <c r="AD21" i="7"/>
  <c r="X21" i="7"/>
  <c r="W21" i="7"/>
  <c r="L21" i="7"/>
  <c r="H21" i="7"/>
  <c r="E21" i="7"/>
  <c r="AD20" i="7"/>
  <c r="X20" i="7"/>
  <c r="W20" i="7"/>
  <c r="L20" i="7"/>
  <c r="H20" i="7"/>
  <c r="E20" i="7"/>
  <c r="AD19" i="7"/>
  <c r="X19" i="7"/>
  <c r="W19" i="7"/>
  <c r="L19" i="7"/>
  <c r="H19" i="7"/>
  <c r="E19" i="7"/>
  <c r="AD18" i="7"/>
  <c r="X18" i="7"/>
  <c r="W18" i="7"/>
  <c r="L18" i="7"/>
  <c r="H18" i="7"/>
  <c r="E18" i="7"/>
  <c r="AD17" i="7"/>
  <c r="X17" i="7"/>
  <c r="W17" i="7"/>
  <c r="L17" i="7"/>
  <c r="H17" i="7"/>
  <c r="E17" i="7"/>
  <c r="AD16" i="7"/>
  <c r="X16" i="7"/>
  <c r="W16" i="7"/>
  <c r="L16" i="7"/>
  <c r="H16" i="7"/>
  <c r="E16" i="7"/>
  <c r="AD15" i="7"/>
  <c r="X15" i="7"/>
  <c r="W15" i="7"/>
  <c r="L15" i="7"/>
  <c r="H15" i="7"/>
  <c r="E15" i="7"/>
  <c r="AD14" i="7"/>
  <c r="X14" i="7"/>
  <c r="W14" i="7"/>
  <c r="L14" i="7"/>
  <c r="H14" i="7"/>
  <c r="E14" i="7"/>
  <c r="AD13" i="7"/>
  <c r="X13" i="7"/>
  <c r="W13" i="7"/>
  <c r="L13" i="7"/>
  <c r="H13" i="7"/>
  <c r="E13" i="7"/>
  <c r="AD12" i="7"/>
  <c r="X12" i="7"/>
  <c r="W12" i="7"/>
  <c r="L12" i="7"/>
  <c r="H12" i="7"/>
  <c r="E12" i="7"/>
  <c r="AD11" i="7"/>
  <c r="X11" i="7"/>
  <c r="W11" i="7"/>
  <c r="L11" i="7"/>
  <c r="H11" i="7"/>
  <c r="E11" i="7"/>
  <c r="AD10" i="7"/>
  <c r="X10" i="7"/>
  <c r="W10" i="7"/>
  <c r="L10" i="7"/>
  <c r="H10" i="7"/>
  <c r="E10" i="7"/>
  <c r="AD9" i="7"/>
  <c r="X9" i="7"/>
  <c r="W9" i="7"/>
  <c r="L9" i="7"/>
  <c r="H9" i="7"/>
  <c r="E9" i="7"/>
  <c r="AD8" i="7"/>
  <c r="X8" i="7"/>
  <c r="W8" i="7"/>
  <c r="L8" i="7"/>
  <c r="H8" i="7"/>
  <c r="E8" i="7"/>
  <c r="AD7" i="7"/>
  <c r="X7" i="7"/>
  <c r="W7" i="7"/>
  <c r="L7" i="7"/>
  <c r="H7" i="7"/>
  <c r="E7" i="7"/>
  <c r="AD6" i="7"/>
  <c r="X6" i="7"/>
  <c r="W6" i="7"/>
  <c r="L6" i="7"/>
  <c r="H6" i="7"/>
  <c r="E6" i="7"/>
  <c r="C6" i="7"/>
  <c r="S18" i="7"/>
  <c r="AD5" i="7"/>
  <c r="W5" i="7"/>
  <c r="X5" i="7" s="1"/>
  <c r="L5" i="7"/>
  <c r="H5" i="7"/>
  <c r="E5" i="7"/>
  <c r="D5" i="7" a="1"/>
  <c r="D5" i="7" s="1"/>
  <c r="AD124" i="6"/>
  <c r="AD123" i="6"/>
  <c r="AD122" i="6"/>
  <c r="AD121" i="6"/>
  <c r="AD120" i="6"/>
  <c r="AD119" i="6"/>
  <c r="AD118" i="6"/>
  <c r="AD117" i="6"/>
  <c r="AD116" i="6"/>
  <c r="AD115" i="6"/>
  <c r="AD114" i="6"/>
  <c r="AD113" i="6"/>
  <c r="AD112" i="6"/>
  <c r="AD111" i="6"/>
  <c r="AD110" i="6"/>
  <c r="AD109" i="6"/>
  <c r="AD108" i="6"/>
  <c r="AD107" i="6"/>
  <c r="AD106" i="6"/>
  <c r="AD105" i="6"/>
  <c r="AD104" i="6"/>
  <c r="AD103" i="6"/>
  <c r="AD102" i="6"/>
  <c r="AD101" i="6"/>
  <c r="AD100" i="6"/>
  <c r="AD99" i="6"/>
  <c r="AD98" i="6"/>
  <c r="AD97" i="6"/>
  <c r="AD96" i="6"/>
  <c r="AD95" i="6"/>
  <c r="AD94" i="6"/>
  <c r="AD93" i="6"/>
  <c r="AD92" i="6"/>
  <c r="AD91" i="6"/>
  <c r="AD90" i="6"/>
  <c r="AD89" i="6"/>
  <c r="AD88" i="6"/>
  <c r="AD87" i="6"/>
  <c r="AD86" i="6"/>
  <c r="AD85" i="6"/>
  <c r="AD84" i="6"/>
  <c r="AD83" i="6"/>
  <c r="AD82" i="6"/>
  <c r="AD81" i="6"/>
  <c r="AD80" i="6"/>
  <c r="AD79" i="6"/>
  <c r="AD78" i="6"/>
  <c r="AD77" i="6"/>
  <c r="AD76" i="6"/>
  <c r="AD75" i="6"/>
  <c r="X75" i="6"/>
  <c r="W75" i="6"/>
  <c r="AD74" i="6"/>
  <c r="X74" i="6"/>
  <c r="W74" i="6"/>
  <c r="AD73" i="6"/>
  <c r="X73" i="6"/>
  <c r="W73" i="6"/>
  <c r="AD72" i="6"/>
  <c r="X72" i="6"/>
  <c r="W72" i="6"/>
  <c r="AD71" i="6"/>
  <c r="X71" i="6"/>
  <c r="W71" i="6"/>
  <c r="AD70" i="6"/>
  <c r="X70" i="6"/>
  <c r="W70" i="6"/>
  <c r="AD69" i="6"/>
  <c r="X69" i="6"/>
  <c r="W69" i="6"/>
  <c r="AD68" i="6"/>
  <c r="X68" i="6"/>
  <c r="W68" i="6"/>
  <c r="AD67" i="6"/>
  <c r="X67" i="6"/>
  <c r="W67" i="6"/>
  <c r="AD66" i="6"/>
  <c r="X66" i="6"/>
  <c r="W66" i="6"/>
  <c r="AD65" i="6"/>
  <c r="X65" i="6"/>
  <c r="W65" i="6"/>
  <c r="AD64" i="6"/>
  <c r="X64" i="6"/>
  <c r="W64" i="6"/>
  <c r="AD63" i="6"/>
  <c r="X63" i="6"/>
  <c r="W63" i="6"/>
  <c r="AD62" i="6"/>
  <c r="X62" i="6"/>
  <c r="W62" i="6"/>
  <c r="AD61" i="6"/>
  <c r="X61" i="6"/>
  <c r="W61" i="6"/>
  <c r="AD60" i="6"/>
  <c r="X60" i="6"/>
  <c r="W60" i="6"/>
  <c r="AD59" i="6"/>
  <c r="X59" i="6"/>
  <c r="W59" i="6"/>
  <c r="AD58" i="6"/>
  <c r="X58" i="6"/>
  <c r="W58" i="6"/>
  <c r="AD57" i="6"/>
  <c r="X57" i="6"/>
  <c r="W57" i="6"/>
  <c r="AD56" i="6"/>
  <c r="X56" i="6"/>
  <c r="W56" i="6"/>
  <c r="AD55" i="6"/>
  <c r="X55" i="6"/>
  <c r="I55" i="6" s="1" a="1"/>
  <c r="I55" i="6" s="1"/>
  <c r="W55" i="6"/>
  <c r="H55" i="6"/>
  <c r="E55" i="6"/>
  <c r="AD54" i="6"/>
  <c r="X54" i="6"/>
  <c r="W54" i="6"/>
  <c r="L54" i="6"/>
  <c r="H54" i="6"/>
  <c r="E54" i="6"/>
  <c r="AD53" i="6"/>
  <c r="X53" i="6"/>
  <c r="W53" i="6"/>
  <c r="L53" i="6"/>
  <c r="H53" i="6"/>
  <c r="E53" i="6"/>
  <c r="AD52" i="6"/>
  <c r="X52" i="6"/>
  <c r="W52" i="6"/>
  <c r="L52" i="6"/>
  <c r="H52" i="6"/>
  <c r="E52" i="6"/>
  <c r="AD51" i="6"/>
  <c r="X51" i="6"/>
  <c r="W51" i="6"/>
  <c r="L51" i="6"/>
  <c r="H51" i="6"/>
  <c r="E51" i="6"/>
  <c r="AD50" i="6"/>
  <c r="X50" i="6"/>
  <c r="W50" i="6"/>
  <c r="L50" i="6"/>
  <c r="H50" i="6"/>
  <c r="E50" i="6"/>
  <c r="AD49" i="6"/>
  <c r="X49" i="6"/>
  <c r="W49" i="6"/>
  <c r="L49" i="6"/>
  <c r="H49" i="6"/>
  <c r="E49" i="6"/>
  <c r="AD48" i="6"/>
  <c r="X48" i="6"/>
  <c r="W48" i="6"/>
  <c r="L48" i="6"/>
  <c r="H48" i="6"/>
  <c r="E48" i="6"/>
  <c r="AD47" i="6"/>
  <c r="X47" i="6"/>
  <c r="W47" i="6"/>
  <c r="L47" i="6"/>
  <c r="H47" i="6"/>
  <c r="E47" i="6"/>
  <c r="AD46" i="6"/>
  <c r="X46" i="6"/>
  <c r="W46" i="6"/>
  <c r="L46" i="6"/>
  <c r="H46" i="6"/>
  <c r="E46" i="6"/>
  <c r="AD45" i="6"/>
  <c r="X45" i="6"/>
  <c r="W45" i="6"/>
  <c r="L45" i="6"/>
  <c r="H45" i="6"/>
  <c r="E45" i="6"/>
  <c r="AD44" i="6"/>
  <c r="X44" i="6"/>
  <c r="W44" i="6"/>
  <c r="L44" i="6"/>
  <c r="H44" i="6"/>
  <c r="E44" i="6"/>
  <c r="AD43" i="6"/>
  <c r="X43" i="6"/>
  <c r="W43" i="6"/>
  <c r="L43" i="6"/>
  <c r="H43" i="6"/>
  <c r="E43" i="6"/>
  <c r="AD42" i="6"/>
  <c r="X42" i="6"/>
  <c r="W42" i="6"/>
  <c r="L42" i="6"/>
  <c r="H42" i="6"/>
  <c r="E42" i="6"/>
  <c r="AD41" i="6"/>
  <c r="X41" i="6"/>
  <c r="W41" i="6"/>
  <c r="L41" i="6"/>
  <c r="H41" i="6"/>
  <c r="E41" i="6"/>
  <c r="AD40" i="6"/>
  <c r="X40" i="6"/>
  <c r="W40" i="6"/>
  <c r="L40" i="6"/>
  <c r="H40" i="6"/>
  <c r="E40" i="6"/>
  <c r="AD39" i="6"/>
  <c r="X39" i="6"/>
  <c r="W39" i="6"/>
  <c r="L39" i="6"/>
  <c r="H39" i="6"/>
  <c r="E39" i="6"/>
  <c r="AD38" i="6"/>
  <c r="X38" i="6"/>
  <c r="W38" i="6"/>
  <c r="L38" i="6"/>
  <c r="H38" i="6"/>
  <c r="E38" i="6"/>
  <c r="AD37" i="6"/>
  <c r="X37" i="6"/>
  <c r="W37" i="6"/>
  <c r="L37" i="6"/>
  <c r="H37" i="6"/>
  <c r="E37" i="6"/>
  <c r="AD36" i="6"/>
  <c r="X36" i="6"/>
  <c r="W36" i="6"/>
  <c r="L36" i="6"/>
  <c r="H36" i="6"/>
  <c r="E36" i="6"/>
  <c r="AD35" i="6"/>
  <c r="X35" i="6"/>
  <c r="W35" i="6"/>
  <c r="L35" i="6"/>
  <c r="H35" i="6"/>
  <c r="E35" i="6"/>
  <c r="AD34" i="6"/>
  <c r="X34" i="6"/>
  <c r="W34" i="6"/>
  <c r="L34" i="6"/>
  <c r="H34" i="6"/>
  <c r="E34" i="6"/>
  <c r="AD33" i="6"/>
  <c r="X33" i="6"/>
  <c r="W33" i="6"/>
  <c r="L33" i="6"/>
  <c r="H33" i="6"/>
  <c r="E33" i="6"/>
  <c r="AD32" i="6"/>
  <c r="X32" i="6"/>
  <c r="W32" i="6"/>
  <c r="L32" i="6"/>
  <c r="H32" i="6"/>
  <c r="E32" i="6"/>
  <c r="AD31" i="6"/>
  <c r="X31" i="6"/>
  <c r="W31" i="6"/>
  <c r="L31" i="6"/>
  <c r="H31" i="6"/>
  <c r="E31" i="6"/>
  <c r="AD30" i="6"/>
  <c r="X30" i="6"/>
  <c r="W30" i="6"/>
  <c r="L30" i="6"/>
  <c r="H30" i="6"/>
  <c r="E30" i="6"/>
  <c r="AD29" i="6"/>
  <c r="X29" i="6"/>
  <c r="W29" i="6"/>
  <c r="L29" i="6"/>
  <c r="H29" i="6"/>
  <c r="E29" i="6"/>
  <c r="AD28" i="6"/>
  <c r="X28" i="6"/>
  <c r="W28" i="6"/>
  <c r="L28" i="6"/>
  <c r="H28" i="6"/>
  <c r="E28" i="6"/>
  <c r="AD27" i="6"/>
  <c r="X27" i="6"/>
  <c r="W27" i="6"/>
  <c r="L27" i="6"/>
  <c r="H27" i="6"/>
  <c r="E27" i="6"/>
  <c r="AD26" i="6"/>
  <c r="X26" i="6"/>
  <c r="W26" i="6"/>
  <c r="L26" i="6"/>
  <c r="H26" i="6"/>
  <c r="E26" i="6"/>
  <c r="AD25" i="6"/>
  <c r="X25" i="6"/>
  <c r="W25" i="6"/>
  <c r="L25" i="6"/>
  <c r="H25" i="6"/>
  <c r="E25" i="6"/>
  <c r="AD24" i="6"/>
  <c r="X24" i="6"/>
  <c r="W24" i="6"/>
  <c r="L24" i="6"/>
  <c r="H24" i="6"/>
  <c r="E24" i="6"/>
  <c r="AD23" i="6"/>
  <c r="X23" i="6"/>
  <c r="W23" i="6"/>
  <c r="L23" i="6"/>
  <c r="H23" i="6"/>
  <c r="E23" i="6"/>
  <c r="AD22" i="6"/>
  <c r="X22" i="6"/>
  <c r="W22" i="6"/>
  <c r="L22" i="6"/>
  <c r="H22" i="6"/>
  <c r="E22" i="6"/>
  <c r="AD21" i="6"/>
  <c r="X21" i="6"/>
  <c r="W21" i="6"/>
  <c r="L21" i="6"/>
  <c r="H21" i="6"/>
  <c r="E21" i="6"/>
  <c r="AD20" i="6"/>
  <c r="X20" i="6"/>
  <c r="W20" i="6"/>
  <c r="L20" i="6"/>
  <c r="H20" i="6"/>
  <c r="E20" i="6"/>
  <c r="AD19" i="6"/>
  <c r="X19" i="6"/>
  <c r="W19" i="6"/>
  <c r="L19" i="6"/>
  <c r="H19" i="6"/>
  <c r="E19" i="6"/>
  <c r="AD18" i="6"/>
  <c r="X18" i="6"/>
  <c r="W18" i="6"/>
  <c r="L18" i="6"/>
  <c r="H18" i="6"/>
  <c r="E18" i="6"/>
  <c r="AD17" i="6"/>
  <c r="X17" i="6"/>
  <c r="W17" i="6"/>
  <c r="L17" i="6"/>
  <c r="H17" i="6"/>
  <c r="E17" i="6"/>
  <c r="AD16" i="6"/>
  <c r="X16" i="6"/>
  <c r="W16" i="6"/>
  <c r="L16" i="6"/>
  <c r="H16" i="6"/>
  <c r="E16" i="6"/>
  <c r="AD15" i="6"/>
  <c r="X15" i="6"/>
  <c r="W15" i="6"/>
  <c r="L15" i="6"/>
  <c r="H15" i="6"/>
  <c r="E15" i="6"/>
  <c r="AD14" i="6"/>
  <c r="X14" i="6"/>
  <c r="W14" i="6"/>
  <c r="L14" i="6"/>
  <c r="H14" i="6"/>
  <c r="E14" i="6"/>
  <c r="AD13" i="6"/>
  <c r="X13" i="6"/>
  <c r="W13" i="6"/>
  <c r="L13" i="6"/>
  <c r="H13" i="6"/>
  <c r="E13" i="6"/>
  <c r="AD12" i="6"/>
  <c r="X12" i="6"/>
  <c r="W12" i="6"/>
  <c r="L12" i="6"/>
  <c r="H12" i="6"/>
  <c r="E12" i="6"/>
  <c r="AD11" i="6"/>
  <c r="X11" i="6"/>
  <c r="W11" i="6"/>
  <c r="L11" i="6"/>
  <c r="H11" i="6"/>
  <c r="E11" i="6"/>
  <c r="AD10" i="6"/>
  <c r="X10" i="6"/>
  <c r="W10" i="6"/>
  <c r="L10" i="6"/>
  <c r="H10" i="6"/>
  <c r="E10" i="6"/>
  <c r="AD9" i="6"/>
  <c r="X9" i="6"/>
  <c r="W9" i="6"/>
  <c r="L9" i="6"/>
  <c r="H9" i="6"/>
  <c r="E9" i="6"/>
  <c r="AD8" i="6"/>
  <c r="X8" i="6"/>
  <c r="W8" i="6"/>
  <c r="L8" i="6"/>
  <c r="H8" i="6"/>
  <c r="E8" i="6"/>
  <c r="AD7" i="6"/>
  <c r="X7" i="6"/>
  <c r="W7" i="6"/>
  <c r="L7" i="6"/>
  <c r="H7" i="6"/>
  <c r="E7" i="6"/>
  <c r="AD6" i="6"/>
  <c r="X6" i="6"/>
  <c r="W6" i="6"/>
  <c r="L6" i="6"/>
  <c r="H6" i="6"/>
  <c r="E6" i="6"/>
  <c r="C6" i="6"/>
  <c r="AG6" i="6"/>
  <c r="AH6" i="6" s="1"/>
  <c r="AD5" i="6"/>
  <c r="W5" i="6"/>
  <c r="X5" i="6" s="1"/>
  <c r="L5" i="6"/>
  <c r="H5" i="6"/>
  <c r="E5" i="6"/>
  <c r="D5" i="6" a="1"/>
  <c r="D5" i="6" s="1"/>
  <c r="AD124" i="5"/>
  <c r="AD123" i="5"/>
  <c r="AD122" i="5"/>
  <c r="AD121" i="5"/>
  <c r="AD120" i="5"/>
  <c r="AD119" i="5"/>
  <c r="AD118" i="5"/>
  <c r="AD117" i="5"/>
  <c r="AD116" i="5"/>
  <c r="AD115" i="5"/>
  <c r="AD114" i="5"/>
  <c r="AD113" i="5"/>
  <c r="AD112" i="5"/>
  <c r="AD111" i="5"/>
  <c r="AD110" i="5"/>
  <c r="AD109" i="5"/>
  <c r="AD108" i="5"/>
  <c r="AD107" i="5"/>
  <c r="AD106" i="5"/>
  <c r="AD105" i="5"/>
  <c r="AD104" i="5"/>
  <c r="AD103" i="5"/>
  <c r="AD102" i="5"/>
  <c r="AD101" i="5"/>
  <c r="AD100" i="5"/>
  <c r="AD99" i="5"/>
  <c r="AD98" i="5"/>
  <c r="AD97" i="5"/>
  <c r="AD96" i="5"/>
  <c r="AD95" i="5"/>
  <c r="AD94" i="5"/>
  <c r="AD93" i="5"/>
  <c r="AD92" i="5"/>
  <c r="AD91" i="5"/>
  <c r="AD90" i="5"/>
  <c r="AD89" i="5"/>
  <c r="AD88" i="5"/>
  <c r="AD87" i="5"/>
  <c r="AD86" i="5"/>
  <c r="AD85" i="5"/>
  <c r="AD84" i="5"/>
  <c r="AD83" i="5"/>
  <c r="AD82" i="5"/>
  <c r="AD81" i="5"/>
  <c r="AD80" i="5"/>
  <c r="AD79" i="5"/>
  <c r="AD78" i="5"/>
  <c r="AD77" i="5"/>
  <c r="AD76" i="5"/>
  <c r="AD75" i="5"/>
  <c r="X75" i="5"/>
  <c r="W75" i="5"/>
  <c r="AD74" i="5"/>
  <c r="X74" i="5"/>
  <c r="W74" i="5"/>
  <c r="AD73" i="5"/>
  <c r="X73" i="5"/>
  <c r="W73" i="5"/>
  <c r="AD72" i="5"/>
  <c r="X72" i="5"/>
  <c r="W72" i="5"/>
  <c r="AD71" i="5"/>
  <c r="X71" i="5"/>
  <c r="W71" i="5"/>
  <c r="AD70" i="5"/>
  <c r="X70" i="5"/>
  <c r="W70" i="5"/>
  <c r="AD69" i="5"/>
  <c r="X69" i="5"/>
  <c r="W69" i="5"/>
  <c r="AD68" i="5"/>
  <c r="X68" i="5"/>
  <c r="W68" i="5"/>
  <c r="AD67" i="5"/>
  <c r="X67" i="5"/>
  <c r="W67" i="5"/>
  <c r="AD66" i="5"/>
  <c r="X66" i="5"/>
  <c r="W66" i="5"/>
  <c r="AD65" i="5"/>
  <c r="X65" i="5"/>
  <c r="W65" i="5"/>
  <c r="AD64" i="5"/>
  <c r="X64" i="5"/>
  <c r="W64" i="5"/>
  <c r="AD63" i="5"/>
  <c r="X63" i="5"/>
  <c r="W63" i="5"/>
  <c r="AD62" i="5"/>
  <c r="X62" i="5"/>
  <c r="W62" i="5"/>
  <c r="AD61" i="5"/>
  <c r="X61" i="5"/>
  <c r="W61" i="5"/>
  <c r="AD60" i="5"/>
  <c r="X60" i="5"/>
  <c r="W60" i="5"/>
  <c r="AD59" i="5"/>
  <c r="X59" i="5"/>
  <c r="W59" i="5"/>
  <c r="AD58" i="5"/>
  <c r="X58" i="5"/>
  <c r="W58" i="5"/>
  <c r="AD57" i="5"/>
  <c r="X57" i="5"/>
  <c r="W57" i="5"/>
  <c r="AD56" i="5"/>
  <c r="X56" i="5"/>
  <c r="W56" i="5"/>
  <c r="AD55" i="5"/>
  <c r="X55" i="5"/>
  <c r="I55" i="5" s="1" a="1"/>
  <c r="I55" i="5" s="1"/>
  <c r="W55" i="5"/>
  <c r="H55" i="5"/>
  <c r="E55" i="5"/>
  <c r="AD54" i="5"/>
  <c r="X54" i="5"/>
  <c r="W54" i="5"/>
  <c r="L54" i="5"/>
  <c r="H54" i="5"/>
  <c r="E54" i="5"/>
  <c r="AD53" i="5"/>
  <c r="X53" i="5"/>
  <c r="W53" i="5"/>
  <c r="L53" i="5"/>
  <c r="H53" i="5"/>
  <c r="E53" i="5"/>
  <c r="AD52" i="5"/>
  <c r="X52" i="5"/>
  <c r="W52" i="5"/>
  <c r="L52" i="5"/>
  <c r="H52" i="5"/>
  <c r="E52" i="5"/>
  <c r="AD51" i="5"/>
  <c r="X51" i="5"/>
  <c r="W51" i="5"/>
  <c r="L51" i="5"/>
  <c r="H51" i="5"/>
  <c r="E51" i="5"/>
  <c r="AD50" i="5"/>
  <c r="X50" i="5"/>
  <c r="W50" i="5"/>
  <c r="L50" i="5"/>
  <c r="H50" i="5"/>
  <c r="E50" i="5"/>
  <c r="AD49" i="5"/>
  <c r="X49" i="5"/>
  <c r="W49" i="5"/>
  <c r="L49" i="5"/>
  <c r="H49" i="5"/>
  <c r="E49" i="5"/>
  <c r="AD48" i="5"/>
  <c r="X48" i="5"/>
  <c r="W48" i="5"/>
  <c r="L48" i="5"/>
  <c r="H48" i="5"/>
  <c r="E48" i="5"/>
  <c r="AD47" i="5"/>
  <c r="X47" i="5"/>
  <c r="W47" i="5"/>
  <c r="L47" i="5"/>
  <c r="H47" i="5"/>
  <c r="E47" i="5"/>
  <c r="AD46" i="5"/>
  <c r="X46" i="5"/>
  <c r="W46" i="5"/>
  <c r="L46" i="5"/>
  <c r="H46" i="5"/>
  <c r="E46" i="5"/>
  <c r="AD45" i="5"/>
  <c r="X45" i="5"/>
  <c r="W45" i="5"/>
  <c r="L45" i="5"/>
  <c r="H45" i="5"/>
  <c r="E45" i="5"/>
  <c r="AD44" i="5"/>
  <c r="X44" i="5"/>
  <c r="W44" i="5"/>
  <c r="L44" i="5"/>
  <c r="H44" i="5"/>
  <c r="E44" i="5"/>
  <c r="AD43" i="5"/>
  <c r="X43" i="5"/>
  <c r="W43" i="5"/>
  <c r="L43" i="5"/>
  <c r="H43" i="5"/>
  <c r="E43" i="5"/>
  <c r="AD42" i="5"/>
  <c r="X42" i="5"/>
  <c r="W42" i="5"/>
  <c r="L42" i="5"/>
  <c r="H42" i="5"/>
  <c r="E42" i="5"/>
  <c r="AD41" i="5"/>
  <c r="X41" i="5"/>
  <c r="W41" i="5"/>
  <c r="L41" i="5"/>
  <c r="H41" i="5"/>
  <c r="E41" i="5"/>
  <c r="AD40" i="5"/>
  <c r="X40" i="5"/>
  <c r="W40" i="5"/>
  <c r="L40" i="5"/>
  <c r="H40" i="5"/>
  <c r="E40" i="5"/>
  <c r="AD39" i="5"/>
  <c r="X39" i="5"/>
  <c r="W39" i="5"/>
  <c r="L39" i="5"/>
  <c r="H39" i="5"/>
  <c r="E39" i="5"/>
  <c r="AD38" i="5"/>
  <c r="X38" i="5"/>
  <c r="W38" i="5"/>
  <c r="L38" i="5"/>
  <c r="H38" i="5"/>
  <c r="E38" i="5"/>
  <c r="AD37" i="5"/>
  <c r="X37" i="5"/>
  <c r="W37" i="5"/>
  <c r="L37" i="5"/>
  <c r="H37" i="5"/>
  <c r="E37" i="5"/>
  <c r="AD36" i="5"/>
  <c r="X36" i="5"/>
  <c r="W36" i="5"/>
  <c r="L36" i="5"/>
  <c r="H36" i="5"/>
  <c r="E36" i="5"/>
  <c r="AD35" i="5"/>
  <c r="X35" i="5"/>
  <c r="W35" i="5"/>
  <c r="L35" i="5"/>
  <c r="H35" i="5"/>
  <c r="E35" i="5"/>
  <c r="AD34" i="5"/>
  <c r="X34" i="5"/>
  <c r="W34" i="5"/>
  <c r="L34" i="5"/>
  <c r="H34" i="5"/>
  <c r="E34" i="5"/>
  <c r="AD33" i="5"/>
  <c r="X33" i="5"/>
  <c r="W33" i="5"/>
  <c r="L33" i="5"/>
  <c r="H33" i="5"/>
  <c r="E33" i="5"/>
  <c r="AD32" i="5"/>
  <c r="X32" i="5"/>
  <c r="W32" i="5"/>
  <c r="L32" i="5"/>
  <c r="H32" i="5"/>
  <c r="E32" i="5"/>
  <c r="AD31" i="5"/>
  <c r="X31" i="5"/>
  <c r="W31" i="5"/>
  <c r="L31" i="5"/>
  <c r="H31" i="5"/>
  <c r="E31" i="5"/>
  <c r="AD30" i="5"/>
  <c r="X30" i="5"/>
  <c r="W30" i="5"/>
  <c r="L30" i="5"/>
  <c r="H30" i="5"/>
  <c r="E30" i="5"/>
  <c r="AD29" i="5"/>
  <c r="X29" i="5"/>
  <c r="W29" i="5"/>
  <c r="L29" i="5"/>
  <c r="H29" i="5"/>
  <c r="E29" i="5"/>
  <c r="AD28" i="5"/>
  <c r="X28" i="5"/>
  <c r="W28" i="5"/>
  <c r="L28" i="5"/>
  <c r="H28" i="5"/>
  <c r="E28" i="5"/>
  <c r="AD27" i="5"/>
  <c r="X27" i="5"/>
  <c r="W27" i="5"/>
  <c r="L27" i="5"/>
  <c r="H27" i="5"/>
  <c r="E27" i="5"/>
  <c r="AD26" i="5"/>
  <c r="X26" i="5"/>
  <c r="W26" i="5"/>
  <c r="L26" i="5"/>
  <c r="H26" i="5"/>
  <c r="E26" i="5"/>
  <c r="AD25" i="5"/>
  <c r="X25" i="5"/>
  <c r="W25" i="5"/>
  <c r="L25" i="5"/>
  <c r="H25" i="5"/>
  <c r="E25" i="5"/>
  <c r="AD24" i="5"/>
  <c r="X24" i="5"/>
  <c r="W24" i="5"/>
  <c r="L24" i="5"/>
  <c r="H24" i="5"/>
  <c r="E24" i="5"/>
  <c r="AD23" i="5"/>
  <c r="X23" i="5"/>
  <c r="W23" i="5"/>
  <c r="L23" i="5"/>
  <c r="H23" i="5"/>
  <c r="E23" i="5"/>
  <c r="AD22" i="5"/>
  <c r="X22" i="5"/>
  <c r="W22" i="5"/>
  <c r="L22" i="5"/>
  <c r="H22" i="5"/>
  <c r="E22" i="5"/>
  <c r="AD21" i="5"/>
  <c r="X21" i="5"/>
  <c r="W21" i="5"/>
  <c r="L21" i="5"/>
  <c r="H21" i="5"/>
  <c r="E21" i="5"/>
  <c r="AD20" i="5"/>
  <c r="X20" i="5"/>
  <c r="W20" i="5"/>
  <c r="L20" i="5"/>
  <c r="H20" i="5"/>
  <c r="E20" i="5"/>
  <c r="AD19" i="5"/>
  <c r="X19" i="5"/>
  <c r="W19" i="5"/>
  <c r="L19" i="5"/>
  <c r="H19" i="5"/>
  <c r="E19" i="5"/>
  <c r="AD18" i="5"/>
  <c r="X18" i="5"/>
  <c r="W18" i="5"/>
  <c r="L18" i="5"/>
  <c r="H18" i="5"/>
  <c r="E18" i="5"/>
  <c r="AD17" i="5"/>
  <c r="X17" i="5"/>
  <c r="W17" i="5"/>
  <c r="L17" i="5"/>
  <c r="H17" i="5"/>
  <c r="E17" i="5"/>
  <c r="AD16" i="5"/>
  <c r="X16" i="5"/>
  <c r="W16" i="5"/>
  <c r="L16" i="5"/>
  <c r="H16" i="5"/>
  <c r="E16" i="5"/>
  <c r="AD15" i="5"/>
  <c r="X15" i="5"/>
  <c r="W15" i="5"/>
  <c r="L15" i="5"/>
  <c r="H15" i="5"/>
  <c r="E15" i="5"/>
  <c r="AD14" i="5"/>
  <c r="X14" i="5"/>
  <c r="W14" i="5"/>
  <c r="L14" i="5"/>
  <c r="H14" i="5"/>
  <c r="E14" i="5"/>
  <c r="AD13" i="5"/>
  <c r="X13" i="5"/>
  <c r="W13" i="5"/>
  <c r="L13" i="5"/>
  <c r="H13" i="5"/>
  <c r="E13" i="5"/>
  <c r="AD12" i="5"/>
  <c r="X12" i="5"/>
  <c r="W12" i="5"/>
  <c r="L12" i="5"/>
  <c r="H12" i="5"/>
  <c r="E12" i="5"/>
  <c r="AD11" i="5"/>
  <c r="X11" i="5"/>
  <c r="W11" i="5"/>
  <c r="L11" i="5"/>
  <c r="H11" i="5"/>
  <c r="E11" i="5"/>
  <c r="AD10" i="5"/>
  <c r="X10" i="5"/>
  <c r="W10" i="5"/>
  <c r="L10" i="5"/>
  <c r="H10" i="5"/>
  <c r="E10" i="5"/>
  <c r="AD9" i="5"/>
  <c r="X9" i="5"/>
  <c r="W9" i="5"/>
  <c r="L9" i="5"/>
  <c r="H9" i="5"/>
  <c r="E9" i="5"/>
  <c r="AD8" i="5"/>
  <c r="X8" i="5"/>
  <c r="W8" i="5"/>
  <c r="L8" i="5"/>
  <c r="H8" i="5"/>
  <c r="E8" i="5"/>
  <c r="C8" i="5"/>
  <c r="AD7" i="5"/>
  <c r="X7" i="5"/>
  <c r="W7" i="5"/>
  <c r="L7" i="5"/>
  <c r="H7" i="5"/>
  <c r="E7" i="5"/>
  <c r="C7" i="5"/>
  <c r="D7" i="5" s="1" a="1"/>
  <c r="D7" i="5" s="1"/>
  <c r="AD6" i="5"/>
  <c r="X6" i="5"/>
  <c r="W6" i="5"/>
  <c r="L6" i="5"/>
  <c r="H6" i="5"/>
  <c r="E6" i="5"/>
  <c r="D6" i="5" a="1"/>
  <c r="D6" i="5" s="1"/>
  <c r="C6" i="5"/>
  <c r="AG5" i="5"/>
  <c r="S18" i="5" s="1"/>
  <c r="AD5" i="5"/>
  <c r="X5" i="5"/>
  <c r="W5" i="5"/>
  <c r="L5" i="5"/>
  <c r="H5" i="5"/>
  <c r="E5" i="5"/>
  <c r="D5" i="5" a="1"/>
  <c r="D5" i="5" s="1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X75" i="4"/>
  <c r="W75" i="4"/>
  <c r="AD74" i="4"/>
  <c r="X74" i="4"/>
  <c r="W74" i="4"/>
  <c r="AD73" i="4"/>
  <c r="X73" i="4"/>
  <c r="W73" i="4"/>
  <c r="AD72" i="4"/>
  <c r="X72" i="4"/>
  <c r="W72" i="4"/>
  <c r="AD71" i="4"/>
  <c r="X71" i="4"/>
  <c r="W71" i="4"/>
  <c r="AD70" i="4"/>
  <c r="X70" i="4"/>
  <c r="W70" i="4"/>
  <c r="AD69" i="4"/>
  <c r="X69" i="4"/>
  <c r="W69" i="4"/>
  <c r="AD68" i="4"/>
  <c r="X68" i="4"/>
  <c r="W68" i="4"/>
  <c r="AD67" i="4"/>
  <c r="X67" i="4"/>
  <c r="W67" i="4"/>
  <c r="AD66" i="4"/>
  <c r="X66" i="4"/>
  <c r="W66" i="4"/>
  <c r="AD65" i="4"/>
  <c r="X65" i="4"/>
  <c r="W65" i="4"/>
  <c r="AD64" i="4"/>
  <c r="X64" i="4"/>
  <c r="W64" i="4"/>
  <c r="AD63" i="4"/>
  <c r="X63" i="4"/>
  <c r="W63" i="4"/>
  <c r="AD62" i="4"/>
  <c r="X62" i="4"/>
  <c r="W62" i="4"/>
  <c r="AD61" i="4"/>
  <c r="X61" i="4"/>
  <c r="W61" i="4"/>
  <c r="AD60" i="4"/>
  <c r="X60" i="4"/>
  <c r="W60" i="4"/>
  <c r="AD59" i="4"/>
  <c r="X59" i="4"/>
  <c r="W59" i="4"/>
  <c r="AD58" i="4"/>
  <c r="X58" i="4"/>
  <c r="W58" i="4"/>
  <c r="AD57" i="4"/>
  <c r="X57" i="4"/>
  <c r="W57" i="4"/>
  <c r="AD56" i="4"/>
  <c r="X56" i="4"/>
  <c r="W56" i="4"/>
  <c r="AD55" i="4"/>
  <c r="X55" i="4"/>
  <c r="I55" i="4" s="1" a="1"/>
  <c r="I55" i="4" s="1"/>
  <c r="W55" i="4"/>
  <c r="H55" i="4"/>
  <c r="E55" i="4"/>
  <c r="AD54" i="4"/>
  <c r="X54" i="4"/>
  <c r="W54" i="4"/>
  <c r="L54" i="4"/>
  <c r="H54" i="4"/>
  <c r="E54" i="4"/>
  <c r="AD53" i="4"/>
  <c r="X53" i="4"/>
  <c r="W53" i="4"/>
  <c r="L53" i="4"/>
  <c r="H53" i="4"/>
  <c r="E53" i="4"/>
  <c r="AD52" i="4"/>
  <c r="X52" i="4"/>
  <c r="W52" i="4"/>
  <c r="L52" i="4"/>
  <c r="H52" i="4"/>
  <c r="E52" i="4"/>
  <c r="AD51" i="4"/>
  <c r="X51" i="4"/>
  <c r="W51" i="4"/>
  <c r="L51" i="4"/>
  <c r="H51" i="4"/>
  <c r="E51" i="4"/>
  <c r="AD50" i="4"/>
  <c r="X50" i="4"/>
  <c r="W50" i="4"/>
  <c r="L50" i="4"/>
  <c r="H50" i="4"/>
  <c r="E50" i="4"/>
  <c r="AD49" i="4"/>
  <c r="X49" i="4"/>
  <c r="W49" i="4"/>
  <c r="L49" i="4"/>
  <c r="H49" i="4"/>
  <c r="E49" i="4"/>
  <c r="AD48" i="4"/>
  <c r="X48" i="4"/>
  <c r="W48" i="4"/>
  <c r="L48" i="4"/>
  <c r="H48" i="4"/>
  <c r="E48" i="4"/>
  <c r="AD47" i="4"/>
  <c r="X47" i="4"/>
  <c r="W47" i="4"/>
  <c r="L47" i="4"/>
  <c r="H47" i="4"/>
  <c r="E47" i="4"/>
  <c r="AD46" i="4"/>
  <c r="X46" i="4"/>
  <c r="W46" i="4"/>
  <c r="L46" i="4"/>
  <c r="H46" i="4"/>
  <c r="E46" i="4"/>
  <c r="AD45" i="4"/>
  <c r="X45" i="4"/>
  <c r="W45" i="4"/>
  <c r="L45" i="4"/>
  <c r="H45" i="4"/>
  <c r="E45" i="4"/>
  <c r="AD44" i="4"/>
  <c r="X44" i="4"/>
  <c r="W44" i="4"/>
  <c r="L44" i="4"/>
  <c r="H44" i="4"/>
  <c r="E44" i="4"/>
  <c r="AD43" i="4"/>
  <c r="X43" i="4"/>
  <c r="W43" i="4"/>
  <c r="L43" i="4"/>
  <c r="H43" i="4"/>
  <c r="E43" i="4"/>
  <c r="AD42" i="4"/>
  <c r="X42" i="4"/>
  <c r="W42" i="4"/>
  <c r="L42" i="4"/>
  <c r="H42" i="4"/>
  <c r="E42" i="4"/>
  <c r="AD41" i="4"/>
  <c r="X41" i="4"/>
  <c r="W41" i="4"/>
  <c r="L41" i="4"/>
  <c r="H41" i="4"/>
  <c r="E41" i="4"/>
  <c r="AD40" i="4"/>
  <c r="X40" i="4"/>
  <c r="W40" i="4"/>
  <c r="L40" i="4"/>
  <c r="H40" i="4"/>
  <c r="E40" i="4"/>
  <c r="AD39" i="4"/>
  <c r="X39" i="4"/>
  <c r="W39" i="4"/>
  <c r="L39" i="4"/>
  <c r="H39" i="4"/>
  <c r="E39" i="4"/>
  <c r="AD38" i="4"/>
  <c r="X38" i="4"/>
  <c r="W38" i="4"/>
  <c r="L38" i="4"/>
  <c r="H38" i="4"/>
  <c r="E38" i="4"/>
  <c r="AD37" i="4"/>
  <c r="X37" i="4"/>
  <c r="W37" i="4"/>
  <c r="L37" i="4"/>
  <c r="H37" i="4"/>
  <c r="E37" i="4"/>
  <c r="AD36" i="4"/>
  <c r="X36" i="4"/>
  <c r="W36" i="4"/>
  <c r="L36" i="4"/>
  <c r="H36" i="4"/>
  <c r="E36" i="4"/>
  <c r="AD35" i="4"/>
  <c r="X35" i="4"/>
  <c r="W35" i="4"/>
  <c r="L35" i="4"/>
  <c r="H35" i="4"/>
  <c r="E35" i="4"/>
  <c r="AD34" i="4"/>
  <c r="X34" i="4"/>
  <c r="W34" i="4"/>
  <c r="L34" i="4"/>
  <c r="H34" i="4"/>
  <c r="E34" i="4"/>
  <c r="AD33" i="4"/>
  <c r="X33" i="4"/>
  <c r="W33" i="4"/>
  <c r="L33" i="4"/>
  <c r="H33" i="4"/>
  <c r="E33" i="4"/>
  <c r="AD32" i="4"/>
  <c r="X32" i="4"/>
  <c r="W32" i="4"/>
  <c r="L32" i="4"/>
  <c r="H32" i="4"/>
  <c r="E32" i="4"/>
  <c r="AD31" i="4"/>
  <c r="X31" i="4"/>
  <c r="W31" i="4"/>
  <c r="L31" i="4"/>
  <c r="H31" i="4"/>
  <c r="E31" i="4"/>
  <c r="AD30" i="4"/>
  <c r="X30" i="4"/>
  <c r="W30" i="4"/>
  <c r="L30" i="4"/>
  <c r="H30" i="4"/>
  <c r="E30" i="4"/>
  <c r="AD29" i="4"/>
  <c r="X29" i="4"/>
  <c r="W29" i="4"/>
  <c r="L29" i="4"/>
  <c r="H29" i="4"/>
  <c r="E29" i="4"/>
  <c r="AD28" i="4"/>
  <c r="X28" i="4"/>
  <c r="W28" i="4"/>
  <c r="L28" i="4"/>
  <c r="H28" i="4"/>
  <c r="E28" i="4"/>
  <c r="AD27" i="4"/>
  <c r="X27" i="4"/>
  <c r="W27" i="4"/>
  <c r="L27" i="4"/>
  <c r="H27" i="4"/>
  <c r="E27" i="4"/>
  <c r="AD26" i="4"/>
  <c r="X26" i="4"/>
  <c r="W26" i="4"/>
  <c r="L26" i="4"/>
  <c r="H26" i="4"/>
  <c r="E26" i="4"/>
  <c r="AD25" i="4"/>
  <c r="X25" i="4"/>
  <c r="W25" i="4"/>
  <c r="L25" i="4"/>
  <c r="H25" i="4"/>
  <c r="E25" i="4"/>
  <c r="AD24" i="4"/>
  <c r="X24" i="4"/>
  <c r="W24" i="4"/>
  <c r="L24" i="4"/>
  <c r="H24" i="4"/>
  <c r="E24" i="4"/>
  <c r="AD23" i="4"/>
  <c r="X23" i="4"/>
  <c r="W23" i="4"/>
  <c r="L23" i="4"/>
  <c r="H23" i="4"/>
  <c r="E23" i="4"/>
  <c r="AD22" i="4"/>
  <c r="X22" i="4"/>
  <c r="W22" i="4"/>
  <c r="L22" i="4"/>
  <c r="H22" i="4"/>
  <c r="E22" i="4"/>
  <c r="AD21" i="4"/>
  <c r="X21" i="4"/>
  <c r="W21" i="4"/>
  <c r="L21" i="4"/>
  <c r="H21" i="4"/>
  <c r="E21" i="4"/>
  <c r="AD20" i="4"/>
  <c r="X20" i="4"/>
  <c r="W20" i="4"/>
  <c r="L20" i="4"/>
  <c r="H20" i="4"/>
  <c r="E20" i="4"/>
  <c r="AD19" i="4"/>
  <c r="X19" i="4"/>
  <c r="W19" i="4"/>
  <c r="L19" i="4"/>
  <c r="H19" i="4"/>
  <c r="E19" i="4"/>
  <c r="AD18" i="4"/>
  <c r="X18" i="4"/>
  <c r="W18" i="4"/>
  <c r="L18" i="4"/>
  <c r="H18" i="4"/>
  <c r="E18" i="4"/>
  <c r="AD17" i="4"/>
  <c r="X17" i="4"/>
  <c r="W17" i="4"/>
  <c r="L17" i="4"/>
  <c r="H17" i="4"/>
  <c r="E17" i="4"/>
  <c r="AD16" i="4"/>
  <c r="X16" i="4"/>
  <c r="W16" i="4"/>
  <c r="L16" i="4"/>
  <c r="H16" i="4"/>
  <c r="E16" i="4"/>
  <c r="AD15" i="4"/>
  <c r="X15" i="4"/>
  <c r="W15" i="4"/>
  <c r="L15" i="4"/>
  <c r="H15" i="4"/>
  <c r="E15" i="4"/>
  <c r="AD14" i="4"/>
  <c r="X14" i="4"/>
  <c r="W14" i="4"/>
  <c r="L14" i="4"/>
  <c r="H14" i="4"/>
  <c r="E14" i="4"/>
  <c r="AD13" i="4"/>
  <c r="X13" i="4"/>
  <c r="W13" i="4"/>
  <c r="L13" i="4"/>
  <c r="H13" i="4"/>
  <c r="E13" i="4"/>
  <c r="AD12" i="4"/>
  <c r="X12" i="4"/>
  <c r="W12" i="4"/>
  <c r="L12" i="4"/>
  <c r="H12" i="4"/>
  <c r="E12" i="4"/>
  <c r="AD11" i="4"/>
  <c r="X11" i="4"/>
  <c r="W11" i="4"/>
  <c r="L11" i="4"/>
  <c r="H11" i="4"/>
  <c r="E11" i="4"/>
  <c r="AD10" i="4"/>
  <c r="X10" i="4"/>
  <c r="W10" i="4"/>
  <c r="L10" i="4"/>
  <c r="H10" i="4"/>
  <c r="E10" i="4"/>
  <c r="AD9" i="4"/>
  <c r="X9" i="4"/>
  <c r="W9" i="4"/>
  <c r="L9" i="4"/>
  <c r="H9" i="4"/>
  <c r="E9" i="4"/>
  <c r="AD8" i="4"/>
  <c r="X8" i="4"/>
  <c r="W8" i="4"/>
  <c r="L8" i="4"/>
  <c r="H8" i="4"/>
  <c r="E8" i="4"/>
  <c r="AD7" i="4"/>
  <c r="X7" i="4"/>
  <c r="W7" i="4"/>
  <c r="L7" i="4"/>
  <c r="H7" i="4"/>
  <c r="E7" i="4"/>
  <c r="AD6" i="4"/>
  <c r="X6" i="4"/>
  <c r="W6" i="4"/>
  <c r="L6" i="4"/>
  <c r="H6" i="4"/>
  <c r="E6" i="4"/>
  <c r="D6" i="4" a="1"/>
  <c r="D6" i="4" s="1"/>
  <c r="C6" i="4"/>
  <c r="C7" i="4" s="1"/>
  <c r="AG5" i="4"/>
  <c r="AG6" i="4" s="1"/>
  <c r="AD5" i="4"/>
  <c r="W5" i="4"/>
  <c r="X5" i="4" s="1"/>
  <c r="L5" i="4"/>
  <c r="H5" i="4"/>
  <c r="E5" i="4"/>
  <c r="D5" i="4" a="1"/>
  <c r="D5" i="4" s="1"/>
  <c r="S18" i="1"/>
  <c r="J5" i="1" a="1"/>
  <c r="J5" i="1" s="1"/>
  <c r="H5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6" i="1"/>
  <c r="H5" i="1"/>
  <c r="D5" i="1" a="1"/>
  <c r="D5" i="1" s="1"/>
  <c r="K6" i="1" s="1"/>
  <c r="E55" i="1"/>
  <c r="J55" i="1" s="1" a="1"/>
  <c r="J55" i="1" s="1"/>
  <c r="E54" i="1"/>
  <c r="J54" i="1" s="1" a="1"/>
  <c r="J54" i="1" s="1"/>
  <c r="E53" i="1"/>
  <c r="J53" i="1" s="1" a="1"/>
  <c r="J53" i="1" s="1"/>
  <c r="E52" i="1"/>
  <c r="J52" i="1" s="1" a="1"/>
  <c r="J52" i="1" s="1"/>
  <c r="E51" i="1"/>
  <c r="J51" i="1" s="1" a="1"/>
  <c r="J51" i="1" s="1"/>
  <c r="E50" i="1"/>
  <c r="J50" i="1" s="1" a="1"/>
  <c r="J50" i="1" s="1"/>
  <c r="E49" i="1"/>
  <c r="J49" i="1" s="1" a="1"/>
  <c r="J49" i="1" s="1"/>
  <c r="E48" i="1"/>
  <c r="J48" i="1" s="1" a="1"/>
  <c r="J48" i="1" s="1"/>
  <c r="E47" i="1"/>
  <c r="J47" i="1" s="1" a="1"/>
  <c r="J47" i="1" s="1"/>
  <c r="E46" i="1"/>
  <c r="J46" i="1" s="1" a="1"/>
  <c r="J46" i="1" s="1"/>
  <c r="E45" i="1"/>
  <c r="J45" i="1" s="1" a="1"/>
  <c r="J45" i="1" s="1"/>
  <c r="E44" i="1"/>
  <c r="J44" i="1" s="1" a="1"/>
  <c r="J44" i="1" s="1"/>
  <c r="E43" i="1"/>
  <c r="J43" i="1" s="1" a="1"/>
  <c r="J43" i="1" s="1"/>
  <c r="E42" i="1"/>
  <c r="J42" i="1" s="1" a="1"/>
  <c r="J42" i="1" s="1"/>
  <c r="E41" i="1"/>
  <c r="J41" i="1" s="1" a="1"/>
  <c r="J41" i="1" s="1"/>
  <c r="E40" i="1"/>
  <c r="J40" i="1" s="1" a="1"/>
  <c r="J40" i="1" s="1"/>
  <c r="E39" i="1"/>
  <c r="J39" i="1" s="1" a="1"/>
  <c r="J39" i="1" s="1"/>
  <c r="E38" i="1"/>
  <c r="J38" i="1" s="1" a="1"/>
  <c r="J38" i="1" s="1"/>
  <c r="E37" i="1"/>
  <c r="J37" i="1" s="1" a="1"/>
  <c r="J37" i="1" s="1"/>
  <c r="E36" i="1"/>
  <c r="J36" i="1" s="1" a="1"/>
  <c r="J36" i="1" s="1"/>
  <c r="E35" i="1"/>
  <c r="J35" i="1" s="1" a="1"/>
  <c r="J35" i="1" s="1"/>
  <c r="E34" i="1"/>
  <c r="J34" i="1" s="1" a="1"/>
  <c r="J34" i="1" s="1"/>
  <c r="E33" i="1"/>
  <c r="J33" i="1" s="1" a="1"/>
  <c r="J33" i="1" s="1"/>
  <c r="E32" i="1"/>
  <c r="J32" i="1" s="1" a="1"/>
  <c r="J32" i="1" s="1"/>
  <c r="E31" i="1"/>
  <c r="J31" i="1" s="1" a="1"/>
  <c r="J31" i="1" s="1"/>
  <c r="E30" i="1"/>
  <c r="J30" i="1" s="1" a="1"/>
  <c r="J30" i="1" s="1"/>
  <c r="E29" i="1"/>
  <c r="J29" i="1" s="1" a="1"/>
  <c r="J29" i="1" s="1"/>
  <c r="E28" i="1"/>
  <c r="J28" i="1" s="1" a="1"/>
  <c r="J28" i="1" s="1"/>
  <c r="E27" i="1"/>
  <c r="J27" i="1" s="1" a="1"/>
  <c r="J27" i="1" s="1"/>
  <c r="E26" i="1"/>
  <c r="J26" i="1" s="1" a="1"/>
  <c r="J26" i="1" s="1"/>
  <c r="E25" i="1"/>
  <c r="J25" i="1" s="1" a="1"/>
  <c r="J25" i="1" s="1"/>
  <c r="E24" i="1"/>
  <c r="J24" i="1" s="1" a="1"/>
  <c r="J24" i="1" s="1"/>
  <c r="E23" i="1"/>
  <c r="J23" i="1" s="1" a="1"/>
  <c r="J23" i="1" s="1"/>
  <c r="E22" i="1"/>
  <c r="J22" i="1" s="1" a="1"/>
  <c r="J22" i="1" s="1"/>
  <c r="E21" i="1"/>
  <c r="J21" i="1" s="1" a="1"/>
  <c r="J21" i="1" s="1"/>
  <c r="E20" i="1"/>
  <c r="J20" i="1" s="1" a="1"/>
  <c r="J20" i="1" s="1"/>
  <c r="E19" i="1"/>
  <c r="J19" i="1" s="1" a="1"/>
  <c r="J19" i="1" s="1"/>
  <c r="E18" i="1"/>
  <c r="J18" i="1" s="1" a="1"/>
  <c r="J18" i="1" s="1"/>
  <c r="E17" i="1"/>
  <c r="J17" i="1" s="1" a="1"/>
  <c r="J17" i="1" s="1"/>
  <c r="E16" i="1"/>
  <c r="J16" i="1" s="1" a="1"/>
  <c r="J16" i="1" s="1"/>
  <c r="E15" i="1"/>
  <c r="J15" i="1" s="1" a="1"/>
  <c r="J15" i="1" s="1"/>
  <c r="E14" i="1"/>
  <c r="J14" i="1" s="1" a="1"/>
  <c r="J14" i="1" s="1"/>
  <c r="E13" i="1"/>
  <c r="J13" i="1" s="1" a="1"/>
  <c r="J13" i="1" s="1"/>
  <c r="E12" i="1"/>
  <c r="J12" i="1" s="1" a="1"/>
  <c r="J12" i="1" s="1"/>
  <c r="E11" i="1"/>
  <c r="J11" i="1" s="1" a="1"/>
  <c r="J11" i="1" s="1"/>
  <c r="E10" i="1"/>
  <c r="J10" i="1" s="1" a="1"/>
  <c r="J10" i="1" s="1"/>
  <c r="E9" i="1"/>
  <c r="J9" i="1" s="1" a="1"/>
  <c r="J9" i="1" s="1"/>
  <c r="E8" i="1"/>
  <c r="J8" i="1" s="1" a="1"/>
  <c r="J8" i="1" s="1"/>
  <c r="E7" i="1"/>
  <c r="J7" i="1" s="1" a="1"/>
  <c r="J7" i="1" s="1"/>
  <c r="E6" i="1"/>
  <c r="J6" i="1" s="1" a="1"/>
  <c r="J6" i="1" s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M5" i="1" s="1" a="1"/>
  <c r="M5" i="1" s="1"/>
  <c r="E5" i="1"/>
  <c r="AG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X75" i="1"/>
  <c r="W75" i="1"/>
  <c r="AD74" i="1"/>
  <c r="X74" i="1"/>
  <c r="W74" i="1"/>
  <c r="AD73" i="1"/>
  <c r="X73" i="1"/>
  <c r="W73" i="1"/>
  <c r="AD72" i="1"/>
  <c r="X72" i="1"/>
  <c r="W72" i="1"/>
  <c r="AD71" i="1"/>
  <c r="X71" i="1"/>
  <c r="W71" i="1"/>
  <c r="AD70" i="1"/>
  <c r="X70" i="1"/>
  <c r="W70" i="1"/>
  <c r="AD69" i="1"/>
  <c r="X69" i="1"/>
  <c r="W69" i="1"/>
  <c r="AD68" i="1"/>
  <c r="X68" i="1"/>
  <c r="W68" i="1"/>
  <c r="AD67" i="1"/>
  <c r="X67" i="1"/>
  <c r="W67" i="1"/>
  <c r="AD66" i="1"/>
  <c r="X66" i="1"/>
  <c r="W66" i="1"/>
  <c r="AD65" i="1"/>
  <c r="X65" i="1"/>
  <c r="W65" i="1"/>
  <c r="AD64" i="1"/>
  <c r="X64" i="1"/>
  <c r="W64" i="1"/>
  <c r="AD63" i="1"/>
  <c r="X63" i="1"/>
  <c r="W63" i="1"/>
  <c r="AD62" i="1"/>
  <c r="X62" i="1"/>
  <c r="W62" i="1"/>
  <c r="AD61" i="1"/>
  <c r="X61" i="1"/>
  <c r="W61" i="1"/>
  <c r="AD60" i="1"/>
  <c r="X60" i="1"/>
  <c r="W60" i="1"/>
  <c r="AD59" i="1"/>
  <c r="X59" i="1"/>
  <c r="W59" i="1"/>
  <c r="AD58" i="1"/>
  <c r="X58" i="1"/>
  <c r="W58" i="1"/>
  <c r="AD57" i="1"/>
  <c r="X57" i="1"/>
  <c r="W57" i="1"/>
  <c r="AD56" i="1"/>
  <c r="X56" i="1"/>
  <c r="W56" i="1"/>
  <c r="AD55" i="1"/>
  <c r="X55" i="1"/>
  <c r="I55" i="1" s="1" a="1"/>
  <c r="I55" i="1" s="1"/>
  <c r="W55" i="1"/>
  <c r="AD54" i="1"/>
  <c r="X54" i="1"/>
  <c r="W54" i="1"/>
  <c r="AD53" i="1"/>
  <c r="X53" i="1"/>
  <c r="W53" i="1"/>
  <c r="AD52" i="1"/>
  <c r="X52" i="1"/>
  <c r="W52" i="1"/>
  <c r="AD51" i="1"/>
  <c r="X51" i="1"/>
  <c r="W51" i="1"/>
  <c r="AD50" i="1"/>
  <c r="X50" i="1"/>
  <c r="W50" i="1"/>
  <c r="AD49" i="1"/>
  <c r="X49" i="1"/>
  <c r="W49" i="1"/>
  <c r="AD48" i="1"/>
  <c r="X48" i="1"/>
  <c r="W48" i="1"/>
  <c r="AD47" i="1"/>
  <c r="X47" i="1"/>
  <c r="W47" i="1"/>
  <c r="AD46" i="1"/>
  <c r="X46" i="1"/>
  <c r="W46" i="1"/>
  <c r="AD45" i="1"/>
  <c r="X45" i="1"/>
  <c r="W45" i="1"/>
  <c r="AD44" i="1"/>
  <c r="X44" i="1"/>
  <c r="W44" i="1"/>
  <c r="AD43" i="1"/>
  <c r="X43" i="1"/>
  <c r="W43" i="1"/>
  <c r="AD42" i="1"/>
  <c r="X42" i="1"/>
  <c r="W42" i="1"/>
  <c r="AD41" i="1"/>
  <c r="X41" i="1"/>
  <c r="W41" i="1"/>
  <c r="AD40" i="1"/>
  <c r="X40" i="1"/>
  <c r="W40" i="1"/>
  <c r="AD39" i="1"/>
  <c r="X39" i="1"/>
  <c r="W39" i="1"/>
  <c r="AD38" i="1"/>
  <c r="X38" i="1"/>
  <c r="W38" i="1"/>
  <c r="AD37" i="1"/>
  <c r="X37" i="1"/>
  <c r="W37" i="1"/>
  <c r="AD36" i="1"/>
  <c r="X36" i="1"/>
  <c r="W36" i="1"/>
  <c r="AD35" i="1"/>
  <c r="X35" i="1"/>
  <c r="W35" i="1"/>
  <c r="AD34" i="1"/>
  <c r="X34" i="1"/>
  <c r="W34" i="1"/>
  <c r="AD33" i="1"/>
  <c r="X33" i="1"/>
  <c r="W33" i="1"/>
  <c r="AD32" i="1"/>
  <c r="X32" i="1"/>
  <c r="W32" i="1"/>
  <c r="AD31" i="1"/>
  <c r="X31" i="1"/>
  <c r="W31" i="1"/>
  <c r="AD30" i="1"/>
  <c r="X30" i="1"/>
  <c r="W30" i="1"/>
  <c r="AD29" i="1"/>
  <c r="X29" i="1"/>
  <c r="W29" i="1"/>
  <c r="AD28" i="1"/>
  <c r="X28" i="1"/>
  <c r="W28" i="1"/>
  <c r="AD27" i="1"/>
  <c r="X27" i="1"/>
  <c r="W27" i="1"/>
  <c r="AD26" i="1"/>
  <c r="X26" i="1"/>
  <c r="W26" i="1"/>
  <c r="AD25" i="1"/>
  <c r="X25" i="1"/>
  <c r="W25" i="1"/>
  <c r="AD24" i="1"/>
  <c r="X24" i="1"/>
  <c r="W24" i="1"/>
  <c r="AD23" i="1"/>
  <c r="X23" i="1"/>
  <c r="W23" i="1"/>
  <c r="AD22" i="1"/>
  <c r="X22" i="1"/>
  <c r="W22" i="1"/>
  <c r="AD21" i="1"/>
  <c r="X21" i="1"/>
  <c r="W21" i="1"/>
  <c r="AD20" i="1"/>
  <c r="X20" i="1"/>
  <c r="W20" i="1"/>
  <c r="AD19" i="1"/>
  <c r="X19" i="1"/>
  <c r="W19" i="1"/>
  <c r="AD18" i="1"/>
  <c r="X18" i="1"/>
  <c r="W18" i="1"/>
  <c r="AD17" i="1"/>
  <c r="X17" i="1"/>
  <c r="W17" i="1"/>
  <c r="AD16" i="1"/>
  <c r="X16" i="1"/>
  <c r="W16" i="1"/>
  <c r="AD15" i="1"/>
  <c r="X15" i="1"/>
  <c r="W15" i="1"/>
  <c r="AD14" i="1"/>
  <c r="X14" i="1"/>
  <c r="W14" i="1"/>
  <c r="AD13" i="1"/>
  <c r="X13" i="1"/>
  <c r="W13" i="1"/>
  <c r="AD12" i="1"/>
  <c r="X12" i="1"/>
  <c r="W12" i="1"/>
  <c r="AD11" i="1"/>
  <c r="X11" i="1"/>
  <c r="W11" i="1"/>
  <c r="AD10" i="1"/>
  <c r="X10" i="1"/>
  <c r="W10" i="1"/>
  <c r="AD9" i="1"/>
  <c r="X9" i="1"/>
  <c r="W9" i="1"/>
  <c r="AD8" i="1"/>
  <c r="X8" i="1"/>
  <c r="W8" i="1"/>
  <c r="AD7" i="1"/>
  <c r="X7" i="1"/>
  <c r="W7" i="1"/>
  <c r="AD6" i="1"/>
  <c r="X6" i="1"/>
  <c r="W6" i="1"/>
  <c r="AG6" i="1" s="1"/>
  <c r="AD5" i="1"/>
  <c r="W5" i="1"/>
  <c r="X5" i="1" s="1"/>
  <c r="C6" i="1"/>
  <c r="D6" i="1" s="1" a="1"/>
  <c r="D6" i="1" s="1"/>
  <c r="I6" i="1" s="1" a="1"/>
  <c r="I6" i="1" s="1"/>
  <c r="S29" i="1" l="1"/>
  <c r="M5" i="5" a="1"/>
  <c r="M5" i="5" s="1"/>
  <c r="M5" i="4" a="1"/>
  <c r="M5" i="4" s="1"/>
  <c r="C8" i="13"/>
  <c r="D7" i="13" a="1"/>
  <c r="D7" i="13" s="1"/>
  <c r="K6" i="13"/>
  <c r="AG6" i="13"/>
  <c r="AI6" i="12"/>
  <c r="N5" i="12" s="1"/>
  <c r="O5" i="12" s="1" a="1"/>
  <c r="O5" i="12" s="1"/>
  <c r="AH6" i="12"/>
  <c r="AG7" i="12" s="1"/>
  <c r="G5" i="12"/>
  <c r="F5" i="12" s="1"/>
  <c r="P5" i="12" s="1"/>
  <c r="C8" i="12"/>
  <c r="K6" i="12"/>
  <c r="K6" i="11"/>
  <c r="P5" i="11"/>
  <c r="C8" i="11"/>
  <c r="AI6" i="11"/>
  <c r="N5" i="11" s="1"/>
  <c r="O5" i="11" s="1" a="1"/>
  <c r="O5" i="11" s="1"/>
  <c r="G5" i="11"/>
  <c r="F5" i="11" s="1"/>
  <c r="I5" i="11" s="1" a="1"/>
  <c r="I5" i="11" s="1"/>
  <c r="AH6" i="11"/>
  <c r="AG7" i="11" s="1"/>
  <c r="K6" i="10"/>
  <c r="M6" i="10" s="1" a="1"/>
  <c r="M6" i="10" s="1"/>
  <c r="AI6" i="10"/>
  <c r="N5" i="10" s="1"/>
  <c r="O5" i="10" s="1" a="1"/>
  <c r="O5" i="10" s="1"/>
  <c r="C7" i="10"/>
  <c r="D6" i="10" a="1"/>
  <c r="D6" i="10" s="1"/>
  <c r="AG7" i="10"/>
  <c r="S18" i="10"/>
  <c r="G5" i="10"/>
  <c r="M5" i="10" a="1"/>
  <c r="M5" i="10" s="1"/>
  <c r="C8" i="9"/>
  <c r="D7" i="9" a="1"/>
  <c r="D7" i="9" s="1"/>
  <c r="D6" i="9" a="1"/>
  <c r="D6" i="9" s="1"/>
  <c r="AG6" i="9"/>
  <c r="K6" i="9"/>
  <c r="K6" i="8"/>
  <c r="C7" i="8"/>
  <c r="D6" i="8" a="1"/>
  <c r="D6" i="8" s="1"/>
  <c r="AG6" i="8"/>
  <c r="K6" i="7"/>
  <c r="M5" i="7" a="1"/>
  <c r="M5" i="7" s="1"/>
  <c r="C7" i="7"/>
  <c r="D6" i="7" a="1"/>
  <c r="D6" i="7" s="1"/>
  <c r="AG6" i="7"/>
  <c r="K6" i="6"/>
  <c r="M6" i="6" s="1" a="1"/>
  <c r="M6" i="6" s="1"/>
  <c r="AI6" i="6"/>
  <c r="N5" i="6" s="1"/>
  <c r="O5" i="6" s="1" a="1"/>
  <c r="O5" i="6" s="1"/>
  <c r="C7" i="6"/>
  <c r="D6" i="6" a="1"/>
  <c r="D6" i="6" s="1"/>
  <c r="AG7" i="6"/>
  <c r="S18" i="6"/>
  <c r="G5" i="6"/>
  <c r="M5" i="6" a="1"/>
  <c r="M5" i="6" s="1"/>
  <c r="K6" i="5"/>
  <c r="AG6" i="5"/>
  <c r="C9" i="5"/>
  <c r="D8" i="5" a="1"/>
  <c r="D8" i="5" s="1"/>
  <c r="C8" i="4"/>
  <c r="D7" i="4" a="1"/>
  <c r="D7" i="4" s="1"/>
  <c r="AH6" i="4"/>
  <c r="AG7" i="4" s="1"/>
  <c r="AI6" i="4"/>
  <c r="N5" i="4" s="1"/>
  <c r="O5" i="4" s="1" a="1"/>
  <c r="O5" i="4" s="1"/>
  <c r="K6" i="4"/>
  <c r="K7" i="4" s="1"/>
  <c r="S18" i="4"/>
  <c r="P6" i="1"/>
  <c r="P5" i="1"/>
  <c r="I5" i="1" a="1"/>
  <c r="I5" i="1" s="1"/>
  <c r="AI6" i="1"/>
  <c r="N5" i="1" s="1"/>
  <c r="AH6" i="1"/>
  <c r="G5" i="1" s="1"/>
  <c r="M6" i="1" a="1"/>
  <c r="M6" i="1" s="1"/>
  <c r="AG7" i="1"/>
  <c r="K7" i="1"/>
  <c r="C7" i="1"/>
  <c r="D7" i="1" s="1" a="1"/>
  <c r="D7" i="1" s="1"/>
  <c r="G5" i="4" l="1"/>
  <c r="F5" i="4" s="1"/>
  <c r="I5" i="4" s="1" a="1"/>
  <c r="I5" i="4" s="1"/>
  <c r="AH6" i="13"/>
  <c r="AG7" i="13" s="1"/>
  <c r="AI6" i="13"/>
  <c r="N5" i="13" s="1"/>
  <c r="O5" i="13" s="1" a="1"/>
  <c r="O5" i="13" s="1"/>
  <c r="K7" i="13"/>
  <c r="M6" i="13" a="1"/>
  <c r="M6" i="13" s="1"/>
  <c r="C9" i="13"/>
  <c r="D8" i="13" a="1"/>
  <c r="D8" i="13" s="1"/>
  <c r="AH7" i="12"/>
  <c r="AG8" i="12" s="1"/>
  <c r="AI7" i="12"/>
  <c r="N6" i="12" s="1"/>
  <c r="O6" i="12" s="1" a="1"/>
  <c r="O6" i="12" s="1"/>
  <c r="G6" i="12"/>
  <c r="I5" i="12" a="1"/>
  <c r="I5" i="12" s="1"/>
  <c r="C9" i="12"/>
  <c r="D8" i="12" a="1"/>
  <c r="D8" i="12" s="1"/>
  <c r="K7" i="12"/>
  <c r="M6" i="12" a="1"/>
  <c r="M6" i="12" s="1"/>
  <c r="J5" i="12" a="1"/>
  <c r="J5" i="12" s="1"/>
  <c r="AI7" i="11"/>
  <c r="N6" i="11" s="1"/>
  <c r="O6" i="11" s="1" a="1"/>
  <c r="O6" i="11" s="1"/>
  <c r="G6" i="11"/>
  <c r="AG8" i="11"/>
  <c r="AH7" i="11"/>
  <c r="J5" i="11" a="1"/>
  <c r="J5" i="11" s="1"/>
  <c r="C9" i="11"/>
  <c r="K7" i="11"/>
  <c r="M6" i="11" a="1"/>
  <c r="M6" i="11" s="1"/>
  <c r="C8" i="10"/>
  <c r="D7" i="10" a="1"/>
  <c r="D7" i="10" s="1"/>
  <c r="F5" i="10"/>
  <c r="J5" i="10" a="1"/>
  <c r="J5" i="10" s="1"/>
  <c r="AI7" i="10"/>
  <c r="N6" i="10" s="1"/>
  <c r="O6" i="10" s="1" a="1"/>
  <c r="O6" i="10" s="1"/>
  <c r="AH7" i="10"/>
  <c r="G6" i="10" s="1"/>
  <c r="K7" i="10"/>
  <c r="K7" i="9"/>
  <c r="K8" i="9" s="1"/>
  <c r="M8" i="9" s="1" a="1"/>
  <c r="M8" i="9" s="1"/>
  <c r="AH6" i="9"/>
  <c r="G5" i="9" s="1"/>
  <c r="AI6" i="9"/>
  <c r="N5" i="9" s="1"/>
  <c r="O5" i="9" s="1" a="1"/>
  <c r="O5" i="9" s="1"/>
  <c r="C9" i="9"/>
  <c r="D8" i="9" a="1"/>
  <c r="D8" i="9" s="1"/>
  <c r="M6" i="9" a="1"/>
  <c r="M6" i="9" s="1"/>
  <c r="AI6" i="8"/>
  <c r="N5" i="8" s="1"/>
  <c r="O5" i="8" s="1" a="1"/>
  <c r="O5" i="8" s="1"/>
  <c r="AH6" i="8"/>
  <c r="G5" i="8" s="1"/>
  <c r="AG7" i="8"/>
  <c r="K7" i="8"/>
  <c r="M6" i="8" a="1"/>
  <c r="M6" i="8" s="1"/>
  <c r="C8" i="8"/>
  <c r="D7" i="8" a="1"/>
  <c r="D7" i="8" s="1"/>
  <c r="AH6" i="7"/>
  <c r="G5" i="7" s="1"/>
  <c r="AI6" i="7"/>
  <c r="N5" i="7" s="1"/>
  <c r="O5" i="7" s="1" a="1"/>
  <c r="O5" i="7" s="1"/>
  <c r="C8" i="7"/>
  <c r="D7" i="7" a="1"/>
  <c r="D7" i="7" s="1"/>
  <c r="K7" i="7"/>
  <c r="M6" i="7" a="1"/>
  <c r="M6" i="7" s="1"/>
  <c r="AI7" i="6"/>
  <c r="N6" i="6" s="1"/>
  <c r="O6" i="6" s="1" a="1"/>
  <c r="O6" i="6" s="1"/>
  <c r="AH7" i="6"/>
  <c r="G6" i="6" s="1"/>
  <c r="F5" i="6"/>
  <c r="J5" i="6" a="1"/>
  <c r="J5" i="6" s="1"/>
  <c r="C8" i="6"/>
  <c r="D7" i="6" a="1"/>
  <c r="D7" i="6" s="1"/>
  <c r="K7" i="6"/>
  <c r="AI6" i="5"/>
  <c r="N5" i="5" s="1"/>
  <c r="O5" i="5" s="1" a="1"/>
  <c r="O5" i="5" s="1"/>
  <c r="AH6" i="5"/>
  <c r="AG7" i="5" s="1"/>
  <c r="G5" i="5"/>
  <c r="C10" i="5"/>
  <c r="D9" i="5" a="1"/>
  <c r="D9" i="5" s="1"/>
  <c r="K7" i="5"/>
  <c r="M6" i="5" a="1"/>
  <c r="M6" i="5" s="1"/>
  <c r="K8" i="4"/>
  <c r="M8" i="4" s="1" a="1"/>
  <c r="M8" i="4" s="1"/>
  <c r="M6" i="4" a="1"/>
  <c r="M6" i="4" s="1"/>
  <c r="M7" i="4" a="1"/>
  <c r="M7" i="4" s="1"/>
  <c r="P5" i="4"/>
  <c r="J5" i="4" a="1"/>
  <c r="J5" i="4" s="1"/>
  <c r="AI7" i="4"/>
  <c r="N6" i="4" s="1"/>
  <c r="O6" i="4" s="1" a="1"/>
  <c r="O6" i="4" s="1"/>
  <c r="AG8" i="4"/>
  <c r="AH7" i="4"/>
  <c r="G6" i="4" s="1"/>
  <c r="C9" i="4"/>
  <c r="D8" i="4" a="1"/>
  <c r="D8" i="4" s="1"/>
  <c r="I7" i="1" a="1"/>
  <c r="I7" i="1" s="1"/>
  <c r="P7" i="1"/>
  <c r="F5" i="1"/>
  <c r="G6" i="1"/>
  <c r="AI7" i="1"/>
  <c r="N6" i="1" s="1"/>
  <c r="M7" i="1" a="1"/>
  <c r="M7" i="1" s="1"/>
  <c r="AH7" i="1"/>
  <c r="AG8" i="1" s="1"/>
  <c r="C8" i="1"/>
  <c r="D8" i="1" s="1" a="1"/>
  <c r="D8" i="1" s="1"/>
  <c r="AG8" i="6" l="1"/>
  <c r="AI7" i="13"/>
  <c r="N6" i="13" s="1"/>
  <c r="O6" i="13" s="1" a="1"/>
  <c r="O6" i="13" s="1"/>
  <c r="AH7" i="13"/>
  <c r="AG8" i="13" s="1"/>
  <c r="G5" i="13"/>
  <c r="C10" i="13"/>
  <c r="D9" i="13" a="1"/>
  <c r="D9" i="13" s="1"/>
  <c r="K8" i="13"/>
  <c r="M7" i="13" a="1"/>
  <c r="M7" i="13" s="1"/>
  <c r="AH8" i="12"/>
  <c r="AG9" i="12" s="1"/>
  <c r="AI8" i="12"/>
  <c r="N7" i="12" s="1"/>
  <c r="O7" i="12" s="1" a="1"/>
  <c r="O7" i="12" s="1"/>
  <c r="C10" i="12"/>
  <c r="D9" i="12" a="1"/>
  <c r="D9" i="12" s="1"/>
  <c r="K8" i="12"/>
  <c r="M7" i="12" a="1"/>
  <c r="M7" i="12" s="1"/>
  <c r="F6" i="12"/>
  <c r="J6" i="12" a="1"/>
  <c r="J6" i="12" s="1"/>
  <c r="C10" i="11"/>
  <c r="AI8" i="11"/>
  <c r="N7" i="11" s="1"/>
  <c r="O7" i="11" s="1" a="1"/>
  <c r="O7" i="11" s="1"/>
  <c r="AH8" i="11"/>
  <c r="G7" i="11" s="1"/>
  <c r="F6" i="11"/>
  <c r="J6" i="11" a="1"/>
  <c r="J6" i="11" s="1"/>
  <c r="M7" i="11" a="1"/>
  <c r="M7" i="11" s="1"/>
  <c r="K8" i="11"/>
  <c r="F6" i="10"/>
  <c r="J6" i="10" a="1"/>
  <c r="J6" i="10" s="1"/>
  <c r="M7" i="9" a="1"/>
  <c r="M7" i="9" s="1"/>
  <c r="C9" i="10"/>
  <c r="D8" i="10" a="1"/>
  <c r="D8" i="10" s="1"/>
  <c r="K8" i="10"/>
  <c r="M7" i="10" a="1"/>
  <c r="M7" i="10" s="1"/>
  <c r="AG8" i="10"/>
  <c r="I5" i="10" a="1"/>
  <c r="I5" i="10" s="1"/>
  <c r="P5" i="10"/>
  <c r="F5" i="9"/>
  <c r="J5" i="9" a="1"/>
  <c r="J5" i="9" s="1"/>
  <c r="D9" i="9" a="1"/>
  <c r="D9" i="9" s="1"/>
  <c r="C10" i="9"/>
  <c r="AG7" i="9"/>
  <c r="K9" i="9"/>
  <c r="F5" i="8"/>
  <c r="J5" i="8" a="1"/>
  <c r="J5" i="8" s="1"/>
  <c r="AI7" i="8"/>
  <c r="N6" i="8" s="1"/>
  <c r="O6" i="8" s="1" a="1"/>
  <c r="O6" i="8" s="1"/>
  <c r="AH7" i="8"/>
  <c r="AG8" i="8" s="1"/>
  <c r="C9" i="8"/>
  <c r="D8" i="8" a="1"/>
  <c r="D8" i="8" s="1"/>
  <c r="K8" i="8"/>
  <c r="M7" i="8" a="1"/>
  <c r="M7" i="8" s="1"/>
  <c r="F5" i="7"/>
  <c r="J5" i="7" a="1"/>
  <c r="J5" i="7" s="1"/>
  <c r="AG7" i="7"/>
  <c r="C9" i="7"/>
  <c r="D8" i="7" a="1"/>
  <c r="D8" i="7" s="1"/>
  <c r="K8" i="7"/>
  <c r="M7" i="7" a="1"/>
  <c r="M7" i="7" s="1"/>
  <c r="C9" i="6"/>
  <c r="D8" i="6" a="1"/>
  <c r="D8" i="6" s="1"/>
  <c r="AI8" i="6"/>
  <c r="N7" i="6" s="1"/>
  <c r="O7" i="6" s="1" a="1"/>
  <c r="O7" i="6" s="1"/>
  <c r="AH8" i="6"/>
  <c r="G7" i="6" s="1"/>
  <c r="K8" i="6"/>
  <c r="M7" i="6" a="1"/>
  <c r="M7" i="6" s="1"/>
  <c r="I5" i="6" a="1"/>
  <c r="I5" i="6" s="1"/>
  <c r="P5" i="6"/>
  <c r="F6" i="6"/>
  <c r="J6" i="6" a="1"/>
  <c r="J6" i="6" s="1"/>
  <c r="C11" i="5"/>
  <c r="D10" i="5" a="1"/>
  <c r="D10" i="5" s="1"/>
  <c r="J5" i="5" a="1"/>
  <c r="J5" i="5" s="1"/>
  <c r="F5" i="5"/>
  <c r="AH7" i="5"/>
  <c r="G6" i="5" s="1"/>
  <c r="AI7" i="5"/>
  <c r="N6" i="5" s="1"/>
  <c r="O6" i="5" s="1" a="1"/>
  <c r="O6" i="5" s="1"/>
  <c r="K8" i="5"/>
  <c r="M7" i="5" a="1"/>
  <c r="M7" i="5" s="1"/>
  <c r="F6" i="4"/>
  <c r="J6" i="4" a="1"/>
  <c r="J6" i="4" s="1"/>
  <c r="C10" i="4"/>
  <c r="D9" i="4" a="1"/>
  <c r="D9" i="4" s="1"/>
  <c r="K9" i="4"/>
  <c r="AI8" i="4"/>
  <c r="N7" i="4" s="1"/>
  <c r="O7" i="4" s="1" a="1"/>
  <c r="O7" i="4" s="1"/>
  <c r="AH8" i="4"/>
  <c r="G7" i="4" s="1"/>
  <c r="I8" i="1" a="1"/>
  <c r="I8" i="1" s="1"/>
  <c r="F6" i="1"/>
  <c r="AI8" i="1"/>
  <c r="N7" i="1" s="1"/>
  <c r="AH8" i="1"/>
  <c r="AG9" i="1" s="1"/>
  <c r="K8" i="1"/>
  <c r="P8" i="1" s="1"/>
  <c r="C9" i="1"/>
  <c r="D9" i="1" s="1" a="1"/>
  <c r="D9" i="1" s="1"/>
  <c r="O5" i="1" a="1"/>
  <c r="O5" i="1" s="1"/>
  <c r="AG9" i="4" l="1"/>
  <c r="AI8" i="13"/>
  <c r="N7" i="13" s="1"/>
  <c r="O7" i="13" s="1" a="1"/>
  <c r="O7" i="13" s="1"/>
  <c r="G7" i="13"/>
  <c r="AG9" i="13"/>
  <c r="AH8" i="13"/>
  <c r="G6" i="13"/>
  <c r="D10" i="13" a="1"/>
  <c r="D10" i="13" s="1"/>
  <c r="C11" i="13"/>
  <c r="F5" i="13"/>
  <c r="J5" i="13" a="1"/>
  <c r="J5" i="13" s="1"/>
  <c r="K9" i="13"/>
  <c r="M8" i="13" a="1"/>
  <c r="M8" i="13" s="1"/>
  <c r="AI9" i="12"/>
  <c r="N8" i="12" s="1"/>
  <c r="O8" i="12" s="1" a="1"/>
  <c r="O8" i="12" s="1"/>
  <c r="AG10" i="12"/>
  <c r="AH9" i="12"/>
  <c r="G8" i="12" s="1"/>
  <c r="G7" i="12"/>
  <c r="P6" i="12"/>
  <c r="I6" i="12" a="1"/>
  <c r="I6" i="12" s="1"/>
  <c r="K9" i="12"/>
  <c r="M8" i="12" a="1"/>
  <c r="M8" i="12" s="1"/>
  <c r="C11" i="12"/>
  <c r="D10" i="12" a="1"/>
  <c r="D10" i="12" s="1"/>
  <c r="J7" i="11" a="1"/>
  <c r="J7" i="11" s="1"/>
  <c r="F7" i="11"/>
  <c r="AG9" i="11"/>
  <c r="C11" i="11"/>
  <c r="K9" i="11"/>
  <c r="M8" i="11" a="1"/>
  <c r="M8" i="11" s="1"/>
  <c r="I6" i="11" a="1"/>
  <c r="I6" i="11" s="1"/>
  <c r="P6" i="11"/>
  <c r="K9" i="10"/>
  <c r="M8" i="10" a="1"/>
  <c r="M8" i="10" s="1"/>
  <c r="AI8" i="10"/>
  <c r="N7" i="10" s="1"/>
  <c r="O7" i="10" s="1" a="1"/>
  <c r="O7" i="10" s="1"/>
  <c r="G7" i="10"/>
  <c r="AG9" i="10"/>
  <c r="AH8" i="10"/>
  <c r="D9" i="10" a="1"/>
  <c r="D9" i="10" s="1"/>
  <c r="C10" i="10"/>
  <c r="I6" i="10" a="1"/>
  <c r="I6" i="10" s="1"/>
  <c r="P6" i="10"/>
  <c r="AG8" i="9"/>
  <c r="AH7" i="9"/>
  <c r="G6" i="9" s="1"/>
  <c r="AI7" i="9"/>
  <c r="N6" i="9" s="1"/>
  <c r="O6" i="9" s="1" a="1"/>
  <c r="O6" i="9" s="1"/>
  <c r="C11" i="9"/>
  <c r="D10" i="9" a="1"/>
  <c r="D10" i="9" s="1"/>
  <c r="K10" i="9"/>
  <c r="M9" i="9" a="1"/>
  <c r="M9" i="9" s="1"/>
  <c r="I5" i="9" a="1"/>
  <c r="I5" i="9" s="1"/>
  <c r="P5" i="9"/>
  <c r="AI8" i="8"/>
  <c r="N7" i="8" s="1"/>
  <c r="O7" i="8" s="1" a="1"/>
  <c r="O7" i="8" s="1"/>
  <c r="G7" i="8"/>
  <c r="AG9" i="8"/>
  <c r="AH8" i="8"/>
  <c r="K9" i="8"/>
  <c r="M8" i="8" a="1"/>
  <c r="M8" i="8" s="1"/>
  <c r="G6" i="8"/>
  <c r="D9" i="8" a="1"/>
  <c r="D9" i="8" s="1"/>
  <c r="C10" i="8"/>
  <c r="P5" i="8"/>
  <c r="I5" i="8" a="1"/>
  <c r="I5" i="8" s="1"/>
  <c r="K9" i="7"/>
  <c r="M8" i="7" a="1"/>
  <c r="M8" i="7" s="1"/>
  <c r="D9" i="7" a="1"/>
  <c r="D9" i="7" s="1"/>
  <c r="C10" i="7"/>
  <c r="AI7" i="7"/>
  <c r="N6" i="7" s="1"/>
  <c r="O6" i="7" s="1" a="1"/>
  <c r="O6" i="7" s="1"/>
  <c r="AH7" i="7"/>
  <c r="G6" i="7" s="1"/>
  <c r="AG8" i="7"/>
  <c r="P5" i="7"/>
  <c r="I5" i="7" a="1"/>
  <c r="I5" i="7" s="1"/>
  <c r="F7" i="6"/>
  <c r="J7" i="6" a="1"/>
  <c r="J7" i="6" s="1"/>
  <c r="D9" i="6" a="1"/>
  <c r="D9" i="6" s="1"/>
  <c r="C10" i="6"/>
  <c r="P6" i="6"/>
  <c r="I6" i="6" a="1"/>
  <c r="I6" i="6" s="1"/>
  <c r="K9" i="6"/>
  <c r="M8" i="6" a="1"/>
  <c r="M8" i="6" s="1"/>
  <c r="AG9" i="6"/>
  <c r="F6" i="5"/>
  <c r="J6" i="5" a="1"/>
  <c r="J6" i="5" s="1"/>
  <c r="K9" i="5"/>
  <c r="M8" i="5" a="1"/>
  <c r="M8" i="5" s="1"/>
  <c r="AG8" i="5"/>
  <c r="P5" i="5"/>
  <c r="I5" i="5" a="1"/>
  <c r="I5" i="5" s="1"/>
  <c r="C12" i="5"/>
  <c r="D11" i="5" a="1"/>
  <c r="D11" i="5" s="1"/>
  <c r="F7" i="4"/>
  <c r="J7" i="4" a="1"/>
  <c r="J7" i="4" s="1"/>
  <c r="K10" i="4"/>
  <c r="M9" i="4" a="1"/>
  <c r="M9" i="4" s="1"/>
  <c r="I6" i="4" a="1"/>
  <c r="I6" i="4" s="1"/>
  <c r="P6" i="4"/>
  <c r="C11" i="4"/>
  <c r="D10" i="4" a="1"/>
  <c r="D10" i="4" s="1"/>
  <c r="AH9" i="4"/>
  <c r="AG10" i="4" s="1"/>
  <c r="AI9" i="4"/>
  <c r="N8" i="4" s="1"/>
  <c r="O8" i="4" s="1" a="1"/>
  <c r="O8" i="4" s="1"/>
  <c r="I9" i="1" a="1"/>
  <c r="I9" i="1" s="1"/>
  <c r="AI9" i="1"/>
  <c r="N8" i="1" s="1"/>
  <c r="G7" i="1"/>
  <c r="M8" i="1" a="1"/>
  <c r="M8" i="1" s="1"/>
  <c r="AH9" i="1"/>
  <c r="G8" i="1" s="1"/>
  <c r="AG10" i="1"/>
  <c r="K9" i="1"/>
  <c r="P9" i="1" s="1"/>
  <c r="C10" i="1"/>
  <c r="D10" i="1" s="1" a="1"/>
  <c r="D10" i="1" s="1"/>
  <c r="O6" i="1" a="1"/>
  <c r="O6" i="1" s="1"/>
  <c r="G8" i="4" l="1"/>
  <c r="J6" i="13" a="1"/>
  <c r="J6" i="13" s="1"/>
  <c r="F6" i="13"/>
  <c r="AI9" i="13"/>
  <c r="N8" i="13" s="1"/>
  <c r="O8" i="13" s="1" a="1"/>
  <c r="O8" i="13" s="1"/>
  <c r="G8" i="13"/>
  <c r="AH9" i="13"/>
  <c r="AG10" i="13" s="1"/>
  <c r="I5" i="13" a="1"/>
  <c r="I5" i="13" s="1"/>
  <c r="P5" i="13"/>
  <c r="F7" i="13"/>
  <c r="J7" i="13" a="1"/>
  <c r="J7" i="13" s="1"/>
  <c r="C12" i="13"/>
  <c r="D11" i="13" a="1"/>
  <c r="D11" i="13" s="1"/>
  <c r="K10" i="13"/>
  <c r="M9" i="13" a="1"/>
  <c r="M9" i="13" s="1"/>
  <c r="F8" i="12"/>
  <c r="J8" i="12" a="1"/>
  <c r="J8" i="12" s="1"/>
  <c r="J7" i="12" a="1"/>
  <c r="J7" i="12" s="1"/>
  <c r="F7" i="12"/>
  <c r="D11" i="12" a="1"/>
  <c r="D11" i="12" s="1"/>
  <c r="C12" i="12"/>
  <c r="AI10" i="12"/>
  <c r="N9" i="12" s="1"/>
  <c r="O9" i="12" s="1" a="1"/>
  <c r="O9" i="12" s="1"/>
  <c r="G9" i="12"/>
  <c r="AG11" i="12"/>
  <c r="AH10" i="12"/>
  <c r="K10" i="12"/>
  <c r="M9" i="12" a="1"/>
  <c r="M9" i="12" s="1"/>
  <c r="AI9" i="11"/>
  <c r="N8" i="11" s="1"/>
  <c r="O8" i="11" s="1" a="1"/>
  <c r="O8" i="11" s="1"/>
  <c r="G8" i="11"/>
  <c r="AG10" i="11"/>
  <c r="AH9" i="11"/>
  <c r="K10" i="11"/>
  <c r="M9" i="11" a="1"/>
  <c r="M9" i="11" s="1"/>
  <c r="P7" i="11"/>
  <c r="I7" i="11" a="1"/>
  <c r="I7" i="11" s="1"/>
  <c r="C12" i="11"/>
  <c r="K10" i="10"/>
  <c r="M9" i="10" a="1"/>
  <c r="M9" i="10" s="1"/>
  <c r="C11" i="10"/>
  <c r="D10" i="10" a="1"/>
  <c r="D10" i="10" s="1"/>
  <c r="F7" i="10"/>
  <c r="J7" i="10" a="1"/>
  <c r="J7" i="10" s="1"/>
  <c r="AG10" i="10"/>
  <c r="AH9" i="10"/>
  <c r="AI9" i="10"/>
  <c r="N8" i="10" s="1"/>
  <c r="O8" i="10" s="1" a="1"/>
  <c r="O8" i="10" s="1"/>
  <c r="G8" i="10"/>
  <c r="F6" i="9"/>
  <c r="J6" i="9" a="1"/>
  <c r="J6" i="9" s="1"/>
  <c r="K11" i="9"/>
  <c r="M10" i="9" a="1"/>
  <c r="M10" i="9" s="1"/>
  <c r="C12" i="9"/>
  <c r="D11" i="9" a="1"/>
  <c r="D11" i="9" s="1"/>
  <c r="AI8" i="9"/>
  <c r="N7" i="9" s="1"/>
  <c r="O7" i="9" s="1" a="1"/>
  <c r="O7" i="9" s="1"/>
  <c r="AH8" i="9"/>
  <c r="G7" i="9" s="1"/>
  <c r="AH9" i="8"/>
  <c r="AG10" i="8" s="1"/>
  <c r="AI9" i="8"/>
  <c r="N8" i="8" s="1"/>
  <c r="O8" i="8" s="1" a="1"/>
  <c r="O8" i="8" s="1"/>
  <c r="G8" i="8"/>
  <c r="F6" i="8"/>
  <c r="J6" i="8" a="1"/>
  <c r="J6" i="8" s="1"/>
  <c r="F7" i="8"/>
  <c r="J7" i="8" a="1"/>
  <c r="J7" i="8" s="1"/>
  <c r="K10" i="8"/>
  <c r="M9" i="8" a="1"/>
  <c r="M9" i="8" s="1"/>
  <c r="C11" i="8"/>
  <c r="D10" i="8" a="1"/>
  <c r="D10" i="8" s="1"/>
  <c r="J6" i="7" a="1"/>
  <c r="J6" i="7" s="1"/>
  <c r="F6" i="7"/>
  <c r="AI8" i="7"/>
  <c r="N7" i="7" s="1"/>
  <c r="O7" i="7" s="1" a="1"/>
  <c r="O7" i="7" s="1"/>
  <c r="AH8" i="7"/>
  <c r="AG9" i="7" s="1"/>
  <c r="K10" i="7"/>
  <c r="M9" i="7" a="1"/>
  <c r="M9" i="7" s="1"/>
  <c r="C11" i="7"/>
  <c r="D10" i="7" a="1"/>
  <c r="D10" i="7" s="1"/>
  <c r="AH9" i="6"/>
  <c r="G8" i="6" s="1"/>
  <c r="AI9" i="6"/>
  <c r="N8" i="6" s="1"/>
  <c r="O8" i="6" s="1" a="1"/>
  <c r="O8" i="6" s="1"/>
  <c r="K10" i="6"/>
  <c r="M9" i="6" a="1"/>
  <c r="M9" i="6" s="1"/>
  <c r="C11" i="6"/>
  <c r="D10" i="6" a="1"/>
  <c r="D10" i="6" s="1"/>
  <c r="I7" i="6" a="1"/>
  <c r="I7" i="6" s="1"/>
  <c r="P7" i="6"/>
  <c r="AI8" i="5"/>
  <c r="N7" i="5" s="1"/>
  <c r="O7" i="5" s="1" a="1"/>
  <c r="O7" i="5" s="1"/>
  <c r="AH8" i="5"/>
  <c r="G7" i="5" s="1"/>
  <c r="I6" i="5" a="1"/>
  <c r="I6" i="5" s="1"/>
  <c r="P6" i="5"/>
  <c r="C13" i="5"/>
  <c r="D12" i="5" a="1"/>
  <c r="D12" i="5" s="1"/>
  <c r="K10" i="5"/>
  <c r="M9" i="5" a="1"/>
  <c r="M9" i="5" s="1"/>
  <c r="AI10" i="4"/>
  <c r="N9" i="4" s="1"/>
  <c r="O9" i="4" s="1" a="1"/>
  <c r="O9" i="4" s="1"/>
  <c r="AH10" i="4"/>
  <c r="G9" i="4" s="1"/>
  <c r="AG11" i="4"/>
  <c r="C12" i="4"/>
  <c r="D11" i="4" a="1"/>
  <c r="D11" i="4" s="1"/>
  <c r="K11" i="4"/>
  <c r="M10" i="4" a="1"/>
  <c r="M10" i="4" s="1"/>
  <c r="F8" i="4"/>
  <c r="J8" i="4" a="1"/>
  <c r="J8" i="4" s="1"/>
  <c r="P7" i="4"/>
  <c r="I7" i="4" a="1"/>
  <c r="I7" i="4" s="1"/>
  <c r="I10" i="1" a="1"/>
  <c r="I10" i="1" s="1"/>
  <c r="F8" i="1"/>
  <c r="F7" i="1"/>
  <c r="AI10" i="1"/>
  <c r="N9" i="1" s="1"/>
  <c r="M9" i="1" a="1"/>
  <c r="M9" i="1" s="1"/>
  <c r="AH10" i="1"/>
  <c r="G9" i="1" s="1"/>
  <c r="O7" i="1" a="1"/>
  <c r="O7" i="1" s="1"/>
  <c r="K10" i="1"/>
  <c r="P10" i="1" s="1"/>
  <c r="C11" i="1"/>
  <c r="D11" i="1" s="1" a="1"/>
  <c r="D11" i="1" s="1"/>
  <c r="G7" i="7" l="1"/>
  <c r="AG9" i="5"/>
  <c r="AG11" i="13"/>
  <c r="AH10" i="13"/>
  <c r="G9" i="13" s="1"/>
  <c r="AI10" i="13"/>
  <c r="N9" i="13" s="1"/>
  <c r="O9" i="13" s="1" a="1"/>
  <c r="O9" i="13" s="1"/>
  <c r="F8" i="13"/>
  <c r="J8" i="13" a="1"/>
  <c r="J8" i="13" s="1"/>
  <c r="C13" i="13"/>
  <c r="D12" i="13" a="1"/>
  <c r="D12" i="13" s="1"/>
  <c r="K11" i="13"/>
  <c r="M10" i="13" a="1"/>
  <c r="M10" i="13" s="1"/>
  <c r="I6" i="13" a="1"/>
  <c r="I6" i="13" s="1"/>
  <c r="P6" i="13"/>
  <c r="P7" i="13"/>
  <c r="I7" i="13" a="1"/>
  <c r="I7" i="13" s="1"/>
  <c r="AH11" i="12"/>
  <c r="AG12" i="12" s="1"/>
  <c r="AI11" i="12"/>
  <c r="N10" i="12" s="1"/>
  <c r="O10" i="12" s="1" a="1"/>
  <c r="O10" i="12" s="1"/>
  <c r="G10" i="12"/>
  <c r="C13" i="12"/>
  <c r="D12" i="12" a="1"/>
  <c r="D12" i="12" s="1"/>
  <c r="F9" i="12"/>
  <c r="J9" i="12" a="1"/>
  <c r="J9" i="12" s="1"/>
  <c r="K11" i="12"/>
  <c r="M10" i="12" a="1"/>
  <c r="M10" i="12" s="1"/>
  <c r="P7" i="12"/>
  <c r="I7" i="12" a="1"/>
  <c r="I7" i="12" s="1"/>
  <c r="P8" i="12"/>
  <c r="I8" i="12" a="1"/>
  <c r="I8" i="12" s="1"/>
  <c r="C13" i="11"/>
  <c r="AH10" i="11"/>
  <c r="G9" i="11" s="1"/>
  <c r="AI10" i="11"/>
  <c r="N9" i="11" s="1"/>
  <c r="O9" i="11" s="1" a="1"/>
  <c r="O9" i="11" s="1"/>
  <c r="F8" i="11"/>
  <c r="J8" i="11" a="1"/>
  <c r="J8" i="11" s="1"/>
  <c r="K11" i="11"/>
  <c r="M10" i="11" a="1"/>
  <c r="M10" i="11" s="1"/>
  <c r="C12" i="10"/>
  <c r="D11" i="10" a="1"/>
  <c r="D11" i="10" s="1"/>
  <c r="AI10" i="10"/>
  <c r="N9" i="10" s="1"/>
  <c r="O9" i="10" s="1" a="1"/>
  <c r="O9" i="10" s="1"/>
  <c r="AH10" i="10"/>
  <c r="AG11" i="10" s="1"/>
  <c r="F8" i="10"/>
  <c r="J8" i="10" a="1"/>
  <c r="J8" i="10" s="1"/>
  <c r="I7" i="10" a="1"/>
  <c r="I7" i="10" s="1"/>
  <c r="P7" i="10"/>
  <c r="K11" i="10"/>
  <c r="M10" i="10" a="1"/>
  <c r="M10" i="10" s="1"/>
  <c r="F7" i="9"/>
  <c r="J7" i="9" a="1"/>
  <c r="J7" i="9" s="1"/>
  <c r="K12" i="9"/>
  <c r="M11" i="9" a="1"/>
  <c r="M11" i="9" s="1"/>
  <c r="AG9" i="9"/>
  <c r="C13" i="9"/>
  <c r="D12" i="9" a="1"/>
  <c r="D12" i="9" s="1"/>
  <c r="I6" i="9" a="1"/>
  <c r="I6" i="9" s="1"/>
  <c r="P6" i="9"/>
  <c r="AH10" i="8"/>
  <c r="AG11" i="8"/>
  <c r="G9" i="8"/>
  <c r="AI10" i="8"/>
  <c r="N9" i="8" s="1"/>
  <c r="O9" i="8" s="1" a="1"/>
  <c r="O9" i="8" s="1"/>
  <c r="I7" i="8" a="1"/>
  <c r="I7" i="8" s="1"/>
  <c r="P7" i="8"/>
  <c r="K11" i="8"/>
  <c r="M10" i="8" a="1"/>
  <c r="M10" i="8" s="1"/>
  <c r="P6" i="8"/>
  <c r="I6" i="8" a="1"/>
  <c r="I6" i="8" s="1"/>
  <c r="C12" i="8"/>
  <c r="D11" i="8" a="1"/>
  <c r="D11" i="8" s="1"/>
  <c r="F8" i="8"/>
  <c r="J8" i="8" a="1"/>
  <c r="J8" i="8" s="1"/>
  <c r="AI9" i="7"/>
  <c r="N8" i="7" s="1"/>
  <c r="O8" i="7" s="1" a="1"/>
  <c r="O8" i="7" s="1"/>
  <c r="G8" i="7"/>
  <c r="AG10" i="7"/>
  <c r="AH9" i="7"/>
  <c r="F7" i="7"/>
  <c r="J7" i="7" a="1"/>
  <c r="J7" i="7" s="1"/>
  <c r="K11" i="7"/>
  <c r="M10" i="7" a="1"/>
  <c r="M10" i="7" s="1"/>
  <c r="I6" i="7" a="1"/>
  <c r="I6" i="7" s="1"/>
  <c r="P6" i="7"/>
  <c r="C12" i="7"/>
  <c r="D11" i="7" a="1"/>
  <c r="D11" i="7" s="1"/>
  <c r="F8" i="6"/>
  <c r="J8" i="6" a="1"/>
  <c r="J8" i="6" s="1"/>
  <c r="C12" i="6"/>
  <c r="D11" i="6" a="1"/>
  <c r="D11" i="6" s="1"/>
  <c r="K11" i="6"/>
  <c r="M10" i="6" a="1"/>
  <c r="M10" i="6" s="1"/>
  <c r="AG10" i="6"/>
  <c r="F7" i="5"/>
  <c r="J7" i="5" a="1"/>
  <c r="J7" i="5" s="1"/>
  <c r="C14" i="5"/>
  <c r="D13" i="5" a="1"/>
  <c r="D13" i="5" s="1"/>
  <c r="AI9" i="5"/>
  <c r="N8" i="5" s="1"/>
  <c r="O8" i="5" s="1" a="1"/>
  <c r="O8" i="5" s="1"/>
  <c r="AH9" i="5"/>
  <c r="G8" i="5" s="1"/>
  <c r="K11" i="5"/>
  <c r="M10" i="5" a="1"/>
  <c r="M10" i="5" s="1"/>
  <c r="J9" i="4" a="1"/>
  <c r="J9" i="4" s="1"/>
  <c r="F9" i="4"/>
  <c r="P8" i="4"/>
  <c r="I8" i="4" a="1"/>
  <c r="I8" i="4" s="1"/>
  <c r="K12" i="4"/>
  <c r="M11" i="4" a="1"/>
  <c r="M11" i="4" s="1"/>
  <c r="C13" i="4"/>
  <c r="D12" i="4" a="1"/>
  <c r="D12" i="4" s="1"/>
  <c r="AI11" i="4"/>
  <c r="N10" i="4" s="1"/>
  <c r="O10" i="4" s="1" a="1"/>
  <c r="O10" i="4" s="1"/>
  <c r="AH11" i="4"/>
  <c r="AG12" i="4" s="1"/>
  <c r="I11" i="1" a="1"/>
  <c r="I11" i="1" s="1"/>
  <c r="F9" i="1"/>
  <c r="AG11" i="1"/>
  <c r="M10" i="1" a="1"/>
  <c r="M10" i="1" s="1"/>
  <c r="K11" i="1"/>
  <c r="P11" i="1" s="1"/>
  <c r="C12" i="1"/>
  <c r="D12" i="1" s="1" a="1"/>
  <c r="D12" i="1" s="1"/>
  <c r="O8" i="1" a="1"/>
  <c r="O8" i="1" s="1"/>
  <c r="AG10" i="5" l="1"/>
  <c r="F9" i="13"/>
  <c r="J9" i="13" a="1"/>
  <c r="J9" i="13" s="1"/>
  <c r="C14" i="13"/>
  <c r="D13" i="13" a="1"/>
  <c r="D13" i="13" s="1"/>
  <c r="K12" i="13"/>
  <c r="M11" i="13" a="1"/>
  <c r="M11" i="13" s="1"/>
  <c r="I8" i="13" a="1"/>
  <c r="I8" i="13" s="1"/>
  <c r="P8" i="13"/>
  <c r="AH11" i="13"/>
  <c r="AG12" i="13"/>
  <c r="G10" i="13"/>
  <c r="AI11" i="13"/>
  <c r="N10" i="13" s="1"/>
  <c r="O10" i="13" s="1" a="1"/>
  <c r="O10" i="13" s="1"/>
  <c r="AI12" i="12"/>
  <c r="N11" i="12" s="1"/>
  <c r="O11" i="12" s="1" a="1"/>
  <c r="O11" i="12" s="1"/>
  <c r="AH12" i="12"/>
  <c r="AG13" i="12"/>
  <c r="G11" i="12"/>
  <c r="F10" i="12"/>
  <c r="J10" i="12" a="1"/>
  <c r="J10" i="12" s="1"/>
  <c r="P9" i="12"/>
  <c r="I9" i="12" a="1"/>
  <c r="I9" i="12" s="1"/>
  <c r="K12" i="12"/>
  <c r="M11" i="12" a="1"/>
  <c r="M11" i="12" s="1"/>
  <c r="C14" i="12"/>
  <c r="D13" i="12" a="1"/>
  <c r="D13" i="12" s="1"/>
  <c r="F9" i="11"/>
  <c r="J9" i="11" a="1"/>
  <c r="J9" i="11" s="1"/>
  <c r="I8" i="11" a="1"/>
  <c r="I8" i="11" s="1"/>
  <c r="P8" i="11"/>
  <c r="AG11" i="11"/>
  <c r="M11" i="11" a="1"/>
  <c r="M11" i="11" s="1"/>
  <c r="K12" i="11"/>
  <c r="C14" i="11"/>
  <c r="AI11" i="10"/>
  <c r="N10" i="10" s="1"/>
  <c r="O10" i="10" s="1" a="1"/>
  <c r="O10" i="10" s="1"/>
  <c r="AH11" i="10"/>
  <c r="AG12" i="10" s="1"/>
  <c r="K12" i="10"/>
  <c r="M11" i="10" a="1"/>
  <c r="M11" i="10" s="1"/>
  <c r="I8" i="10" a="1"/>
  <c r="I8" i="10" s="1"/>
  <c r="P8" i="10"/>
  <c r="G9" i="10"/>
  <c r="C13" i="10"/>
  <c r="D12" i="10" a="1"/>
  <c r="D12" i="10" s="1"/>
  <c r="AI9" i="9"/>
  <c r="N8" i="9" s="1"/>
  <c r="O8" i="9" s="1" a="1"/>
  <c r="O8" i="9" s="1"/>
  <c r="G8" i="9"/>
  <c r="AG10" i="9"/>
  <c r="AH9" i="9"/>
  <c r="K13" i="9"/>
  <c r="M12" i="9" a="1"/>
  <c r="M12" i="9" s="1"/>
  <c r="C14" i="9"/>
  <c r="D13" i="9" a="1"/>
  <c r="D13" i="9" s="1"/>
  <c r="P7" i="9"/>
  <c r="I7" i="9" a="1"/>
  <c r="I7" i="9" s="1"/>
  <c r="I8" i="8" a="1"/>
  <c r="I8" i="8" s="1"/>
  <c r="P8" i="8"/>
  <c r="K12" i="8"/>
  <c r="M11" i="8" a="1"/>
  <c r="M11" i="8" s="1"/>
  <c r="J9" i="8" a="1"/>
  <c r="J9" i="8" s="1"/>
  <c r="F9" i="8"/>
  <c r="AI11" i="8"/>
  <c r="N10" i="8" s="1"/>
  <c r="O10" i="8" s="1" a="1"/>
  <c r="O10" i="8" s="1"/>
  <c r="G10" i="8"/>
  <c r="AH11" i="8"/>
  <c r="AG12" i="8" s="1"/>
  <c r="C13" i="8"/>
  <c r="D12" i="8" a="1"/>
  <c r="D12" i="8" s="1"/>
  <c r="AH10" i="7"/>
  <c r="AG11" i="7" s="1"/>
  <c r="AI10" i="7"/>
  <c r="N9" i="7" s="1"/>
  <c r="O9" i="7" s="1" a="1"/>
  <c r="O9" i="7" s="1"/>
  <c r="K12" i="7"/>
  <c r="M11" i="7" a="1"/>
  <c r="M11" i="7" s="1"/>
  <c r="C13" i="7"/>
  <c r="D12" i="7" a="1"/>
  <c r="D12" i="7" s="1"/>
  <c r="F8" i="7"/>
  <c r="J8" i="7" a="1"/>
  <c r="J8" i="7" s="1"/>
  <c r="I7" i="7" a="1"/>
  <c r="I7" i="7" s="1"/>
  <c r="P7" i="7"/>
  <c r="AI10" i="6"/>
  <c r="N9" i="6" s="1"/>
  <c r="O9" i="6" s="1" a="1"/>
  <c r="O9" i="6" s="1"/>
  <c r="AH10" i="6"/>
  <c r="AG11" i="6" s="1"/>
  <c r="C13" i="6"/>
  <c r="D12" i="6" a="1"/>
  <c r="D12" i="6" s="1"/>
  <c r="K12" i="6"/>
  <c r="M11" i="6" a="1"/>
  <c r="M11" i="6" s="1"/>
  <c r="I8" i="6" a="1"/>
  <c r="I8" i="6" s="1"/>
  <c r="P8" i="6"/>
  <c r="K12" i="5"/>
  <c r="M11" i="5" a="1"/>
  <c r="M11" i="5" s="1"/>
  <c r="F8" i="5"/>
  <c r="J8" i="5" a="1"/>
  <c r="J8" i="5" s="1"/>
  <c r="I7" i="5" a="1"/>
  <c r="I7" i="5" s="1"/>
  <c r="P7" i="5"/>
  <c r="AI10" i="5"/>
  <c r="N9" i="5" s="1"/>
  <c r="O9" i="5" s="1" a="1"/>
  <c r="O9" i="5" s="1"/>
  <c r="G9" i="5"/>
  <c r="AH10" i="5"/>
  <c r="AG11" i="5" s="1"/>
  <c r="C15" i="5"/>
  <c r="D14" i="5" a="1"/>
  <c r="D14" i="5" s="1"/>
  <c r="AI12" i="4"/>
  <c r="N11" i="4" s="1"/>
  <c r="O11" i="4" s="1" a="1"/>
  <c r="O11" i="4" s="1"/>
  <c r="AH12" i="4"/>
  <c r="G11" i="4" s="1"/>
  <c r="G10" i="4"/>
  <c r="C14" i="4"/>
  <c r="D13" i="4" a="1"/>
  <c r="D13" i="4" s="1"/>
  <c r="I9" i="4" a="1"/>
  <c r="I9" i="4" s="1"/>
  <c r="P9" i="4"/>
  <c r="K13" i="4"/>
  <c r="M12" i="4" a="1"/>
  <c r="M12" i="4" s="1"/>
  <c r="I12" i="1" a="1"/>
  <c r="I12" i="1" s="1"/>
  <c r="AI11" i="1"/>
  <c r="N10" i="1" s="1"/>
  <c r="AH11" i="1"/>
  <c r="AG12" i="1" s="1"/>
  <c r="M11" i="1" a="1"/>
  <c r="M11" i="1" s="1"/>
  <c r="K12" i="1"/>
  <c r="P12" i="1" s="1"/>
  <c r="C13" i="1"/>
  <c r="D13" i="1" s="1" a="1"/>
  <c r="D13" i="1" s="1"/>
  <c r="O9" i="1" a="1"/>
  <c r="O9" i="1" s="1"/>
  <c r="G9" i="6" l="1"/>
  <c r="AG13" i="4"/>
  <c r="AI12" i="13"/>
  <c r="N11" i="13" s="1"/>
  <c r="O11" i="13" s="1" a="1"/>
  <c r="O11" i="13" s="1"/>
  <c r="AG13" i="13"/>
  <c r="AH12" i="13"/>
  <c r="G11" i="13" s="1"/>
  <c r="K13" i="13"/>
  <c r="M12" i="13" a="1"/>
  <c r="M12" i="13" s="1"/>
  <c r="I9" i="13" a="1"/>
  <c r="I9" i="13" s="1"/>
  <c r="P9" i="13"/>
  <c r="J10" i="13" a="1"/>
  <c r="J10" i="13" s="1"/>
  <c r="F10" i="13"/>
  <c r="D14" i="13" a="1"/>
  <c r="D14" i="13" s="1"/>
  <c r="C15" i="13"/>
  <c r="K13" i="12"/>
  <c r="M12" i="12" a="1"/>
  <c r="M12" i="12" s="1"/>
  <c r="J11" i="12" a="1"/>
  <c r="J11" i="12" s="1"/>
  <c r="F11" i="12"/>
  <c r="AI13" i="12"/>
  <c r="N12" i="12" s="1"/>
  <c r="O12" i="12" s="1" a="1"/>
  <c r="O12" i="12" s="1"/>
  <c r="G12" i="12"/>
  <c r="AH13" i="12"/>
  <c r="AG14" i="12" s="1"/>
  <c r="C15" i="12"/>
  <c r="D14" i="12" a="1"/>
  <c r="D14" i="12" s="1"/>
  <c r="I10" i="12" a="1"/>
  <c r="I10" i="12" s="1"/>
  <c r="P10" i="12"/>
  <c r="K13" i="11"/>
  <c r="M12" i="11" a="1"/>
  <c r="M12" i="11" s="1"/>
  <c r="C15" i="11"/>
  <c r="AI11" i="11"/>
  <c r="N10" i="11" s="1"/>
  <c r="O10" i="11" s="1" a="1"/>
  <c r="O10" i="11" s="1"/>
  <c r="AH11" i="11"/>
  <c r="G10" i="11" s="1"/>
  <c r="I9" i="11" a="1"/>
  <c r="I9" i="11" s="1"/>
  <c r="P9" i="11"/>
  <c r="AI12" i="10"/>
  <c r="N11" i="10" s="1"/>
  <c r="O11" i="10" s="1" a="1"/>
  <c r="O11" i="10" s="1"/>
  <c r="G11" i="10"/>
  <c r="AH12" i="10"/>
  <c r="AG13" i="10" s="1"/>
  <c r="D13" i="10" a="1"/>
  <c r="D13" i="10" s="1"/>
  <c r="C14" i="10"/>
  <c r="G10" i="10"/>
  <c r="J9" i="10" a="1"/>
  <c r="J9" i="10" s="1"/>
  <c r="F9" i="10"/>
  <c r="K13" i="10"/>
  <c r="M12" i="10" a="1"/>
  <c r="M12" i="10" s="1"/>
  <c r="AH10" i="9"/>
  <c r="G9" i="9" s="1"/>
  <c r="AI10" i="9"/>
  <c r="N9" i="9" s="1"/>
  <c r="O9" i="9" s="1" a="1"/>
  <c r="O9" i="9" s="1"/>
  <c r="K14" i="9"/>
  <c r="M13" i="9" a="1"/>
  <c r="M13" i="9" s="1"/>
  <c r="C15" i="9"/>
  <c r="D14" i="9" a="1"/>
  <c r="D14" i="9" s="1"/>
  <c r="J8" i="9" a="1"/>
  <c r="J8" i="9" s="1"/>
  <c r="F8" i="9"/>
  <c r="AI12" i="8"/>
  <c r="N11" i="8" s="1"/>
  <c r="O11" i="8" s="1" a="1"/>
  <c r="O11" i="8" s="1"/>
  <c r="AH12" i="8"/>
  <c r="G11" i="8" s="1"/>
  <c r="F10" i="8"/>
  <c r="J10" i="8" a="1"/>
  <c r="J10" i="8" s="1"/>
  <c r="I9" i="8" a="1"/>
  <c r="I9" i="8" s="1"/>
  <c r="P9" i="8"/>
  <c r="D13" i="8" a="1"/>
  <c r="D13" i="8" s="1"/>
  <c r="C14" i="8"/>
  <c r="K13" i="8"/>
  <c r="M12" i="8" a="1"/>
  <c r="M12" i="8" s="1"/>
  <c r="AI11" i="7"/>
  <c r="N10" i="7" s="1"/>
  <c r="O10" i="7" s="1" a="1"/>
  <c r="O10" i="7" s="1"/>
  <c r="AH11" i="7"/>
  <c r="G10" i="7" s="1"/>
  <c r="G9" i="7"/>
  <c r="C14" i="7"/>
  <c r="D13" i="7" a="1"/>
  <c r="D13" i="7" s="1"/>
  <c r="I8" i="7" a="1"/>
  <c r="I8" i="7" s="1"/>
  <c r="P8" i="7"/>
  <c r="K13" i="7"/>
  <c r="M12" i="7" a="1"/>
  <c r="M12" i="7" s="1"/>
  <c r="AI11" i="6"/>
  <c r="N10" i="6" s="1"/>
  <c r="O10" i="6" s="1" a="1"/>
  <c r="O10" i="6" s="1"/>
  <c r="AG12" i="6"/>
  <c r="AH11" i="6"/>
  <c r="G10" i="6" s="1"/>
  <c r="K13" i="6"/>
  <c r="M12" i="6" a="1"/>
  <c r="M12" i="6" s="1"/>
  <c r="J9" i="6" a="1"/>
  <c r="J9" i="6" s="1"/>
  <c r="F9" i="6"/>
  <c r="D13" i="6" a="1"/>
  <c r="D13" i="6" s="1"/>
  <c r="C14" i="6"/>
  <c r="AH11" i="5"/>
  <c r="AG12" i="5" s="1"/>
  <c r="AI11" i="5"/>
  <c r="N10" i="5" s="1"/>
  <c r="O10" i="5" s="1" a="1"/>
  <c r="O10" i="5" s="1"/>
  <c r="F9" i="5"/>
  <c r="J9" i="5" a="1"/>
  <c r="J9" i="5" s="1"/>
  <c r="D15" i="5" a="1"/>
  <c r="D15" i="5" s="1"/>
  <c r="C16" i="5"/>
  <c r="P8" i="5"/>
  <c r="I8" i="5" a="1"/>
  <c r="I8" i="5" s="1"/>
  <c r="K13" i="5"/>
  <c r="M12" i="5" a="1"/>
  <c r="M12" i="5" s="1"/>
  <c r="AH13" i="4"/>
  <c r="G12" i="4" s="1"/>
  <c r="AI13" i="4"/>
  <c r="N12" i="4" s="1"/>
  <c r="O12" i="4" s="1" a="1"/>
  <c r="O12" i="4" s="1"/>
  <c r="K14" i="4"/>
  <c r="M13" i="4" a="1"/>
  <c r="M13" i="4" s="1"/>
  <c r="C15" i="4"/>
  <c r="D14" i="4" a="1"/>
  <c r="D14" i="4" s="1"/>
  <c r="F11" i="4"/>
  <c r="J11" i="4" a="1"/>
  <c r="J11" i="4" s="1"/>
  <c r="F10" i="4"/>
  <c r="J10" i="4" a="1"/>
  <c r="J10" i="4" s="1"/>
  <c r="I13" i="1" a="1"/>
  <c r="I13" i="1" s="1"/>
  <c r="AI12" i="1"/>
  <c r="N11" i="1" s="1"/>
  <c r="AH12" i="1"/>
  <c r="AG13" i="1" s="1"/>
  <c r="G10" i="1"/>
  <c r="M12" i="1" a="1"/>
  <c r="M12" i="1" s="1"/>
  <c r="K13" i="1"/>
  <c r="P13" i="1" s="1"/>
  <c r="C14" i="1"/>
  <c r="D14" i="1" s="1" a="1"/>
  <c r="D14" i="1" s="1"/>
  <c r="O10" i="1" a="1"/>
  <c r="O10" i="1" s="1"/>
  <c r="G10" i="5" l="1"/>
  <c r="AG14" i="4"/>
  <c r="F11" i="13"/>
  <c r="J11" i="13" a="1"/>
  <c r="J11" i="13" s="1"/>
  <c r="AI13" i="13"/>
  <c r="N12" i="13" s="1"/>
  <c r="O12" i="13" s="1" a="1"/>
  <c r="O12" i="13" s="1"/>
  <c r="AH13" i="13"/>
  <c r="AG14" i="13" s="1"/>
  <c r="C16" i="13"/>
  <c r="D15" i="13" a="1"/>
  <c r="D15" i="13" s="1"/>
  <c r="K14" i="13"/>
  <c r="M13" i="13" a="1"/>
  <c r="M13" i="13" s="1"/>
  <c r="P10" i="13"/>
  <c r="I10" i="13" a="1"/>
  <c r="I10" i="13" s="1"/>
  <c r="AI14" i="12"/>
  <c r="N13" i="12" s="1"/>
  <c r="O13" i="12" s="1" a="1"/>
  <c r="O13" i="12" s="1"/>
  <c r="G13" i="12"/>
  <c r="AG15" i="12"/>
  <c r="AH14" i="12"/>
  <c r="I11" i="12" a="1"/>
  <c r="I11" i="12" s="1"/>
  <c r="P11" i="12"/>
  <c r="F12" i="12"/>
  <c r="J12" i="12" a="1"/>
  <c r="J12" i="12" s="1"/>
  <c r="D15" i="12" a="1"/>
  <c r="D15" i="12" s="1"/>
  <c r="C16" i="12"/>
  <c r="K14" i="12"/>
  <c r="M13" i="12" a="1"/>
  <c r="M13" i="12" s="1"/>
  <c r="F10" i="11"/>
  <c r="J10" i="11" a="1"/>
  <c r="J10" i="11" s="1"/>
  <c r="AG12" i="11"/>
  <c r="K14" i="11"/>
  <c r="M13" i="11" a="1"/>
  <c r="M13" i="11" s="1"/>
  <c r="C16" i="11"/>
  <c r="AH13" i="10"/>
  <c r="AG14" i="10" s="1"/>
  <c r="AI13" i="10"/>
  <c r="N12" i="10" s="1"/>
  <c r="O12" i="10" s="1" a="1"/>
  <c r="O12" i="10" s="1"/>
  <c r="K14" i="10"/>
  <c r="M13" i="10" a="1"/>
  <c r="M13" i="10" s="1"/>
  <c r="P9" i="10"/>
  <c r="I9" i="10" a="1"/>
  <c r="I9" i="10" s="1"/>
  <c r="F10" i="10"/>
  <c r="J10" i="10" a="1"/>
  <c r="J10" i="10" s="1"/>
  <c r="C15" i="10"/>
  <c r="D14" i="10" a="1"/>
  <c r="D14" i="10" s="1"/>
  <c r="F11" i="10"/>
  <c r="J11" i="10" a="1"/>
  <c r="J11" i="10" s="1"/>
  <c r="F9" i="9"/>
  <c r="J9" i="9" a="1"/>
  <c r="J9" i="9" s="1"/>
  <c r="C16" i="9"/>
  <c r="D15" i="9" a="1"/>
  <c r="D15" i="9" s="1"/>
  <c r="K15" i="9"/>
  <c r="M14" i="9" a="1"/>
  <c r="M14" i="9" s="1"/>
  <c r="AG11" i="9"/>
  <c r="I8" i="9" a="1"/>
  <c r="I8" i="9" s="1"/>
  <c r="P8" i="9"/>
  <c r="F11" i="8"/>
  <c r="J11" i="8" a="1"/>
  <c r="J11" i="8" s="1"/>
  <c r="AG13" i="8"/>
  <c r="K14" i="8"/>
  <c r="M13" i="8" a="1"/>
  <c r="M13" i="8" s="1"/>
  <c r="P10" i="8"/>
  <c r="I10" i="8" a="1"/>
  <c r="I10" i="8" s="1"/>
  <c r="C15" i="8"/>
  <c r="D14" i="8" a="1"/>
  <c r="D14" i="8" s="1"/>
  <c r="J10" i="7" a="1"/>
  <c r="J10" i="7" s="1"/>
  <c r="F10" i="7"/>
  <c r="K14" i="7"/>
  <c r="M13" i="7" a="1"/>
  <c r="M13" i="7" s="1"/>
  <c r="C15" i="7"/>
  <c r="D14" i="7" a="1"/>
  <c r="D14" i="7" s="1"/>
  <c r="F9" i="7"/>
  <c r="J9" i="7" a="1"/>
  <c r="J9" i="7" s="1"/>
  <c r="AG12" i="7"/>
  <c r="C15" i="6"/>
  <c r="D14" i="6" a="1"/>
  <c r="D14" i="6" s="1"/>
  <c r="P9" i="6"/>
  <c r="I9" i="6" a="1"/>
  <c r="I9" i="6" s="1"/>
  <c r="AI12" i="6"/>
  <c r="N11" i="6" s="1"/>
  <c r="O11" i="6" s="1" a="1"/>
  <c r="O11" i="6" s="1"/>
  <c r="AH12" i="6"/>
  <c r="AG13" i="6" s="1"/>
  <c r="F10" i="6"/>
  <c r="J10" i="6" a="1"/>
  <c r="J10" i="6" s="1"/>
  <c r="K14" i="6"/>
  <c r="M13" i="6" a="1"/>
  <c r="M13" i="6" s="1"/>
  <c r="AI12" i="5"/>
  <c r="N11" i="5" s="1"/>
  <c r="O11" i="5" s="1" a="1"/>
  <c r="O11" i="5" s="1"/>
  <c r="AH12" i="5"/>
  <c r="AG13" i="5" s="1"/>
  <c r="F10" i="5"/>
  <c r="J10" i="5" a="1"/>
  <c r="J10" i="5" s="1"/>
  <c r="K14" i="5"/>
  <c r="M13" i="5" a="1"/>
  <c r="M13" i="5" s="1"/>
  <c r="C17" i="5"/>
  <c r="D16" i="5" a="1"/>
  <c r="D16" i="5" s="1"/>
  <c r="I9" i="5" a="1"/>
  <c r="I9" i="5" s="1"/>
  <c r="P9" i="5"/>
  <c r="F12" i="4"/>
  <c r="J12" i="4" a="1"/>
  <c r="J12" i="4" s="1"/>
  <c r="C16" i="4"/>
  <c r="D15" i="4" a="1"/>
  <c r="D15" i="4" s="1"/>
  <c r="P10" i="4"/>
  <c r="I10" i="4" a="1"/>
  <c r="I10" i="4" s="1"/>
  <c r="P11" i="4"/>
  <c r="I11" i="4" a="1"/>
  <c r="I11" i="4" s="1"/>
  <c r="K15" i="4"/>
  <c r="M14" i="4" a="1"/>
  <c r="M14" i="4" s="1"/>
  <c r="AI14" i="4"/>
  <c r="N13" i="4" s="1"/>
  <c r="O13" i="4" s="1" a="1"/>
  <c r="O13" i="4" s="1"/>
  <c r="AH14" i="4"/>
  <c r="AG15" i="4" s="1"/>
  <c r="I14" i="1" a="1"/>
  <c r="I14" i="1" s="1"/>
  <c r="AI13" i="1"/>
  <c r="N12" i="1" s="1"/>
  <c r="AH13" i="1"/>
  <c r="G12" i="1" s="1"/>
  <c r="G11" i="1"/>
  <c r="F10" i="1"/>
  <c r="M13" i="1" a="1"/>
  <c r="M13" i="1" s="1"/>
  <c r="K14" i="1"/>
  <c r="P14" i="1" s="1"/>
  <c r="C15" i="1"/>
  <c r="D15" i="1" s="1" a="1"/>
  <c r="D15" i="1" s="1"/>
  <c r="O11" i="1" a="1"/>
  <c r="O11" i="1" s="1"/>
  <c r="AH14" i="13" l="1"/>
  <c r="AG15" i="13" s="1"/>
  <c r="AI14" i="13"/>
  <c r="N13" i="13" s="1"/>
  <c r="O13" i="13" s="1" a="1"/>
  <c r="O13" i="13" s="1"/>
  <c r="G12" i="13"/>
  <c r="K15" i="13"/>
  <c r="M14" i="13" a="1"/>
  <c r="M14" i="13" s="1"/>
  <c r="C17" i="13"/>
  <c r="D16" i="13" a="1"/>
  <c r="D16" i="13" s="1"/>
  <c r="P11" i="13"/>
  <c r="I11" i="13" a="1"/>
  <c r="I11" i="13" s="1"/>
  <c r="C17" i="12"/>
  <c r="D16" i="12" a="1"/>
  <c r="D16" i="12" s="1"/>
  <c r="AH15" i="12"/>
  <c r="AG16" i="12" s="1"/>
  <c r="AI15" i="12"/>
  <c r="N14" i="12" s="1"/>
  <c r="O14" i="12" s="1" a="1"/>
  <c r="O14" i="12" s="1"/>
  <c r="G14" i="12"/>
  <c r="F13" i="12"/>
  <c r="J13" i="12" a="1"/>
  <c r="J13" i="12" s="1"/>
  <c r="K15" i="12"/>
  <c r="M14" i="12" a="1"/>
  <c r="M14" i="12" s="1"/>
  <c r="P12" i="12"/>
  <c r="I12" i="12" a="1"/>
  <c r="I12" i="12" s="1"/>
  <c r="C17" i="11"/>
  <c r="K15" i="11"/>
  <c r="M14" i="11" a="1"/>
  <c r="M14" i="11" s="1"/>
  <c r="AI12" i="11"/>
  <c r="N11" i="11" s="1"/>
  <c r="O11" i="11" s="1" a="1"/>
  <c r="O11" i="11" s="1"/>
  <c r="G11" i="11"/>
  <c r="AH12" i="11"/>
  <c r="AG13" i="11" s="1"/>
  <c r="I10" i="11" a="1"/>
  <c r="I10" i="11" s="1"/>
  <c r="P10" i="11"/>
  <c r="AH14" i="10"/>
  <c r="AG15" i="10"/>
  <c r="G13" i="10"/>
  <c r="AI14" i="10"/>
  <c r="N13" i="10" s="1"/>
  <c r="O13" i="10" s="1" a="1"/>
  <c r="O13" i="10" s="1"/>
  <c r="G12" i="10"/>
  <c r="C16" i="10"/>
  <c r="D15" i="10" a="1"/>
  <c r="D15" i="10" s="1"/>
  <c r="P11" i="10"/>
  <c r="I11" i="10" a="1"/>
  <c r="I11" i="10" s="1"/>
  <c r="P10" i="10"/>
  <c r="I10" i="10" a="1"/>
  <c r="I10" i="10" s="1"/>
  <c r="K15" i="10"/>
  <c r="M14" i="10" a="1"/>
  <c r="M14" i="10" s="1"/>
  <c r="C17" i="9"/>
  <c r="D16" i="9" a="1"/>
  <c r="D16" i="9" s="1"/>
  <c r="AI11" i="9"/>
  <c r="N10" i="9" s="1"/>
  <c r="O10" i="9" s="1" a="1"/>
  <c r="O10" i="9" s="1"/>
  <c r="G10" i="9"/>
  <c r="AH11" i="9"/>
  <c r="AG12" i="9" s="1"/>
  <c r="M15" i="9" a="1"/>
  <c r="M15" i="9" s="1"/>
  <c r="K16" i="9"/>
  <c r="I9" i="9" a="1"/>
  <c r="I9" i="9" s="1"/>
  <c r="P9" i="9"/>
  <c r="C16" i="8"/>
  <c r="D15" i="8" a="1"/>
  <c r="D15" i="8" s="1"/>
  <c r="K15" i="8"/>
  <c r="M14" i="8" a="1"/>
  <c r="M14" i="8" s="1"/>
  <c r="AH13" i="8"/>
  <c r="G12" i="8" s="1"/>
  <c r="AI13" i="8"/>
  <c r="N12" i="8" s="1"/>
  <c r="O12" i="8" s="1" a="1"/>
  <c r="O12" i="8" s="1"/>
  <c r="P11" i="8"/>
  <c r="I11" i="8" a="1"/>
  <c r="I11" i="8" s="1"/>
  <c r="P9" i="7"/>
  <c r="I9" i="7" a="1"/>
  <c r="I9" i="7" s="1"/>
  <c r="K15" i="7"/>
  <c r="M14" i="7" a="1"/>
  <c r="M14" i="7" s="1"/>
  <c r="I10" i="7" a="1"/>
  <c r="I10" i="7" s="1"/>
  <c r="P10" i="7"/>
  <c r="AI12" i="7"/>
  <c r="N11" i="7" s="1"/>
  <c r="O11" i="7" s="1" a="1"/>
  <c r="O11" i="7" s="1"/>
  <c r="AH12" i="7"/>
  <c r="AG13" i="7" s="1"/>
  <c r="C16" i="7"/>
  <c r="D15" i="7" a="1"/>
  <c r="D15" i="7" s="1"/>
  <c r="AH13" i="6"/>
  <c r="G12" i="6" s="1"/>
  <c r="AI13" i="6"/>
  <c r="N12" i="6" s="1"/>
  <c r="O12" i="6" s="1" a="1"/>
  <c r="O12" i="6" s="1"/>
  <c r="G11" i="6"/>
  <c r="P10" i="6"/>
  <c r="I10" i="6" a="1"/>
  <c r="I10" i="6" s="1"/>
  <c r="K15" i="6"/>
  <c r="M14" i="6" a="1"/>
  <c r="M14" i="6" s="1"/>
  <c r="C16" i="6"/>
  <c r="D15" i="6" a="1"/>
  <c r="D15" i="6" s="1"/>
  <c r="AI13" i="5"/>
  <c r="N12" i="5" s="1"/>
  <c r="O12" i="5" s="1" a="1"/>
  <c r="O12" i="5" s="1"/>
  <c r="AH13" i="5"/>
  <c r="G12" i="5" s="1"/>
  <c r="K15" i="5"/>
  <c r="M14" i="5" a="1"/>
  <c r="M14" i="5" s="1"/>
  <c r="G11" i="5"/>
  <c r="C18" i="5"/>
  <c r="D17" i="5" a="1"/>
  <c r="D17" i="5" s="1"/>
  <c r="P10" i="5"/>
  <c r="I10" i="5" a="1"/>
  <c r="I10" i="5" s="1"/>
  <c r="AI15" i="4"/>
  <c r="N14" i="4" s="1"/>
  <c r="O14" i="4" s="1" a="1"/>
  <c r="O14" i="4" s="1"/>
  <c r="AH15" i="4"/>
  <c r="G14" i="4" s="1"/>
  <c r="K16" i="4"/>
  <c r="M15" i="4" a="1"/>
  <c r="M15" i="4" s="1"/>
  <c r="C17" i="4"/>
  <c r="D16" i="4" a="1"/>
  <c r="D16" i="4" s="1"/>
  <c r="G13" i="4"/>
  <c r="I12" i="4" a="1"/>
  <c r="I12" i="4" s="1"/>
  <c r="P12" i="4"/>
  <c r="I15" i="1" a="1"/>
  <c r="I15" i="1" s="1"/>
  <c r="F12" i="1"/>
  <c r="AG14" i="1"/>
  <c r="F11" i="1"/>
  <c r="M14" i="1" a="1"/>
  <c r="M14" i="1" s="1"/>
  <c r="K15" i="1"/>
  <c r="P15" i="1" s="1"/>
  <c r="C16" i="1"/>
  <c r="D16" i="1" s="1" a="1"/>
  <c r="D16" i="1" s="1"/>
  <c r="O12" i="1" a="1"/>
  <c r="O12" i="1" s="1"/>
  <c r="AG14" i="6" l="1"/>
  <c r="AG14" i="5"/>
  <c r="AI15" i="13"/>
  <c r="N14" i="13" s="1"/>
  <c r="O14" i="13" s="1" a="1"/>
  <c r="O14" i="13" s="1"/>
  <c r="AH15" i="13"/>
  <c r="AG16" i="13"/>
  <c r="G14" i="13"/>
  <c r="K16" i="13"/>
  <c r="M15" i="13" a="1"/>
  <c r="M15" i="13" s="1"/>
  <c r="G13" i="13"/>
  <c r="F12" i="13"/>
  <c r="J12" i="13" a="1"/>
  <c r="J12" i="13" s="1"/>
  <c r="C18" i="13"/>
  <c r="D17" i="13" a="1"/>
  <c r="D17" i="13" s="1"/>
  <c r="AH16" i="12"/>
  <c r="AG17" i="12" s="1"/>
  <c r="AI16" i="12"/>
  <c r="N15" i="12" s="1"/>
  <c r="O15" i="12" s="1" a="1"/>
  <c r="O15" i="12" s="1"/>
  <c r="F14" i="12"/>
  <c r="J14" i="12" a="1"/>
  <c r="J14" i="12" s="1"/>
  <c r="K16" i="12"/>
  <c r="M15" i="12" a="1"/>
  <c r="M15" i="12" s="1"/>
  <c r="I13" i="12" a="1"/>
  <c r="I13" i="12" s="1"/>
  <c r="P13" i="12"/>
  <c r="C18" i="12"/>
  <c r="D17" i="12" a="1"/>
  <c r="D17" i="12" s="1"/>
  <c r="AI13" i="11"/>
  <c r="N12" i="11" s="1"/>
  <c r="O12" i="11" s="1" a="1"/>
  <c r="O12" i="11" s="1"/>
  <c r="G12" i="11"/>
  <c r="AG14" i="11"/>
  <c r="AH13" i="11"/>
  <c r="J11" i="11" a="1"/>
  <c r="J11" i="11" s="1"/>
  <c r="F11" i="11"/>
  <c r="K16" i="11"/>
  <c r="M15" i="11" a="1"/>
  <c r="M15" i="11" s="1"/>
  <c r="C18" i="11"/>
  <c r="C17" i="10"/>
  <c r="D16" i="10" a="1"/>
  <c r="D16" i="10" s="1"/>
  <c r="F12" i="10"/>
  <c r="J12" i="10" a="1"/>
  <c r="J12" i="10" s="1"/>
  <c r="J13" i="10" a="1"/>
  <c r="J13" i="10" s="1"/>
  <c r="F13" i="10"/>
  <c r="K16" i="10"/>
  <c r="M15" i="10" a="1"/>
  <c r="M15" i="10" s="1"/>
  <c r="AI15" i="10"/>
  <c r="N14" i="10" s="1"/>
  <c r="O14" i="10" s="1" a="1"/>
  <c r="O14" i="10" s="1"/>
  <c r="AH15" i="10"/>
  <c r="G14" i="10" s="1"/>
  <c r="AI12" i="9"/>
  <c r="N11" i="9" s="1"/>
  <c r="O11" i="9" s="1" a="1"/>
  <c r="O11" i="9" s="1"/>
  <c r="G11" i="9"/>
  <c r="AG13" i="9"/>
  <c r="AH12" i="9"/>
  <c r="F10" i="9"/>
  <c r="J10" i="9" a="1"/>
  <c r="J10" i="9" s="1"/>
  <c r="K17" i="9"/>
  <c r="M16" i="9" a="1"/>
  <c r="M16" i="9" s="1"/>
  <c r="C18" i="9"/>
  <c r="D17" i="9" a="1"/>
  <c r="D17" i="9" s="1"/>
  <c r="F12" i="8"/>
  <c r="J12" i="8" a="1"/>
  <c r="J12" i="8" s="1"/>
  <c r="AG14" i="8"/>
  <c r="C17" i="8"/>
  <c r="D16" i="8" a="1"/>
  <c r="D16" i="8" s="1"/>
  <c r="K16" i="8"/>
  <c r="M15" i="8" a="1"/>
  <c r="M15" i="8" s="1"/>
  <c r="AI13" i="7"/>
  <c r="N12" i="7" s="1"/>
  <c r="O12" i="7" s="1" a="1"/>
  <c r="O12" i="7" s="1"/>
  <c r="AG14" i="7"/>
  <c r="AH13" i="7"/>
  <c r="G12" i="7" s="1"/>
  <c r="K16" i="7"/>
  <c r="M15" i="7" a="1"/>
  <c r="M15" i="7" s="1"/>
  <c r="G11" i="7"/>
  <c r="C17" i="7"/>
  <c r="D16" i="7" a="1"/>
  <c r="D16" i="7" s="1"/>
  <c r="C17" i="6"/>
  <c r="D16" i="6" a="1"/>
  <c r="D16" i="6" s="1"/>
  <c r="F12" i="6"/>
  <c r="J12" i="6" a="1"/>
  <c r="J12" i="6" s="1"/>
  <c r="K16" i="6"/>
  <c r="M15" i="6" a="1"/>
  <c r="M15" i="6" s="1"/>
  <c r="F11" i="6"/>
  <c r="J11" i="6" a="1"/>
  <c r="J11" i="6" s="1"/>
  <c r="AH14" i="6"/>
  <c r="G13" i="6" s="1"/>
  <c r="AG15" i="6"/>
  <c r="AI14" i="6"/>
  <c r="N13" i="6" s="1"/>
  <c r="O13" i="6" s="1" a="1"/>
  <c r="O13" i="6" s="1"/>
  <c r="AI14" i="5"/>
  <c r="N13" i="5" s="1"/>
  <c r="O13" i="5" s="1" a="1"/>
  <c r="O13" i="5" s="1"/>
  <c r="AH14" i="5"/>
  <c r="AG15" i="5" s="1"/>
  <c r="C19" i="5"/>
  <c r="D18" i="5" a="1"/>
  <c r="D18" i="5" s="1"/>
  <c r="F12" i="5"/>
  <c r="J12" i="5" a="1"/>
  <c r="J12" i="5" s="1"/>
  <c r="K16" i="5"/>
  <c r="M15" i="5" a="1"/>
  <c r="M15" i="5" s="1"/>
  <c r="J11" i="5" a="1"/>
  <c r="J11" i="5" s="1"/>
  <c r="F11" i="5"/>
  <c r="F14" i="4"/>
  <c r="J14" i="4" a="1"/>
  <c r="J14" i="4" s="1"/>
  <c r="J13" i="4" a="1"/>
  <c r="J13" i="4" s="1"/>
  <c r="F13" i="4"/>
  <c r="C18" i="4"/>
  <c r="D17" i="4" a="1"/>
  <c r="D17" i="4" s="1"/>
  <c r="AG16" i="4"/>
  <c r="K17" i="4"/>
  <c r="M16" i="4" a="1"/>
  <c r="M16" i="4" s="1"/>
  <c r="I16" i="1" a="1"/>
  <c r="I16" i="1" s="1"/>
  <c r="AI14" i="1"/>
  <c r="N13" i="1" s="1"/>
  <c r="AH14" i="1"/>
  <c r="AG15" i="1" s="1"/>
  <c r="M15" i="1" a="1"/>
  <c r="M15" i="1" s="1"/>
  <c r="K16" i="1"/>
  <c r="P16" i="1" s="1"/>
  <c r="C17" i="1"/>
  <c r="D17" i="1" s="1" a="1"/>
  <c r="D17" i="1" s="1"/>
  <c r="O13" i="1" a="1"/>
  <c r="O13" i="1" s="1"/>
  <c r="C19" i="13" l="1"/>
  <c r="D18" i="13" a="1"/>
  <c r="D18" i="13" s="1"/>
  <c r="J14" i="13" a="1"/>
  <c r="J14" i="13" s="1"/>
  <c r="F14" i="13"/>
  <c r="F13" i="13"/>
  <c r="J13" i="13" a="1"/>
  <c r="J13" i="13" s="1"/>
  <c r="AI16" i="13"/>
  <c r="N15" i="13" s="1"/>
  <c r="O15" i="13" s="1" a="1"/>
  <c r="O15" i="13" s="1"/>
  <c r="AH16" i="13"/>
  <c r="AG17" i="13" s="1"/>
  <c r="P12" i="13"/>
  <c r="I12" i="13" a="1"/>
  <c r="I12" i="13" s="1"/>
  <c r="K17" i="13"/>
  <c r="M16" i="13" a="1"/>
  <c r="M16" i="13" s="1"/>
  <c r="AI17" i="12"/>
  <c r="N16" i="12" s="1"/>
  <c r="O16" i="12" s="1" a="1"/>
  <c r="O16" i="12" s="1"/>
  <c r="AH17" i="12"/>
  <c r="AG18" i="12" s="1"/>
  <c r="K17" i="12"/>
  <c r="M16" i="12" a="1"/>
  <c r="M16" i="12" s="1"/>
  <c r="G15" i="12"/>
  <c r="C19" i="12"/>
  <c r="D18" i="12" a="1"/>
  <c r="D18" i="12" s="1"/>
  <c r="I14" i="12" a="1"/>
  <c r="I14" i="12" s="1"/>
  <c r="P14" i="12"/>
  <c r="C19" i="11"/>
  <c r="K17" i="11"/>
  <c r="M16" i="11" a="1"/>
  <c r="M16" i="11" s="1"/>
  <c r="AH14" i="11"/>
  <c r="G13" i="11" s="1"/>
  <c r="AI14" i="11"/>
  <c r="N13" i="11" s="1"/>
  <c r="O13" i="11" s="1" a="1"/>
  <c r="O13" i="11" s="1"/>
  <c r="P11" i="11"/>
  <c r="I11" i="11" a="1"/>
  <c r="I11" i="11" s="1"/>
  <c r="F12" i="11"/>
  <c r="J12" i="11" a="1"/>
  <c r="J12" i="11" s="1"/>
  <c r="F14" i="10"/>
  <c r="J14" i="10" a="1"/>
  <c r="J14" i="10" s="1"/>
  <c r="AG16" i="10"/>
  <c r="K17" i="10"/>
  <c r="M16" i="10" a="1"/>
  <c r="M16" i="10" s="1"/>
  <c r="P12" i="10"/>
  <c r="I12" i="10" a="1"/>
  <c r="I12" i="10" s="1"/>
  <c r="I13" i="10" a="1"/>
  <c r="I13" i="10" s="1"/>
  <c r="P13" i="10"/>
  <c r="D17" i="10" a="1"/>
  <c r="D17" i="10" s="1"/>
  <c r="C18" i="10"/>
  <c r="P10" i="9"/>
  <c r="I10" i="9" a="1"/>
  <c r="I10" i="9" s="1"/>
  <c r="F11" i="9"/>
  <c r="J11" i="9" a="1"/>
  <c r="J11" i="9" s="1"/>
  <c r="C19" i="9"/>
  <c r="D18" i="9" a="1"/>
  <c r="D18" i="9" s="1"/>
  <c r="AI13" i="9"/>
  <c r="N12" i="9" s="1"/>
  <c r="O12" i="9" s="1" a="1"/>
  <c r="O12" i="9" s="1"/>
  <c r="G12" i="9"/>
  <c r="AG14" i="9"/>
  <c r="AH13" i="9"/>
  <c r="K18" i="9"/>
  <c r="M17" i="9" a="1"/>
  <c r="M17" i="9" s="1"/>
  <c r="K17" i="8"/>
  <c r="M16" i="8" a="1"/>
  <c r="M16" i="8" s="1"/>
  <c r="D17" i="8" a="1"/>
  <c r="D17" i="8" s="1"/>
  <c r="C18" i="8"/>
  <c r="AI14" i="8"/>
  <c r="N13" i="8" s="1"/>
  <c r="O13" i="8" s="1" a="1"/>
  <c r="O13" i="8" s="1"/>
  <c r="AH14" i="8"/>
  <c r="AG15" i="8" s="1"/>
  <c r="I12" i="8" a="1"/>
  <c r="I12" i="8" s="1"/>
  <c r="P12" i="8"/>
  <c r="C18" i="7"/>
  <c r="D17" i="7" a="1"/>
  <c r="D17" i="7" s="1"/>
  <c r="F12" i="7"/>
  <c r="J12" i="7" a="1"/>
  <c r="J12" i="7" s="1"/>
  <c r="AH14" i="7"/>
  <c r="G13" i="7" s="1"/>
  <c r="AI14" i="7"/>
  <c r="N13" i="7" s="1"/>
  <c r="O13" i="7" s="1" a="1"/>
  <c r="O13" i="7" s="1"/>
  <c r="F11" i="7"/>
  <c r="J11" i="7" a="1"/>
  <c r="J11" i="7" s="1"/>
  <c r="K17" i="7"/>
  <c r="M16" i="7" a="1"/>
  <c r="M16" i="7" s="1"/>
  <c r="J13" i="6" a="1"/>
  <c r="J13" i="6" s="1"/>
  <c r="F13" i="6"/>
  <c r="I12" i="6" a="1"/>
  <c r="I12" i="6" s="1"/>
  <c r="P12" i="6"/>
  <c r="AI15" i="6"/>
  <c r="N14" i="6" s="1"/>
  <c r="O14" i="6" s="1" a="1"/>
  <c r="O14" i="6" s="1"/>
  <c r="AH15" i="6"/>
  <c r="AG16" i="6" s="1"/>
  <c r="P11" i="6"/>
  <c r="I11" i="6" a="1"/>
  <c r="I11" i="6" s="1"/>
  <c r="K17" i="6"/>
  <c r="M16" i="6" a="1"/>
  <c r="M16" i="6" s="1"/>
  <c r="D17" i="6" a="1"/>
  <c r="D17" i="6" s="1"/>
  <c r="C18" i="6"/>
  <c r="AH15" i="5"/>
  <c r="AG16" i="5" s="1"/>
  <c r="AI15" i="5"/>
  <c r="N14" i="5" s="1"/>
  <c r="O14" i="5" s="1" a="1"/>
  <c r="O14" i="5" s="1"/>
  <c r="G14" i="5"/>
  <c r="G13" i="5"/>
  <c r="K17" i="5"/>
  <c r="M16" i="5" a="1"/>
  <c r="M16" i="5" s="1"/>
  <c r="C20" i="5"/>
  <c r="D19" i="5" a="1"/>
  <c r="D19" i="5" s="1"/>
  <c r="I11" i="5" a="1"/>
  <c r="I11" i="5" s="1"/>
  <c r="P11" i="5"/>
  <c r="P12" i="5"/>
  <c r="I12" i="5" a="1"/>
  <c r="I12" i="5" s="1"/>
  <c r="I13" i="4" a="1"/>
  <c r="I13" i="4" s="1"/>
  <c r="P13" i="4"/>
  <c r="C19" i="4"/>
  <c r="D18" i="4" a="1"/>
  <c r="D18" i="4" s="1"/>
  <c r="K18" i="4"/>
  <c r="M17" i="4" a="1"/>
  <c r="M17" i="4" s="1"/>
  <c r="AI16" i="4"/>
  <c r="N15" i="4" s="1"/>
  <c r="O15" i="4" s="1" a="1"/>
  <c r="O15" i="4" s="1"/>
  <c r="AH16" i="4"/>
  <c r="AG17" i="4" s="1"/>
  <c r="P14" i="4"/>
  <c r="I14" i="4" a="1"/>
  <c r="I14" i="4" s="1"/>
  <c r="I17" i="1" a="1"/>
  <c r="I17" i="1" s="1"/>
  <c r="G13" i="1"/>
  <c r="AI15" i="1"/>
  <c r="N14" i="1" s="1"/>
  <c r="AH15" i="1"/>
  <c r="G14" i="1" s="1"/>
  <c r="F13" i="1"/>
  <c r="M16" i="1" a="1"/>
  <c r="M16" i="1" s="1"/>
  <c r="K17" i="1"/>
  <c r="P17" i="1" s="1"/>
  <c r="C18" i="1"/>
  <c r="D18" i="1" s="1" a="1"/>
  <c r="D18" i="1" s="1"/>
  <c r="O14" i="1" a="1"/>
  <c r="O14" i="1" s="1"/>
  <c r="AI17" i="13" l="1"/>
  <c r="N16" i="13" s="1"/>
  <c r="O16" i="13" s="1" a="1"/>
  <c r="O16" i="13" s="1"/>
  <c r="AH17" i="13"/>
  <c r="AG18" i="13" s="1"/>
  <c r="G15" i="13"/>
  <c r="I14" i="13" a="1"/>
  <c r="I14" i="13" s="1"/>
  <c r="P14" i="13"/>
  <c r="K18" i="13"/>
  <c r="M17" i="13" a="1"/>
  <c r="M17" i="13" s="1"/>
  <c r="I13" i="13" a="1"/>
  <c r="I13" i="13" s="1"/>
  <c r="P13" i="13"/>
  <c r="D19" i="13" a="1"/>
  <c r="D19" i="13" s="1"/>
  <c r="C20" i="13"/>
  <c r="AH18" i="12"/>
  <c r="G17" i="12" s="1"/>
  <c r="AI18" i="12"/>
  <c r="N17" i="12" s="1"/>
  <c r="O17" i="12" s="1" a="1"/>
  <c r="O17" i="12" s="1"/>
  <c r="J15" i="12" a="1"/>
  <c r="J15" i="12" s="1"/>
  <c r="F15" i="12"/>
  <c r="G16" i="12"/>
  <c r="C20" i="12"/>
  <c r="D19" i="12" a="1"/>
  <c r="D19" i="12" s="1"/>
  <c r="K18" i="12"/>
  <c r="M17" i="12" a="1"/>
  <c r="M17" i="12" s="1"/>
  <c r="F13" i="11"/>
  <c r="J13" i="11" a="1"/>
  <c r="J13" i="11" s="1"/>
  <c r="AG15" i="11"/>
  <c r="C20" i="11"/>
  <c r="P12" i="11"/>
  <c r="I12" i="11" a="1"/>
  <c r="I12" i="11" s="1"/>
  <c r="K18" i="11"/>
  <c r="M17" i="11" a="1"/>
  <c r="M17" i="11" s="1"/>
  <c r="K18" i="10"/>
  <c r="M17" i="10" a="1"/>
  <c r="M17" i="10" s="1"/>
  <c r="AI16" i="10"/>
  <c r="N15" i="10" s="1"/>
  <c r="O15" i="10" s="1" a="1"/>
  <c r="O15" i="10" s="1"/>
  <c r="AH16" i="10"/>
  <c r="G15" i="10" s="1"/>
  <c r="C19" i="10"/>
  <c r="D18" i="10" a="1"/>
  <c r="D18" i="10" s="1"/>
  <c r="P14" i="10"/>
  <c r="I14" i="10" a="1"/>
  <c r="I14" i="10" s="1"/>
  <c r="F12" i="9"/>
  <c r="J12" i="9" a="1"/>
  <c r="J12" i="9" s="1"/>
  <c r="AH14" i="9"/>
  <c r="AG15" i="9" s="1"/>
  <c r="AI14" i="9"/>
  <c r="N13" i="9" s="1"/>
  <c r="O13" i="9" s="1" a="1"/>
  <c r="O13" i="9" s="1"/>
  <c r="D19" i="9" a="1"/>
  <c r="D19" i="9" s="1"/>
  <c r="C20" i="9"/>
  <c r="K19" i="9"/>
  <c r="M18" i="9" a="1"/>
  <c r="M18" i="9" s="1"/>
  <c r="I11" i="9" a="1"/>
  <c r="I11" i="9" s="1"/>
  <c r="P11" i="9"/>
  <c r="AI15" i="8"/>
  <c r="N14" i="8" s="1"/>
  <c r="O14" i="8" s="1" a="1"/>
  <c r="O14" i="8" s="1"/>
  <c r="AH15" i="8"/>
  <c r="G14" i="8" s="1"/>
  <c r="G13" i="8"/>
  <c r="C19" i="8"/>
  <c r="D18" i="8" a="1"/>
  <c r="D18" i="8" s="1"/>
  <c r="K18" i="8"/>
  <c r="M17" i="8" a="1"/>
  <c r="M17" i="8" s="1"/>
  <c r="F13" i="7"/>
  <c r="J13" i="7" a="1"/>
  <c r="J13" i="7" s="1"/>
  <c r="P11" i="7"/>
  <c r="I11" i="7" a="1"/>
  <c r="I11" i="7" s="1"/>
  <c r="AG15" i="7"/>
  <c r="C19" i="7"/>
  <c r="D18" i="7" a="1"/>
  <c r="D18" i="7" s="1"/>
  <c r="K18" i="7"/>
  <c r="M17" i="7" a="1"/>
  <c r="M17" i="7" s="1"/>
  <c r="I12" i="7" a="1"/>
  <c r="I12" i="7" s="1"/>
  <c r="P12" i="7"/>
  <c r="AI16" i="6"/>
  <c r="N15" i="6" s="1"/>
  <c r="O15" i="6" s="1" a="1"/>
  <c r="O15" i="6" s="1"/>
  <c r="AH16" i="6"/>
  <c r="G15" i="6" s="1"/>
  <c r="C19" i="6"/>
  <c r="D18" i="6" a="1"/>
  <c r="D18" i="6" s="1"/>
  <c r="G14" i="6"/>
  <c r="I13" i="6" a="1"/>
  <c r="I13" i="6" s="1"/>
  <c r="P13" i="6"/>
  <c r="K18" i="6"/>
  <c r="M17" i="6" a="1"/>
  <c r="M17" i="6" s="1"/>
  <c r="AI16" i="5"/>
  <c r="N15" i="5" s="1"/>
  <c r="O15" i="5" s="1" a="1"/>
  <c r="O15" i="5" s="1"/>
  <c r="AH16" i="5"/>
  <c r="G15" i="5" s="1"/>
  <c r="AG17" i="5"/>
  <c r="K18" i="5"/>
  <c r="M17" i="5" a="1"/>
  <c r="M17" i="5" s="1"/>
  <c r="F14" i="5"/>
  <c r="J14" i="5" a="1"/>
  <c r="J14" i="5" s="1"/>
  <c r="F13" i="5"/>
  <c r="J13" i="5" a="1"/>
  <c r="J13" i="5" s="1"/>
  <c r="C21" i="5"/>
  <c r="D20" i="5" a="1"/>
  <c r="D20" i="5" s="1"/>
  <c r="AH17" i="4"/>
  <c r="AG18" i="4" s="1"/>
  <c r="AI17" i="4"/>
  <c r="N16" i="4" s="1"/>
  <c r="O16" i="4" s="1" a="1"/>
  <c r="O16" i="4" s="1"/>
  <c r="G16" i="4"/>
  <c r="G15" i="4"/>
  <c r="K19" i="4"/>
  <c r="M18" i="4" a="1"/>
  <c r="M18" i="4" s="1"/>
  <c r="C20" i="4"/>
  <c r="D19" i="4" a="1"/>
  <c r="D19" i="4" s="1"/>
  <c r="I18" i="1" a="1"/>
  <c r="I18" i="1" s="1"/>
  <c r="AG16" i="1"/>
  <c r="AI16" i="1" s="1"/>
  <c r="N15" i="1" s="1"/>
  <c r="O15" i="1" s="1" a="1"/>
  <c r="O15" i="1" s="1"/>
  <c r="F14" i="1"/>
  <c r="AH16" i="1"/>
  <c r="AG17" i="1" s="1"/>
  <c r="M17" i="1" a="1"/>
  <c r="M17" i="1" s="1"/>
  <c r="K18" i="1"/>
  <c r="P18" i="1" s="1"/>
  <c r="C19" i="1"/>
  <c r="D19" i="1" s="1" a="1"/>
  <c r="D19" i="1" s="1"/>
  <c r="AG17" i="6" l="1"/>
  <c r="AI18" i="13"/>
  <c r="N17" i="13" s="1"/>
  <c r="O17" i="13" s="1" a="1"/>
  <c r="O17" i="13" s="1"/>
  <c r="AH18" i="13"/>
  <c r="AG19" i="13" s="1"/>
  <c r="K19" i="13"/>
  <c r="M18" i="13" a="1"/>
  <c r="M18" i="13" s="1"/>
  <c r="C21" i="13"/>
  <c r="D20" i="13" a="1"/>
  <c r="D20" i="13" s="1"/>
  <c r="G16" i="13"/>
  <c r="F15" i="13"/>
  <c r="J15" i="13" a="1"/>
  <c r="J15" i="13" s="1"/>
  <c r="F17" i="12"/>
  <c r="J17" i="12" a="1"/>
  <c r="J17" i="12" s="1"/>
  <c r="K19" i="12"/>
  <c r="M18" i="12" a="1"/>
  <c r="M18" i="12" s="1"/>
  <c r="I15" i="12" a="1"/>
  <c r="I15" i="12" s="1"/>
  <c r="P15" i="12"/>
  <c r="AG19" i="12"/>
  <c r="C21" i="12"/>
  <c r="D20" i="12" a="1"/>
  <c r="D20" i="12" s="1"/>
  <c r="F16" i="12"/>
  <c r="J16" i="12" a="1"/>
  <c r="J16" i="12" s="1"/>
  <c r="AI15" i="11"/>
  <c r="N14" i="11" s="1"/>
  <c r="O14" i="11" s="1" a="1"/>
  <c r="O14" i="11" s="1"/>
  <c r="AH15" i="11"/>
  <c r="G14" i="11" s="1"/>
  <c r="K19" i="11"/>
  <c r="M18" i="11" a="1"/>
  <c r="M18" i="11" s="1"/>
  <c r="C21" i="11"/>
  <c r="I13" i="11" a="1"/>
  <c r="I13" i="11" s="1"/>
  <c r="P13" i="11"/>
  <c r="F15" i="10"/>
  <c r="J15" i="10" a="1"/>
  <c r="J15" i="10" s="1"/>
  <c r="AG17" i="10"/>
  <c r="K19" i="10"/>
  <c r="M18" i="10" a="1"/>
  <c r="M18" i="10" s="1"/>
  <c r="C20" i="10"/>
  <c r="D19" i="10" a="1"/>
  <c r="D19" i="10" s="1"/>
  <c r="AI15" i="9"/>
  <c r="N14" i="9" s="1"/>
  <c r="O14" i="9" s="1" a="1"/>
  <c r="O14" i="9" s="1"/>
  <c r="G14" i="9"/>
  <c r="AG16" i="9"/>
  <c r="AH15" i="9"/>
  <c r="K20" i="9"/>
  <c r="M19" i="9" a="1"/>
  <c r="M19" i="9" s="1"/>
  <c r="G13" i="9"/>
  <c r="P12" i="9"/>
  <c r="I12" i="9" a="1"/>
  <c r="I12" i="9" s="1"/>
  <c r="D20" i="9" a="1"/>
  <c r="D20" i="9" s="1"/>
  <c r="C21" i="9"/>
  <c r="F14" i="8"/>
  <c r="J14" i="8" a="1"/>
  <c r="J14" i="8" s="1"/>
  <c r="AG16" i="8"/>
  <c r="K19" i="8"/>
  <c r="M18" i="8" a="1"/>
  <c r="M18" i="8" s="1"/>
  <c r="C20" i="8"/>
  <c r="D19" i="8" a="1"/>
  <c r="D19" i="8" s="1"/>
  <c r="J13" i="8" a="1"/>
  <c r="J13" i="8" s="1"/>
  <c r="F13" i="8"/>
  <c r="K19" i="7"/>
  <c r="M18" i="7" a="1"/>
  <c r="M18" i="7" s="1"/>
  <c r="D19" i="7" a="1"/>
  <c r="D19" i="7" s="1"/>
  <c r="C20" i="7"/>
  <c r="AI15" i="7"/>
  <c r="N14" i="7" s="1"/>
  <c r="O14" i="7" s="1" a="1"/>
  <c r="O14" i="7" s="1"/>
  <c r="AH15" i="7"/>
  <c r="AG16" i="7" s="1"/>
  <c r="I13" i="7" a="1"/>
  <c r="I13" i="7" s="1"/>
  <c r="P13" i="7"/>
  <c r="F15" i="6"/>
  <c r="J15" i="6" a="1"/>
  <c r="J15" i="6" s="1"/>
  <c r="AH17" i="6"/>
  <c r="G16" i="6" s="1"/>
  <c r="AI17" i="6"/>
  <c r="N16" i="6" s="1"/>
  <c r="O16" i="6" s="1" a="1"/>
  <c r="O16" i="6" s="1"/>
  <c r="K19" i="6"/>
  <c r="M18" i="6" a="1"/>
  <c r="M18" i="6" s="1"/>
  <c r="F14" i="6"/>
  <c r="J14" i="6" a="1"/>
  <c r="J14" i="6" s="1"/>
  <c r="C20" i="6"/>
  <c r="D19" i="6" a="1"/>
  <c r="D19" i="6" s="1"/>
  <c r="J15" i="5" a="1"/>
  <c r="J15" i="5" s="1"/>
  <c r="F15" i="5"/>
  <c r="AI17" i="5"/>
  <c r="N16" i="5" s="1"/>
  <c r="O16" i="5" s="1" a="1"/>
  <c r="O16" i="5" s="1"/>
  <c r="AH17" i="5"/>
  <c r="G16" i="5" s="1"/>
  <c r="C22" i="5"/>
  <c r="D21" i="5" a="1"/>
  <c r="D21" i="5" s="1"/>
  <c r="I14" i="5" a="1"/>
  <c r="I14" i="5" s="1"/>
  <c r="P14" i="5"/>
  <c r="P13" i="5"/>
  <c r="I13" i="5" a="1"/>
  <c r="I13" i="5" s="1"/>
  <c r="K19" i="5"/>
  <c r="M18" i="5" a="1"/>
  <c r="M18" i="5" s="1"/>
  <c r="AI18" i="4"/>
  <c r="N17" i="4" s="1"/>
  <c r="O17" i="4" s="1" a="1"/>
  <c r="O17" i="4" s="1"/>
  <c r="AH18" i="4"/>
  <c r="AG19" i="4" s="1"/>
  <c r="F16" i="4"/>
  <c r="J16" i="4" a="1"/>
  <c r="J16" i="4" s="1"/>
  <c r="K20" i="4"/>
  <c r="M19" i="4" a="1"/>
  <c r="M19" i="4" s="1"/>
  <c r="C21" i="4"/>
  <c r="D20" i="4" a="1"/>
  <c r="D20" i="4" s="1"/>
  <c r="F15" i="4"/>
  <c r="J15" i="4" a="1"/>
  <c r="J15" i="4" s="1"/>
  <c r="I19" i="1" a="1"/>
  <c r="I19" i="1" s="1"/>
  <c r="G15" i="1"/>
  <c r="F15" i="1"/>
  <c r="AI17" i="1"/>
  <c r="N16" i="1" s="1"/>
  <c r="O16" i="1" s="1" a="1"/>
  <c r="O16" i="1" s="1"/>
  <c r="AH17" i="1"/>
  <c r="AG18" i="1" s="1"/>
  <c r="M18" i="1" a="1"/>
  <c r="M18" i="1" s="1"/>
  <c r="K19" i="1"/>
  <c r="P19" i="1" s="1"/>
  <c r="C20" i="1"/>
  <c r="D20" i="1" s="1" a="1"/>
  <c r="D20" i="1" s="1"/>
  <c r="AG18" i="6" l="1"/>
  <c r="AG18" i="5"/>
  <c r="G17" i="4"/>
  <c r="AI19" i="13"/>
  <c r="N18" i="13" s="1"/>
  <c r="O18" i="13" s="1" a="1"/>
  <c r="O18" i="13" s="1"/>
  <c r="AH19" i="13"/>
  <c r="AG20" i="13" s="1"/>
  <c r="G18" i="13"/>
  <c r="P15" i="13"/>
  <c r="I15" i="13" a="1"/>
  <c r="I15" i="13" s="1"/>
  <c r="G17" i="13"/>
  <c r="D21" i="13" a="1"/>
  <c r="D21" i="13" s="1"/>
  <c r="C22" i="13"/>
  <c r="F16" i="13"/>
  <c r="J16" i="13" a="1"/>
  <c r="J16" i="13" s="1"/>
  <c r="K20" i="13"/>
  <c r="M19" i="13" a="1"/>
  <c r="M19" i="13" s="1"/>
  <c r="P16" i="12"/>
  <c r="I16" i="12" a="1"/>
  <c r="I16" i="12" s="1"/>
  <c r="AG20" i="12"/>
  <c r="AI19" i="12"/>
  <c r="N18" i="12" s="1"/>
  <c r="O18" i="12" s="1" a="1"/>
  <c r="O18" i="12" s="1"/>
  <c r="AH19" i="12"/>
  <c r="G18" i="12"/>
  <c r="K20" i="12"/>
  <c r="M19" i="12" a="1"/>
  <c r="M19" i="12" s="1"/>
  <c r="C22" i="12"/>
  <c r="D21" i="12" a="1"/>
  <c r="D21" i="12" s="1"/>
  <c r="I17" i="12" a="1"/>
  <c r="I17" i="12" s="1"/>
  <c r="P17" i="12"/>
  <c r="F14" i="11"/>
  <c r="J14" i="11" a="1"/>
  <c r="J14" i="11" s="1"/>
  <c r="K20" i="11"/>
  <c r="M19" i="11" a="1"/>
  <c r="M19" i="11" s="1"/>
  <c r="AG16" i="11"/>
  <c r="C22" i="11"/>
  <c r="C21" i="10"/>
  <c r="D20" i="10" a="1"/>
  <c r="D20" i="10" s="1"/>
  <c r="K20" i="10"/>
  <c r="M19" i="10" a="1"/>
  <c r="M19" i="10" s="1"/>
  <c r="AH17" i="10"/>
  <c r="AG18" i="10"/>
  <c r="AI17" i="10"/>
  <c r="N16" i="10" s="1"/>
  <c r="O16" i="10" s="1" a="1"/>
  <c r="O16" i="10" s="1"/>
  <c r="G16" i="10"/>
  <c r="P15" i="10"/>
  <c r="I15" i="10" a="1"/>
  <c r="I15" i="10" s="1"/>
  <c r="D21" i="9" a="1"/>
  <c r="D21" i="9" s="1"/>
  <c r="C22" i="9"/>
  <c r="F13" i="9"/>
  <c r="J13" i="9" a="1"/>
  <c r="J13" i="9" s="1"/>
  <c r="AI16" i="9"/>
  <c r="N15" i="9" s="1"/>
  <c r="O15" i="9" s="1" a="1"/>
  <c r="O15" i="9" s="1"/>
  <c r="AG17" i="9"/>
  <c r="AH16" i="9"/>
  <c r="G15" i="9" s="1"/>
  <c r="F14" i="9"/>
  <c r="J14" i="9" a="1"/>
  <c r="J14" i="9" s="1"/>
  <c r="K21" i="9"/>
  <c r="M20" i="9" a="1"/>
  <c r="M20" i="9" s="1"/>
  <c r="C21" i="8"/>
  <c r="D20" i="8" a="1"/>
  <c r="D20" i="8" s="1"/>
  <c r="I13" i="8" a="1"/>
  <c r="I13" i="8" s="1"/>
  <c r="P13" i="8"/>
  <c r="K20" i="8"/>
  <c r="M19" i="8" a="1"/>
  <c r="M19" i="8" s="1"/>
  <c r="AI16" i="8"/>
  <c r="N15" i="8" s="1"/>
  <c r="O15" i="8" s="1" a="1"/>
  <c r="O15" i="8" s="1"/>
  <c r="AH16" i="8"/>
  <c r="AG17" i="8" s="1"/>
  <c r="P14" i="8"/>
  <c r="I14" i="8" a="1"/>
  <c r="I14" i="8" s="1"/>
  <c r="AI16" i="7"/>
  <c r="N15" i="7" s="1"/>
  <c r="O15" i="7" s="1" a="1"/>
  <c r="O15" i="7" s="1"/>
  <c r="AH16" i="7"/>
  <c r="G15" i="7" s="1"/>
  <c r="G14" i="7"/>
  <c r="D20" i="7" a="1"/>
  <c r="D20" i="7" s="1"/>
  <c r="C21" i="7"/>
  <c r="K20" i="7"/>
  <c r="M19" i="7" a="1"/>
  <c r="M19" i="7" s="1"/>
  <c r="F16" i="6"/>
  <c r="J16" i="6" a="1"/>
  <c r="J16" i="6" s="1"/>
  <c r="K20" i="6"/>
  <c r="M19" i="6" a="1"/>
  <c r="M19" i="6" s="1"/>
  <c r="AG19" i="6"/>
  <c r="AI18" i="6"/>
  <c r="N17" i="6" s="1"/>
  <c r="O17" i="6" s="1" a="1"/>
  <c r="O17" i="6" s="1"/>
  <c r="AH18" i="6"/>
  <c r="G17" i="6"/>
  <c r="C21" i="6"/>
  <c r="D20" i="6" a="1"/>
  <c r="D20" i="6" s="1"/>
  <c r="P14" i="6"/>
  <c r="I14" i="6" a="1"/>
  <c r="I14" i="6" s="1"/>
  <c r="I15" i="6" a="1"/>
  <c r="I15" i="6" s="1"/>
  <c r="P15" i="6"/>
  <c r="F16" i="5"/>
  <c r="J16" i="5" a="1"/>
  <c r="J16" i="5" s="1"/>
  <c r="K20" i="5"/>
  <c r="M19" i="5" a="1"/>
  <c r="M19" i="5" s="1"/>
  <c r="C23" i="5"/>
  <c r="D22" i="5" a="1"/>
  <c r="D22" i="5" s="1"/>
  <c r="AH18" i="5"/>
  <c r="AG19" i="5" s="1"/>
  <c r="AI18" i="5"/>
  <c r="N17" i="5" s="1"/>
  <c r="O17" i="5" s="1" a="1"/>
  <c r="O17" i="5" s="1"/>
  <c r="I15" i="5" a="1"/>
  <c r="I15" i="5" s="1"/>
  <c r="P15" i="5"/>
  <c r="AH19" i="4"/>
  <c r="G18" i="4" s="1"/>
  <c r="AI19" i="4"/>
  <c r="N18" i="4" s="1"/>
  <c r="O18" i="4" s="1" a="1"/>
  <c r="O18" i="4" s="1"/>
  <c r="J17" i="4" a="1"/>
  <c r="J17" i="4" s="1"/>
  <c r="F17" i="4"/>
  <c r="C22" i="4"/>
  <c r="D21" i="4" a="1"/>
  <c r="D21" i="4" s="1"/>
  <c r="P15" i="4"/>
  <c r="I15" i="4" a="1"/>
  <c r="I15" i="4" s="1"/>
  <c r="K21" i="4"/>
  <c r="M20" i="4" a="1"/>
  <c r="M20" i="4" s="1"/>
  <c r="I16" i="4" a="1"/>
  <c r="I16" i="4" s="1"/>
  <c r="P16" i="4"/>
  <c r="I20" i="1" a="1"/>
  <c r="I20" i="1" s="1"/>
  <c r="G16" i="1"/>
  <c r="AI18" i="1"/>
  <c r="N17" i="1" s="1"/>
  <c r="O17" i="1" s="1" a="1"/>
  <c r="O17" i="1" s="1"/>
  <c r="G17" i="1"/>
  <c r="AH18" i="1"/>
  <c r="AG19" i="1" s="1"/>
  <c r="M19" i="1" a="1"/>
  <c r="M19" i="1" s="1"/>
  <c r="K20" i="1"/>
  <c r="P20" i="1" s="1"/>
  <c r="C21" i="1"/>
  <c r="D21" i="1" s="1" a="1"/>
  <c r="D21" i="1" s="1"/>
  <c r="G17" i="5" l="1"/>
  <c r="AG20" i="4"/>
  <c r="AI20" i="13"/>
  <c r="N19" i="13" s="1"/>
  <c r="O19" i="13" s="1" a="1"/>
  <c r="O19" i="13" s="1"/>
  <c r="AH20" i="13"/>
  <c r="G19" i="13" s="1"/>
  <c r="P16" i="13"/>
  <c r="I16" i="13" a="1"/>
  <c r="I16" i="13" s="1"/>
  <c r="J18" i="13" a="1"/>
  <c r="J18" i="13" s="1"/>
  <c r="F18" i="13"/>
  <c r="C23" i="13"/>
  <c r="D22" i="13" a="1"/>
  <c r="D22" i="13" s="1"/>
  <c r="K21" i="13"/>
  <c r="M20" i="13" a="1"/>
  <c r="M20" i="13" s="1"/>
  <c r="F17" i="13"/>
  <c r="J17" i="13" a="1"/>
  <c r="J17" i="13" s="1"/>
  <c r="F18" i="12"/>
  <c r="J18" i="12" a="1"/>
  <c r="J18" i="12" s="1"/>
  <c r="C23" i="12"/>
  <c r="D22" i="12" a="1"/>
  <c r="D22" i="12" s="1"/>
  <c r="K21" i="12"/>
  <c r="M20" i="12" a="1"/>
  <c r="M20" i="12" s="1"/>
  <c r="AH20" i="12"/>
  <c r="G19" i="12"/>
  <c r="AG21" i="12"/>
  <c r="AI20" i="12"/>
  <c r="N19" i="12" s="1"/>
  <c r="O19" i="12" s="1" a="1"/>
  <c r="O19" i="12" s="1"/>
  <c r="K21" i="11"/>
  <c r="M20" i="11" a="1"/>
  <c r="M20" i="11" s="1"/>
  <c r="C23" i="11"/>
  <c r="AI16" i="11"/>
  <c r="N15" i="11" s="1"/>
  <c r="O15" i="11" s="1" a="1"/>
  <c r="O15" i="11" s="1"/>
  <c r="AG17" i="11"/>
  <c r="AH16" i="11"/>
  <c r="G15" i="11"/>
  <c r="I14" i="11" a="1"/>
  <c r="I14" i="11" s="1"/>
  <c r="P14" i="11"/>
  <c r="F16" i="10"/>
  <c r="J16" i="10" a="1"/>
  <c r="J16" i="10" s="1"/>
  <c r="K21" i="10"/>
  <c r="M20" i="10" a="1"/>
  <c r="M20" i="10" s="1"/>
  <c r="AI18" i="10"/>
  <c r="N17" i="10" s="1"/>
  <c r="O17" i="10" s="1" a="1"/>
  <c r="O17" i="10" s="1"/>
  <c r="AH18" i="10"/>
  <c r="AG19" i="10" s="1"/>
  <c r="G17" i="10"/>
  <c r="C22" i="10"/>
  <c r="D21" i="10" a="1"/>
  <c r="D21" i="10" s="1"/>
  <c r="F15" i="9"/>
  <c r="J15" i="9" a="1"/>
  <c r="J15" i="9" s="1"/>
  <c r="P14" i="9"/>
  <c r="I14" i="9" a="1"/>
  <c r="I14" i="9" s="1"/>
  <c r="AG18" i="9"/>
  <c r="AI17" i="9"/>
  <c r="N16" i="9" s="1"/>
  <c r="O16" i="9" s="1" a="1"/>
  <c r="O16" i="9" s="1"/>
  <c r="G16" i="9"/>
  <c r="AH17" i="9"/>
  <c r="P13" i="9"/>
  <c r="I13" i="9" a="1"/>
  <c r="I13" i="9" s="1"/>
  <c r="C23" i="9"/>
  <c r="D22" i="9" a="1"/>
  <c r="D22" i="9" s="1"/>
  <c r="K22" i="9"/>
  <c r="M21" i="9" a="1"/>
  <c r="M21" i="9" s="1"/>
  <c r="AH17" i="8"/>
  <c r="AG18" i="8" s="1"/>
  <c r="AI17" i="8"/>
  <c r="N16" i="8" s="1"/>
  <c r="O16" i="8" s="1" a="1"/>
  <c r="O16" i="8" s="1"/>
  <c r="G16" i="8"/>
  <c r="G15" i="8"/>
  <c r="K21" i="8"/>
  <c r="M20" i="8" a="1"/>
  <c r="M20" i="8" s="1"/>
  <c r="C22" i="8"/>
  <c r="D21" i="8" a="1"/>
  <c r="D21" i="8" s="1"/>
  <c r="F15" i="7"/>
  <c r="J15" i="7" a="1"/>
  <c r="J15" i="7" s="1"/>
  <c r="D21" i="7" a="1"/>
  <c r="D21" i="7" s="1"/>
  <c r="C22" i="7"/>
  <c r="AG17" i="7"/>
  <c r="K21" i="7"/>
  <c r="M20" i="7" a="1"/>
  <c r="M20" i="7" s="1"/>
  <c r="J14" i="7" a="1"/>
  <c r="J14" i="7" s="1"/>
  <c r="F14" i="7"/>
  <c r="C22" i="6"/>
  <c r="D21" i="6" a="1"/>
  <c r="D21" i="6" s="1"/>
  <c r="AH19" i="6"/>
  <c r="G18" i="6"/>
  <c r="AG20" i="6"/>
  <c r="AI19" i="6"/>
  <c r="N18" i="6" s="1"/>
  <c r="O18" i="6" s="1" a="1"/>
  <c r="O18" i="6" s="1"/>
  <c r="K21" i="6"/>
  <c r="M20" i="6" a="1"/>
  <c r="M20" i="6" s="1"/>
  <c r="J17" i="6" a="1"/>
  <c r="J17" i="6" s="1"/>
  <c r="F17" i="6"/>
  <c r="I16" i="6" a="1"/>
  <c r="I16" i="6" s="1"/>
  <c r="P16" i="6"/>
  <c r="AI19" i="5"/>
  <c r="N18" i="5" s="1"/>
  <c r="O18" i="5" s="1" a="1"/>
  <c r="O18" i="5" s="1"/>
  <c r="AH19" i="5"/>
  <c r="AG20" i="5" s="1"/>
  <c r="C24" i="5"/>
  <c r="D23" i="5" a="1"/>
  <c r="D23" i="5" s="1"/>
  <c r="F17" i="5"/>
  <c r="J17" i="5" a="1"/>
  <c r="J17" i="5" s="1"/>
  <c r="K21" i="5"/>
  <c r="M20" i="5" a="1"/>
  <c r="M20" i="5" s="1"/>
  <c r="P16" i="5"/>
  <c r="I16" i="5" a="1"/>
  <c r="I16" i="5" s="1"/>
  <c r="I17" i="4" a="1"/>
  <c r="I17" i="4" s="1"/>
  <c r="P17" i="4"/>
  <c r="AI20" i="4"/>
  <c r="N19" i="4" s="1"/>
  <c r="O19" i="4" s="1" a="1"/>
  <c r="O19" i="4" s="1"/>
  <c r="AH20" i="4"/>
  <c r="G19" i="4" s="1"/>
  <c r="F18" i="4"/>
  <c r="J18" i="4" a="1"/>
  <c r="J18" i="4" s="1"/>
  <c r="K22" i="4"/>
  <c r="M21" i="4" a="1"/>
  <c r="M21" i="4" s="1"/>
  <c r="C23" i="4"/>
  <c r="D22" i="4" a="1"/>
  <c r="D22" i="4" s="1"/>
  <c r="I21" i="1" a="1"/>
  <c r="I21" i="1" s="1"/>
  <c r="F17" i="1"/>
  <c r="G18" i="1"/>
  <c r="AI19" i="1"/>
  <c r="N18" i="1" s="1"/>
  <c r="AG20" i="1"/>
  <c r="AH19" i="1"/>
  <c r="F16" i="1"/>
  <c r="M20" i="1" a="1"/>
  <c r="M20" i="1" s="1"/>
  <c r="K21" i="1"/>
  <c r="P21" i="1" s="1"/>
  <c r="C22" i="1"/>
  <c r="D22" i="1" s="1" a="1"/>
  <c r="D22" i="1" s="1"/>
  <c r="O18" i="1" a="1"/>
  <c r="O18" i="1" s="1"/>
  <c r="F19" i="13" l="1"/>
  <c r="J19" i="13" a="1"/>
  <c r="J19" i="13" s="1"/>
  <c r="I18" i="13" a="1"/>
  <c r="I18" i="13" s="1"/>
  <c r="P18" i="13"/>
  <c r="I17" i="13" a="1"/>
  <c r="I17" i="13" s="1"/>
  <c r="P17" i="13"/>
  <c r="K22" i="13"/>
  <c r="M21" i="13" a="1"/>
  <c r="M21" i="13" s="1"/>
  <c r="AG21" i="13"/>
  <c r="C24" i="13"/>
  <c r="D23" i="13" a="1"/>
  <c r="D23" i="13" s="1"/>
  <c r="AI21" i="12"/>
  <c r="N20" i="12" s="1"/>
  <c r="O20" i="12" s="1" a="1"/>
  <c r="O20" i="12" s="1"/>
  <c r="AH21" i="12"/>
  <c r="AG22" i="12" s="1"/>
  <c r="K22" i="12"/>
  <c r="M21" i="12" a="1"/>
  <c r="M21" i="12" s="1"/>
  <c r="I18" i="12" a="1"/>
  <c r="I18" i="12" s="1"/>
  <c r="P18" i="12"/>
  <c r="F19" i="12"/>
  <c r="J19" i="12" a="1"/>
  <c r="J19" i="12" s="1"/>
  <c r="C24" i="12"/>
  <c r="D23" i="12" a="1"/>
  <c r="D23" i="12" s="1"/>
  <c r="AG18" i="11"/>
  <c r="AI17" i="11"/>
  <c r="N16" i="11" s="1"/>
  <c r="O16" i="11" s="1" a="1"/>
  <c r="O16" i="11" s="1"/>
  <c r="G16" i="11"/>
  <c r="AH17" i="11"/>
  <c r="K22" i="11"/>
  <c r="M21" i="11" a="1"/>
  <c r="M21" i="11" s="1"/>
  <c r="J15" i="11" a="1"/>
  <c r="J15" i="11" s="1"/>
  <c r="F15" i="11"/>
  <c r="C24" i="11"/>
  <c r="AH19" i="10"/>
  <c r="G18" i="10"/>
  <c r="AG20" i="10"/>
  <c r="AI19" i="10"/>
  <c r="N18" i="10" s="1"/>
  <c r="O18" i="10" s="1" a="1"/>
  <c r="O18" i="10" s="1"/>
  <c r="C23" i="10"/>
  <c r="D22" i="10" a="1"/>
  <c r="D22" i="10" s="1"/>
  <c r="K22" i="10"/>
  <c r="M21" i="10" a="1"/>
  <c r="M21" i="10" s="1"/>
  <c r="J17" i="10" a="1"/>
  <c r="J17" i="10" s="1"/>
  <c r="F17" i="10"/>
  <c r="I16" i="10" a="1"/>
  <c r="I16" i="10" s="1"/>
  <c r="P16" i="10"/>
  <c r="C24" i="9"/>
  <c r="D23" i="9" a="1"/>
  <c r="D23" i="9" s="1"/>
  <c r="F16" i="9"/>
  <c r="J16" i="9" a="1"/>
  <c r="J16" i="9" s="1"/>
  <c r="K23" i="9"/>
  <c r="M22" i="9" a="1"/>
  <c r="M22" i="9" s="1"/>
  <c r="AH18" i="9"/>
  <c r="AG19" i="9" s="1"/>
  <c r="G17" i="9"/>
  <c r="AI18" i="9"/>
  <c r="N17" i="9" s="1"/>
  <c r="O17" i="9" s="1" a="1"/>
  <c r="O17" i="9" s="1"/>
  <c r="P15" i="9"/>
  <c r="I15" i="9" a="1"/>
  <c r="I15" i="9" s="1"/>
  <c r="AI18" i="8"/>
  <c r="N17" i="8" s="1"/>
  <c r="O17" i="8" s="1" a="1"/>
  <c r="O17" i="8" s="1"/>
  <c r="G17" i="8"/>
  <c r="AH18" i="8"/>
  <c r="AG19" i="8" s="1"/>
  <c r="K22" i="8"/>
  <c r="M21" i="8" a="1"/>
  <c r="M21" i="8" s="1"/>
  <c r="F16" i="8"/>
  <c r="J16" i="8" a="1"/>
  <c r="J16" i="8" s="1"/>
  <c r="C23" i="8"/>
  <c r="D22" i="8" a="1"/>
  <c r="D22" i="8" s="1"/>
  <c r="F15" i="8"/>
  <c r="J15" i="8" a="1"/>
  <c r="J15" i="8" s="1"/>
  <c r="C23" i="7"/>
  <c r="D22" i="7" a="1"/>
  <c r="D22" i="7" s="1"/>
  <c r="K22" i="7"/>
  <c r="M21" i="7" a="1"/>
  <c r="M21" i="7" s="1"/>
  <c r="I14" i="7" a="1"/>
  <c r="I14" i="7" s="1"/>
  <c r="P14" i="7"/>
  <c r="AI17" i="7"/>
  <c r="N16" i="7" s="1"/>
  <c r="O16" i="7" s="1" a="1"/>
  <c r="O16" i="7" s="1"/>
  <c r="AH17" i="7"/>
  <c r="AG18" i="7" s="1"/>
  <c r="P15" i="7"/>
  <c r="I15" i="7" a="1"/>
  <c r="I15" i="7" s="1"/>
  <c r="P17" i="6"/>
  <c r="I17" i="6" a="1"/>
  <c r="I17" i="6" s="1"/>
  <c r="AI20" i="6"/>
  <c r="N19" i="6" s="1"/>
  <c r="O19" i="6" s="1" a="1"/>
  <c r="O19" i="6" s="1"/>
  <c r="AH20" i="6"/>
  <c r="AG21" i="6" s="1"/>
  <c r="F18" i="6"/>
  <c r="J18" i="6" a="1"/>
  <c r="J18" i="6" s="1"/>
  <c r="C23" i="6"/>
  <c r="D22" i="6" a="1"/>
  <c r="D22" i="6" s="1"/>
  <c r="K22" i="6"/>
  <c r="M21" i="6" a="1"/>
  <c r="M21" i="6" s="1"/>
  <c r="AH20" i="5"/>
  <c r="G19" i="5"/>
  <c r="AG21" i="5"/>
  <c r="AI20" i="5"/>
  <c r="N19" i="5" s="1"/>
  <c r="O19" i="5" s="1" a="1"/>
  <c r="O19" i="5" s="1"/>
  <c r="D24" i="5" a="1"/>
  <c r="D24" i="5" s="1"/>
  <c r="C25" i="5"/>
  <c r="G18" i="5"/>
  <c r="K22" i="5"/>
  <c r="M21" i="5" a="1"/>
  <c r="M21" i="5" s="1"/>
  <c r="I17" i="5" a="1"/>
  <c r="I17" i="5" s="1"/>
  <c r="P17" i="5"/>
  <c r="F19" i="4"/>
  <c r="J19" i="4" a="1"/>
  <c r="J19" i="4" s="1"/>
  <c r="K23" i="4"/>
  <c r="M22" i="4" a="1"/>
  <c r="M22" i="4" s="1"/>
  <c r="P18" i="4"/>
  <c r="I18" i="4" a="1"/>
  <c r="I18" i="4" s="1"/>
  <c r="AG21" i="4"/>
  <c r="C24" i="4"/>
  <c r="D23" i="4" a="1"/>
  <c r="D23" i="4" s="1"/>
  <c r="I22" i="1" a="1"/>
  <c r="I22" i="1" s="1"/>
  <c r="F18" i="1"/>
  <c r="AI20" i="1"/>
  <c r="N19" i="1" s="1"/>
  <c r="G19" i="1"/>
  <c r="AH20" i="1"/>
  <c r="AG21" i="1" s="1"/>
  <c r="M21" i="1" a="1"/>
  <c r="M21" i="1" s="1"/>
  <c r="K22" i="1"/>
  <c r="P22" i="1" s="1"/>
  <c r="C23" i="1"/>
  <c r="D23" i="1" s="1" a="1"/>
  <c r="D23" i="1" s="1"/>
  <c r="O19" i="1" a="1"/>
  <c r="O19" i="1" s="1"/>
  <c r="C25" i="13" l="1"/>
  <c r="D24" i="13" a="1"/>
  <c r="D24" i="13" s="1"/>
  <c r="AG22" i="13"/>
  <c r="AI21" i="13"/>
  <c r="N20" i="13" s="1"/>
  <c r="O20" i="13" s="1" a="1"/>
  <c r="O20" i="13" s="1"/>
  <c r="AH21" i="13"/>
  <c r="G20" i="13"/>
  <c r="K23" i="13"/>
  <c r="M22" i="13" a="1"/>
  <c r="M22" i="13" s="1"/>
  <c r="I19" i="13" a="1"/>
  <c r="I19" i="13" s="1"/>
  <c r="P19" i="13"/>
  <c r="AH22" i="12"/>
  <c r="AG23" i="12" s="1"/>
  <c r="G21" i="12"/>
  <c r="AI22" i="12"/>
  <c r="N21" i="12" s="1"/>
  <c r="O21" i="12" s="1" a="1"/>
  <c r="O21" i="12" s="1"/>
  <c r="G20" i="12"/>
  <c r="D24" i="12" a="1"/>
  <c r="D24" i="12" s="1"/>
  <c r="C25" i="12"/>
  <c r="I19" i="12" a="1"/>
  <c r="I19" i="12" s="1"/>
  <c r="P19" i="12"/>
  <c r="K23" i="12"/>
  <c r="M22" i="12" a="1"/>
  <c r="M22" i="12" s="1"/>
  <c r="P15" i="11"/>
  <c r="I15" i="11" a="1"/>
  <c r="I15" i="11" s="1"/>
  <c r="C25" i="11"/>
  <c r="F16" i="11"/>
  <c r="J16" i="11" a="1"/>
  <c r="J16" i="11" s="1"/>
  <c r="K23" i="11"/>
  <c r="M22" i="11" a="1"/>
  <c r="M22" i="11" s="1"/>
  <c r="AG19" i="11"/>
  <c r="AI18" i="11"/>
  <c r="N17" i="11" s="1"/>
  <c r="O17" i="11" s="1" a="1"/>
  <c r="O17" i="11" s="1"/>
  <c r="AH18" i="11"/>
  <c r="G17" i="11"/>
  <c r="I17" i="10" a="1"/>
  <c r="I17" i="10" s="1"/>
  <c r="P17" i="10"/>
  <c r="K23" i="10"/>
  <c r="M22" i="10" a="1"/>
  <c r="M22" i="10" s="1"/>
  <c r="AI20" i="10"/>
  <c r="N19" i="10" s="1"/>
  <c r="O19" i="10" s="1" a="1"/>
  <c r="O19" i="10" s="1"/>
  <c r="AH20" i="10"/>
  <c r="AG21" i="10" s="1"/>
  <c r="G19" i="10"/>
  <c r="F18" i="10"/>
  <c r="J18" i="10" a="1"/>
  <c r="J18" i="10" s="1"/>
  <c r="C24" i="10"/>
  <c r="D23" i="10" a="1"/>
  <c r="D23" i="10" s="1"/>
  <c r="AG20" i="9"/>
  <c r="AI19" i="9"/>
  <c r="N18" i="9" s="1"/>
  <c r="O18" i="9" s="1" a="1"/>
  <c r="O18" i="9" s="1"/>
  <c r="AH19" i="9"/>
  <c r="G18" i="9"/>
  <c r="F17" i="9"/>
  <c r="J17" i="9" a="1"/>
  <c r="J17" i="9" s="1"/>
  <c r="K24" i="9"/>
  <c r="M23" i="9" a="1"/>
  <c r="M23" i="9" s="1"/>
  <c r="P16" i="9"/>
  <c r="I16" i="9" a="1"/>
  <c r="I16" i="9" s="1"/>
  <c r="C25" i="9"/>
  <c r="D24" i="9" a="1"/>
  <c r="D24" i="9" s="1"/>
  <c r="AH19" i="8"/>
  <c r="G18" i="8"/>
  <c r="AG20" i="8"/>
  <c r="AI19" i="8"/>
  <c r="N18" i="8" s="1"/>
  <c r="O18" i="8" s="1" a="1"/>
  <c r="O18" i="8" s="1"/>
  <c r="C24" i="8"/>
  <c r="D23" i="8" a="1"/>
  <c r="D23" i="8" s="1"/>
  <c r="J17" i="8" a="1"/>
  <c r="J17" i="8" s="1"/>
  <c r="F17" i="8"/>
  <c r="I15" i="8" a="1"/>
  <c r="I15" i="8" s="1"/>
  <c r="P15" i="8"/>
  <c r="I16" i="8" a="1"/>
  <c r="I16" i="8" s="1"/>
  <c r="P16" i="8"/>
  <c r="K23" i="8"/>
  <c r="M22" i="8" a="1"/>
  <c r="M22" i="8" s="1"/>
  <c r="AI18" i="7"/>
  <c r="N17" i="7" s="1"/>
  <c r="O17" i="7" s="1" a="1"/>
  <c r="O17" i="7" s="1"/>
  <c r="AH18" i="7"/>
  <c r="AG19" i="7" s="1"/>
  <c r="G17" i="7"/>
  <c r="G16" i="7"/>
  <c r="K23" i="7"/>
  <c r="M22" i="7" a="1"/>
  <c r="M22" i="7" s="1"/>
  <c r="C24" i="7"/>
  <c r="D23" i="7" a="1"/>
  <c r="D23" i="7" s="1"/>
  <c r="AH21" i="6"/>
  <c r="G20" i="6" s="1"/>
  <c r="AI21" i="6"/>
  <c r="N20" i="6" s="1"/>
  <c r="O20" i="6" s="1" a="1"/>
  <c r="O20" i="6" s="1"/>
  <c r="C24" i="6"/>
  <c r="D23" i="6" a="1"/>
  <c r="D23" i="6" s="1"/>
  <c r="G19" i="6"/>
  <c r="K23" i="6"/>
  <c r="M22" i="6" a="1"/>
  <c r="M22" i="6" s="1"/>
  <c r="P18" i="6"/>
  <c r="I18" i="6" a="1"/>
  <c r="I18" i="6" s="1"/>
  <c r="K23" i="5"/>
  <c r="M22" i="5" a="1"/>
  <c r="M22" i="5" s="1"/>
  <c r="C26" i="5"/>
  <c r="D25" i="5" a="1"/>
  <c r="D25" i="5" s="1"/>
  <c r="F19" i="5"/>
  <c r="J19" i="5" a="1"/>
  <c r="J19" i="5" s="1"/>
  <c r="AI21" i="5"/>
  <c r="N20" i="5" s="1"/>
  <c r="O20" i="5" s="1" a="1"/>
  <c r="O20" i="5" s="1"/>
  <c r="AH21" i="5"/>
  <c r="AG22" i="5" s="1"/>
  <c r="F18" i="5"/>
  <c r="J18" i="5" a="1"/>
  <c r="J18" i="5" s="1"/>
  <c r="C25" i="4"/>
  <c r="D24" i="4" a="1"/>
  <c r="D24" i="4" s="1"/>
  <c r="AH21" i="4"/>
  <c r="AG22" i="4" s="1"/>
  <c r="G20" i="4"/>
  <c r="AI21" i="4"/>
  <c r="N20" i="4" s="1"/>
  <c r="O20" i="4" s="1" a="1"/>
  <c r="O20" i="4" s="1"/>
  <c r="K24" i="4"/>
  <c r="M23" i="4" a="1"/>
  <c r="M23" i="4" s="1"/>
  <c r="I19" i="4" a="1"/>
  <c r="I19" i="4" s="1"/>
  <c r="P19" i="4"/>
  <c r="I23" i="1" a="1"/>
  <c r="I23" i="1" s="1"/>
  <c r="F19" i="1"/>
  <c r="AI21" i="1"/>
  <c r="N20" i="1" s="1"/>
  <c r="AH21" i="1"/>
  <c r="AG22" i="1" s="1"/>
  <c r="M22" i="1" a="1"/>
  <c r="M22" i="1" s="1"/>
  <c r="K23" i="1"/>
  <c r="P23" i="1" s="1"/>
  <c r="C24" i="1"/>
  <c r="D24" i="1" s="1" a="1"/>
  <c r="D24" i="1" s="1"/>
  <c r="O20" i="1" a="1"/>
  <c r="O20" i="1" s="1"/>
  <c r="AG22" i="6" l="1"/>
  <c r="G20" i="5"/>
  <c r="K24" i="13"/>
  <c r="M23" i="13" a="1"/>
  <c r="M23" i="13" s="1"/>
  <c r="G21" i="13"/>
  <c r="AI22" i="13"/>
  <c r="N21" i="13" s="1"/>
  <c r="O21" i="13" s="1" a="1"/>
  <c r="O21" i="13" s="1"/>
  <c r="AG23" i="13"/>
  <c r="AH22" i="13"/>
  <c r="J20" i="13" a="1"/>
  <c r="J20" i="13" s="1"/>
  <c r="F20" i="13"/>
  <c r="C26" i="13"/>
  <c r="D25" i="13" a="1"/>
  <c r="D25" i="13" s="1"/>
  <c r="AI23" i="12"/>
  <c r="N22" i="12" s="1"/>
  <c r="O22" i="12" s="1" a="1"/>
  <c r="O22" i="12" s="1"/>
  <c r="AH23" i="12"/>
  <c r="AG24" i="12" s="1"/>
  <c r="K24" i="12"/>
  <c r="M23" i="12" a="1"/>
  <c r="M23" i="12" s="1"/>
  <c r="F21" i="12"/>
  <c r="J21" i="12" a="1"/>
  <c r="J21" i="12" s="1"/>
  <c r="C26" i="12"/>
  <c r="D25" i="12" a="1"/>
  <c r="D25" i="12" s="1"/>
  <c r="F20" i="12"/>
  <c r="J20" i="12" a="1"/>
  <c r="J20" i="12" s="1"/>
  <c r="AI19" i="11"/>
  <c r="N18" i="11" s="1"/>
  <c r="O18" i="11" s="1" a="1"/>
  <c r="O18" i="11" s="1"/>
  <c r="AH19" i="11"/>
  <c r="AG20" i="11" s="1"/>
  <c r="G18" i="11"/>
  <c r="I16" i="11" a="1"/>
  <c r="I16" i="11" s="1"/>
  <c r="P16" i="11"/>
  <c r="F17" i="11"/>
  <c r="J17" i="11" a="1"/>
  <c r="J17" i="11" s="1"/>
  <c r="K24" i="11"/>
  <c r="M23" i="11" a="1"/>
  <c r="M23" i="11" s="1"/>
  <c r="C26" i="11"/>
  <c r="AH21" i="10"/>
  <c r="G20" i="10"/>
  <c r="AG22" i="10"/>
  <c r="AI21" i="10"/>
  <c r="N20" i="10" s="1"/>
  <c r="O20" i="10" s="1" a="1"/>
  <c r="O20" i="10" s="1"/>
  <c r="F19" i="10"/>
  <c r="J19" i="10" a="1"/>
  <c r="J19" i="10" s="1"/>
  <c r="K24" i="10"/>
  <c r="M23" i="10" a="1"/>
  <c r="M23" i="10" s="1"/>
  <c r="P18" i="10"/>
  <c r="I18" i="10" a="1"/>
  <c r="I18" i="10" s="1"/>
  <c r="C25" i="10"/>
  <c r="D24" i="10" a="1"/>
  <c r="D24" i="10" s="1"/>
  <c r="F18" i="9"/>
  <c r="J18" i="9" a="1"/>
  <c r="J18" i="9" s="1"/>
  <c r="K25" i="9"/>
  <c r="M24" i="9" a="1"/>
  <c r="M24" i="9" s="1"/>
  <c r="C26" i="9"/>
  <c r="D25" i="9" a="1"/>
  <c r="D25" i="9" s="1"/>
  <c r="I17" i="9" a="1"/>
  <c r="I17" i="9" s="1"/>
  <c r="P17" i="9"/>
  <c r="AG21" i="9"/>
  <c r="AI20" i="9"/>
  <c r="N19" i="9" s="1"/>
  <c r="O19" i="9" s="1" a="1"/>
  <c r="O19" i="9" s="1"/>
  <c r="AH20" i="9"/>
  <c r="G19" i="9" s="1"/>
  <c r="K24" i="8"/>
  <c r="M23" i="8" a="1"/>
  <c r="M23" i="8" s="1"/>
  <c r="AI20" i="8"/>
  <c r="N19" i="8" s="1"/>
  <c r="O19" i="8" s="1" a="1"/>
  <c r="O19" i="8" s="1"/>
  <c r="AH20" i="8"/>
  <c r="AG21" i="8" s="1"/>
  <c r="G19" i="8"/>
  <c r="C25" i="8"/>
  <c r="D24" i="8" a="1"/>
  <c r="D24" i="8" s="1"/>
  <c r="P17" i="8"/>
  <c r="I17" i="8" a="1"/>
  <c r="I17" i="8" s="1"/>
  <c r="F18" i="8"/>
  <c r="J18" i="8" a="1"/>
  <c r="J18" i="8" s="1"/>
  <c r="AI19" i="7"/>
  <c r="N18" i="7" s="1"/>
  <c r="O18" i="7" s="1" a="1"/>
  <c r="O18" i="7" s="1"/>
  <c r="AH19" i="7"/>
  <c r="AG20" i="7" s="1"/>
  <c r="D24" i="7" a="1"/>
  <c r="D24" i="7" s="1"/>
  <c r="C25" i="7"/>
  <c r="K24" i="7"/>
  <c r="M23" i="7" a="1"/>
  <c r="M23" i="7" s="1"/>
  <c r="F17" i="7"/>
  <c r="J17" i="7" a="1"/>
  <c r="J17" i="7" s="1"/>
  <c r="F16" i="7"/>
  <c r="J16" i="7" a="1"/>
  <c r="J16" i="7" s="1"/>
  <c r="K24" i="6"/>
  <c r="M23" i="6" a="1"/>
  <c r="M23" i="6" s="1"/>
  <c r="F20" i="6"/>
  <c r="J20" i="6" a="1"/>
  <c r="J20" i="6" s="1"/>
  <c r="F19" i="6"/>
  <c r="J19" i="6" a="1"/>
  <c r="J19" i="6" s="1"/>
  <c r="AI22" i="6"/>
  <c r="N21" i="6" s="1"/>
  <c r="O21" i="6" s="1" a="1"/>
  <c r="O21" i="6" s="1"/>
  <c r="AG23" i="6"/>
  <c r="AH22" i="6"/>
  <c r="G21" i="6"/>
  <c r="C25" i="6"/>
  <c r="D24" i="6" a="1"/>
  <c r="D24" i="6" s="1"/>
  <c r="AH22" i="5"/>
  <c r="AG23" i="5" s="1"/>
  <c r="G21" i="5"/>
  <c r="AI22" i="5"/>
  <c r="N21" i="5" s="1"/>
  <c r="O21" i="5" s="1" a="1"/>
  <c r="O21" i="5" s="1"/>
  <c r="I18" i="5" a="1"/>
  <c r="I18" i="5" s="1"/>
  <c r="P18" i="5"/>
  <c r="C27" i="5"/>
  <c r="D26" i="5" a="1"/>
  <c r="D26" i="5" s="1"/>
  <c r="F20" i="5"/>
  <c r="J20" i="5" a="1"/>
  <c r="J20" i="5" s="1"/>
  <c r="P19" i="5"/>
  <c r="I19" i="5" a="1"/>
  <c r="I19" i="5" s="1"/>
  <c r="K24" i="5"/>
  <c r="M23" i="5" a="1"/>
  <c r="M23" i="5" s="1"/>
  <c r="AI22" i="4"/>
  <c r="N21" i="4" s="1"/>
  <c r="O21" i="4" s="1" a="1"/>
  <c r="O21" i="4" s="1"/>
  <c r="AH22" i="4"/>
  <c r="AG23" i="4" s="1"/>
  <c r="G21" i="4"/>
  <c r="F20" i="4"/>
  <c r="J20" i="4" a="1"/>
  <c r="J20" i="4" s="1"/>
  <c r="K25" i="4"/>
  <c r="M24" i="4" a="1"/>
  <c r="M24" i="4" s="1"/>
  <c r="C26" i="4"/>
  <c r="D25" i="4" a="1"/>
  <c r="D25" i="4" s="1"/>
  <c r="I24" i="1" a="1"/>
  <c r="I24" i="1" s="1"/>
  <c r="AI22" i="1"/>
  <c r="N21" i="1" s="1"/>
  <c r="AH22" i="1"/>
  <c r="G21" i="1" s="1"/>
  <c r="AG23" i="1"/>
  <c r="G20" i="1"/>
  <c r="M23" i="1" a="1"/>
  <c r="M23" i="1" s="1"/>
  <c r="K24" i="1"/>
  <c r="P24" i="1" s="1"/>
  <c r="C25" i="1"/>
  <c r="D25" i="1" s="1" a="1"/>
  <c r="D25" i="1" s="1"/>
  <c r="O21" i="1" a="1"/>
  <c r="O21" i="1" s="1"/>
  <c r="I20" i="13" l="1" a="1"/>
  <c r="I20" i="13" s="1"/>
  <c r="P20" i="13"/>
  <c r="C27" i="13"/>
  <c r="D26" i="13" a="1"/>
  <c r="D26" i="13" s="1"/>
  <c r="F21" i="13"/>
  <c r="J21" i="13" a="1"/>
  <c r="J21" i="13" s="1"/>
  <c r="AI23" i="13"/>
  <c r="N22" i="13" s="1"/>
  <c r="O22" i="13" s="1" a="1"/>
  <c r="O22" i="13" s="1"/>
  <c r="AH23" i="13"/>
  <c r="AG24" i="13" s="1"/>
  <c r="G22" i="13"/>
  <c r="K25" i="13"/>
  <c r="M24" i="13" a="1"/>
  <c r="M24" i="13" s="1"/>
  <c r="AG25" i="12"/>
  <c r="AI24" i="12"/>
  <c r="N23" i="12" s="1"/>
  <c r="O23" i="12" s="1" a="1"/>
  <c r="O23" i="12" s="1"/>
  <c r="AH24" i="12"/>
  <c r="G23" i="12"/>
  <c r="G22" i="12"/>
  <c r="C27" i="12"/>
  <c r="D26" i="12" a="1"/>
  <c r="D26" i="12" s="1"/>
  <c r="I20" i="12" a="1"/>
  <c r="I20" i="12" s="1"/>
  <c r="P20" i="12"/>
  <c r="P21" i="12"/>
  <c r="I21" i="12" a="1"/>
  <c r="I21" i="12" s="1"/>
  <c r="K25" i="12"/>
  <c r="M24" i="12" a="1"/>
  <c r="M24" i="12" s="1"/>
  <c r="AI20" i="11"/>
  <c r="N19" i="11" s="1"/>
  <c r="O19" i="11" s="1" a="1"/>
  <c r="O19" i="11" s="1"/>
  <c r="AH20" i="11"/>
  <c r="G19" i="11" s="1"/>
  <c r="J18" i="11" a="1"/>
  <c r="J18" i="11" s="1"/>
  <c r="F18" i="11"/>
  <c r="K25" i="11"/>
  <c r="M24" i="11" a="1"/>
  <c r="M24" i="11" s="1"/>
  <c r="I17" i="11" a="1"/>
  <c r="I17" i="11" s="1"/>
  <c r="P17" i="11"/>
  <c r="C27" i="11"/>
  <c r="AI22" i="10"/>
  <c r="N21" i="10" s="1"/>
  <c r="O21" i="10" s="1" a="1"/>
  <c r="O21" i="10" s="1"/>
  <c r="AH22" i="10"/>
  <c r="AG23" i="10" s="1"/>
  <c r="K25" i="10"/>
  <c r="M24" i="10" a="1"/>
  <c r="M24" i="10" s="1"/>
  <c r="F20" i="10"/>
  <c r="J20" i="10" a="1"/>
  <c r="J20" i="10" s="1"/>
  <c r="D25" i="10" a="1"/>
  <c r="D25" i="10" s="1"/>
  <c r="C26" i="10"/>
  <c r="I19" i="10" a="1"/>
  <c r="I19" i="10" s="1"/>
  <c r="P19" i="10"/>
  <c r="F19" i="9"/>
  <c r="J19" i="9" a="1"/>
  <c r="J19" i="9" s="1"/>
  <c r="D26" i="9" a="1"/>
  <c r="D26" i="9" s="1"/>
  <c r="C27" i="9"/>
  <c r="AG22" i="9"/>
  <c r="AI21" i="9"/>
  <c r="N20" i="9" s="1"/>
  <c r="O20" i="9" s="1" a="1"/>
  <c r="O20" i="9" s="1"/>
  <c r="AH21" i="9"/>
  <c r="G20" i="9" s="1"/>
  <c r="K26" i="9"/>
  <c r="M25" i="9" a="1"/>
  <c r="M25" i="9" s="1"/>
  <c r="I18" i="9" a="1"/>
  <c r="I18" i="9" s="1"/>
  <c r="P18" i="9"/>
  <c r="AH21" i="8"/>
  <c r="G20" i="8"/>
  <c r="AG22" i="8"/>
  <c r="AI21" i="8"/>
  <c r="N20" i="8" s="1"/>
  <c r="O20" i="8" s="1" a="1"/>
  <c r="O20" i="8" s="1"/>
  <c r="F19" i="8"/>
  <c r="J19" i="8" a="1"/>
  <c r="J19" i="8" s="1"/>
  <c r="K25" i="8"/>
  <c r="M24" i="8" a="1"/>
  <c r="M24" i="8" s="1"/>
  <c r="P18" i="8"/>
  <c r="I18" i="8" a="1"/>
  <c r="I18" i="8" s="1"/>
  <c r="D25" i="8" a="1"/>
  <c r="D25" i="8" s="1"/>
  <c r="C26" i="8"/>
  <c r="AI20" i="7"/>
  <c r="N19" i="7" s="1"/>
  <c r="O19" i="7" s="1" a="1"/>
  <c r="O19" i="7" s="1"/>
  <c r="AH20" i="7"/>
  <c r="G19" i="7" s="1"/>
  <c r="G18" i="7"/>
  <c r="K25" i="7"/>
  <c r="M24" i="7" a="1"/>
  <c r="M24" i="7" s="1"/>
  <c r="C26" i="7"/>
  <c r="D25" i="7" a="1"/>
  <c r="D25" i="7" s="1"/>
  <c r="I16" i="7" a="1"/>
  <c r="I16" i="7" s="1"/>
  <c r="P16" i="7"/>
  <c r="I17" i="7" a="1"/>
  <c r="I17" i="7" s="1"/>
  <c r="P17" i="7"/>
  <c r="F21" i="6"/>
  <c r="J21" i="6" a="1"/>
  <c r="J21" i="6" s="1"/>
  <c r="I19" i="6" a="1"/>
  <c r="I19" i="6" s="1"/>
  <c r="P19" i="6"/>
  <c r="AI23" i="6"/>
  <c r="N22" i="6" s="1"/>
  <c r="O22" i="6" s="1" a="1"/>
  <c r="O22" i="6" s="1"/>
  <c r="AH23" i="6"/>
  <c r="G22" i="6" s="1"/>
  <c r="D25" i="6" a="1"/>
  <c r="D25" i="6" s="1"/>
  <c r="C26" i="6"/>
  <c r="P20" i="6"/>
  <c r="I20" i="6" a="1"/>
  <c r="I20" i="6" s="1"/>
  <c r="K25" i="6"/>
  <c r="M24" i="6" a="1"/>
  <c r="M24" i="6" s="1"/>
  <c r="AI23" i="5"/>
  <c r="N22" i="5" s="1"/>
  <c r="O22" i="5" s="1" a="1"/>
  <c r="O22" i="5" s="1"/>
  <c r="AH23" i="5"/>
  <c r="AG24" i="5" s="1"/>
  <c r="F21" i="5"/>
  <c r="J21" i="5" a="1"/>
  <c r="J21" i="5" s="1"/>
  <c r="K25" i="5"/>
  <c r="M24" i="5" a="1"/>
  <c r="M24" i="5" s="1"/>
  <c r="I20" i="5" a="1"/>
  <c r="I20" i="5" s="1"/>
  <c r="P20" i="5"/>
  <c r="C28" i="5"/>
  <c r="D27" i="5" a="1"/>
  <c r="D27" i="5" s="1"/>
  <c r="AH23" i="4"/>
  <c r="G22" i="4"/>
  <c r="AG24" i="4"/>
  <c r="AI23" i="4"/>
  <c r="N22" i="4" s="1"/>
  <c r="O22" i="4" s="1" a="1"/>
  <c r="O22" i="4" s="1"/>
  <c r="F21" i="4"/>
  <c r="J21" i="4" a="1"/>
  <c r="J21" i="4" s="1"/>
  <c r="C27" i="4"/>
  <c r="D26" i="4" a="1"/>
  <c r="D26" i="4" s="1"/>
  <c r="K26" i="4"/>
  <c r="M25" i="4" a="1"/>
  <c r="M25" i="4" s="1"/>
  <c r="P20" i="4"/>
  <c r="I20" i="4" a="1"/>
  <c r="I20" i="4" s="1"/>
  <c r="I25" i="1" a="1"/>
  <c r="I25" i="1" s="1"/>
  <c r="F21" i="1"/>
  <c r="AI23" i="1"/>
  <c r="N22" i="1" s="1"/>
  <c r="AH23" i="1"/>
  <c r="G22" i="1" s="1"/>
  <c r="F20" i="1"/>
  <c r="M24" i="1" a="1"/>
  <c r="M24" i="1" s="1"/>
  <c r="K25" i="1"/>
  <c r="P25" i="1" s="1"/>
  <c r="C26" i="1"/>
  <c r="D26" i="1" s="1" a="1"/>
  <c r="D26" i="1" s="1"/>
  <c r="O22" i="1" a="1"/>
  <c r="O22" i="1" s="1"/>
  <c r="AH24" i="13" l="1"/>
  <c r="G23" i="13"/>
  <c r="AG25" i="13"/>
  <c r="AI24" i="13"/>
  <c r="N23" i="13" s="1"/>
  <c r="O23" i="13" s="1" a="1"/>
  <c r="O23" i="13" s="1"/>
  <c r="J22" i="13" a="1"/>
  <c r="J22" i="13" s="1"/>
  <c r="F22" i="13"/>
  <c r="I21" i="13" a="1"/>
  <c r="I21" i="13" s="1"/>
  <c r="P21" i="13"/>
  <c r="K26" i="13"/>
  <c r="M25" i="13" a="1"/>
  <c r="M25" i="13" s="1"/>
  <c r="C28" i="13"/>
  <c r="D27" i="13" a="1"/>
  <c r="D27" i="13" s="1"/>
  <c r="C28" i="12"/>
  <c r="D27" i="12" a="1"/>
  <c r="D27" i="12" s="1"/>
  <c r="F23" i="12"/>
  <c r="J23" i="12" a="1"/>
  <c r="J23" i="12" s="1"/>
  <c r="F22" i="12"/>
  <c r="J22" i="12" a="1"/>
  <c r="J22" i="12" s="1"/>
  <c r="K26" i="12"/>
  <c r="M25" i="12" a="1"/>
  <c r="M25" i="12" s="1"/>
  <c r="G24" i="12"/>
  <c r="AI25" i="12"/>
  <c r="N24" i="12" s="1"/>
  <c r="O24" i="12" s="1" a="1"/>
  <c r="O24" i="12" s="1"/>
  <c r="AH25" i="12"/>
  <c r="AG26" i="12" s="1"/>
  <c r="F19" i="11"/>
  <c r="J19" i="11" a="1"/>
  <c r="J19" i="11" s="1"/>
  <c r="K26" i="11"/>
  <c r="M25" i="11" a="1"/>
  <c r="M25" i="11" s="1"/>
  <c r="I18" i="11" a="1"/>
  <c r="I18" i="11" s="1"/>
  <c r="P18" i="11"/>
  <c r="AG21" i="11"/>
  <c r="C28" i="11"/>
  <c r="AI23" i="10"/>
  <c r="N22" i="10" s="1"/>
  <c r="O22" i="10" s="1" a="1"/>
  <c r="O22" i="10" s="1"/>
  <c r="AH23" i="10"/>
  <c r="AG24" i="10" s="1"/>
  <c r="C27" i="10"/>
  <c r="D26" i="10" a="1"/>
  <c r="D26" i="10" s="1"/>
  <c r="G21" i="10"/>
  <c r="P20" i="10"/>
  <c r="I20" i="10" a="1"/>
  <c r="I20" i="10" s="1"/>
  <c r="K26" i="10"/>
  <c r="M25" i="10" a="1"/>
  <c r="M25" i="10" s="1"/>
  <c r="F20" i="9"/>
  <c r="J20" i="9" a="1"/>
  <c r="J20" i="9" s="1"/>
  <c r="K27" i="9"/>
  <c r="M26" i="9" a="1"/>
  <c r="M26" i="9" s="1"/>
  <c r="C28" i="9"/>
  <c r="D27" i="9" a="1"/>
  <c r="D27" i="9" s="1"/>
  <c r="AI22" i="9"/>
  <c r="N21" i="9" s="1"/>
  <c r="O21" i="9" s="1" a="1"/>
  <c r="O21" i="9" s="1"/>
  <c r="AG23" i="9"/>
  <c r="AH22" i="9"/>
  <c r="G21" i="9" s="1"/>
  <c r="I19" i="9" a="1"/>
  <c r="I19" i="9" s="1"/>
  <c r="P19" i="9"/>
  <c r="K26" i="8"/>
  <c r="M25" i="8" a="1"/>
  <c r="M25" i="8" s="1"/>
  <c r="AI22" i="8"/>
  <c r="N21" i="8" s="1"/>
  <c r="O21" i="8" s="1" a="1"/>
  <c r="O21" i="8" s="1"/>
  <c r="AG23" i="8"/>
  <c r="AH22" i="8"/>
  <c r="G21" i="8"/>
  <c r="C27" i="8"/>
  <c r="D26" i="8" a="1"/>
  <c r="D26" i="8" s="1"/>
  <c r="F20" i="8"/>
  <c r="J20" i="8" a="1"/>
  <c r="J20" i="8" s="1"/>
  <c r="P19" i="8"/>
  <c r="I19" i="8" a="1"/>
  <c r="I19" i="8" s="1"/>
  <c r="F19" i="7"/>
  <c r="J19" i="7" a="1"/>
  <c r="J19" i="7" s="1"/>
  <c r="C27" i="7"/>
  <c r="D26" i="7" a="1"/>
  <c r="D26" i="7" s="1"/>
  <c r="AG21" i="7"/>
  <c r="K26" i="7"/>
  <c r="M25" i="7" a="1"/>
  <c r="M25" i="7" s="1"/>
  <c r="J18" i="7" a="1"/>
  <c r="J18" i="7" s="1"/>
  <c r="F18" i="7"/>
  <c r="F22" i="6"/>
  <c r="J22" i="6" a="1"/>
  <c r="J22" i="6" s="1"/>
  <c r="C27" i="6"/>
  <c r="D26" i="6" a="1"/>
  <c r="D26" i="6" s="1"/>
  <c r="K26" i="6"/>
  <c r="M25" i="6" a="1"/>
  <c r="M25" i="6" s="1"/>
  <c r="AG24" i="6"/>
  <c r="I21" i="6" a="1"/>
  <c r="I21" i="6" s="1"/>
  <c r="P21" i="6"/>
  <c r="AI24" i="5"/>
  <c r="N23" i="5" s="1"/>
  <c r="O23" i="5" s="1" a="1"/>
  <c r="O23" i="5" s="1"/>
  <c r="AH24" i="5"/>
  <c r="AG25" i="5" s="1"/>
  <c r="G22" i="5"/>
  <c r="K26" i="5"/>
  <c r="M25" i="5" a="1"/>
  <c r="M25" i="5" s="1"/>
  <c r="C29" i="5"/>
  <c r="D28" i="5" a="1"/>
  <c r="D28" i="5" s="1"/>
  <c r="P21" i="5"/>
  <c r="I21" i="5" a="1"/>
  <c r="I21" i="5" s="1"/>
  <c r="F22" i="4"/>
  <c r="J22" i="4" a="1"/>
  <c r="J22" i="4" s="1"/>
  <c r="C28" i="4"/>
  <c r="D27" i="4" a="1"/>
  <c r="D27" i="4" s="1"/>
  <c r="AI24" i="4"/>
  <c r="N23" i="4" s="1"/>
  <c r="O23" i="4" s="1" a="1"/>
  <c r="O23" i="4" s="1"/>
  <c r="AH24" i="4"/>
  <c r="AG25" i="4" s="1"/>
  <c r="G23" i="4"/>
  <c r="K27" i="4"/>
  <c r="M26" i="4" a="1"/>
  <c r="M26" i="4" s="1"/>
  <c r="I21" i="4" a="1"/>
  <c r="I21" i="4" s="1"/>
  <c r="P21" i="4"/>
  <c r="I26" i="1" a="1"/>
  <c r="I26" i="1" s="1"/>
  <c r="AG24" i="1"/>
  <c r="F22" i="1"/>
  <c r="AI24" i="1"/>
  <c r="N23" i="1" s="1"/>
  <c r="O23" i="1" s="1" a="1"/>
  <c r="O23" i="1" s="1"/>
  <c r="AH24" i="1"/>
  <c r="AG25" i="1" s="1"/>
  <c r="M25" i="1" a="1"/>
  <c r="M25" i="1" s="1"/>
  <c r="K26" i="1"/>
  <c r="P26" i="1" s="1"/>
  <c r="C27" i="1"/>
  <c r="D27" i="1" s="1" a="1"/>
  <c r="D27" i="1" s="1"/>
  <c r="G23" i="5" l="1"/>
  <c r="K27" i="13"/>
  <c r="M26" i="13" a="1"/>
  <c r="M26" i="13" s="1"/>
  <c r="AI25" i="13"/>
  <c r="N24" i="13" s="1"/>
  <c r="O24" i="13" s="1" a="1"/>
  <c r="O24" i="13" s="1"/>
  <c r="AG26" i="13"/>
  <c r="AH25" i="13"/>
  <c r="G24" i="13"/>
  <c r="I22" i="13" a="1"/>
  <c r="I22" i="13" s="1"/>
  <c r="P22" i="13"/>
  <c r="F23" i="13"/>
  <c r="J23" i="13" a="1"/>
  <c r="J23" i="13" s="1"/>
  <c r="C29" i="13"/>
  <c r="D28" i="13" a="1"/>
  <c r="D28" i="13" s="1"/>
  <c r="AI26" i="12"/>
  <c r="N25" i="12" s="1"/>
  <c r="O25" i="12" s="1" a="1"/>
  <c r="O25" i="12" s="1"/>
  <c r="AH26" i="12"/>
  <c r="AG27" i="12" s="1"/>
  <c r="P23" i="12"/>
  <c r="I23" i="12" a="1"/>
  <c r="I23" i="12" s="1"/>
  <c r="K27" i="12"/>
  <c r="M26" i="12" a="1"/>
  <c r="M26" i="12" s="1"/>
  <c r="F24" i="12"/>
  <c r="J24" i="12" a="1"/>
  <c r="J24" i="12" s="1"/>
  <c r="I22" i="12" a="1"/>
  <c r="I22" i="12" s="1"/>
  <c r="P22" i="12"/>
  <c r="C29" i="12"/>
  <c r="D28" i="12" a="1"/>
  <c r="D28" i="12" s="1"/>
  <c r="K27" i="11"/>
  <c r="M26" i="11" a="1"/>
  <c r="M26" i="11" s="1"/>
  <c r="C29" i="11"/>
  <c r="AG22" i="11"/>
  <c r="AI21" i="11"/>
  <c r="N20" i="11" s="1"/>
  <c r="O20" i="11" s="1" a="1"/>
  <c r="O20" i="11" s="1"/>
  <c r="AH21" i="11"/>
  <c r="G20" i="11"/>
  <c r="I19" i="11" a="1"/>
  <c r="I19" i="11" s="1"/>
  <c r="P19" i="11"/>
  <c r="AI24" i="10"/>
  <c r="N23" i="10" s="1"/>
  <c r="O23" i="10" s="1" a="1"/>
  <c r="O23" i="10" s="1"/>
  <c r="AH24" i="10"/>
  <c r="AG25" i="10" s="1"/>
  <c r="K27" i="10"/>
  <c r="M26" i="10" a="1"/>
  <c r="M26" i="10" s="1"/>
  <c r="G22" i="10"/>
  <c r="F21" i="10"/>
  <c r="J21" i="10" a="1"/>
  <c r="J21" i="10" s="1"/>
  <c r="C28" i="10"/>
  <c r="D27" i="10" a="1"/>
  <c r="D27" i="10" s="1"/>
  <c r="F21" i="9"/>
  <c r="J21" i="9" a="1"/>
  <c r="J21" i="9" s="1"/>
  <c r="AI23" i="9"/>
  <c r="N22" i="9" s="1"/>
  <c r="O22" i="9" s="1" a="1"/>
  <c r="O22" i="9" s="1"/>
  <c r="AH23" i="9"/>
  <c r="AG24" i="9" s="1"/>
  <c r="K28" i="9"/>
  <c r="M27" i="9" a="1"/>
  <c r="M27" i="9" s="1"/>
  <c r="C29" i="9"/>
  <c r="D28" i="9" a="1"/>
  <c r="D28" i="9" s="1"/>
  <c r="I20" i="9" a="1"/>
  <c r="I20" i="9" s="1"/>
  <c r="P20" i="9"/>
  <c r="AG24" i="8"/>
  <c r="AI23" i="8"/>
  <c r="N22" i="8" s="1"/>
  <c r="O22" i="8" s="1" a="1"/>
  <c r="O22" i="8" s="1"/>
  <c r="AH23" i="8"/>
  <c r="G22" i="8"/>
  <c r="F21" i="8"/>
  <c r="J21" i="8" a="1"/>
  <c r="J21" i="8" s="1"/>
  <c r="C28" i="8"/>
  <c r="D27" i="8" a="1"/>
  <c r="D27" i="8" s="1"/>
  <c r="P20" i="8"/>
  <c r="I20" i="8" a="1"/>
  <c r="I20" i="8" s="1"/>
  <c r="M26" i="8" a="1"/>
  <c r="M26" i="8" s="1"/>
  <c r="K27" i="8"/>
  <c r="K27" i="7"/>
  <c r="M26" i="7" a="1"/>
  <c r="M26" i="7" s="1"/>
  <c r="I18" i="7" a="1"/>
  <c r="I18" i="7" s="1"/>
  <c r="P18" i="7"/>
  <c r="C28" i="7"/>
  <c r="D27" i="7" a="1"/>
  <c r="D27" i="7" s="1"/>
  <c r="AI21" i="7"/>
  <c r="N20" i="7" s="1"/>
  <c r="O20" i="7" s="1" a="1"/>
  <c r="O20" i="7" s="1"/>
  <c r="AH21" i="7"/>
  <c r="AG22" i="7" s="1"/>
  <c r="P19" i="7"/>
  <c r="I19" i="7" a="1"/>
  <c r="I19" i="7" s="1"/>
  <c r="C28" i="6"/>
  <c r="D27" i="6" a="1"/>
  <c r="D27" i="6" s="1"/>
  <c r="AG25" i="6"/>
  <c r="AI24" i="6"/>
  <c r="N23" i="6" s="1"/>
  <c r="O23" i="6" s="1" a="1"/>
  <c r="O23" i="6" s="1"/>
  <c r="AH24" i="6"/>
  <c r="G23" i="6" s="1"/>
  <c r="K27" i="6"/>
  <c r="M26" i="6" a="1"/>
  <c r="M26" i="6" s="1"/>
  <c r="I22" i="6" a="1"/>
  <c r="I22" i="6" s="1"/>
  <c r="P22" i="6"/>
  <c r="AI25" i="5"/>
  <c r="N24" i="5" s="1"/>
  <c r="O24" i="5" s="1" a="1"/>
  <c r="O24" i="5" s="1"/>
  <c r="AG26" i="5"/>
  <c r="AH25" i="5"/>
  <c r="G24" i="5" s="1"/>
  <c r="C30" i="5"/>
  <c r="D29" i="5" a="1"/>
  <c r="D29" i="5" s="1"/>
  <c r="K27" i="5"/>
  <c r="M26" i="5" a="1"/>
  <c r="M26" i="5" s="1"/>
  <c r="F23" i="5"/>
  <c r="J23" i="5" a="1"/>
  <c r="J23" i="5" s="1"/>
  <c r="F22" i="5"/>
  <c r="J22" i="5" a="1"/>
  <c r="J22" i="5" s="1"/>
  <c r="K28" i="4"/>
  <c r="M27" i="4" a="1"/>
  <c r="M27" i="4" s="1"/>
  <c r="P22" i="4"/>
  <c r="I22" i="4" a="1"/>
  <c r="I22" i="4" s="1"/>
  <c r="F23" i="4"/>
  <c r="J23" i="4" a="1"/>
  <c r="J23" i="4" s="1"/>
  <c r="AH25" i="4"/>
  <c r="AG26" i="4" s="1"/>
  <c r="AI25" i="4"/>
  <c r="N24" i="4" s="1"/>
  <c r="O24" i="4" s="1" a="1"/>
  <c r="O24" i="4" s="1"/>
  <c r="C29" i="4"/>
  <c r="D28" i="4" a="1"/>
  <c r="D28" i="4" s="1"/>
  <c r="I27" i="1" a="1"/>
  <c r="I27" i="1" s="1"/>
  <c r="AI25" i="1"/>
  <c r="N24" i="1" s="1"/>
  <c r="AH25" i="1"/>
  <c r="AG26" i="1" s="1"/>
  <c r="G23" i="1"/>
  <c r="M26" i="1" a="1"/>
  <c r="M26" i="1" s="1"/>
  <c r="K27" i="1"/>
  <c r="P27" i="1" s="1"/>
  <c r="C28" i="1"/>
  <c r="D28" i="1" s="1" a="1"/>
  <c r="D28" i="1" s="1"/>
  <c r="O24" i="1" a="1"/>
  <c r="O24" i="1" s="1"/>
  <c r="G20" i="7" l="1"/>
  <c r="AI26" i="13"/>
  <c r="N25" i="13" s="1"/>
  <c r="O25" i="13" s="1" a="1"/>
  <c r="O25" i="13" s="1"/>
  <c r="AG27" i="13"/>
  <c r="AH26" i="13"/>
  <c r="G25" i="13" s="1"/>
  <c r="I23" i="13" a="1"/>
  <c r="I23" i="13" s="1"/>
  <c r="P23" i="13"/>
  <c r="F24" i="13"/>
  <c r="J24" i="13" a="1"/>
  <c r="J24" i="13" s="1"/>
  <c r="C30" i="13"/>
  <c r="D29" i="13" a="1"/>
  <c r="D29" i="13" s="1"/>
  <c r="K28" i="13"/>
  <c r="M27" i="13" a="1"/>
  <c r="M27" i="13" s="1"/>
  <c r="AI27" i="12"/>
  <c r="N26" i="12" s="1"/>
  <c r="O26" i="12" s="1" a="1"/>
  <c r="O26" i="12" s="1"/>
  <c r="G26" i="12"/>
  <c r="AH27" i="12"/>
  <c r="AG28" i="12" s="1"/>
  <c r="G25" i="12"/>
  <c r="C30" i="12"/>
  <c r="D29" i="12" a="1"/>
  <c r="D29" i="12" s="1"/>
  <c r="I24" i="12" a="1"/>
  <c r="I24" i="12" s="1"/>
  <c r="P24" i="12"/>
  <c r="K28" i="12"/>
  <c r="M27" i="12" a="1"/>
  <c r="M27" i="12" s="1"/>
  <c r="AI22" i="11"/>
  <c r="N21" i="11" s="1"/>
  <c r="O21" i="11" s="1" a="1"/>
  <c r="O21" i="11" s="1"/>
  <c r="AH22" i="11"/>
  <c r="G21" i="11" s="1"/>
  <c r="K28" i="11"/>
  <c r="M27" i="11" a="1"/>
  <c r="M27" i="11" s="1"/>
  <c r="J20" i="11" a="1"/>
  <c r="J20" i="11" s="1"/>
  <c r="F20" i="11"/>
  <c r="C30" i="11"/>
  <c r="AI25" i="10"/>
  <c r="N24" i="10" s="1"/>
  <c r="O24" i="10" s="1" a="1"/>
  <c r="O24" i="10" s="1"/>
  <c r="AG26" i="10"/>
  <c r="AH25" i="10"/>
  <c r="G24" i="10"/>
  <c r="C29" i="10"/>
  <c r="D28" i="10" a="1"/>
  <c r="D28" i="10" s="1"/>
  <c r="I21" i="10" a="1"/>
  <c r="I21" i="10" s="1"/>
  <c r="P21" i="10"/>
  <c r="G23" i="10"/>
  <c r="F22" i="10"/>
  <c r="J22" i="10" a="1"/>
  <c r="J22" i="10" s="1"/>
  <c r="K28" i="10"/>
  <c r="M27" i="10" a="1"/>
  <c r="M27" i="10" s="1"/>
  <c r="AH24" i="9"/>
  <c r="AG25" i="9" s="1"/>
  <c r="G23" i="9"/>
  <c r="AI24" i="9"/>
  <c r="N23" i="9" s="1"/>
  <c r="O23" i="9" s="1" a="1"/>
  <c r="O23" i="9" s="1"/>
  <c r="G22" i="9"/>
  <c r="C30" i="9"/>
  <c r="D29" i="9" a="1"/>
  <c r="D29" i="9" s="1"/>
  <c r="M28" i="9" a="1"/>
  <c r="M28" i="9" s="1"/>
  <c r="K29" i="9"/>
  <c r="I21" i="9" a="1"/>
  <c r="I21" i="9" s="1"/>
  <c r="P21" i="9"/>
  <c r="I21" i="8" a="1"/>
  <c r="I21" i="8" s="1"/>
  <c r="P21" i="8"/>
  <c r="K28" i="8"/>
  <c r="M27" i="8" a="1"/>
  <c r="M27" i="8" s="1"/>
  <c r="F22" i="8"/>
  <c r="J22" i="8" a="1"/>
  <c r="J22" i="8" s="1"/>
  <c r="AI24" i="8"/>
  <c r="N23" i="8" s="1"/>
  <c r="O23" i="8" s="1" a="1"/>
  <c r="O23" i="8" s="1"/>
  <c r="AH24" i="8"/>
  <c r="AG25" i="8" s="1"/>
  <c r="G23" i="8"/>
  <c r="D28" i="8" a="1"/>
  <c r="D28" i="8" s="1"/>
  <c r="C29" i="8"/>
  <c r="AH22" i="7"/>
  <c r="AG23" i="7" s="1"/>
  <c r="G21" i="7"/>
  <c r="AI22" i="7"/>
  <c r="N21" i="7" s="1"/>
  <c r="O21" i="7" s="1" a="1"/>
  <c r="O21" i="7" s="1"/>
  <c r="J20" i="7" a="1"/>
  <c r="J20" i="7" s="1"/>
  <c r="F20" i="7"/>
  <c r="C29" i="7"/>
  <c r="D28" i="7" a="1"/>
  <c r="D28" i="7" s="1"/>
  <c r="K28" i="7"/>
  <c r="M27" i="7" a="1"/>
  <c r="M27" i="7" s="1"/>
  <c r="F23" i="6"/>
  <c r="J23" i="6" a="1"/>
  <c r="J23" i="6" s="1"/>
  <c r="C29" i="6"/>
  <c r="D28" i="6" a="1"/>
  <c r="D28" i="6" s="1"/>
  <c r="K28" i="6"/>
  <c r="M27" i="6" a="1"/>
  <c r="M27" i="6" s="1"/>
  <c r="AI25" i="6"/>
  <c r="N24" i="6" s="1"/>
  <c r="O24" i="6" s="1" a="1"/>
  <c r="O24" i="6" s="1"/>
  <c r="AH25" i="6"/>
  <c r="G24" i="6" s="1"/>
  <c r="F24" i="5"/>
  <c r="J24" i="5" a="1"/>
  <c r="J24" i="5" s="1"/>
  <c r="P23" i="5"/>
  <c r="I23" i="5" a="1"/>
  <c r="I23" i="5" s="1"/>
  <c r="C31" i="5"/>
  <c r="D30" i="5" a="1"/>
  <c r="D30" i="5" s="1"/>
  <c r="AI26" i="5"/>
  <c r="N25" i="5" s="1"/>
  <c r="O25" i="5" s="1" a="1"/>
  <c r="O25" i="5" s="1"/>
  <c r="AG27" i="5"/>
  <c r="AH26" i="5"/>
  <c r="G25" i="5"/>
  <c r="I22" i="5" a="1"/>
  <c r="I22" i="5" s="1"/>
  <c r="P22" i="5"/>
  <c r="K28" i="5"/>
  <c r="M27" i="5" a="1"/>
  <c r="M27" i="5" s="1"/>
  <c r="AI26" i="4"/>
  <c r="N25" i="4" s="1"/>
  <c r="O25" i="4" s="1" a="1"/>
  <c r="O25" i="4" s="1"/>
  <c r="AH26" i="4"/>
  <c r="AG27" i="4" s="1"/>
  <c r="G24" i="4"/>
  <c r="C30" i="4"/>
  <c r="D29" i="4" a="1"/>
  <c r="D29" i="4" s="1"/>
  <c r="I23" i="4" a="1"/>
  <c r="I23" i="4" s="1"/>
  <c r="P23" i="4"/>
  <c r="K29" i="4"/>
  <c r="M28" i="4" a="1"/>
  <c r="M28" i="4" s="1"/>
  <c r="I28" i="1" a="1"/>
  <c r="I28" i="1" s="1"/>
  <c r="AI26" i="1"/>
  <c r="N25" i="1" s="1"/>
  <c r="AH26" i="1"/>
  <c r="G25" i="1" s="1"/>
  <c r="AG27" i="1"/>
  <c r="F23" i="1"/>
  <c r="G24" i="1"/>
  <c r="M27" i="1" a="1"/>
  <c r="M27" i="1" s="1"/>
  <c r="K28" i="1"/>
  <c r="P28" i="1" s="1"/>
  <c r="C29" i="1"/>
  <c r="D29" i="1" s="1" a="1"/>
  <c r="D29" i="1" s="1"/>
  <c r="O25" i="1" a="1"/>
  <c r="O25" i="1" s="1"/>
  <c r="F25" i="13" l="1"/>
  <c r="J25" i="13" a="1"/>
  <c r="J25" i="13" s="1"/>
  <c r="C31" i="13"/>
  <c r="D30" i="13" a="1"/>
  <c r="D30" i="13" s="1"/>
  <c r="AH27" i="13"/>
  <c r="AG28" i="13"/>
  <c r="AI27" i="13"/>
  <c r="N26" i="13" s="1"/>
  <c r="O26" i="13" s="1" a="1"/>
  <c r="O26" i="13" s="1"/>
  <c r="G26" i="13"/>
  <c r="K29" i="13"/>
  <c r="M28" i="13" a="1"/>
  <c r="M28" i="13" s="1"/>
  <c r="I24" i="13" a="1"/>
  <c r="I24" i="13" s="1"/>
  <c r="P24" i="13"/>
  <c r="AI28" i="12"/>
  <c r="N27" i="12" s="1"/>
  <c r="O27" i="12" s="1" a="1"/>
  <c r="O27" i="12" s="1"/>
  <c r="AH28" i="12"/>
  <c r="G27" i="12" s="1"/>
  <c r="AG29" i="12"/>
  <c r="K29" i="12"/>
  <c r="M28" i="12" a="1"/>
  <c r="M28" i="12" s="1"/>
  <c r="C31" i="12"/>
  <c r="D30" i="12" a="1"/>
  <c r="D30" i="12" s="1"/>
  <c r="F26" i="12"/>
  <c r="J26" i="12" a="1"/>
  <c r="J26" i="12" s="1"/>
  <c r="J25" i="12" a="1"/>
  <c r="J25" i="12" s="1"/>
  <c r="F25" i="12"/>
  <c r="F21" i="11"/>
  <c r="J21" i="11" a="1"/>
  <c r="J21" i="11" s="1"/>
  <c r="I20" i="11" a="1"/>
  <c r="I20" i="11" s="1"/>
  <c r="P20" i="11"/>
  <c r="C31" i="11"/>
  <c r="AG23" i="11"/>
  <c r="K29" i="11"/>
  <c r="M28" i="11" a="1"/>
  <c r="M28" i="11" s="1"/>
  <c r="J24" i="10" a="1"/>
  <c r="J24" i="10" s="1"/>
  <c r="F24" i="10"/>
  <c r="K29" i="10"/>
  <c r="M28" i="10" a="1"/>
  <c r="M28" i="10" s="1"/>
  <c r="P22" i="10"/>
  <c r="I22" i="10" a="1"/>
  <c r="I22" i="10" s="1"/>
  <c r="AH26" i="10"/>
  <c r="AG27" i="10" s="1"/>
  <c r="G25" i="10"/>
  <c r="AI26" i="10"/>
  <c r="N25" i="10" s="1"/>
  <c r="O25" i="10" s="1" a="1"/>
  <c r="O25" i="10" s="1"/>
  <c r="F23" i="10"/>
  <c r="J23" i="10" a="1"/>
  <c r="J23" i="10" s="1"/>
  <c r="C30" i="10"/>
  <c r="D29" i="10" a="1"/>
  <c r="D29" i="10" s="1"/>
  <c r="AI25" i="9"/>
  <c r="N24" i="9" s="1"/>
  <c r="O24" i="9" s="1" a="1"/>
  <c r="O24" i="9" s="1"/>
  <c r="AH25" i="9"/>
  <c r="AG26" i="9" s="1"/>
  <c r="D30" i="9" a="1"/>
  <c r="D30" i="9" s="1"/>
  <c r="C31" i="9"/>
  <c r="K30" i="9"/>
  <c r="M29" i="9" a="1"/>
  <c r="M29" i="9" s="1"/>
  <c r="F22" i="9"/>
  <c r="J22" i="9" a="1"/>
  <c r="J22" i="9" s="1"/>
  <c r="F23" i="9"/>
  <c r="J23" i="9" a="1"/>
  <c r="J23" i="9" s="1"/>
  <c r="AI25" i="8"/>
  <c r="N24" i="8" s="1"/>
  <c r="O24" i="8" s="1" a="1"/>
  <c r="O24" i="8" s="1"/>
  <c r="AH25" i="8"/>
  <c r="AG26" i="8" s="1"/>
  <c r="F23" i="8"/>
  <c r="J23" i="8" a="1"/>
  <c r="J23" i="8" s="1"/>
  <c r="P22" i="8"/>
  <c r="I22" i="8" a="1"/>
  <c r="I22" i="8" s="1"/>
  <c r="K29" i="8"/>
  <c r="M28" i="8" a="1"/>
  <c r="M28" i="8" s="1"/>
  <c r="C30" i="8"/>
  <c r="D29" i="8" a="1"/>
  <c r="D29" i="8" s="1"/>
  <c r="AI23" i="7"/>
  <c r="N22" i="7" s="1"/>
  <c r="O22" i="7" s="1" a="1"/>
  <c r="O22" i="7" s="1"/>
  <c r="AH23" i="7"/>
  <c r="AG24" i="7" s="1"/>
  <c r="K29" i="7"/>
  <c r="M28" i="7" a="1"/>
  <c r="M28" i="7" s="1"/>
  <c r="C30" i="7"/>
  <c r="D29" i="7" a="1"/>
  <c r="D29" i="7" s="1"/>
  <c r="F21" i="7"/>
  <c r="J21" i="7" a="1"/>
  <c r="J21" i="7" s="1"/>
  <c r="P20" i="7"/>
  <c r="I20" i="7" a="1"/>
  <c r="I20" i="7" s="1"/>
  <c r="J24" i="6" a="1"/>
  <c r="J24" i="6" s="1"/>
  <c r="F24" i="6"/>
  <c r="K29" i="6"/>
  <c r="M28" i="6" a="1"/>
  <c r="M28" i="6" s="1"/>
  <c r="AG26" i="6"/>
  <c r="C30" i="6"/>
  <c r="D29" i="6" a="1"/>
  <c r="D29" i="6" s="1"/>
  <c r="I23" i="6" a="1"/>
  <c r="I23" i="6" s="1"/>
  <c r="P23" i="6"/>
  <c r="J25" i="5" a="1"/>
  <c r="J25" i="5" s="1"/>
  <c r="F25" i="5"/>
  <c r="K29" i="5"/>
  <c r="M28" i="5" a="1"/>
  <c r="M28" i="5" s="1"/>
  <c r="C32" i="5"/>
  <c r="D31" i="5" a="1"/>
  <c r="D31" i="5" s="1"/>
  <c r="AI27" i="5"/>
  <c r="N26" i="5" s="1"/>
  <c r="O26" i="5" s="1" a="1"/>
  <c r="O26" i="5" s="1"/>
  <c r="AH27" i="5"/>
  <c r="G26" i="5" s="1"/>
  <c r="I24" i="5" a="1"/>
  <c r="I24" i="5" s="1"/>
  <c r="P24" i="5"/>
  <c r="AI27" i="4"/>
  <c r="N26" i="4" s="1"/>
  <c r="O26" i="4" s="1" a="1"/>
  <c r="O26" i="4" s="1"/>
  <c r="AH27" i="4"/>
  <c r="AG28" i="4" s="1"/>
  <c r="K30" i="4"/>
  <c r="M29" i="4" a="1"/>
  <c r="M29" i="4" s="1"/>
  <c r="D30" i="4" a="1"/>
  <c r="D30" i="4" s="1"/>
  <c r="C31" i="4"/>
  <c r="G25" i="4"/>
  <c r="F24" i="4"/>
  <c r="J24" i="4" a="1"/>
  <c r="J24" i="4" s="1"/>
  <c r="I29" i="1" a="1"/>
  <c r="I29" i="1" s="1"/>
  <c r="F25" i="1"/>
  <c r="AI27" i="1"/>
  <c r="N26" i="1" s="1"/>
  <c r="AH27" i="1"/>
  <c r="AG28" i="1" s="1"/>
  <c r="F24" i="1"/>
  <c r="M28" i="1" a="1"/>
  <c r="M28" i="1" s="1"/>
  <c r="K29" i="1"/>
  <c r="P29" i="1" s="1"/>
  <c r="C30" i="1"/>
  <c r="D30" i="1" s="1" a="1"/>
  <c r="D30" i="1" s="1"/>
  <c r="O26" i="1" a="1"/>
  <c r="O26" i="1" s="1"/>
  <c r="G22" i="7" l="1"/>
  <c r="AG28" i="5"/>
  <c r="AI28" i="13"/>
  <c r="N27" i="13" s="1"/>
  <c r="O27" i="13" s="1" a="1"/>
  <c r="O27" i="13" s="1"/>
  <c r="AG29" i="13"/>
  <c r="AH28" i="13"/>
  <c r="G27" i="13"/>
  <c r="K30" i="13"/>
  <c r="M29" i="13" a="1"/>
  <c r="M29" i="13" s="1"/>
  <c r="F26" i="13"/>
  <c r="J26" i="13" a="1"/>
  <c r="J26" i="13" s="1"/>
  <c r="C32" i="13"/>
  <c r="D31" i="13" a="1"/>
  <c r="D31" i="13" s="1"/>
  <c r="P25" i="13"/>
  <c r="I25" i="13" a="1"/>
  <c r="I25" i="13" s="1"/>
  <c r="F27" i="12"/>
  <c r="J27" i="12" a="1"/>
  <c r="J27" i="12" s="1"/>
  <c r="I25" i="12" a="1"/>
  <c r="I25" i="12" s="1"/>
  <c r="P25" i="12"/>
  <c r="C32" i="12"/>
  <c r="D31" i="12" a="1"/>
  <c r="D31" i="12" s="1"/>
  <c r="AI29" i="12"/>
  <c r="N28" i="12" s="1"/>
  <c r="O28" i="12" s="1" a="1"/>
  <c r="O28" i="12" s="1"/>
  <c r="AH29" i="12"/>
  <c r="AG30" i="12" s="1"/>
  <c r="G28" i="12"/>
  <c r="I26" i="12" a="1"/>
  <c r="I26" i="12" s="1"/>
  <c r="P26" i="12"/>
  <c r="K30" i="12"/>
  <c r="M29" i="12" a="1"/>
  <c r="M29" i="12" s="1"/>
  <c r="C32" i="11"/>
  <c r="K30" i="11"/>
  <c r="M29" i="11" a="1"/>
  <c r="M29" i="11" s="1"/>
  <c r="AG24" i="11"/>
  <c r="AI23" i="11"/>
  <c r="N22" i="11" s="1"/>
  <c r="O22" i="11" s="1" a="1"/>
  <c r="O22" i="11" s="1"/>
  <c r="AH23" i="11"/>
  <c r="G22" i="11"/>
  <c r="I21" i="11" a="1"/>
  <c r="I21" i="11" s="1"/>
  <c r="P21" i="11"/>
  <c r="AI27" i="10"/>
  <c r="N26" i="10" s="1"/>
  <c r="O26" i="10" s="1" a="1"/>
  <c r="O26" i="10" s="1"/>
  <c r="G26" i="10"/>
  <c r="AH27" i="10"/>
  <c r="AG28" i="10" s="1"/>
  <c r="F25" i="10"/>
  <c r="J25" i="10" a="1"/>
  <c r="J25" i="10" s="1"/>
  <c r="K30" i="10"/>
  <c r="M29" i="10" a="1"/>
  <c r="M29" i="10" s="1"/>
  <c r="I24" i="10" a="1"/>
  <c r="I24" i="10" s="1"/>
  <c r="P24" i="10"/>
  <c r="C31" i="10"/>
  <c r="D30" i="10" a="1"/>
  <c r="D30" i="10" s="1"/>
  <c r="I23" i="10" a="1"/>
  <c r="I23" i="10" s="1"/>
  <c r="P23" i="10"/>
  <c r="AI26" i="9"/>
  <c r="N25" i="9" s="1"/>
  <c r="O25" i="9" s="1" a="1"/>
  <c r="O25" i="9" s="1"/>
  <c r="AH26" i="9"/>
  <c r="AG27" i="9" s="1"/>
  <c r="G24" i="9"/>
  <c r="K31" i="9"/>
  <c r="M30" i="9" a="1"/>
  <c r="M30" i="9" s="1"/>
  <c r="C32" i="9"/>
  <c r="D31" i="9" a="1"/>
  <c r="D31" i="9" s="1"/>
  <c r="I23" i="9" a="1"/>
  <c r="I23" i="9" s="1"/>
  <c r="P23" i="9"/>
  <c r="I22" i="9" a="1"/>
  <c r="I22" i="9" s="1"/>
  <c r="P22" i="9"/>
  <c r="AH26" i="8"/>
  <c r="AG27" i="8" s="1"/>
  <c r="G25" i="8"/>
  <c r="AI26" i="8"/>
  <c r="N25" i="8" s="1"/>
  <c r="O25" i="8" s="1" a="1"/>
  <c r="O25" i="8" s="1"/>
  <c r="G24" i="8"/>
  <c r="C31" i="8"/>
  <c r="D30" i="8" a="1"/>
  <c r="D30" i="8" s="1"/>
  <c r="K30" i="8"/>
  <c r="M29" i="8" a="1"/>
  <c r="M29" i="8" s="1"/>
  <c r="I23" i="8" a="1"/>
  <c r="I23" i="8" s="1"/>
  <c r="P23" i="8"/>
  <c r="AI24" i="7"/>
  <c r="N23" i="7" s="1"/>
  <c r="O23" i="7" s="1" a="1"/>
  <c r="O23" i="7" s="1"/>
  <c r="AH24" i="7"/>
  <c r="AG25" i="7" s="1"/>
  <c r="G23" i="7"/>
  <c r="F22" i="7"/>
  <c r="J22" i="7" a="1"/>
  <c r="J22" i="7" s="1"/>
  <c r="K30" i="7"/>
  <c r="M29" i="7" a="1"/>
  <c r="M29" i="7" s="1"/>
  <c r="P21" i="7"/>
  <c r="I21" i="7" a="1"/>
  <c r="I21" i="7" s="1"/>
  <c r="C31" i="7"/>
  <c r="D30" i="7" a="1"/>
  <c r="D30" i="7" s="1"/>
  <c r="C31" i="6"/>
  <c r="D30" i="6" a="1"/>
  <c r="D30" i="6" s="1"/>
  <c r="I24" i="6" a="1"/>
  <c r="I24" i="6" s="1"/>
  <c r="P24" i="6"/>
  <c r="K30" i="6"/>
  <c r="M29" i="6" a="1"/>
  <c r="M29" i="6" s="1"/>
  <c r="AH26" i="6"/>
  <c r="AG27" i="6" s="1"/>
  <c r="AI26" i="6"/>
  <c r="N25" i="6" s="1"/>
  <c r="O25" i="6" s="1" a="1"/>
  <c r="O25" i="6" s="1"/>
  <c r="F26" i="5"/>
  <c r="J26" i="5" a="1"/>
  <c r="J26" i="5" s="1"/>
  <c r="I25" i="5" a="1"/>
  <c r="I25" i="5" s="1"/>
  <c r="P25" i="5"/>
  <c r="AH28" i="5"/>
  <c r="G27" i="5" s="1"/>
  <c r="AI28" i="5"/>
  <c r="N27" i="5" s="1"/>
  <c r="O27" i="5" s="1" a="1"/>
  <c r="O27" i="5" s="1"/>
  <c r="D32" i="5" a="1"/>
  <c r="D32" i="5" s="1"/>
  <c r="C33" i="5"/>
  <c r="K30" i="5"/>
  <c r="M29" i="5" a="1"/>
  <c r="M29" i="5" s="1"/>
  <c r="AI28" i="4"/>
  <c r="N27" i="4" s="1"/>
  <c r="O27" i="4" s="1" a="1"/>
  <c r="O27" i="4" s="1"/>
  <c r="AH28" i="4"/>
  <c r="AG29" i="4" s="1"/>
  <c r="C32" i="4"/>
  <c r="D31" i="4" a="1"/>
  <c r="D31" i="4" s="1"/>
  <c r="P24" i="4"/>
  <c r="I24" i="4" a="1"/>
  <c r="I24" i="4" s="1"/>
  <c r="G26" i="4"/>
  <c r="F25" i="4"/>
  <c r="J25" i="4" a="1"/>
  <c r="J25" i="4" s="1"/>
  <c r="K31" i="4"/>
  <c r="M30" i="4" a="1"/>
  <c r="M30" i="4" s="1"/>
  <c r="I30" i="1" a="1"/>
  <c r="I30" i="1" s="1"/>
  <c r="G26" i="1"/>
  <c r="F26" i="1" s="1"/>
  <c r="AI28" i="1"/>
  <c r="N27" i="1" s="1"/>
  <c r="AH28" i="1"/>
  <c r="AG29" i="1" s="1"/>
  <c r="M29" i="1" a="1"/>
  <c r="M29" i="1" s="1"/>
  <c r="K30" i="1"/>
  <c r="P30" i="1" s="1"/>
  <c r="C31" i="1"/>
  <c r="D31" i="1" s="1" a="1"/>
  <c r="D31" i="1" s="1"/>
  <c r="O27" i="1" a="1"/>
  <c r="O27" i="1" s="1"/>
  <c r="AG29" i="5" l="1"/>
  <c r="G27" i="4"/>
  <c r="J27" i="13" a="1"/>
  <c r="J27" i="13" s="1"/>
  <c r="F27" i="13"/>
  <c r="C33" i="13"/>
  <c r="D32" i="13" a="1"/>
  <c r="D32" i="13" s="1"/>
  <c r="I26" i="13" a="1"/>
  <c r="I26" i="13" s="1"/>
  <c r="P26" i="13"/>
  <c r="AH29" i="13"/>
  <c r="AG30" i="13" s="1"/>
  <c r="AI29" i="13"/>
  <c r="N28" i="13" s="1"/>
  <c r="O28" i="13" s="1" a="1"/>
  <c r="O28" i="13" s="1"/>
  <c r="G28" i="13"/>
  <c r="K31" i="13"/>
  <c r="M30" i="13" a="1"/>
  <c r="M30" i="13" s="1"/>
  <c r="AI30" i="12"/>
  <c r="N29" i="12" s="1"/>
  <c r="O29" i="12" s="1" a="1"/>
  <c r="O29" i="12" s="1"/>
  <c r="AH30" i="12"/>
  <c r="G29" i="12" s="1"/>
  <c r="K31" i="12"/>
  <c r="M30" i="12" a="1"/>
  <c r="M30" i="12" s="1"/>
  <c r="C33" i="12"/>
  <c r="D32" i="12" a="1"/>
  <c r="D32" i="12" s="1"/>
  <c r="J28" i="12" a="1"/>
  <c r="J28" i="12" s="1"/>
  <c r="F28" i="12"/>
  <c r="I27" i="12" a="1"/>
  <c r="I27" i="12" s="1"/>
  <c r="P27" i="12"/>
  <c r="C33" i="11"/>
  <c r="AH24" i="11"/>
  <c r="G23" i="11"/>
  <c r="AG25" i="11"/>
  <c r="AI24" i="11"/>
  <c r="N23" i="11" s="1"/>
  <c r="O23" i="11" s="1" a="1"/>
  <c r="O23" i="11" s="1"/>
  <c r="J22" i="11" a="1"/>
  <c r="J22" i="11" s="1"/>
  <c r="F22" i="11"/>
  <c r="K31" i="11"/>
  <c r="M30" i="11" a="1"/>
  <c r="M30" i="11" s="1"/>
  <c r="AI28" i="10"/>
  <c r="N27" i="10" s="1"/>
  <c r="O27" i="10" s="1" a="1"/>
  <c r="O27" i="10" s="1"/>
  <c r="AH28" i="10"/>
  <c r="G27" i="10" s="1"/>
  <c r="AG29" i="10"/>
  <c r="P25" i="10"/>
  <c r="I25" i="10" a="1"/>
  <c r="I25" i="10" s="1"/>
  <c r="J26" i="10" a="1"/>
  <c r="J26" i="10" s="1"/>
  <c r="F26" i="10"/>
  <c r="D31" i="10" a="1"/>
  <c r="D31" i="10" s="1"/>
  <c r="C32" i="10"/>
  <c r="K31" i="10"/>
  <c r="M30" i="10" a="1"/>
  <c r="M30" i="10" s="1"/>
  <c r="AH27" i="9"/>
  <c r="AG28" i="9" s="1"/>
  <c r="AI27" i="9"/>
  <c r="N26" i="9" s="1"/>
  <c r="O26" i="9" s="1" a="1"/>
  <c r="O26" i="9" s="1"/>
  <c r="C33" i="9"/>
  <c r="D32" i="9" a="1"/>
  <c r="D32" i="9" s="1"/>
  <c r="G25" i="9"/>
  <c r="K32" i="9"/>
  <c r="M31" i="9" a="1"/>
  <c r="M31" i="9" s="1"/>
  <c r="F24" i="9"/>
  <c r="J24" i="9" a="1"/>
  <c r="J24" i="9" s="1"/>
  <c r="AI27" i="8"/>
  <c r="N26" i="8" s="1"/>
  <c r="O26" i="8" s="1" a="1"/>
  <c r="O26" i="8" s="1"/>
  <c r="AH27" i="8"/>
  <c r="AG28" i="8" s="1"/>
  <c r="C32" i="8"/>
  <c r="D31" i="8" a="1"/>
  <c r="D31" i="8" s="1"/>
  <c r="J24" i="8" a="1"/>
  <c r="J24" i="8" s="1"/>
  <c r="F24" i="8"/>
  <c r="F25" i="8"/>
  <c r="J25" i="8" a="1"/>
  <c r="J25" i="8" s="1"/>
  <c r="K31" i="8"/>
  <c r="M30" i="8" a="1"/>
  <c r="M30" i="8" s="1"/>
  <c r="AI25" i="7"/>
  <c r="N24" i="7" s="1"/>
  <c r="O24" i="7" s="1" a="1"/>
  <c r="O24" i="7" s="1"/>
  <c r="AH25" i="7"/>
  <c r="G24" i="7" s="1"/>
  <c r="F23" i="7"/>
  <c r="J23" i="7" a="1"/>
  <c r="J23" i="7" s="1"/>
  <c r="K31" i="7"/>
  <c r="M30" i="7" a="1"/>
  <c r="M30" i="7" s="1"/>
  <c r="D31" i="7" a="1"/>
  <c r="D31" i="7" s="1"/>
  <c r="C32" i="7"/>
  <c r="P22" i="7"/>
  <c r="I22" i="7" a="1"/>
  <c r="I22" i="7" s="1"/>
  <c r="AI27" i="6"/>
  <c r="N26" i="6" s="1"/>
  <c r="O26" i="6" s="1" a="1"/>
  <c r="O26" i="6" s="1"/>
  <c r="AH27" i="6"/>
  <c r="AG28" i="6" s="1"/>
  <c r="G25" i="6"/>
  <c r="K31" i="6"/>
  <c r="M30" i="6" a="1"/>
  <c r="M30" i="6" s="1"/>
  <c r="D31" i="6" a="1"/>
  <c r="D31" i="6" s="1"/>
  <c r="C32" i="6"/>
  <c r="F27" i="5"/>
  <c r="J27" i="5" a="1"/>
  <c r="J27" i="5" s="1"/>
  <c r="K31" i="5"/>
  <c r="M30" i="5" a="1"/>
  <c r="M30" i="5" s="1"/>
  <c r="C34" i="5"/>
  <c r="D33" i="5" a="1"/>
  <c r="D33" i="5" s="1"/>
  <c r="AH29" i="5"/>
  <c r="G28" i="5" s="1"/>
  <c r="AG30" i="5"/>
  <c r="AI29" i="5"/>
  <c r="N28" i="5" s="1"/>
  <c r="O28" i="5" s="1" a="1"/>
  <c r="O28" i="5" s="1"/>
  <c r="I26" i="5" a="1"/>
  <c r="I26" i="5" s="1"/>
  <c r="P26" i="5"/>
  <c r="AI29" i="4"/>
  <c r="N28" i="4" s="1"/>
  <c r="O28" i="4" s="1" a="1"/>
  <c r="O28" i="4" s="1"/>
  <c r="AH29" i="4"/>
  <c r="G28" i="4" s="1"/>
  <c r="I25" i="4" a="1"/>
  <c r="I25" i="4" s="1"/>
  <c r="P25" i="4"/>
  <c r="F27" i="4"/>
  <c r="J27" i="4" a="1"/>
  <c r="J27" i="4" s="1"/>
  <c r="K32" i="4"/>
  <c r="M31" i="4" a="1"/>
  <c r="M31" i="4" s="1"/>
  <c r="F26" i="4"/>
  <c r="J26" i="4" a="1"/>
  <c r="J26" i="4" s="1"/>
  <c r="C33" i="4"/>
  <c r="D32" i="4" a="1"/>
  <c r="D32" i="4" s="1"/>
  <c r="I31" i="1" a="1"/>
  <c r="I31" i="1" s="1"/>
  <c r="AI29" i="1"/>
  <c r="N28" i="1" s="1"/>
  <c r="O28" i="1" s="1" a="1"/>
  <c r="O28" i="1" s="1"/>
  <c r="AH29" i="1"/>
  <c r="G28" i="1" s="1"/>
  <c r="G27" i="1"/>
  <c r="M30" i="1" a="1"/>
  <c r="M30" i="1" s="1"/>
  <c r="K31" i="1"/>
  <c r="P31" i="1" s="1"/>
  <c r="C32" i="1"/>
  <c r="D32" i="1" s="1" a="1"/>
  <c r="D32" i="1" s="1"/>
  <c r="AI30" i="13" l="1"/>
  <c r="N29" i="13" s="1"/>
  <c r="O29" i="13" s="1" a="1"/>
  <c r="O29" i="13" s="1"/>
  <c r="AH30" i="13"/>
  <c r="AG31" i="13" s="1"/>
  <c r="F28" i="13"/>
  <c r="J28" i="13" a="1"/>
  <c r="J28" i="13" s="1"/>
  <c r="I27" i="13" a="1"/>
  <c r="I27" i="13" s="1"/>
  <c r="P27" i="13"/>
  <c r="K32" i="13"/>
  <c r="M31" i="13" a="1"/>
  <c r="M31" i="13" s="1"/>
  <c r="D33" i="13" a="1"/>
  <c r="D33" i="13" s="1"/>
  <c r="C34" i="13"/>
  <c r="F29" i="12"/>
  <c r="J29" i="12" a="1"/>
  <c r="J29" i="12" s="1"/>
  <c r="P28" i="12"/>
  <c r="I28" i="12" a="1"/>
  <c r="I28" i="12" s="1"/>
  <c r="C34" i="12"/>
  <c r="D33" i="12" a="1"/>
  <c r="D33" i="12" s="1"/>
  <c r="AG31" i="12"/>
  <c r="K32" i="12"/>
  <c r="M31" i="12" a="1"/>
  <c r="M31" i="12" s="1"/>
  <c r="F23" i="11"/>
  <c r="J23" i="11" a="1"/>
  <c r="J23" i="11" s="1"/>
  <c r="K32" i="11"/>
  <c r="M31" i="11" a="1"/>
  <c r="M31" i="11" s="1"/>
  <c r="I22" i="11" a="1"/>
  <c r="I22" i="11" s="1"/>
  <c r="P22" i="11"/>
  <c r="C34" i="11"/>
  <c r="AI25" i="11"/>
  <c r="N24" i="11" s="1"/>
  <c r="O24" i="11" s="1" a="1"/>
  <c r="O24" i="11" s="1"/>
  <c r="AG26" i="11"/>
  <c r="AH25" i="11"/>
  <c r="G24" i="11"/>
  <c r="F27" i="10"/>
  <c r="J27" i="10" a="1"/>
  <c r="J27" i="10" s="1"/>
  <c r="C33" i="10"/>
  <c r="D32" i="10" a="1"/>
  <c r="D32" i="10" s="1"/>
  <c r="AI29" i="10"/>
  <c r="N28" i="10" s="1"/>
  <c r="O28" i="10" s="1" a="1"/>
  <c r="O28" i="10" s="1"/>
  <c r="G28" i="10"/>
  <c r="AH29" i="10"/>
  <c r="AG30" i="10" s="1"/>
  <c r="I26" i="10" a="1"/>
  <c r="I26" i="10" s="1"/>
  <c r="P26" i="10"/>
  <c r="K32" i="10"/>
  <c r="M31" i="10" a="1"/>
  <c r="M31" i="10" s="1"/>
  <c r="AI28" i="9"/>
  <c r="N27" i="9" s="1"/>
  <c r="O27" i="9" s="1" a="1"/>
  <c r="O27" i="9" s="1"/>
  <c r="AH28" i="9"/>
  <c r="G27" i="9" s="1"/>
  <c r="I24" i="9" a="1"/>
  <c r="I24" i="9" s="1"/>
  <c r="P24" i="9"/>
  <c r="K33" i="9"/>
  <c r="M32" i="9" a="1"/>
  <c r="M32" i="9" s="1"/>
  <c r="G26" i="9"/>
  <c r="F25" i="9"/>
  <c r="J25" i="9" a="1"/>
  <c r="J25" i="9" s="1"/>
  <c r="C34" i="9"/>
  <c r="D33" i="9" a="1"/>
  <c r="D33" i="9" s="1"/>
  <c r="AH28" i="8"/>
  <c r="AG29" i="8" s="1"/>
  <c r="AI28" i="8"/>
  <c r="N27" i="8" s="1"/>
  <c r="O27" i="8" s="1" a="1"/>
  <c r="O27" i="8" s="1"/>
  <c r="G26" i="8"/>
  <c r="I24" i="8" a="1"/>
  <c r="I24" i="8" s="1"/>
  <c r="P24" i="8"/>
  <c r="K32" i="8"/>
  <c r="M31" i="8" a="1"/>
  <c r="M31" i="8" s="1"/>
  <c r="I25" i="8" a="1"/>
  <c r="I25" i="8" s="1"/>
  <c r="P25" i="8"/>
  <c r="D32" i="8" a="1"/>
  <c r="D32" i="8" s="1"/>
  <c r="C33" i="8"/>
  <c r="F24" i="7"/>
  <c r="J24" i="7" a="1"/>
  <c r="J24" i="7" s="1"/>
  <c r="C33" i="7"/>
  <c r="D32" i="7" a="1"/>
  <c r="D32" i="7" s="1"/>
  <c r="AG26" i="7"/>
  <c r="K32" i="7"/>
  <c r="M31" i="7" a="1"/>
  <c r="M31" i="7" s="1"/>
  <c r="P23" i="7"/>
  <c r="I23" i="7" a="1"/>
  <c r="I23" i="7" s="1"/>
  <c r="AI28" i="6"/>
  <c r="N27" i="6" s="1"/>
  <c r="O27" i="6" s="1" a="1"/>
  <c r="O27" i="6" s="1"/>
  <c r="AH28" i="6"/>
  <c r="AG29" i="6" s="1"/>
  <c r="K32" i="6"/>
  <c r="M31" i="6" a="1"/>
  <c r="M31" i="6" s="1"/>
  <c r="C33" i="6"/>
  <c r="D32" i="6" a="1"/>
  <c r="D32" i="6" s="1"/>
  <c r="G26" i="6"/>
  <c r="F25" i="6"/>
  <c r="J25" i="6" a="1"/>
  <c r="J25" i="6" s="1"/>
  <c r="J28" i="5" a="1"/>
  <c r="J28" i="5" s="1"/>
  <c r="F28" i="5"/>
  <c r="AI30" i="5"/>
  <c r="N29" i="5" s="1"/>
  <c r="O29" i="5" s="1" a="1"/>
  <c r="O29" i="5" s="1"/>
  <c r="AH30" i="5"/>
  <c r="G29" i="5" s="1"/>
  <c r="C35" i="5"/>
  <c r="D34" i="5" a="1"/>
  <c r="D34" i="5" s="1"/>
  <c r="P27" i="5"/>
  <c r="I27" i="5" a="1"/>
  <c r="I27" i="5" s="1"/>
  <c r="K32" i="5"/>
  <c r="M31" i="5" a="1"/>
  <c r="M31" i="5" s="1"/>
  <c r="F28" i="4"/>
  <c r="J28" i="4" a="1"/>
  <c r="J28" i="4" s="1"/>
  <c r="C34" i="4"/>
  <c r="D33" i="4" a="1"/>
  <c r="D33" i="4" s="1"/>
  <c r="I27" i="4" a="1"/>
  <c r="I27" i="4" s="1"/>
  <c r="P27" i="4"/>
  <c r="AG30" i="4"/>
  <c r="P26" i="4"/>
  <c r="I26" i="4" a="1"/>
  <c r="I26" i="4" s="1"/>
  <c r="K33" i="4"/>
  <c r="M32" i="4" a="1"/>
  <c r="M32" i="4" s="1"/>
  <c r="I32" i="1" a="1"/>
  <c r="I32" i="1" s="1"/>
  <c r="AG30" i="1"/>
  <c r="AI30" i="1"/>
  <c r="N29" i="1" s="1"/>
  <c r="AH30" i="1"/>
  <c r="G29" i="1" s="1"/>
  <c r="F27" i="1"/>
  <c r="F28" i="1"/>
  <c r="M31" i="1" a="1"/>
  <c r="M31" i="1" s="1"/>
  <c r="K32" i="1"/>
  <c r="P32" i="1" s="1"/>
  <c r="C33" i="1"/>
  <c r="D33" i="1" s="1" a="1"/>
  <c r="D33" i="1" s="1"/>
  <c r="O29" i="1" a="1"/>
  <c r="O29" i="1" s="1"/>
  <c r="AG31" i="5" l="1"/>
  <c r="AI31" i="13"/>
  <c r="N30" i="13" s="1"/>
  <c r="O30" i="13" s="1" a="1"/>
  <c r="O30" i="13" s="1"/>
  <c r="AH31" i="13"/>
  <c r="G30" i="13" s="1"/>
  <c r="K33" i="13"/>
  <c r="M32" i="13" a="1"/>
  <c r="M32" i="13" s="1"/>
  <c r="C35" i="13"/>
  <c r="D34" i="13" a="1"/>
  <c r="D34" i="13" s="1"/>
  <c r="G29" i="13"/>
  <c r="I28" i="13" a="1"/>
  <c r="I28" i="13" s="1"/>
  <c r="P28" i="13"/>
  <c r="C35" i="12"/>
  <c r="D34" i="12" a="1"/>
  <c r="D34" i="12" s="1"/>
  <c r="K33" i="12"/>
  <c r="M32" i="12" a="1"/>
  <c r="M32" i="12" s="1"/>
  <c r="AH31" i="12"/>
  <c r="AG32" i="12" s="1"/>
  <c r="AI31" i="12"/>
  <c r="N30" i="12" s="1"/>
  <c r="O30" i="12" s="1" a="1"/>
  <c r="O30" i="12" s="1"/>
  <c r="G30" i="12"/>
  <c r="I29" i="12" a="1"/>
  <c r="I29" i="12" s="1"/>
  <c r="P29" i="12"/>
  <c r="C35" i="11"/>
  <c r="K33" i="11"/>
  <c r="M32" i="11" a="1"/>
  <c r="M32" i="11" s="1"/>
  <c r="AI26" i="11"/>
  <c r="N25" i="11" s="1"/>
  <c r="O25" i="11" s="1" a="1"/>
  <c r="O25" i="11" s="1"/>
  <c r="AG27" i="11"/>
  <c r="AH26" i="11"/>
  <c r="G25" i="11" s="1"/>
  <c r="F24" i="11"/>
  <c r="J24" i="11" a="1"/>
  <c r="J24" i="11" s="1"/>
  <c r="I23" i="11" a="1"/>
  <c r="I23" i="11" s="1"/>
  <c r="P23" i="11"/>
  <c r="AI30" i="10"/>
  <c r="N29" i="10" s="1"/>
  <c r="O29" i="10" s="1" a="1"/>
  <c r="O29" i="10" s="1"/>
  <c r="G29" i="10"/>
  <c r="AG31" i="10"/>
  <c r="AH30" i="10"/>
  <c r="C34" i="10"/>
  <c r="D33" i="10" a="1"/>
  <c r="D33" i="10" s="1"/>
  <c r="F28" i="10"/>
  <c r="J28" i="10" a="1"/>
  <c r="J28" i="10" s="1"/>
  <c r="K33" i="10"/>
  <c r="M32" i="10" a="1"/>
  <c r="M32" i="10" s="1"/>
  <c r="I27" i="10" a="1"/>
  <c r="I27" i="10" s="1"/>
  <c r="P27" i="10"/>
  <c r="F27" i="9"/>
  <c r="J27" i="9" a="1"/>
  <c r="J27" i="9" s="1"/>
  <c r="P25" i="9"/>
  <c r="I25" i="9" a="1"/>
  <c r="I25" i="9" s="1"/>
  <c r="AG29" i="9"/>
  <c r="K34" i="9"/>
  <c r="M33" i="9" a="1"/>
  <c r="M33" i="9" s="1"/>
  <c r="C35" i="9"/>
  <c r="D34" i="9" a="1"/>
  <c r="D34" i="9" s="1"/>
  <c r="F26" i="9"/>
  <c r="J26" i="9" a="1"/>
  <c r="J26" i="9" s="1"/>
  <c r="AI29" i="8"/>
  <c r="N28" i="8" s="1"/>
  <c r="O28" i="8" s="1" a="1"/>
  <c r="O28" i="8" s="1"/>
  <c r="AH29" i="8"/>
  <c r="G28" i="8" s="1"/>
  <c r="AG30" i="8"/>
  <c r="G27" i="8"/>
  <c r="C34" i="8"/>
  <c r="D33" i="8" a="1"/>
  <c r="D33" i="8" s="1"/>
  <c r="K33" i="8"/>
  <c r="M32" i="8" a="1"/>
  <c r="M32" i="8" s="1"/>
  <c r="J26" i="8" a="1"/>
  <c r="J26" i="8" s="1"/>
  <c r="F26" i="8"/>
  <c r="AI26" i="7"/>
  <c r="N25" i="7" s="1"/>
  <c r="O25" i="7" s="1" a="1"/>
  <c r="O25" i="7" s="1"/>
  <c r="AH26" i="7"/>
  <c r="AG27" i="7" s="1"/>
  <c r="D33" i="7" a="1"/>
  <c r="D33" i="7" s="1"/>
  <c r="C34" i="7"/>
  <c r="K33" i="7"/>
  <c r="M32" i="7" a="1"/>
  <c r="M32" i="7" s="1"/>
  <c r="I24" i="7" a="1"/>
  <c r="I24" i="7" s="1"/>
  <c r="P24" i="7"/>
  <c r="AI29" i="6"/>
  <c r="N28" i="6" s="1"/>
  <c r="O28" i="6" s="1" a="1"/>
  <c r="O28" i="6" s="1"/>
  <c r="G28" i="6"/>
  <c r="AG30" i="6"/>
  <c r="AH29" i="6"/>
  <c r="P25" i="6"/>
  <c r="I25" i="6" a="1"/>
  <c r="I25" i="6" s="1"/>
  <c r="J26" i="6" a="1"/>
  <c r="J26" i="6" s="1"/>
  <c r="F26" i="6"/>
  <c r="C34" i="6"/>
  <c r="D33" i="6" a="1"/>
  <c r="D33" i="6" s="1"/>
  <c r="G27" i="6"/>
  <c r="K33" i="6"/>
  <c r="M32" i="6" a="1"/>
  <c r="M32" i="6" s="1"/>
  <c r="I28" i="5" a="1"/>
  <c r="I28" i="5" s="1"/>
  <c r="P28" i="5"/>
  <c r="AI31" i="5"/>
  <c r="N30" i="5" s="1"/>
  <c r="O30" i="5" s="1" a="1"/>
  <c r="O30" i="5" s="1"/>
  <c r="AH31" i="5"/>
  <c r="G30" i="5" s="1"/>
  <c r="F29" i="5"/>
  <c r="J29" i="5" a="1"/>
  <c r="J29" i="5" s="1"/>
  <c r="K33" i="5"/>
  <c r="M32" i="5" a="1"/>
  <c r="M32" i="5" s="1"/>
  <c r="C36" i="5"/>
  <c r="D35" i="5" a="1"/>
  <c r="D35" i="5" s="1"/>
  <c r="K34" i="4"/>
  <c r="M33" i="4" a="1"/>
  <c r="M33" i="4" s="1"/>
  <c r="AH30" i="4"/>
  <c r="AG31" i="4" s="1"/>
  <c r="AI30" i="4"/>
  <c r="N29" i="4" s="1"/>
  <c r="O29" i="4" s="1" a="1"/>
  <c r="O29" i="4" s="1"/>
  <c r="D34" i="4" a="1"/>
  <c r="D34" i="4" s="1"/>
  <c r="C35" i="4"/>
  <c r="P28" i="4"/>
  <c r="I28" i="4" a="1"/>
  <c r="I28" i="4" s="1"/>
  <c r="I33" i="1" a="1"/>
  <c r="I33" i="1" s="1"/>
  <c r="F29" i="1"/>
  <c r="AG31" i="1"/>
  <c r="M32" i="1" a="1"/>
  <c r="M32" i="1" s="1"/>
  <c r="K33" i="1"/>
  <c r="P33" i="1" s="1"/>
  <c r="C34" i="1"/>
  <c r="D34" i="1" s="1" a="1"/>
  <c r="D34" i="1" s="1"/>
  <c r="G25" i="7" l="1"/>
  <c r="AG32" i="5"/>
  <c r="F30" i="13"/>
  <c r="J30" i="13" a="1"/>
  <c r="J30" i="13" s="1"/>
  <c r="C36" i="13"/>
  <c r="D35" i="13" a="1"/>
  <c r="D35" i="13" s="1"/>
  <c r="AG32" i="13"/>
  <c r="J29" i="13" a="1"/>
  <c r="J29" i="13" s="1"/>
  <c r="F29" i="13"/>
  <c r="K34" i="13"/>
  <c r="M33" i="13" a="1"/>
  <c r="M33" i="13" s="1"/>
  <c r="AI32" i="12"/>
  <c r="N31" i="12" s="1"/>
  <c r="O31" i="12" s="1" a="1"/>
  <c r="O31" i="12" s="1"/>
  <c r="AH32" i="12"/>
  <c r="AG33" i="12" s="1"/>
  <c r="D35" i="12" a="1"/>
  <c r="D35" i="12" s="1"/>
  <c r="C36" i="12"/>
  <c r="F30" i="12"/>
  <c r="J30" i="12" a="1"/>
  <c r="J30" i="12" s="1"/>
  <c r="K34" i="12"/>
  <c r="M33" i="12" a="1"/>
  <c r="M33" i="12" s="1"/>
  <c r="F25" i="11"/>
  <c r="J25" i="11" a="1"/>
  <c r="J25" i="11" s="1"/>
  <c r="AH27" i="11"/>
  <c r="AG28" i="11"/>
  <c r="AI27" i="11"/>
  <c r="N26" i="11" s="1"/>
  <c r="O26" i="11" s="1" a="1"/>
  <c r="O26" i="11" s="1"/>
  <c r="G26" i="11"/>
  <c r="I24" i="11" a="1"/>
  <c r="I24" i="11" s="1"/>
  <c r="P24" i="11"/>
  <c r="C36" i="11"/>
  <c r="K34" i="11"/>
  <c r="M33" i="11" a="1"/>
  <c r="M33" i="11" s="1"/>
  <c r="K34" i="10"/>
  <c r="M33" i="10" a="1"/>
  <c r="M33" i="10" s="1"/>
  <c r="C35" i="10"/>
  <c r="D34" i="10" a="1"/>
  <c r="D34" i="10" s="1"/>
  <c r="AH31" i="10"/>
  <c r="G30" i="10" s="1"/>
  <c r="AI31" i="10"/>
  <c r="N30" i="10" s="1"/>
  <c r="O30" i="10" s="1" a="1"/>
  <c r="O30" i="10" s="1"/>
  <c r="F29" i="10"/>
  <c r="J29" i="10" a="1"/>
  <c r="J29" i="10" s="1"/>
  <c r="P28" i="10"/>
  <c r="I28" i="10" a="1"/>
  <c r="I28" i="10" s="1"/>
  <c r="I26" i="9" a="1"/>
  <c r="I26" i="9" s="1"/>
  <c r="P26" i="9"/>
  <c r="K35" i="9"/>
  <c r="M34" i="9" a="1"/>
  <c r="M34" i="9" s="1"/>
  <c r="C36" i="9"/>
  <c r="D35" i="9" a="1"/>
  <c r="D35" i="9" s="1"/>
  <c r="AI29" i="9"/>
  <c r="N28" i="9" s="1"/>
  <c r="O28" i="9" s="1" a="1"/>
  <c r="O28" i="9" s="1"/>
  <c r="G28" i="9"/>
  <c r="AG30" i="9"/>
  <c r="AH29" i="9"/>
  <c r="I27" i="9" a="1"/>
  <c r="I27" i="9" s="1"/>
  <c r="P27" i="9"/>
  <c r="F28" i="8"/>
  <c r="J28" i="8" a="1"/>
  <c r="J28" i="8" s="1"/>
  <c r="AI30" i="8"/>
  <c r="N29" i="8" s="1"/>
  <c r="O29" i="8" s="1" a="1"/>
  <c r="O29" i="8" s="1"/>
  <c r="AH30" i="8"/>
  <c r="AG31" i="8" s="1"/>
  <c r="K34" i="8"/>
  <c r="M33" i="8" a="1"/>
  <c r="M33" i="8" s="1"/>
  <c r="C35" i="8"/>
  <c r="D34" i="8" a="1"/>
  <c r="D34" i="8" s="1"/>
  <c r="I26" i="8" a="1"/>
  <c r="I26" i="8" s="1"/>
  <c r="P26" i="8"/>
  <c r="F27" i="8"/>
  <c r="J27" i="8" a="1"/>
  <c r="J27" i="8" s="1"/>
  <c r="AI27" i="7"/>
  <c r="N26" i="7" s="1"/>
  <c r="O26" i="7" s="1" a="1"/>
  <c r="O26" i="7" s="1"/>
  <c r="AH27" i="7"/>
  <c r="AG28" i="7" s="1"/>
  <c r="F25" i="7"/>
  <c r="J25" i="7" a="1"/>
  <c r="J25" i="7" s="1"/>
  <c r="C35" i="7"/>
  <c r="D34" i="7" a="1"/>
  <c r="D34" i="7" s="1"/>
  <c r="K34" i="7"/>
  <c r="M33" i="7" a="1"/>
  <c r="M33" i="7" s="1"/>
  <c r="I26" i="6" a="1"/>
  <c r="I26" i="6" s="1"/>
  <c r="P26" i="6"/>
  <c r="AI30" i="6"/>
  <c r="N29" i="6" s="1"/>
  <c r="O29" i="6" s="1" a="1"/>
  <c r="O29" i="6" s="1"/>
  <c r="AH30" i="6"/>
  <c r="AG31" i="6" s="1"/>
  <c r="F28" i="6"/>
  <c r="J28" i="6" a="1"/>
  <c r="J28" i="6" s="1"/>
  <c r="F27" i="6"/>
  <c r="J27" i="6" a="1"/>
  <c r="J27" i="6" s="1"/>
  <c r="K34" i="6"/>
  <c r="M33" i="6" a="1"/>
  <c r="M33" i="6" s="1"/>
  <c r="C35" i="6"/>
  <c r="D34" i="6" a="1"/>
  <c r="D34" i="6" s="1"/>
  <c r="K34" i="5"/>
  <c r="M33" i="5" a="1"/>
  <c r="M33" i="5" s="1"/>
  <c r="AH32" i="5"/>
  <c r="G31" i="5" s="1"/>
  <c r="AI32" i="5"/>
  <c r="N31" i="5" s="1"/>
  <c r="O31" i="5" s="1" a="1"/>
  <c r="O31" i="5" s="1"/>
  <c r="F30" i="5"/>
  <c r="J30" i="5" a="1"/>
  <c r="J30" i="5" s="1"/>
  <c r="D36" i="5" a="1"/>
  <c r="D36" i="5" s="1"/>
  <c r="C37" i="5"/>
  <c r="P29" i="5"/>
  <c r="I29" i="5" a="1"/>
  <c r="I29" i="5" s="1"/>
  <c r="AI31" i="4"/>
  <c r="N30" i="4" s="1"/>
  <c r="O30" i="4" s="1" a="1"/>
  <c r="O30" i="4" s="1"/>
  <c r="AH31" i="4"/>
  <c r="G30" i="4" s="1"/>
  <c r="G29" i="4"/>
  <c r="C36" i="4"/>
  <c r="D35" i="4" a="1"/>
  <c r="D35" i="4" s="1"/>
  <c r="K35" i="4"/>
  <c r="M34" i="4" a="1"/>
  <c r="M34" i="4" s="1"/>
  <c r="I34" i="1" a="1"/>
  <c r="I34" i="1" s="1"/>
  <c r="AI31" i="1"/>
  <c r="N30" i="1" s="1"/>
  <c r="O30" i="1" s="1" a="1"/>
  <c r="O30" i="1" s="1"/>
  <c r="AH31" i="1"/>
  <c r="AG32" i="1" s="1"/>
  <c r="M33" i="1" a="1"/>
  <c r="M33" i="1" s="1"/>
  <c r="K34" i="1"/>
  <c r="P34" i="1" s="1"/>
  <c r="C35" i="1"/>
  <c r="D35" i="1" s="1" a="1"/>
  <c r="D35" i="1" s="1"/>
  <c r="G26" i="7" l="1"/>
  <c r="AG32" i="4"/>
  <c r="AI32" i="13"/>
  <c r="N31" i="13" s="1"/>
  <c r="O31" i="13" s="1" a="1"/>
  <c r="O31" i="13" s="1"/>
  <c r="AH32" i="13"/>
  <c r="G31" i="13" s="1"/>
  <c r="K35" i="13"/>
  <c r="M34" i="13" a="1"/>
  <c r="M34" i="13" s="1"/>
  <c r="I29" i="13" a="1"/>
  <c r="I29" i="13" s="1"/>
  <c r="P29" i="13"/>
  <c r="C37" i="13"/>
  <c r="D36" i="13" a="1"/>
  <c r="D36" i="13" s="1"/>
  <c r="P30" i="13"/>
  <c r="I30" i="13" a="1"/>
  <c r="I30" i="13" s="1"/>
  <c r="AI33" i="12"/>
  <c r="N32" i="12" s="1"/>
  <c r="O32" i="12" s="1" a="1"/>
  <c r="O32" i="12" s="1"/>
  <c r="AG34" i="12"/>
  <c r="AH33" i="12"/>
  <c r="G32" i="12" s="1"/>
  <c r="C37" i="12"/>
  <c r="D36" i="12" a="1"/>
  <c r="D36" i="12" s="1"/>
  <c r="K35" i="12"/>
  <c r="M34" i="12" a="1"/>
  <c r="M34" i="12" s="1"/>
  <c r="G31" i="12"/>
  <c r="I30" i="12" a="1"/>
  <c r="I30" i="12" s="1"/>
  <c r="P30" i="12"/>
  <c r="K35" i="11"/>
  <c r="M34" i="11" a="1"/>
  <c r="M34" i="11" s="1"/>
  <c r="P25" i="11"/>
  <c r="I25" i="11" a="1"/>
  <c r="I25" i="11" s="1"/>
  <c r="AH28" i="11"/>
  <c r="AG29" i="11" s="1"/>
  <c r="AI28" i="11"/>
  <c r="N27" i="11" s="1"/>
  <c r="O27" i="11" s="1" a="1"/>
  <c r="O27" i="11" s="1"/>
  <c r="C37" i="11"/>
  <c r="F26" i="11"/>
  <c r="J26" i="11" a="1"/>
  <c r="J26" i="11" s="1"/>
  <c r="F30" i="10"/>
  <c r="J30" i="10" a="1"/>
  <c r="J30" i="10" s="1"/>
  <c r="I29" i="10" a="1"/>
  <c r="I29" i="10" s="1"/>
  <c r="P29" i="10"/>
  <c r="AG32" i="10"/>
  <c r="K35" i="10"/>
  <c r="M34" i="10" a="1"/>
  <c r="M34" i="10" s="1"/>
  <c r="D35" i="10" a="1"/>
  <c r="D35" i="10" s="1"/>
  <c r="C36" i="10"/>
  <c r="AI30" i="9"/>
  <c r="N29" i="9" s="1"/>
  <c r="O29" i="9" s="1" a="1"/>
  <c r="O29" i="9" s="1"/>
  <c r="AH30" i="9"/>
  <c r="AG31" i="9" s="1"/>
  <c r="F28" i="9"/>
  <c r="J28" i="9" a="1"/>
  <c r="J28" i="9" s="1"/>
  <c r="D36" i="9" a="1"/>
  <c r="D36" i="9" s="1"/>
  <c r="C37" i="9"/>
  <c r="M35" i="9" a="1"/>
  <c r="M35" i="9" s="1"/>
  <c r="K36" i="9"/>
  <c r="AI31" i="8"/>
  <c r="N30" i="8" s="1"/>
  <c r="O30" i="8" s="1" a="1"/>
  <c r="O30" i="8" s="1"/>
  <c r="AH31" i="8"/>
  <c r="G30" i="8" s="1"/>
  <c r="G29" i="8"/>
  <c r="P27" i="8"/>
  <c r="I27" i="8" a="1"/>
  <c r="I27" i="8" s="1"/>
  <c r="C36" i="8"/>
  <c r="D35" i="8" a="1"/>
  <c r="D35" i="8" s="1"/>
  <c r="K35" i="8"/>
  <c r="M34" i="8" a="1"/>
  <c r="M34" i="8" s="1"/>
  <c r="P28" i="8"/>
  <c r="I28" i="8" a="1"/>
  <c r="I28" i="8" s="1"/>
  <c r="AH28" i="7"/>
  <c r="AG29" i="7" s="1"/>
  <c r="G27" i="7"/>
  <c r="AI28" i="7"/>
  <c r="N27" i="7" s="1"/>
  <c r="O27" i="7" s="1" a="1"/>
  <c r="O27" i="7" s="1"/>
  <c r="F26" i="7"/>
  <c r="J26" i="7" a="1"/>
  <c r="J26" i="7" s="1"/>
  <c r="K35" i="7"/>
  <c r="M34" i="7" a="1"/>
  <c r="M34" i="7" s="1"/>
  <c r="P25" i="7"/>
  <c r="I25" i="7" a="1"/>
  <c r="I25" i="7" s="1"/>
  <c r="D35" i="7" a="1"/>
  <c r="D35" i="7" s="1"/>
  <c r="C36" i="7"/>
  <c r="AH31" i="6"/>
  <c r="AG32" i="6" s="1"/>
  <c r="AI31" i="6"/>
  <c r="N30" i="6" s="1"/>
  <c r="O30" i="6" s="1" a="1"/>
  <c r="O30" i="6" s="1"/>
  <c r="G29" i="6"/>
  <c r="C36" i="6"/>
  <c r="D35" i="6" a="1"/>
  <c r="D35" i="6" s="1"/>
  <c r="P27" i="6"/>
  <c r="I27" i="6" a="1"/>
  <c r="I27" i="6" s="1"/>
  <c r="K35" i="6"/>
  <c r="M34" i="6" a="1"/>
  <c r="M34" i="6" s="1"/>
  <c r="P28" i="6"/>
  <c r="I28" i="6" a="1"/>
  <c r="I28" i="6" s="1"/>
  <c r="F31" i="5"/>
  <c r="J31" i="5" a="1"/>
  <c r="J31" i="5" s="1"/>
  <c r="P30" i="5"/>
  <c r="I30" i="5" a="1"/>
  <c r="I30" i="5" s="1"/>
  <c r="AG33" i="5"/>
  <c r="C38" i="5"/>
  <c r="D37" i="5" a="1"/>
  <c r="D37" i="5" s="1"/>
  <c r="K35" i="5"/>
  <c r="M34" i="5" a="1"/>
  <c r="M34" i="5" s="1"/>
  <c r="J30" i="4" a="1"/>
  <c r="J30" i="4" s="1"/>
  <c r="F30" i="4"/>
  <c r="AI32" i="4"/>
  <c r="N31" i="4" s="1"/>
  <c r="O31" i="4" s="1" a="1"/>
  <c r="O31" i="4" s="1"/>
  <c r="AG33" i="4"/>
  <c r="AH32" i="4"/>
  <c r="G31" i="4" s="1"/>
  <c r="K36" i="4"/>
  <c r="M35" i="4" a="1"/>
  <c r="M35" i="4" s="1"/>
  <c r="C37" i="4"/>
  <c r="D36" i="4" a="1"/>
  <c r="D36" i="4" s="1"/>
  <c r="F29" i="4"/>
  <c r="J29" i="4" a="1"/>
  <c r="J29" i="4" s="1"/>
  <c r="I35" i="1" a="1"/>
  <c r="I35" i="1" s="1"/>
  <c r="AI32" i="1"/>
  <c r="N31" i="1" s="1"/>
  <c r="O31" i="1" s="1" a="1"/>
  <c r="O31" i="1" s="1"/>
  <c r="AH32" i="1"/>
  <c r="G31" i="1" s="1"/>
  <c r="G30" i="1"/>
  <c r="M34" i="1" a="1"/>
  <c r="M34" i="1" s="1"/>
  <c r="K35" i="1"/>
  <c r="P35" i="1" s="1"/>
  <c r="C36" i="1"/>
  <c r="D36" i="1" s="1" a="1"/>
  <c r="D36" i="1" s="1"/>
  <c r="F31" i="13" l="1"/>
  <c r="J31" i="13" a="1"/>
  <c r="J31" i="13" s="1"/>
  <c r="C38" i="13"/>
  <c r="D37" i="13" a="1"/>
  <c r="D37" i="13" s="1"/>
  <c r="AG33" i="13"/>
  <c r="K36" i="13"/>
  <c r="M35" i="13" a="1"/>
  <c r="M35" i="13" s="1"/>
  <c r="F32" i="12"/>
  <c r="J32" i="12" a="1"/>
  <c r="J32" i="12" s="1"/>
  <c r="J31" i="12" a="1"/>
  <c r="J31" i="12" s="1"/>
  <c r="F31" i="12"/>
  <c r="K36" i="12"/>
  <c r="M35" i="12" a="1"/>
  <c r="M35" i="12" s="1"/>
  <c r="AI34" i="12"/>
  <c r="N33" i="12" s="1"/>
  <c r="O33" i="12" s="1" a="1"/>
  <c r="O33" i="12" s="1"/>
  <c r="G33" i="12"/>
  <c r="AH34" i="12"/>
  <c r="AG35" i="12" s="1"/>
  <c r="C38" i="12"/>
  <c r="D37" i="12" a="1"/>
  <c r="D37" i="12" s="1"/>
  <c r="AI29" i="11"/>
  <c r="N28" i="11" s="1"/>
  <c r="O28" i="11" s="1" a="1"/>
  <c r="O28" i="11" s="1"/>
  <c r="AH29" i="11"/>
  <c r="G28" i="11" s="1"/>
  <c r="G27" i="11"/>
  <c r="C38" i="11"/>
  <c r="I26" i="11" a="1"/>
  <c r="I26" i="11" s="1"/>
  <c r="P26" i="11"/>
  <c r="K36" i="11"/>
  <c r="M35" i="11" a="1"/>
  <c r="M35" i="11" s="1"/>
  <c r="C37" i="10"/>
  <c r="D36" i="10" a="1"/>
  <c r="D36" i="10" s="1"/>
  <c r="K36" i="10"/>
  <c r="M35" i="10" a="1"/>
  <c r="M35" i="10" s="1"/>
  <c r="AH32" i="10"/>
  <c r="G31" i="10" s="1"/>
  <c r="AI32" i="10"/>
  <c r="N31" i="10" s="1"/>
  <c r="O31" i="10" s="1" a="1"/>
  <c r="O31" i="10" s="1"/>
  <c r="I30" i="10" a="1"/>
  <c r="I30" i="10" s="1"/>
  <c r="P30" i="10"/>
  <c r="AH31" i="9"/>
  <c r="AG32" i="9" s="1"/>
  <c r="AI31" i="9"/>
  <c r="N30" i="9" s="1"/>
  <c r="O30" i="9" s="1" a="1"/>
  <c r="O30" i="9" s="1"/>
  <c r="K37" i="9"/>
  <c r="M36" i="9" a="1"/>
  <c r="M36" i="9" s="1"/>
  <c r="G29" i="9"/>
  <c r="P28" i="9"/>
  <c r="I28" i="9" a="1"/>
  <c r="I28" i="9" s="1"/>
  <c r="C38" i="9"/>
  <c r="D37" i="9" a="1"/>
  <c r="D37" i="9" s="1"/>
  <c r="F30" i="8"/>
  <c r="J30" i="8" a="1"/>
  <c r="J30" i="8" s="1"/>
  <c r="K36" i="8"/>
  <c r="M35" i="8" a="1"/>
  <c r="M35" i="8" s="1"/>
  <c r="F29" i="8"/>
  <c r="J29" i="8" a="1"/>
  <c r="J29" i="8" s="1"/>
  <c r="AG32" i="8"/>
  <c r="D36" i="8" a="1"/>
  <c r="D36" i="8" s="1"/>
  <c r="C37" i="8"/>
  <c r="AI29" i="7"/>
  <c r="N28" i="7" s="1"/>
  <c r="O28" i="7" s="1" a="1"/>
  <c r="O28" i="7" s="1"/>
  <c r="AH29" i="7"/>
  <c r="AG30" i="7" s="1"/>
  <c r="K36" i="7"/>
  <c r="M35" i="7" a="1"/>
  <c r="M35" i="7" s="1"/>
  <c r="F27" i="7"/>
  <c r="J27" i="7" a="1"/>
  <c r="J27" i="7" s="1"/>
  <c r="C37" i="7"/>
  <c r="D36" i="7" a="1"/>
  <c r="D36" i="7" s="1"/>
  <c r="I26" i="7" a="1"/>
  <c r="I26" i="7" s="1"/>
  <c r="P26" i="7"/>
  <c r="AI32" i="6"/>
  <c r="N31" i="6" s="1"/>
  <c r="O31" i="6" s="1" a="1"/>
  <c r="O31" i="6" s="1"/>
  <c r="AH32" i="6"/>
  <c r="G31" i="6" s="1"/>
  <c r="AG33" i="6"/>
  <c r="K36" i="6"/>
  <c r="M35" i="6" a="1"/>
  <c r="M35" i="6" s="1"/>
  <c r="C37" i="6"/>
  <c r="D36" i="6" a="1"/>
  <c r="D36" i="6" s="1"/>
  <c r="G30" i="6"/>
  <c r="F29" i="6"/>
  <c r="J29" i="6" a="1"/>
  <c r="J29" i="6" s="1"/>
  <c r="K36" i="5"/>
  <c r="M35" i="5" a="1"/>
  <c r="M35" i="5" s="1"/>
  <c r="C39" i="5"/>
  <c r="D38" i="5" a="1"/>
  <c r="D38" i="5" s="1"/>
  <c r="AI33" i="5"/>
  <c r="N32" i="5" s="1"/>
  <c r="O32" i="5" s="1" a="1"/>
  <c r="O32" i="5" s="1"/>
  <c r="AH33" i="5"/>
  <c r="AG34" i="5"/>
  <c r="G32" i="5"/>
  <c r="I31" i="5" a="1"/>
  <c r="I31" i="5" s="1"/>
  <c r="P31" i="5"/>
  <c r="I30" i="4" a="1"/>
  <c r="I30" i="4" s="1"/>
  <c r="P30" i="4"/>
  <c r="F31" i="4"/>
  <c r="J31" i="4" a="1"/>
  <c r="J31" i="4" s="1"/>
  <c r="C38" i="4"/>
  <c r="D37" i="4" a="1"/>
  <c r="D37" i="4" s="1"/>
  <c r="I29" i="4" a="1"/>
  <c r="I29" i="4" s="1"/>
  <c r="P29" i="4"/>
  <c r="K37" i="4"/>
  <c r="M36" i="4" a="1"/>
  <c r="M36" i="4" s="1"/>
  <c r="AI33" i="4"/>
  <c r="N32" i="4" s="1"/>
  <c r="O32" i="4" s="1" a="1"/>
  <c r="O32" i="4" s="1"/>
  <c r="AH33" i="4"/>
  <c r="AG34" i="4" s="1"/>
  <c r="I36" i="1" a="1"/>
  <c r="I36" i="1" s="1"/>
  <c r="F31" i="1"/>
  <c r="AG33" i="1"/>
  <c r="F30" i="1"/>
  <c r="M35" i="1" a="1"/>
  <c r="M35" i="1" s="1"/>
  <c r="K36" i="1"/>
  <c r="P36" i="1" s="1"/>
  <c r="C37" i="1"/>
  <c r="D37" i="1" s="1" a="1"/>
  <c r="D37" i="1" s="1"/>
  <c r="G28" i="7" l="1"/>
  <c r="G32" i="4"/>
  <c r="K37" i="13"/>
  <c r="M36" i="13" a="1"/>
  <c r="M36" i="13" s="1"/>
  <c r="AG34" i="13"/>
  <c r="AH33" i="13"/>
  <c r="AI33" i="13"/>
  <c r="N32" i="13" s="1"/>
  <c r="O32" i="13" s="1" a="1"/>
  <c r="O32" i="13" s="1"/>
  <c r="G32" i="13"/>
  <c r="C39" i="13"/>
  <c r="D38" i="13" a="1"/>
  <c r="D38" i="13" s="1"/>
  <c r="P31" i="13"/>
  <c r="I31" i="13" a="1"/>
  <c r="I31" i="13" s="1"/>
  <c r="AH35" i="12"/>
  <c r="AG36" i="12" s="1"/>
  <c r="AI35" i="12"/>
  <c r="N34" i="12" s="1"/>
  <c r="O34" i="12" s="1" a="1"/>
  <c r="O34" i="12" s="1"/>
  <c r="G34" i="12"/>
  <c r="F33" i="12"/>
  <c r="J33" i="12" a="1"/>
  <c r="J33" i="12" s="1"/>
  <c r="I31" i="12" a="1"/>
  <c r="I31" i="12" s="1"/>
  <c r="P31" i="12"/>
  <c r="C39" i="12"/>
  <c r="D38" i="12" a="1"/>
  <c r="D38" i="12" s="1"/>
  <c r="K37" i="12"/>
  <c r="M36" i="12" a="1"/>
  <c r="M36" i="12" s="1"/>
  <c r="P32" i="12"/>
  <c r="I32" i="12" a="1"/>
  <c r="I32" i="12" s="1"/>
  <c r="F28" i="11"/>
  <c r="J28" i="11" a="1"/>
  <c r="J28" i="11" s="1"/>
  <c r="K37" i="11"/>
  <c r="M36" i="11" a="1"/>
  <c r="M36" i="11" s="1"/>
  <c r="C39" i="11"/>
  <c r="AG30" i="11"/>
  <c r="J27" i="11" a="1"/>
  <c r="J27" i="11" s="1"/>
  <c r="F27" i="11"/>
  <c r="J31" i="10" a="1"/>
  <c r="J31" i="10" s="1"/>
  <c r="F31" i="10"/>
  <c r="AG33" i="10"/>
  <c r="K37" i="10"/>
  <c r="M36" i="10" a="1"/>
  <c r="M36" i="10" s="1"/>
  <c r="C38" i="10"/>
  <c r="D37" i="10" a="1"/>
  <c r="D37" i="10" s="1"/>
  <c r="AI32" i="9"/>
  <c r="N31" i="9" s="1"/>
  <c r="O31" i="9" s="1" a="1"/>
  <c r="O31" i="9" s="1"/>
  <c r="AH32" i="9"/>
  <c r="AG33" i="9" s="1"/>
  <c r="G30" i="9"/>
  <c r="C39" i="9"/>
  <c r="D38" i="9" a="1"/>
  <c r="D38" i="9" s="1"/>
  <c r="F29" i="9"/>
  <c r="J29" i="9" a="1"/>
  <c r="J29" i="9" s="1"/>
  <c r="K38" i="9"/>
  <c r="M37" i="9" a="1"/>
  <c r="M37" i="9" s="1"/>
  <c r="C38" i="8"/>
  <c r="D37" i="8" a="1"/>
  <c r="D37" i="8" s="1"/>
  <c r="P29" i="8"/>
  <c r="I29" i="8" a="1"/>
  <c r="I29" i="8" s="1"/>
  <c r="K37" i="8"/>
  <c r="M36" i="8" a="1"/>
  <c r="M36" i="8" s="1"/>
  <c r="AH32" i="8"/>
  <c r="AG33" i="8" s="1"/>
  <c r="AI32" i="8"/>
  <c r="N31" i="8" s="1"/>
  <c r="O31" i="8" s="1" a="1"/>
  <c r="O31" i="8" s="1"/>
  <c r="G31" i="8"/>
  <c r="I30" i="8" a="1"/>
  <c r="I30" i="8" s="1"/>
  <c r="P30" i="8"/>
  <c r="AI30" i="7"/>
  <c r="N29" i="7" s="1"/>
  <c r="O29" i="7" s="1" a="1"/>
  <c r="O29" i="7" s="1"/>
  <c r="AG31" i="7"/>
  <c r="AH30" i="7"/>
  <c r="G29" i="7" s="1"/>
  <c r="I27" i="7" a="1"/>
  <c r="I27" i="7" s="1"/>
  <c r="P27" i="7"/>
  <c r="J28" i="7" a="1"/>
  <c r="J28" i="7" s="1"/>
  <c r="F28" i="7"/>
  <c r="C38" i="7"/>
  <c r="D37" i="7" a="1"/>
  <c r="D37" i="7" s="1"/>
  <c r="K37" i="7"/>
  <c r="M36" i="7" a="1"/>
  <c r="M36" i="7" s="1"/>
  <c r="J31" i="6" a="1"/>
  <c r="J31" i="6" s="1"/>
  <c r="F31" i="6"/>
  <c r="AI33" i="6"/>
  <c r="N32" i="6" s="1"/>
  <c r="O32" i="6" s="1" a="1"/>
  <c r="O32" i="6" s="1"/>
  <c r="AH33" i="6"/>
  <c r="G32" i="6" s="1"/>
  <c r="C38" i="6"/>
  <c r="D37" i="6" a="1"/>
  <c r="D37" i="6" s="1"/>
  <c r="P29" i="6"/>
  <c r="I29" i="6" a="1"/>
  <c r="I29" i="6" s="1"/>
  <c r="F30" i="6"/>
  <c r="J30" i="6" a="1"/>
  <c r="J30" i="6" s="1"/>
  <c r="K37" i="6"/>
  <c r="M36" i="6" a="1"/>
  <c r="M36" i="6" s="1"/>
  <c r="K37" i="5"/>
  <c r="M36" i="5" a="1"/>
  <c r="M36" i="5" s="1"/>
  <c r="J32" i="5" a="1"/>
  <c r="J32" i="5" s="1"/>
  <c r="F32" i="5"/>
  <c r="AI34" i="5"/>
  <c r="N33" i="5" s="1"/>
  <c r="O33" i="5" s="1" a="1"/>
  <c r="O33" i="5" s="1"/>
  <c r="G33" i="5"/>
  <c r="AH34" i="5"/>
  <c r="AG35" i="5" s="1"/>
  <c r="C40" i="5"/>
  <c r="D39" i="5" a="1"/>
  <c r="D39" i="5" s="1"/>
  <c r="AG35" i="4"/>
  <c r="AH34" i="4"/>
  <c r="AI34" i="4"/>
  <c r="N33" i="4" s="1"/>
  <c r="O33" i="4" s="1" a="1"/>
  <c r="O33" i="4" s="1"/>
  <c r="G33" i="4"/>
  <c r="K38" i="4"/>
  <c r="M37" i="4" a="1"/>
  <c r="M37" i="4" s="1"/>
  <c r="D38" i="4" a="1"/>
  <c r="D38" i="4" s="1"/>
  <c r="C39" i="4"/>
  <c r="F32" i="4"/>
  <c r="J32" i="4" a="1"/>
  <c r="J32" i="4" s="1"/>
  <c r="P31" i="4"/>
  <c r="I31" i="4" a="1"/>
  <c r="I31" i="4" s="1"/>
  <c r="I37" i="1" a="1"/>
  <c r="I37" i="1" s="1"/>
  <c r="AI33" i="1"/>
  <c r="N32" i="1" s="1"/>
  <c r="O32" i="1" s="1" a="1"/>
  <c r="O32" i="1" s="1"/>
  <c r="AH33" i="1"/>
  <c r="G32" i="1" s="1"/>
  <c r="AG34" i="1"/>
  <c r="M36" i="1" a="1"/>
  <c r="M36" i="1" s="1"/>
  <c r="K37" i="1"/>
  <c r="P37" i="1" s="1"/>
  <c r="C38" i="1"/>
  <c r="D38" i="1" s="1" a="1"/>
  <c r="D38" i="1" s="1"/>
  <c r="AI34" i="13" l="1"/>
  <c r="N33" i="13" s="1"/>
  <c r="O33" i="13" s="1" a="1"/>
  <c r="O33" i="13" s="1"/>
  <c r="AH34" i="13"/>
  <c r="AG35" i="13" s="1"/>
  <c r="G33" i="13"/>
  <c r="F32" i="13"/>
  <c r="J32" i="13" a="1"/>
  <c r="J32" i="13" s="1"/>
  <c r="C40" i="13"/>
  <c r="D39" i="13" a="1"/>
  <c r="D39" i="13" s="1"/>
  <c r="K38" i="13"/>
  <c r="M37" i="13" a="1"/>
  <c r="M37" i="13" s="1"/>
  <c r="AI36" i="12"/>
  <c r="N35" i="12" s="1"/>
  <c r="O35" i="12" s="1" a="1"/>
  <c r="O35" i="12" s="1"/>
  <c r="AH36" i="12"/>
  <c r="AG37" i="12"/>
  <c r="G35" i="12"/>
  <c r="F34" i="12"/>
  <c r="J34" i="12" a="1"/>
  <c r="J34" i="12" s="1"/>
  <c r="C40" i="12"/>
  <c r="D39" i="12" a="1"/>
  <c r="D39" i="12" s="1"/>
  <c r="K38" i="12"/>
  <c r="M37" i="12" a="1"/>
  <c r="M37" i="12" s="1"/>
  <c r="P33" i="12"/>
  <c r="I33" i="12" a="1"/>
  <c r="I33" i="12" s="1"/>
  <c r="AI30" i="11"/>
  <c r="N29" i="11" s="1"/>
  <c r="O29" i="11" s="1" a="1"/>
  <c r="O29" i="11" s="1"/>
  <c r="AH30" i="11"/>
  <c r="G29" i="11" s="1"/>
  <c r="AG31" i="11"/>
  <c r="M37" i="11" a="1"/>
  <c r="M37" i="11" s="1"/>
  <c r="K38" i="11"/>
  <c r="I27" i="11" a="1"/>
  <c r="I27" i="11" s="1"/>
  <c r="P27" i="11"/>
  <c r="C40" i="11"/>
  <c r="P28" i="11"/>
  <c r="I28" i="11" a="1"/>
  <c r="I28" i="11" s="1"/>
  <c r="C39" i="10"/>
  <c r="D38" i="10" a="1"/>
  <c r="D38" i="10" s="1"/>
  <c r="AI33" i="10"/>
  <c r="N32" i="10" s="1"/>
  <c r="O32" i="10" s="1" a="1"/>
  <c r="O32" i="10" s="1"/>
  <c r="G32" i="10"/>
  <c r="AH33" i="10"/>
  <c r="AG34" i="10" s="1"/>
  <c r="K38" i="10"/>
  <c r="M37" i="10" a="1"/>
  <c r="M37" i="10" s="1"/>
  <c r="I31" i="10" a="1"/>
  <c r="I31" i="10" s="1"/>
  <c r="P31" i="10"/>
  <c r="AH33" i="9"/>
  <c r="AG34" i="9" s="1"/>
  <c r="G32" i="9"/>
  <c r="AI33" i="9"/>
  <c r="N32" i="9" s="1"/>
  <c r="O32" i="9" s="1" a="1"/>
  <c r="O32" i="9" s="1"/>
  <c r="K39" i="9"/>
  <c r="M38" i="9" a="1"/>
  <c r="M38" i="9" s="1"/>
  <c r="C40" i="9"/>
  <c r="D39" i="9" a="1"/>
  <c r="D39" i="9" s="1"/>
  <c r="G31" i="9"/>
  <c r="I29" i="9" a="1"/>
  <c r="I29" i="9" s="1"/>
  <c r="P29" i="9"/>
  <c r="F30" i="9"/>
  <c r="J30" i="9" a="1"/>
  <c r="J30" i="9" s="1"/>
  <c r="AH33" i="8"/>
  <c r="AG34" i="8" s="1"/>
  <c r="AI33" i="8"/>
  <c r="N32" i="8" s="1"/>
  <c r="O32" i="8" s="1" a="1"/>
  <c r="O32" i="8" s="1"/>
  <c r="F31" i="8"/>
  <c r="J31" i="8" a="1"/>
  <c r="J31" i="8" s="1"/>
  <c r="K38" i="8"/>
  <c r="M37" i="8" a="1"/>
  <c r="M37" i="8" s="1"/>
  <c r="C39" i="8"/>
  <c r="D38" i="8" a="1"/>
  <c r="D38" i="8" s="1"/>
  <c r="AI31" i="7"/>
  <c r="N30" i="7" s="1"/>
  <c r="O30" i="7" s="1" a="1"/>
  <c r="O30" i="7" s="1"/>
  <c r="AH31" i="7"/>
  <c r="G30" i="7" s="1"/>
  <c r="I28" i="7" a="1"/>
  <c r="I28" i="7" s="1"/>
  <c r="P28" i="7"/>
  <c r="F29" i="7"/>
  <c r="J29" i="7" a="1"/>
  <c r="J29" i="7" s="1"/>
  <c r="C39" i="7"/>
  <c r="D38" i="7" a="1"/>
  <c r="D38" i="7" s="1"/>
  <c r="M37" i="7" a="1"/>
  <c r="M37" i="7" s="1"/>
  <c r="K38" i="7"/>
  <c r="F32" i="6"/>
  <c r="J32" i="6" a="1"/>
  <c r="J32" i="6" s="1"/>
  <c r="I31" i="6" a="1"/>
  <c r="I31" i="6" s="1"/>
  <c r="P31" i="6"/>
  <c r="K38" i="6"/>
  <c r="M37" i="6" a="1"/>
  <c r="M37" i="6" s="1"/>
  <c r="AG34" i="6"/>
  <c r="P30" i="6"/>
  <c r="I30" i="6" a="1"/>
  <c r="I30" i="6" s="1"/>
  <c r="C39" i="6"/>
  <c r="D38" i="6" a="1"/>
  <c r="D38" i="6" s="1"/>
  <c r="AI35" i="5"/>
  <c r="N34" i="5" s="1"/>
  <c r="O34" i="5" s="1" a="1"/>
  <c r="O34" i="5" s="1"/>
  <c r="AH35" i="5"/>
  <c r="G34" i="5" s="1"/>
  <c r="F33" i="5"/>
  <c r="J33" i="5" a="1"/>
  <c r="J33" i="5" s="1"/>
  <c r="D40" i="5" a="1"/>
  <c r="D40" i="5" s="1"/>
  <c r="C41" i="5"/>
  <c r="I32" i="5" a="1"/>
  <c r="I32" i="5" s="1"/>
  <c r="P32" i="5"/>
  <c r="K38" i="5"/>
  <c r="M37" i="5" a="1"/>
  <c r="M37" i="5" s="1"/>
  <c r="F33" i="4"/>
  <c r="J33" i="4" a="1"/>
  <c r="J33" i="4" s="1"/>
  <c r="K39" i="4"/>
  <c r="M38" i="4" a="1"/>
  <c r="M38" i="4" s="1"/>
  <c r="P32" i="4"/>
  <c r="I32" i="4" a="1"/>
  <c r="I32" i="4" s="1"/>
  <c r="C40" i="4"/>
  <c r="D39" i="4" a="1"/>
  <c r="D39" i="4" s="1"/>
  <c r="AH35" i="4"/>
  <c r="G34" i="4" s="1"/>
  <c r="AG36" i="4"/>
  <c r="AI35" i="4"/>
  <c r="N34" i="4" s="1"/>
  <c r="O34" i="4" s="1" a="1"/>
  <c r="O34" i="4" s="1"/>
  <c r="I38" i="1" a="1"/>
  <c r="I38" i="1" s="1"/>
  <c r="F32" i="1"/>
  <c r="AI34" i="1"/>
  <c r="N33" i="1" s="1"/>
  <c r="O33" i="1" s="1" a="1"/>
  <c r="O33" i="1" s="1"/>
  <c r="AH34" i="1"/>
  <c r="G33" i="1" s="1"/>
  <c r="AG35" i="1"/>
  <c r="M37" i="1" a="1"/>
  <c r="M37" i="1" s="1"/>
  <c r="K38" i="1"/>
  <c r="P38" i="1" s="1"/>
  <c r="C39" i="1"/>
  <c r="D39" i="1" s="1" a="1"/>
  <c r="D39" i="1" s="1"/>
  <c r="AG32" i="7" l="1"/>
  <c r="AI35" i="13"/>
  <c r="N34" i="13" s="1"/>
  <c r="O34" i="13" s="1" a="1"/>
  <c r="O34" i="13" s="1"/>
  <c r="AH35" i="13"/>
  <c r="G34" i="13" s="1"/>
  <c r="J33" i="13" a="1"/>
  <c r="J33" i="13" s="1"/>
  <c r="F33" i="13"/>
  <c r="K39" i="13"/>
  <c r="M38" i="13" a="1"/>
  <c r="M38" i="13" s="1"/>
  <c r="I32" i="13" a="1"/>
  <c r="I32" i="13" s="1"/>
  <c r="P32" i="13"/>
  <c r="C41" i="13"/>
  <c r="D40" i="13" a="1"/>
  <c r="D40" i="13" s="1"/>
  <c r="J35" i="12" a="1"/>
  <c r="J35" i="12" s="1"/>
  <c r="F35" i="12"/>
  <c r="K39" i="12"/>
  <c r="M38" i="12" a="1"/>
  <c r="M38" i="12" s="1"/>
  <c r="AI37" i="12"/>
  <c r="N36" i="12" s="1"/>
  <c r="O36" i="12" s="1" a="1"/>
  <c r="O36" i="12" s="1"/>
  <c r="AH37" i="12"/>
  <c r="G36" i="12" s="1"/>
  <c r="C41" i="12"/>
  <c r="D40" i="12" a="1"/>
  <c r="D40" i="12" s="1"/>
  <c r="I34" i="12" a="1"/>
  <c r="I34" i="12" s="1"/>
  <c r="P34" i="12"/>
  <c r="F29" i="11"/>
  <c r="J29" i="11" a="1"/>
  <c r="J29" i="11" s="1"/>
  <c r="AI31" i="11"/>
  <c r="N30" i="11" s="1"/>
  <c r="O30" i="11" s="1" a="1"/>
  <c r="O30" i="11" s="1"/>
  <c r="AH31" i="11"/>
  <c r="AG32" i="11" s="1"/>
  <c r="C41" i="11"/>
  <c r="K39" i="11"/>
  <c r="M38" i="11" a="1"/>
  <c r="M38" i="11" s="1"/>
  <c r="AI34" i="10"/>
  <c r="N33" i="10" s="1"/>
  <c r="O33" i="10" s="1" a="1"/>
  <c r="O33" i="10" s="1"/>
  <c r="AH34" i="10"/>
  <c r="G33" i="10" s="1"/>
  <c r="F32" i="10"/>
  <c r="J32" i="10" a="1"/>
  <c r="J32" i="10" s="1"/>
  <c r="K39" i="10"/>
  <c r="M38" i="10" a="1"/>
  <c r="M38" i="10" s="1"/>
  <c r="D39" i="10" a="1"/>
  <c r="D39" i="10" s="1"/>
  <c r="C40" i="10"/>
  <c r="AI34" i="9"/>
  <c r="N33" i="9" s="1"/>
  <c r="O33" i="9" s="1" a="1"/>
  <c r="O33" i="9" s="1"/>
  <c r="AH34" i="9"/>
  <c r="G33" i="9" s="1"/>
  <c r="D40" i="9" a="1"/>
  <c r="D40" i="9" s="1"/>
  <c r="C41" i="9"/>
  <c r="J32" i="9" a="1"/>
  <c r="J32" i="9" s="1"/>
  <c r="F32" i="9"/>
  <c r="I30" i="9" a="1"/>
  <c r="I30" i="9" s="1"/>
  <c r="P30" i="9"/>
  <c r="J31" i="9" a="1"/>
  <c r="J31" i="9" s="1"/>
  <c r="F31" i="9"/>
  <c r="M39" i="9" a="1"/>
  <c r="M39" i="9" s="1"/>
  <c r="K40" i="9"/>
  <c r="AI34" i="8"/>
  <c r="N33" i="8" s="1"/>
  <c r="O33" i="8" s="1" a="1"/>
  <c r="O33" i="8" s="1"/>
  <c r="AH34" i="8"/>
  <c r="G33" i="8" s="1"/>
  <c r="C40" i="8"/>
  <c r="D39" i="8" a="1"/>
  <c r="D39" i="8" s="1"/>
  <c r="G32" i="8"/>
  <c r="K39" i="8"/>
  <c r="M38" i="8" a="1"/>
  <c r="M38" i="8" s="1"/>
  <c r="I31" i="8" a="1"/>
  <c r="I31" i="8" s="1"/>
  <c r="P31" i="8"/>
  <c r="AH32" i="7"/>
  <c r="G31" i="7" s="1"/>
  <c r="AI32" i="7"/>
  <c r="N31" i="7" s="1"/>
  <c r="O31" i="7" s="1" a="1"/>
  <c r="O31" i="7" s="1"/>
  <c r="K39" i="7"/>
  <c r="M38" i="7" a="1"/>
  <c r="M38" i="7" s="1"/>
  <c r="F30" i="7"/>
  <c r="J30" i="7" a="1"/>
  <c r="J30" i="7" s="1"/>
  <c r="C40" i="7"/>
  <c r="D39" i="7" a="1"/>
  <c r="D39" i="7" s="1"/>
  <c r="P29" i="7"/>
  <c r="I29" i="7" a="1"/>
  <c r="I29" i="7" s="1"/>
  <c r="D39" i="6" a="1"/>
  <c r="D39" i="6" s="1"/>
  <c r="C40" i="6"/>
  <c r="AI34" i="6"/>
  <c r="N33" i="6" s="1"/>
  <c r="O33" i="6" s="1" a="1"/>
  <c r="O33" i="6" s="1"/>
  <c r="G33" i="6"/>
  <c r="AG35" i="6"/>
  <c r="AH34" i="6"/>
  <c r="K39" i="6"/>
  <c r="M38" i="6" a="1"/>
  <c r="M38" i="6" s="1"/>
  <c r="I32" i="6" a="1"/>
  <c r="I32" i="6" s="1"/>
  <c r="P32" i="6"/>
  <c r="F34" i="5"/>
  <c r="J34" i="5" a="1"/>
  <c r="J34" i="5" s="1"/>
  <c r="P33" i="5"/>
  <c r="I33" i="5" a="1"/>
  <c r="I33" i="5" s="1"/>
  <c r="AG36" i="5"/>
  <c r="C42" i="5"/>
  <c r="D41" i="5" a="1"/>
  <c r="D41" i="5" s="1"/>
  <c r="K39" i="5"/>
  <c r="M38" i="5" a="1"/>
  <c r="M38" i="5" s="1"/>
  <c r="AI36" i="4"/>
  <c r="N35" i="4" s="1"/>
  <c r="O35" i="4" s="1" a="1"/>
  <c r="O35" i="4" s="1"/>
  <c r="G35" i="4"/>
  <c r="AH36" i="4"/>
  <c r="AG37" i="4" s="1"/>
  <c r="D40" i="4" a="1"/>
  <c r="D40" i="4" s="1"/>
  <c r="C41" i="4"/>
  <c r="K40" i="4"/>
  <c r="M39" i="4" a="1"/>
  <c r="M39" i="4" s="1"/>
  <c r="J34" i="4" a="1"/>
  <c r="J34" i="4" s="1"/>
  <c r="F34" i="4"/>
  <c r="I33" i="4" a="1"/>
  <c r="I33" i="4" s="1"/>
  <c r="P33" i="4"/>
  <c r="I39" i="1" a="1"/>
  <c r="I39" i="1" s="1"/>
  <c r="F33" i="1"/>
  <c r="AI35" i="1"/>
  <c r="N34" i="1" s="1"/>
  <c r="O34" i="1" s="1" a="1"/>
  <c r="O34" i="1" s="1"/>
  <c r="AG36" i="1"/>
  <c r="AH35" i="1"/>
  <c r="G34" i="1" s="1"/>
  <c r="M38" i="1" a="1"/>
  <c r="M38" i="1" s="1"/>
  <c r="K39" i="1"/>
  <c r="P39" i="1" s="1"/>
  <c r="C40" i="1"/>
  <c r="D40" i="1" s="1" a="1"/>
  <c r="D40" i="1" s="1"/>
  <c r="F34" i="13" l="1"/>
  <c r="J34" i="13" a="1"/>
  <c r="J34" i="13" s="1"/>
  <c r="K40" i="13"/>
  <c r="M39" i="13" a="1"/>
  <c r="M39" i="13" s="1"/>
  <c r="AG36" i="13"/>
  <c r="I33" i="13" a="1"/>
  <c r="I33" i="13" s="1"/>
  <c r="P33" i="13"/>
  <c r="C42" i="13"/>
  <c r="D41" i="13" a="1"/>
  <c r="D41" i="13" s="1"/>
  <c r="F36" i="12"/>
  <c r="J36" i="12" a="1"/>
  <c r="J36" i="12" s="1"/>
  <c r="C42" i="12"/>
  <c r="D41" i="12" a="1"/>
  <c r="D41" i="12" s="1"/>
  <c r="AG38" i="12"/>
  <c r="K40" i="12"/>
  <c r="M39" i="12" a="1"/>
  <c r="M39" i="12" s="1"/>
  <c r="I35" i="12" a="1"/>
  <c r="I35" i="12" s="1"/>
  <c r="P35" i="12"/>
  <c r="AH32" i="11"/>
  <c r="AG33" i="11" s="1"/>
  <c r="AI32" i="11"/>
  <c r="N31" i="11" s="1"/>
  <c r="O31" i="11" s="1" a="1"/>
  <c r="O31" i="11" s="1"/>
  <c r="G30" i="11"/>
  <c r="C42" i="11"/>
  <c r="K40" i="11"/>
  <c r="M39" i="11" a="1"/>
  <c r="M39" i="11" s="1"/>
  <c r="P29" i="11"/>
  <c r="I29" i="11" a="1"/>
  <c r="I29" i="11" s="1"/>
  <c r="F33" i="10"/>
  <c r="J33" i="10" a="1"/>
  <c r="J33" i="10" s="1"/>
  <c r="C41" i="10"/>
  <c r="D40" i="10" a="1"/>
  <c r="D40" i="10" s="1"/>
  <c r="K40" i="10"/>
  <c r="M39" i="10" a="1"/>
  <c r="M39" i="10" s="1"/>
  <c r="AG35" i="10"/>
  <c r="P32" i="10"/>
  <c r="I32" i="10" a="1"/>
  <c r="I32" i="10" s="1"/>
  <c r="F33" i="9"/>
  <c r="J33" i="9" a="1"/>
  <c r="J33" i="9" s="1"/>
  <c r="K41" i="9"/>
  <c r="M40" i="9" a="1"/>
  <c r="M40" i="9" s="1"/>
  <c r="I32" i="9" a="1"/>
  <c r="I32" i="9" s="1"/>
  <c r="P32" i="9"/>
  <c r="AG35" i="9"/>
  <c r="I31" i="9" a="1"/>
  <c r="I31" i="9" s="1"/>
  <c r="P31" i="9"/>
  <c r="C42" i="9"/>
  <c r="D41" i="9" a="1"/>
  <c r="D41" i="9" s="1"/>
  <c r="F33" i="8"/>
  <c r="J33" i="8" a="1"/>
  <c r="J33" i="8" s="1"/>
  <c r="D40" i="8" a="1"/>
  <c r="D40" i="8" s="1"/>
  <c r="C41" i="8"/>
  <c r="AG35" i="8"/>
  <c r="K40" i="8"/>
  <c r="M39" i="8" a="1"/>
  <c r="M39" i="8" s="1"/>
  <c r="J32" i="8" a="1"/>
  <c r="J32" i="8" s="1"/>
  <c r="F32" i="8"/>
  <c r="F31" i="7"/>
  <c r="J31" i="7" a="1"/>
  <c r="J31" i="7" s="1"/>
  <c r="K40" i="7"/>
  <c r="M39" i="7" a="1"/>
  <c r="M39" i="7" s="1"/>
  <c r="AG33" i="7"/>
  <c r="C41" i="7"/>
  <c r="D40" i="7" a="1"/>
  <c r="D40" i="7" s="1"/>
  <c r="I30" i="7" a="1"/>
  <c r="I30" i="7" s="1"/>
  <c r="P30" i="7"/>
  <c r="C41" i="6"/>
  <c r="D40" i="6" a="1"/>
  <c r="D40" i="6" s="1"/>
  <c r="F33" i="6"/>
  <c r="J33" i="6" a="1"/>
  <c r="J33" i="6" s="1"/>
  <c r="K40" i="6"/>
  <c r="M39" i="6" a="1"/>
  <c r="M39" i="6" s="1"/>
  <c r="AG36" i="6"/>
  <c r="AH35" i="6"/>
  <c r="AI35" i="6"/>
  <c r="N34" i="6" s="1"/>
  <c r="O34" i="6" s="1" a="1"/>
  <c r="O34" i="6" s="1"/>
  <c r="G34" i="6"/>
  <c r="K40" i="5"/>
  <c r="M39" i="5" a="1"/>
  <c r="M39" i="5" s="1"/>
  <c r="C43" i="5"/>
  <c r="D42" i="5" a="1"/>
  <c r="D42" i="5" s="1"/>
  <c r="AH36" i="5"/>
  <c r="AG37" i="5" s="1"/>
  <c r="AI36" i="5"/>
  <c r="N35" i="5" s="1"/>
  <c r="O35" i="5" s="1" a="1"/>
  <c r="O35" i="5" s="1"/>
  <c r="G35" i="5"/>
  <c r="I34" i="5" a="1"/>
  <c r="I34" i="5" s="1"/>
  <c r="P34" i="5"/>
  <c r="AI37" i="4"/>
  <c r="N36" i="4" s="1"/>
  <c r="O36" i="4" s="1" a="1"/>
  <c r="O36" i="4" s="1"/>
  <c r="AH37" i="4"/>
  <c r="G36" i="4" s="1"/>
  <c r="P34" i="4"/>
  <c r="I34" i="4" a="1"/>
  <c r="I34" i="4" s="1"/>
  <c r="F35" i="4"/>
  <c r="J35" i="4" a="1"/>
  <c r="J35" i="4" s="1"/>
  <c r="C42" i="4"/>
  <c r="D41" i="4" a="1"/>
  <c r="D41" i="4" s="1"/>
  <c r="K41" i="4"/>
  <c r="M40" i="4" a="1"/>
  <c r="M40" i="4" s="1"/>
  <c r="I40" i="1" a="1"/>
  <c r="I40" i="1" s="1"/>
  <c r="F34" i="1"/>
  <c r="AI36" i="1"/>
  <c r="N35" i="1" s="1"/>
  <c r="O35" i="1" s="1" a="1"/>
  <c r="O35" i="1" s="1"/>
  <c r="AH36" i="1"/>
  <c r="G35" i="1" s="1"/>
  <c r="M39" i="1" a="1"/>
  <c r="M39" i="1" s="1"/>
  <c r="K40" i="1"/>
  <c r="P40" i="1" s="1"/>
  <c r="C41" i="1"/>
  <c r="D41" i="1" s="1" a="1"/>
  <c r="D41" i="1" s="1"/>
  <c r="K41" i="13" l="1"/>
  <c r="M40" i="13" a="1"/>
  <c r="M40" i="13" s="1"/>
  <c r="C43" i="13"/>
  <c r="D42" i="13" a="1"/>
  <c r="D42" i="13" s="1"/>
  <c r="AI36" i="13"/>
  <c r="N35" i="13" s="1"/>
  <c r="O35" i="13" s="1" a="1"/>
  <c r="O35" i="13" s="1"/>
  <c r="AH36" i="13"/>
  <c r="AG37" i="13" s="1"/>
  <c r="P34" i="13"/>
  <c r="I34" i="13" a="1"/>
  <c r="I34" i="13" s="1"/>
  <c r="K41" i="12"/>
  <c r="M40" i="12" a="1"/>
  <c r="M40" i="12" s="1"/>
  <c r="AI38" i="12"/>
  <c r="N37" i="12" s="1"/>
  <c r="O37" i="12" s="1" a="1"/>
  <c r="O37" i="12" s="1"/>
  <c r="AH38" i="12"/>
  <c r="AG39" i="12" s="1"/>
  <c r="C43" i="12"/>
  <c r="D42" i="12" a="1"/>
  <c r="D42" i="12" s="1"/>
  <c r="P36" i="12"/>
  <c r="I36" i="12" a="1"/>
  <c r="I36" i="12" s="1"/>
  <c r="AI33" i="11"/>
  <c r="N32" i="11" s="1"/>
  <c r="O32" i="11" s="1" a="1"/>
  <c r="O32" i="11" s="1"/>
  <c r="AH33" i="11"/>
  <c r="G32" i="11" s="1"/>
  <c r="C43" i="11"/>
  <c r="F30" i="11"/>
  <c r="J30" i="11" a="1"/>
  <c r="J30" i="11" s="1"/>
  <c r="G31" i="11"/>
  <c r="K41" i="11"/>
  <c r="M40" i="11" a="1"/>
  <c r="M40" i="11" s="1"/>
  <c r="K41" i="10"/>
  <c r="M40" i="10" a="1"/>
  <c r="M40" i="10" s="1"/>
  <c r="C42" i="10"/>
  <c r="D41" i="10" a="1"/>
  <c r="D41" i="10" s="1"/>
  <c r="AH35" i="10"/>
  <c r="AG36" i="10" s="1"/>
  <c r="AI35" i="10"/>
  <c r="N34" i="10" s="1"/>
  <c r="O34" i="10" s="1" a="1"/>
  <c r="O34" i="10" s="1"/>
  <c r="G34" i="10"/>
  <c r="P33" i="10"/>
  <c r="I33" i="10" a="1"/>
  <c r="I33" i="10" s="1"/>
  <c r="AI35" i="9"/>
  <c r="N34" i="9" s="1"/>
  <c r="O34" i="9" s="1" a="1"/>
  <c r="O34" i="9" s="1"/>
  <c r="AH35" i="9"/>
  <c r="AG36" i="9" s="1"/>
  <c r="K42" i="9"/>
  <c r="M41" i="9" a="1"/>
  <c r="M41" i="9" s="1"/>
  <c r="C43" i="9"/>
  <c r="D42" i="9" a="1"/>
  <c r="D42" i="9" s="1"/>
  <c r="I33" i="9" a="1"/>
  <c r="I33" i="9" s="1"/>
  <c r="P33" i="9"/>
  <c r="K41" i="8"/>
  <c r="M40" i="8" a="1"/>
  <c r="M40" i="8" s="1"/>
  <c r="P32" i="8"/>
  <c r="I32" i="8" a="1"/>
  <c r="I32" i="8" s="1"/>
  <c r="AI35" i="8"/>
  <c r="N34" i="8" s="1"/>
  <c r="O34" i="8" s="1" a="1"/>
  <c r="O34" i="8" s="1"/>
  <c r="AH35" i="8"/>
  <c r="AG36" i="8" s="1"/>
  <c r="C42" i="8"/>
  <c r="D41" i="8" a="1"/>
  <c r="D41" i="8" s="1"/>
  <c r="P33" i="8"/>
  <c r="I33" i="8" a="1"/>
  <c r="I33" i="8" s="1"/>
  <c r="AI33" i="7"/>
  <c r="N32" i="7" s="1"/>
  <c r="O32" i="7" s="1" a="1"/>
  <c r="O32" i="7" s="1"/>
  <c r="AH33" i="7"/>
  <c r="AG34" i="7" s="1"/>
  <c r="K41" i="7"/>
  <c r="M40" i="7" a="1"/>
  <c r="M40" i="7" s="1"/>
  <c r="D41" i="7" a="1"/>
  <c r="D41" i="7" s="1"/>
  <c r="C42" i="7"/>
  <c r="I31" i="7" a="1"/>
  <c r="I31" i="7" s="1"/>
  <c r="P31" i="7"/>
  <c r="AI36" i="6"/>
  <c r="N35" i="6" s="1"/>
  <c r="O35" i="6" s="1" a="1"/>
  <c r="O35" i="6" s="1"/>
  <c r="AH36" i="6"/>
  <c r="AG37" i="6" s="1"/>
  <c r="I33" i="6" a="1"/>
  <c r="I33" i="6" s="1"/>
  <c r="P33" i="6"/>
  <c r="F34" i="6"/>
  <c r="J34" i="6" a="1"/>
  <c r="J34" i="6" s="1"/>
  <c r="K41" i="6"/>
  <c r="M40" i="6" a="1"/>
  <c r="M40" i="6" s="1"/>
  <c r="C42" i="6"/>
  <c r="D41" i="6" a="1"/>
  <c r="D41" i="6" s="1"/>
  <c r="AH37" i="5"/>
  <c r="G36" i="5" s="1"/>
  <c r="AG38" i="5"/>
  <c r="AI37" i="5"/>
  <c r="N36" i="5" s="1"/>
  <c r="O36" i="5" s="1" a="1"/>
  <c r="O36" i="5" s="1"/>
  <c r="F35" i="5"/>
  <c r="J35" i="5" a="1"/>
  <c r="J35" i="5" s="1"/>
  <c r="C44" i="5"/>
  <c r="D43" i="5" a="1"/>
  <c r="D43" i="5" s="1"/>
  <c r="K41" i="5"/>
  <c r="M40" i="5" a="1"/>
  <c r="M40" i="5" s="1"/>
  <c r="F36" i="4"/>
  <c r="J36" i="4" a="1"/>
  <c r="J36" i="4" s="1"/>
  <c r="C43" i="4"/>
  <c r="D42" i="4" a="1"/>
  <c r="D42" i="4" s="1"/>
  <c r="P35" i="4"/>
  <c r="I35" i="4" a="1"/>
  <c r="I35" i="4" s="1"/>
  <c r="AG38" i="4"/>
  <c r="K42" i="4"/>
  <c r="M41" i="4" a="1"/>
  <c r="M41" i="4" s="1"/>
  <c r="I41" i="1" a="1"/>
  <c r="I41" i="1" s="1"/>
  <c r="F35" i="1"/>
  <c r="AG37" i="1"/>
  <c r="M40" i="1" a="1"/>
  <c r="M40" i="1" s="1"/>
  <c r="K41" i="1"/>
  <c r="P41" i="1" s="1"/>
  <c r="C42" i="1"/>
  <c r="D42" i="1" s="1" a="1"/>
  <c r="D42" i="1" s="1"/>
  <c r="AG38" i="13" l="1"/>
  <c r="AH37" i="13"/>
  <c r="AI37" i="13"/>
  <c r="N36" i="13" s="1"/>
  <c r="O36" i="13" s="1" a="1"/>
  <c r="O36" i="13" s="1"/>
  <c r="G36" i="13"/>
  <c r="G35" i="13"/>
  <c r="K42" i="13"/>
  <c r="M41" i="13" a="1"/>
  <c r="M41" i="13" s="1"/>
  <c r="C44" i="13"/>
  <c r="D43" i="13" a="1"/>
  <c r="D43" i="13" s="1"/>
  <c r="AH39" i="12"/>
  <c r="AG40" i="12" s="1"/>
  <c r="AI39" i="12"/>
  <c r="N38" i="12" s="1"/>
  <c r="O38" i="12" s="1" a="1"/>
  <c r="O38" i="12" s="1"/>
  <c r="G37" i="12"/>
  <c r="C44" i="12"/>
  <c r="D43" i="12" a="1"/>
  <c r="D43" i="12" s="1"/>
  <c r="K42" i="12"/>
  <c r="M41" i="12" a="1"/>
  <c r="M41" i="12" s="1"/>
  <c r="J32" i="11" a="1"/>
  <c r="J32" i="11" s="1"/>
  <c r="F32" i="11"/>
  <c r="AG34" i="11"/>
  <c r="P30" i="11"/>
  <c r="I30" i="11" a="1"/>
  <c r="I30" i="11" s="1"/>
  <c r="K42" i="11"/>
  <c r="M41" i="11" a="1"/>
  <c r="M41" i="11" s="1"/>
  <c r="F31" i="11"/>
  <c r="J31" i="11" a="1"/>
  <c r="J31" i="11" s="1"/>
  <c r="C44" i="11"/>
  <c r="AI36" i="10"/>
  <c r="N35" i="10" s="1"/>
  <c r="O35" i="10" s="1" a="1"/>
  <c r="O35" i="10" s="1"/>
  <c r="AH36" i="10"/>
  <c r="AG37" i="10" s="1"/>
  <c r="K42" i="10"/>
  <c r="M41" i="10" a="1"/>
  <c r="M41" i="10" s="1"/>
  <c r="F34" i="10"/>
  <c r="J34" i="10" a="1"/>
  <c r="J34" i="10" s="1"/>
  <c r="C43" i="10"/>
  <c r="D42" i="10" a="1"/>
  <c r="D42" i="10" s="1"/>
  <c r="AI36" i="9"/>
  <c r="N35" i="9" s="1"/>
  <c r="O35" i="9" s="1" a="1"/>
  <c r="O35" i="9" s="1"/>
  <c r="AH36" i="9"/>
  <c r="G35" i="9" s="1"/>
  <c r="G34" i="9"/>
  <c r="K43" i="9"/>
  <c r="M42" i="9" a="1"/>
  <c r="M42" i="9" s="1"/>
  <c r="D43" i="9" a="1"/>
  <c r="D43" i="9" s="1"/>
  <c r="C44" i="9"/>
  <c r="AH36" i="8"/>
  <c r="AG37" i="8" s="1"/>
  <c r="AI36" i="8"/>
  <c r="N35" i="8" s="1"/>
  <c r="O35" i="8" s="1" a="1"/>
  <c r="O35" i="8" s="1"/>
  <c r="G35" i="8"/>
  <c r="G34" i="8"/>
  <c r="C43" i="8"/>
  <c r="D42" i="8" a="1"/>
  <c r="D42" i="8" s="1"/>
  <c r="K42" i="8"/>
  <c r="M41" i="8" a="1"/>
  <c r="M41" i="8" s="1"/>
  <c r="AH34" i="7"/>
  <c r="AG35" i="7" s="1"/>
  <c r="G33" i="7"/>
  <c r="AI34" i="7"/>
  <c r="N33" i="7" s="1"/>
  <c r="O33" i="7" s="1" a="1"/>
  <c r="O33" i="7" s="1"/>
  <c r="C43" i="7"/>
  <c r="D42" i="7" a="1"/>
  <c r="D42" i="7" s="1"/>
  <c r="G32" i="7"/>
  <c r="K42" i="7"/>
  <c r="M41" i="7" a="1"/>
  <c r="M41" i="7" s="1"/>
  <c r="AI37" i="6"/>
  <c r="N36" i="6" s="1"/>
  <c r="O36" i="6" s="1" a="1"/>
  <c r="O36" i="6" s="1"/>
  <c r="AH37" i="6"/>
  <c r="G36" i="6" s="1"/>
  <c r="G35" i="6"/>
  <c r="K42" i="6"/>
  <c r="M41" i="6" a="1"/>
  <c r="M41" i="6" s="1"/>
  <c r="C43" i="6"/>
  <c r="D42" i="6" a="1"/>
  <c r="D42" i="6" s="1"/>
  <c r="P34" i="6"/>
  <c r="I34" i="6" a="1"/>
  <c r="I34" i="6" s="1"/>
  <c r="J36" i="5" a="1"/>
  <c r="J36" i="5" s="1"/>
  <c r="F36" i="5"/>
  <c r="K42" i="5"/>
  <c r="M41" i="5" a="1"/>
  <c r="M41" i="5" s="1"/>
  <c r="AI38" i="5"/>
  <c r="N37" i="5" s="1"/>
  <c r="O37" i="5" s="1" a="1"/>
  <c r="O37" i="5" s="1"/>
  <c r="AH38" i="5"/>
  <c r="G37" i="5" s="1"/>
  <c r="C45" i="5"/>
  <c r="D44" i="5" a="1"/>
  <c r="D44" i="5" s="1"/>
  <c r="I35" i="5" a="1"/>
  <c r="I35" i="5" s="1"/>
  <c r="P35" i="5"/>
  <c r="K43" i="4"/>
  <c r="M42" i="4" a="1"/>
  <c r="M42" i="4" s="1"/>
  <c r="AH38" i="4"/>
  <c r="AG39" i="4" s="1"/>
  <c r="AI38" i="4"/>
  <c r="N37" i="4" s="1"/>
  <c r="O37" i="4" s="1" a="1"/>
  <c r="O37" i="4" s="1"/>
  <c r="C44" i="4"/>
  <c r="D43" i="4" a="1"/>
  <c r="D43" i="4" s="1"/>
  <c r="P36" i="4"/>
  <c r="I36" i="4" a="1"/>
  <c r="I36" i="4" s="1"/>
  <c r="I42" i="1" a="1"/>
  <c r="I42" i="1" s="1"/>
  <c r="AI37" i="1"/>
  <c r="N36" i="1" s="1"/>
  <c r="O36" i="1" s="1" a="1"/>
  <c r="O36" i="1" s="1"/>
  <c r="AH37" i="1"/>
  <c r="G36" i="1" s="1"/>
  <c r="M41" i="1" a="1"/>
  <c r="M41" i="1" s="1"/>
  <c r="K42" i="1"/>
  <c r="P42" i="1" s="1"/>
  <c r="C43" i="1"/>
  <c r="D43" i="1" s="1" a="1"/>
  <c r="D43" i="1" s="1"/>
  <c r="AG39" i="5" l="1"/>
  <c r="F36" i="13"/>
  <c r="J36" i="13" a="1"/>
  <c r="J36" i="13" s="1"/>
  <c r="C45" i="13"/>
  <c r="D44" i="13" a="1"/>
  <c r="D44" i="13" s="1"/>
  <c r="K43" i="13"/>
  <c r="M42" i="13" a="1"/>
  <c r="M42" i="13" s="1"/>
  <c r="F35" i="13"/>
  <c r="J35" i="13" a="1"/>
  <c r="J35" i="13" s="1"/>
  <c r="G37" i="13"/>
  <c r="AI38" i="13"/>
  <c r="N37" i="13" s="1"/>
  <c r="O37" i="13" s="1" a="1"/>
  <c r="O37" i="13" s="1"/>
  <c r="AH38" i="13"/>
  <c r="AG39" i="13" s="1"/>
  <c r="AI40" i="12"/>
  <c r="N39" i="12" s="1"/>
  <c r="O39" i="12" s="1" a="1"/>
  <c r="O39" i="12" s="1"/>
  <c r="AH40" i="12"/>
  <c r="AG41" i="12" s="1"/>
  <c r="C45" i="12"/>
  <c r="D44" i="12" a="1"/>
  <c r="D44" i="12" s="1"/>
  <c r="G38" i="12"/>
  <c r="K43" i="12"/>
  <c r="M42" i="12" a="1"/>
  <c r="M42" i="12" s="1"/>
  <c r="F37" i="12"/>
  <c r="J37" i="12" a="1"/>
  <c r="J37" i="12" s="1"/>
  <c r="P31" i="11"/>
  <c r="I31" i="11" a="1"/>
  <c r="I31" i="11" s="1"/>
  <c r="K43" i="11"/>
  <c r="M42" i="11" a="1"/>
  <c r="M42" i="11" s="1"/>
  <c r="C45" i="11"/>
  <c r="AI34" i="11"/>
  <c r="N33" i="11" s="1"/>
  <c r="O33" i="11" s="1" a="1"/>
  <c r="O33" i="11" s="1"/>
  <c r="G33" i="11"/>
  <c r="AH34" i="11"/>
  <c r="AG35" i="11" s="1"/>
  <c r="I32" i="11" a="1"/>
  <c r="I32" i="11" s="1"/>
  <c r="P32" i="11"/>
  <c r="AI37" i="10"/>
  <c r="N36" i="10" s="1"/>
  <c r="O36" i="10" s="1" a="1"/>
  <c r="O36" i="10" s="1"/>
  <c r="G36" i="10"/>
  <c r="AH37" i="10"/>
  <c r="AG38" i="10" s="1"/>
  <c r="G35" i="10"/>
  <c r="C44" i="10"/>
  <c r="D43" i="10" a="1"/>
  <c r="D43" i="10" s="1"/>
  <c r="P34" i="10"/>
  <c r="I34" i="10" a="1"/>
  <c r="I34" i="10" s="1"/>
  <c r="K43" i="10"/>
  <c r="M42" i="10" a="1"/>
  <c r="M42" i="10" s="1"/>
  <c r="F35" i="9"/>
  <c r="J35" i="9" a="1"/>
  <c r="J35" i="9" s="1"/>
  <c r="K44" i="9"/>
  <c r="M43" i="9" a="1"/>
  <c r="M43" i="9" s="1"/>
  <c r="C45" i="9"/>
  <c r="D44" i="9" a="1"/>
  <c r="D44" i="9" s="1"/>
  <c r="AG37" i="9"/>
  <c r="F34" i="9"/>
  <c r="J34" i="9" a="1"/>
  <c r="J34" i="9" s="1"/>
  <c r="AI37" i="8"/>
  <c r="N36" i="8" s="1"/>
  <c r="O36" i="8" s="1" a="1"/>
  <c r="O36" i="8" s="1"/>
  <c r="AH37" i="8"/>
  <c r="AG38" i="8" s="1"/>
  <c r="C44" i="8"/>
  <c r="D43" i="8" a="1"/>
  <c r="D43" i="8" s="1"/>
  <c r="F35" i="8"/>
  <c r="J35" i="8" a="1"/>
  <c r="J35" i="8" s="1"/>
  <c r="F34" i="8"/>
  <c r="J34" i="8" a="1"/>
  <c r="J34" i="8" s="1"/>
  <c r="K43" i="8"/>
  <c r="M42" i="8" a="1"/>
  <c r="M42" i="8" s="1"/>
  <c r="AH35" i="7"/>
  <c r="AG36" i="7" s="1"/>
  <c r="G34" i="7"/>
  <c r="AI35" i="7"/>
  <c r="N34" i="7" s="1"/>
  <c r="O34" i="7" s="1" a="1"/>
  <c r="O34" i="7" s="1"/>
  <c r="F33" i="7"/>
  <c r="J33" i="7" a="1"/>
  <c r="J33" i="7" s="1"/>
  <c r="K43" i="7"/>
  <c r="M42" i="7" a="1"/>
  <c r="M42" i="7" s="1"/>
  <c r="J32" i="7" a="1"/>
  <c r="J32" i="7" s="1"/>
  <c r="F32" i="7"/>
  <c r="D43" i="7" a="1"/>
  <c r="D43" i="7" s="1"/>
  <c r="C44" i="7"/>
  <c r="F36" i="6"/>
  <c r="J36" i="6" a="1"/>
  <c r="J36" i="6" s="1"/>
  <c r="K43" i="6"/>
  <c r="M42" i="6" a="1"/>
  <c r="M42" i="6" s="1"/>
  <c r="J35" i="6" a="1"/>
  <c r="J35" i="6" s="1"/>
  <c r="F35" i="6"/>
  <c r="AG38" i="6"/>
  <c r="C44" i="6"/>
  <c r="D43" i="6" a="1"/>
  <c r="D43" i="6" s="1"/>
  <c r="C46" i="5"/>
  <c r="D45" i="5" a="1"/>
  <c r="D45" i="5" s="1"/>
  <c r="K43" i="5"/>
  <c r="M42" i="5" a="1"/>
  <c r="M42" i="5" s="1"/>
  <c r="P36" i="5"/>
  <c r="I36" i="5" a="1"/>
  <c r="I36" i="5" s="1"/>
  <c r="F37" i="5"/>
  <c r="J37" i="5" a="1"/>
  <c r="J37" i="5" s="1"/>
  <c r="AI39" i="5"/>
  <c r="N38" i="5" s="1"/>
  <c r="O38" i="5" s="1" a="1"/>
  <c r="O38" i="5" s="1"/>
  <c r="AH39" i="5"/>
  <c r="AG40" i="5" s="1"/>
  <c r="AI39" i="4"/>
  <c r="N38" i="4" s="1"/>
  <c r="O38" i="4" s="1" a="1"/>
  <c r="O38" i="4" s="1"/>
  <c r="AH39" i="4"/>
  <c r="AG40" i="4" s="1"/>
  <c r="G37" i="4"/>
  <c r="C45" i="4"/>
  <c r="D44" i="4" a="1"/>
  <c r="D44" i="4" s="1"/>
  <c r="K44" i="4"/>
  <c r="M43" i="4" a="1"/>
  <c r="M43" i="4" s="1"/>
  <c r="I43" i="1" a="1"/>
  <c r="I43" i="1" s="1"/>
  <c r="F36" i="1"/>
  <c r="AG38" i="1"/>
  <c r="M42" i="1" a="1"/>
  <c r="M42" i="1" s="1"/>
  <c r="K43" i="1"/>
  <c r="P43" i="1" s="1"/>
  <c r="C44" i="1"/>
  <c r="D44" i="1" s="1" a="1"/>
  <c r="D44" i="1" s="1"/>
  <c r="G38" i="4" l="1"/>
  <c r="AI39" i="13"/>
  <c r="N38" i="13" s="1"/>
  <c r="O38" i="13" s="1" a="1"/>
  <c r="O38" i="13" s="1"/>
  <c r="AH39" i="13"/>
  <c r="G38" i="13" s="1"/>
  <c r="K44" i="13"/>
  <c r="M43" i="13" a="1"/>
  <c r="M43" i="13" s="1"/>
  <c r="I36" i="13" a="1"/>
  <c r="I36" i="13" s="1"/>
  <c r="P36" i="13"/>
  <c r="J37" i="13" a="1"/>
  <c r="J37" i="13" s="1"/>
  <c r="F37" i="13"/>
  <c r="I35" i="13" a="1"/>
  <c r="I35" i="13" s="1"/>
  <c r="P35" i="13"/>
  <c r="C46" i="13"/>
  <c r="D45" i="13" a="1"/>
  <c r="D45" i="13" s="1"/>
  <c r="AI41" i="12"/>
  <c r="N40" i="12" s="1"/>
  <c r="O40" i="12" s="1" a="1"/>
  <c r="O40" i="12" s="1"/>
  <c r="AG42" i="12"/>
  <c r="AH41" i="12"/>
  <c r="G40" i="12"/>
  <c r="I37" i="12" a="1"/>
  <c r="I37" i="12" s="1"/>
  <c r="P37" i="12"/>
  <c r="K44" i="12"/>
  <c r="M43" i="12" a="1"/>
  <c r="M43" i="12" s="1"/>
  <c r="F38" i="12"/>
  <c r="J38" i="12" a="1"/>
  <c r="J38" i="12" s="1"/>
  <c r="G39" i="12"/>
  <c r="C46" i="12"/>
  <c r="D45" i="12" a="1"/>
  <c r="D45" i="12" s="1"/>
  <c r="AI35" i="11"/>
  <c r="N34" i="11" s="1"/>
  <c r="O34" i="11" s="1" a="1"/>
  <c r="O34" i="11" s="1"/>
  <c r="AG36" i="11"/>
  <c r="AH35" i="11"/>
  <c r="G34" i="11" s="1"/>
  <c r="F33" i="11"/>
  <c r="J33" i="11" a="1"/>
  <c r="J33" i="11" s="1"/>
  <c r="K44" i="11"/>
  <c r="M43" i="11" a="1"/>
  <c r="M43" i="11" s="1"/>
  <c r="C46" i="11"/>
  <c r="AI38" i="10"/>
  <c r="N37" i="10" s="1"/>
  <c r="O37" i="10" s="1" a="1"/>
  <c r="O37" i="10" s="1"/>
  <c r="AH38" i="10"/>
  <c r="AG39" i="10" s="1"/>
  <c r="K44" i="10"/>
  <c r="M43" i="10" a="1"/>
  <c r="M43" i="10" s="1"/>
  <c r="C45" i="10"/>
  <c r="D44" i="10" a="1"/>
  <c r="D44" i="10" s="1"/>
  <c r="J35" i="10" a="1"/>
  <c r="J35" i="10" s="1"/>
  <c r="F35" i="10"/>
  <c r="F36" i="10"/>
  <c r="J36" i="10" a="1"/>
  <c r="J36" i="10" s="1"/>
  <c r="AH37" i="9"/>
  <c r="AG38" i="9" s="1"/>
  <c r="G36" i="9"/>
  <c r="AI37" i="9"/>
  <c r="N36" i="9" s="1"/>
  <c r="O36" i="9" s="1" a="1"/>
  <c r="O36" i="9" s="1"/>
  <c r="K45" i="9"/>
  <c r="M44" i="9" a="1"/>
  <c r="M44" i="9" s="1"/>
  <c r="I34" i="9" a="1"/>
  <c r="I34" i="9" s="1"/>
  <c r="P34" i="9"/>
  <c r="C46" i="9"/>
  <c r="D45" i="9" a="1"/>
  <c r="D45" i="9" s="1"/>
  <c r="I35" i="9" a="1"/>
  <c r="I35" i="9" s="1"/>
  <c r="P35" i="9"/>
  <c r="AI38" i="8"/>
  <c r="N37" i="8" s="1"/>
  <c r="O37" i="8" s="1" a="1"/>
  <c r="O37" i="8" s="1"/>
  <c r="AG39" i="8"/>
  <c r="AH38" i="8"/>
  <c r="G37" i="8" s="1"/>
  <c r="G36" i="8"/>
  <c r="K44" i="8"/>
  <c r="M43" i="8" a="1"/>
  <c r="M43" i="8" s="1"/>
  <c r="I35" i="8" a="1"/>
  <c r="I35" i="8" s="1"/>
  <c r="P35" i="8"/>
  <c r="P34" i="8"/>
  <c r="I34" i="8" a="1"/>
  <c r="I34" i="8" s="1"/>
  <c r="C45" i="8"/>
  <c r="D44" i="8" a="1"/>
  <c r="D44" i="8" s="1"/>
  <c r="AI36" i="7"/>
  <c r="N35" i="7" s="1"/>
  <c r="O35" i="7" s="1" a="1"/>
  <c r="O35" i="7" s="1"/>
  <c r="AH36" i="7"/>
  <c r="AG37" i="7" s="1"/>
  <c r="K44" i="7"/>
  <c r="M43" i="7" a="1"/>
  <c r="M43" i="7" s="1"/>
  <c r="I32" i="7" a="1"/>
  <c r="I32" i="7" s="1"/>
  <c r="P32" i="7"/>
  <c r="C45" i="7"/>
  <c r="D44" i="7" a="1"/>
  <c r="D44" i="7" s="1"/>
  <c r="J34" i="7" a="1"/>
  <c r="J34" i="7" s="1"/>
  <c r="F34" i="7"/>
  <c r="P33" i="7"/>
  <c r="I33" i="7" a="1"/>
  <c r="I33" i="7" s="1"/>
  <c r="I35" i="6" a="1"/>
  <c r="I35" i="6" s="1"/>
  <c r="P35" i="6"/>
  <c r="K44" i="6"/>
  <c r="M43" i="6" a="1"/>
  <c r="M43" i="6" s="1"/>
  <c r="C45" i="6"/>
  <c r="D44" i="6" a="1"/>
  <c r="D44" i="6" s="1"/>
  <c r="AI38" i="6"/>
  <c r="N37" i="6" s="1"/>
  <c r="O37" i="6" s="1" a="1"/>
  <c r="O37" i="6" s="1"/>
  <c r="AH38" i="6"/>
  <c r="G37" i="6" s="1"/>
  <c r="P36" i="6"/>
  <c r="I36" i="6" a="1"/>
  <c r="I36" i="6" s="1"/>
  <c r="AH40" i="5"/>
  <c r="AG41" i="5" s="1"/>
  <c r="AI40" i="5"/>
  <c r="N39" i="5" s="1"/>
  <c r="O39" i="5" s="1" a="1"/>
  <c r="O39" i="5" s="1"/>
  <c r="G39" i="5"/>
  <c r="G38" i="5"/>
  <c r="K44" i="5"/>
  <c r="M43" i="5" a="1"/>
  <c r="M43" i="5" s="1"/>
  <c r="P37" i="5"/>
  <c r="I37" i="5" a="1"/>
  <c r="I37" i="5" s="1"/>
  <c r="D46" i="5" a="1"/>
  <c r="D46" i="5" s="1"/>
  <c r="C47" i="5"/>
  <c r="AI40" i="4"/>
  <c r="N39" i="4" s="1"/>
  <c r="O39" i="4" s="1" a="1"/>
  <c r="O39" i="4" s="1"/>
  <c r="AH40" i="4"/>
  <c r="AG41" i="4" s="1"/>
  <c r="C46" i="4"/>
  <c r="D45" i="4" a="1"/>
  <c r="D45" i="4" s="1"/>
  <c r="J38" i="4" a="1"/>
  <c r="J38" i="4" s="1"/>
  <c r="F38" i="4"/>
  <c r="M44" i="4" a="1"/>
  <c r="M44" i="4" s="1"/>
  <c r="K45" i="4"/>
  <c r="F37" i="4"/>
  <c r="J37" i="4" a="1"/>
  <c r="J37" i="4" s="1"/>
  <c r="I44" i="1" a="1"/>
  <c r="I44" i="1" s="1"/>
  <c r="AI38" i="1"/>
  <c r="N37" i="1" s="1"/>
  <c r="O37" i="1" s="1" a="1"/>
  <c r="O37" i="1" s="1"/>
  <c r="AH38" i="1"/>
  <c r="AG39" i="1" s="1"/>
  <c r="M43" i="1" a="1"/>
  <c r="M43" i="1" s="1"/>
  <c r="K44" i="1"/>
  <c r="P44" i="1" s="1"/>
  <c r="C45" i="1"/>
  <c r="D45" i="1" s="1" a="1"/>
  <c r="D45" i="1" s="1"/>
  <c r="G35" i="7" l="1"/>
  <c r="F38" i="13"/>
  <c r="J38" i="13" a="1"/>
  <c r="J38" i="13" s="1"/>
  <c r="D46" i="13" a="1"/>
  <c r="D46" i="13" s="1"/>
  <c r="C47" i="13"/>
  <c r="AG40" i="13"/>
  <c r="I37" i="13" a="1"/>
  <c r="I37" i="13" s="1"/>
  <c r="P37" i="13"/>
  <c r="K45" i="13"/>
  <c r="M44" i="13" a="1"/>
  <c r="M44" i="13" s="1"/>
  <c r="F40" i="12"/>
  <c r="J40" i="12" a="1"/>
  <c r="J40" i="12" s="1"/>
  <c r="K45" i="12"/>
  <c r="M44" i="12" a="1"/>
  <c r="M44" i="12" s="1"/>
  <c r="D46" i="12" a="1"/>
  <c r="D46" i="12" s="1"/>
  <c r="C47" i="12"/>
  <c r="AI42" i="12"/>
  <c r="N41" i="12" s="1"/>
  <c r="O41" i="12" s="1" a="1"/>
  <c r="O41" i="12" s="1"/>
  <c r="AH42" i="12"/>
  <c r="AG43" i="12" s="1"/>
  <c r="J39" i="12" a="1"/>
  <c r="J39" i="12" s="1"/>
  <c r="F39" i="12"/>
  <c r="I38" i="12" a="1"/>
  <c r="I38" i="12" s="1"/>
  <c r="P38" i="12"/>
  <c r="F34" i="11"/>
  <c r="J34" i="11" a="1"/>
  <c r="J34" i="11" s="1"/>
  <c r="C47" i="11"/>
  <c r="AG37" i="11"/>
  <c r="AH36" i="11"/>
  <c r="G35" i="11"/>
  <c r="AI36" i="11"/>
  <c r="N35" i="11" s="1"/>
  <c r="O35" i="11" s="1" a="1"/>
  <c r="O35" i="11" s="1"/>
  <c r="K45" i="11"/>
  <c r="M44" i="11" a="1"/>
  <c r="M44" i="11" s="1"/>
  <c r="P33" i="11"/>
  <c r="I33" i="11" a="1"/>
  <c r="I33" i="11" s="1"/>
  <c r="AG40" i="10"/>
  <c r="AH39" i="10"/>
  <c r="AI39" i="10"/>
  <c r="N38" i="10" s="1"/>
  <c r="O38" i="10" s="1" a="1"/>
  <c r="O38" i="10" s="1"/>
  <c r="G38" i="10"/>
  <c r="I36" i="10" a="1"/>
  <c r="I36" i="10" s="1"/>
  <c r="P36" i="10"/>
  <c r="I35" i="10" a="1"/>
  <c r="I35" i="10" s="1"/>
  <c r="P35" i="10"/>
  <c r="G37" i="10"/>
  <c r="C46" i="10"/>
  <c r="D45" i="10" a="1"/>
  <c r="D45" i="10" s="1"/>
  <c r="K45" i="10"/>
  <c r="M44" i="10" a="1"/>
  <c r="M44" i="10" s="1"/>
  <c r="AI38" i="9"/>
  <c r="N37" i="9" s="1"/>
  <c r="O37" i="9" s="1" a="1"/>
  <c r="O37" i="9" s="1"/>
  <c r="AH38" i="9"/>
  <c r="G37" i="9" s="1"/>
  <c r="C47" i="9"/>
  <c r="D46" i="9" a="1"/>
  <c r="D46" i="9" s="1"/>
  <c r="F36" i="9"/>
  <c r="J36" i="9" a="1"/>
  <c r="J36" i="9" s="1"/>
  <c r="M45" i="9" a="1"/>
  <c r="M45" i="9" s="1"/>
  <c r="K46" i="9"/>
  <c r="F37" i="8"/>
  <c r="J37" i="8" a="1"/>
  <c r="J37" i="8" s="1"/>
  <c r="AI39" i="8"/>
  <c r="N38" i="8" s="1"/>
  <c r="O38" i="8" s="1" a="1"/>
  <c r="O38" i="8" s="1"/>
  <c r="AH39" i="8"/>
  <c r="G38" i="8" s="1"/>
  <c r="C46" i="8"/>
  <c r="D45" i="8" a="1"/>
  <c r="D45" i="8" s="1"/>
  <c r="K45" i="8"/>
  <c r="M44" i="8" a="1"/>
  <c r="M44" i="8" s="1"/>
  <c r="J36" i="8" a="1"/>
  <c r="J36" i="8" s="1"/>
  <c r="F36" i="8"/>
  <c r="I34" i="7" a="1"/>
  <c r="I34" i="7" s="1"/>
  <c r="P34" i="7"/>
  <c r="F35" i="7"/>
  <c r="J35" i="7" a="1"/>
  <c r="J35" i="7" s="1"/>
  <c r="AI37" i="7"/>
  <c r="N36" i="7" s="1"/>
  <c r="O36" i="7" s="1" a="1"/>
  <c r="O36" i="7" s="1"/>
  <c r="AH37" i="7"/>
  <c r="G36" i="7" s="1"/>
  <c r="C46" i="7"/>
  <c r="D45" i="7" a="1"/>
  <c r="D45" i="7" s="1"/>
  <c r="K45" i="7"/>
  <c r="M44" i="7" a="1"/>
  <c r="M44" i="7" s="1"/>
  <c r="F37" i="6"/>
  <c r="J37" i="6" a="1"/>
  <c r="J37" i="6" s="1"/>
  <c r="AG39" i="6"/>
  <c r="C46" i="6"/>
  <c r="D45" i="6" a="1"/>
  <c r="D45" i="6" s="1"/>
  <c r="K45" i="6"/>
  <c r="M44" i="6" a="1"/>
  <c r="M44" i="6" s="1"/>
  <c r="AI41" i="5"/>
  <c r="N40" i="5" s="1"/>
  <c r="O40" i="5" s="1" a="1"/>
  <c r="O40" i="5" s="1"/>
  <c r="AH41" i="5"/>
  <c r="G40" i="5" s="1"/>
  <c r="F39" i="5"/>
  <c r="J39" i="5" a="1"/>
  <c r="J39" i="5" s="1"/>
  <c r="K45" i="5"/>
  <c r="M44" i="5" a="1"/>
  <c r="M44" i="5" s="1"/>
  <c r="C48" i="5"/>
  <c r="D47" i="5" a="1"/>
  <c r="D47" i="5" s="1"/>
  <c r="F38" i="5"/>
  <c r="J38" i="5" a="1"/>
  <c r="J38" i="5" s="1"/>
  <c r="AI41" i="4"/>
  <c r="N40" i="4" s="1"/>
  <c r="O40" i="4" s="1" a="1"/>
  <c r="O40" i="4" s="1"/>
  <c r="AG42" i="4"/>
  <c r="AH41" i="4"/>
  <c r="G40" i="4" s="1"/>
  <c r="I38" i="4" a="1"/>
  <c r="I38" i="4" s="1"/>
  <c r="P38" i="4"/>
  <c r="G39" i="4"/>
  <c r="K46" i="4"/>
  <c r="M45" i="4" a="1"/>
  <c r="M45" i="4" s="1"/>
  <c r="I37" i="4" a="1"/>
  <c r="I37" i="4" s="1"/>
  <c r="P37" i="4"/>
  <c r="D46" i="4" a="1"/>
  <c r="D46" i="4" s="1"/>
  <c r="C47" i="4"/>
  <c r="I45" i="1" a="1"/>
  <c r="I45" i="1" s="1"/>
  <c r="AI39" i="1"/>
  <c r="N38" i="1" s="1"/>
  <c r="O38" i="1" s="1" a="1"/>
  <c r="O38" i="1" s="1"/>
  <c r="AH39" i="1"/>
  <c r="G38" i="1" s="1"/>
  <c r="G37" i="1"/>
  <c r="M44" i="1" a="1"/>
  <c r="M44" i="1" s="1"/>
  <c r="K45" i="1"/>
  <c r="P45" i="1" s="1"/>
  <c r="C46" i="1"/>
  <c r="D46" i="1" s="1" a="1"/>
  <c r="D46" i="1" s="1"/>
  <c r="AG38" i="7" l="1"/>
  <c r="AG42" i="5"/>
  <c r="AI40" i="13"/>
  <c r="N39" i="13" s="1"/>
  <c r="O39" i="13" s="1" a="1"/>
  <c r="O39" i="13" s="1"/>
  <c r="AH40" i="13"/>
  <c r="AG41" i="13" s="1"/>
  <c r="K46" i="13"/>
  <c r="M45" i="13" a="1"/>
  <c r="M45" i="13" s="1"/>
  <c r="C48" i="13"/>
  <c r="D47" i="13" a="1"/>
  <c r="D47" i="13" s="1"/>
  <c r="P38" i="13"/>
  <c r="I38" i="13" a="1"/>
  <c r="I38" i="13" s="1"/>
  <c r="AH43" i="12"/>
  <c r="AG44" i="12" s="1"/>
  <c r="AI43" i="12"/>
  <c r="N42" i="12" s="1"/>
  <c r="O42" i="12" s="1" a="1"/>
  <c r="O42" i="12" s="1"/>
  <c r="G41" i="12"/>
  <c r="C48" i="12"/>
  <c r="D47" i="12" a="1"/>
  <c r="D47" i="12" s="1"/>
  <c r="I39" i="12" a="1"/>
  <c r="I39" i="12" s="1"/>
  <c r="P39" i="12"/>
  <c r="K46" i="12"/>
  <c r="M45" i="12" a="1"/>
  <c r="M45" i="12" s="1"/>
  <c r="P40" i="12"/>
  <c r="I40" i="12" a="1"/>
  <c r="I40" i="12" s="1"/>
  <c r="K46" i="11"/>
  <c r="M45" i="11" a="1"/>
  <c r="M45" i="11" s="1"/>
  <c r="AI37" i="11"/>
  <c r="N36" i="11" s="1"/>
  <c r="O36" i="11" s="1" a="1"/>
  <c r="O36" i="11" s="1"/>
  <c r="AG38" i="11"/>
  <c r="AH37" i="11"/>
  <c r="G36" i="11" s="1"/>
  <c r="C48" i="11"/>
  <c r="F35" i="11"/>
  <c r="J35" i="11" a="1"/>
  <c r="J35" i="11" s="1"/>
  <c r="I34" i="11" a="1"/>
  <c r="I34" i="11" s="1"/>
  <c r="P34" i="11"/>
  <c r="D46" i="10" a="1"/>
  <c r="D46" i="10" s="1"/>
  <c r="C47" i="10"/>
  <c r="F38" i="10"/>
  <c r="J38" i="10" a="1"/>
  <c r="J38" i="10" s="1"/>
  <c r="F37" i="10"/>
  <c r="J37" i="10" a="1"/>
  <c r="J37" i="10" s="1"/>
  <c r="K46" i="10"/>
  <c r="M45" i="10" a="1"/>
  <c r="M45" i="10" s="1"/>
  <c r="AH40" i="10"/>
  <c r="G39" i="10" s="1"/>
  <c r="AI40" i="10"/>
  <c r="N39" i="10" s="1"/>
  <c r="O39" i="10" s="1" a="1"/>
  <c r="O39" i="10" s="1"/>
  <c r="F37" i="9"/>
  <c r="J37" i="9" a="1"/>
  <c r="J37" i="9" s="1"/>
  <c r="C48" i="9"/>
  <c r="D47" i="9" a="1"/>
  <c r="D47" i="9" s="1"/>
  <c r="K47" i="9"/>
  <c r="M46" i="9" a="1"/>
  <c r="M46" i="9" s="1"/>
  <c r="AG39" i="9"/>
  <c r="P36" i="9"/>
  <c r="I36" i="9" a="1"/>
  <c r="I36" i="9" s="1"/>
  <c r="F38" i="8"/>
  <c r="J38" i="8" a="1"/>
  <c r="J38" i="8" s="1"/>
  <c r="K46" i="8"/>
  <c r="M45" i="8" a="1"/>
  <c r="M45" i="8" s="1"/>
  <c r="AG40" i="8"/>
  <c r="I36" i="8" a="1"/>
  <c r="I36" i="8" s="1"/>
  <c r="P36" i="8"/>
  <c r="D46" i="8" a="1"/>
  <c r="D46" i="8" s="1"/>
  <c r="C47" i="8"/>
  <c r="P37" i="8"/>
  <c r="I37" i="8" a="1"/>
  <c r="I37" i="8" s="1"/>
  <c r="C47" i="7"/>
  <c r="D46" i="7" a="1"/>
  <c r="D46" i="7" s="1"/>
  <c r="I35" i="7" a="1"/>
  <c r="I35" i="7" s="1"/>
  <c r="P35" i="7"/>
  <c r="F36" i="7"/>
  <c r="J36" i="7" a="1"/>
  <c r="J36" i="7" s="1"/>
  <c r="M45" i="7" a="1"/>
  <c r="M45" i="7" s="1"/>
  <c r="K46" i="7"/>
  <c r="AI38" i="7"/>
  <c r="N37" i="7" s="1"/>
  <c r="O37" i="7" s="1" a="1"/>
  <c r="O37" i="7" s="1"/>
  <c r="G37" i="7"/>
  <c r="AH38" i="7"/>
  <c r="AG39" i="7" s="1"/>
  <c r="D46" i="6" a="1"/>
  <c r="D46" i="6" s="1"/>
  <c r="C47" i="6"/>
  <c r="K46" i="6"/>
  <c r="M45" i="6" a="1"/>
  <c r="M45" i="6" s="1"/>
  <c r="AH39" i="6"/>
  <c r="AG40" i="6" s="1"/>
  <c r="AI39" i="6"/>
  <c r="N38" i="6" s="1"/>
  <c r="O38" i="6" s="1" a="1"/>
  <c r="O38" i="6" s="1"/>
  <c r="I37" i="6" a="1"/>
  <c r="I37" i="6" s="1"/>
  <c r="P37" i="6"/>
  <c r="J40" i="5" a="1"/>
  <c r="J40" i="5" s="1"/>
  <c r="F40" i="5"/>
  <c r="C49" i="5"/>
  <c r="D48" i="5" a="1"/>
  <c r="D48" i="5" s="1"/>
  <c r="I39" i="5" a="1"/>
  <c r="I39" i="5" s="1"/>
  <c r="P39" i="5"/>
  <c r="AI42" i="5"/>
  <c r="N41" i="5" s="1"/>
  <c r="O41" i="5" s="1" a="1"/>
  <c r="O41" i="5" s="1"/>
  <c r="AH42" i="5"/>
  <c r="AG43" i="5" s="1"/>
  <c r="P38" i="5"/>
  <c r="I38" i="5" a="1"/>
  <c r="I38" i="5" s="1"/>
  <c r="K46" i="5"/>
  <c r="M45" i="5" a="1"/>
  <c r="M45" i="5" s="1"/>
  <c r="F40" i="4"/>
  <c r="J40" i="4" a="1"/>
  <c r="J40" i="4" s="1"/>
  <c r="K47" i="4"/>
  <c r="M46" i="4" a="1"/>
  <c r="M46" i="4" s="1"/>
  <c r="C48" i="4"/>
  <c r="D47" i="4" a="1"/>
  <c r="D47" i="4" s="1"/>
  <c r="F39" i="4"/>
  <c r="J39" i="4" a="1"/>
  <c r="J39" i="4" s="1"/>
  <c r="AI42" i="4"/>
  <c r="N41" i="4" s="1"/>
  <c r="O41" i="4" s="1" a="1"/>
  <c r="O41" i="4" s="1"/>
  <c r="AH42" i="4"/>
  <c r="AG43" i="4" s="1"/>
  <c r="I46" i="1" a="1"/>
  <c r="I46" i="1" s="1"/>
  <c r="F38" i="1"/>
  <c r="AG40" i="1"/>
  <c r="F37" i="1"/>
  <c r="M45" i="1" a="1"/>
  <c r="M45" i="1" s="1"/>
  <c r="K46" i="1"/>
  <c r="P46" i="1" s="1"/>
  <c r="C47" i="1"/>
  <c r="D47" i="1" s="1" a="1"/>
  <c r="D47" i="1" s="1"/>
  <c r="G38" i="6" l="1"/>
  <c r="AI41" i="13"/>
  <c r="N40" i="13" s="1"/>
  <c r="O40" i="13" s="1" a="1"/>
  <c r="O40" i="13" s="1"/>
  <c r="AH41" i="13"/>
  <c r="AG42" i="13" s="1"/>
  <c r="C49" i="13"/>
  <c r="D48" i="13" a="1"/>
  <c r="D48" i="13" s="1"/>
  <c r="G39" i="13"/>
  <c r="K47" i="13"/>
  <c r="M46" i="13" a="1"/>
  <c r="M46" i="13" s="1"/>
  <c r="AI44" i="12"/>
  <c r="N43" i="12" s="1"/>
  <c r="O43" i="12" s="1" a="1"/>
  <c r="O43" i="12" s="1"/>
  <c r="AH44" i="12"/>
  <c r="G43" i="12" s="1"/>
  <c r="AG45" i="12"/>
  <c r="K47" i="12"/>
  <c r="M46" i="12" a="1"/>
  <c r="M46" i="12" s="1"/>
  <c r="G42" i="12"/>
  <c r="C49" i="12"/>
  <c r="D48" i="12" a="1"/>
  <c r="D48" i="12" s="1"/>
  <c r="F41" i="12"/>
  <c r="J41" i="12" a="1"/>
  <c r="J41" i="12" s="1"/>
  <c r="J36" i="11" a="1"/>
  <c r="J36" i="11" s="1"/>
  <c r="F36" i="11"/>
  <c r="I35" i="11" a="1"/>
  <c r="I35" i="11" s="1"/>
  <c r="P35" i="11"/>
  <c r="C49" i="11"/>
  <c r="AI38" i="11"/>
  <c r="N37" i="11" s="1"/>
  <c r="O37" i="11" s="1" a="1"/>
  <c r="O37" i="11" s="1"/>
  <c r="AH38" i="11"/>
  <c r="G37" i="11" s="1"/>
  <c r="K47" i="11"/>
  <c r="M46" i="11" a="1"/>
  <c r="M46" i="11" s="1"/>
  <c r="J39" i="10" a="1"/>
  <c r="J39" i="10" s="1"/>
  <c r="F39" i="10"/>
  <c r="AG41" i="10"/>
  <c r="K47" i="10"/>
  <c r="M46" i="10" a="1"/>
  <c r="M46" i="10" s="1"/>
  <c r="I38" i="10" a="1"/>
  <c r="I38" i="10" s="1"/>
  <c r="P38" i="10"/>
  <c r="C48" i="10"/>
  <c r="D47" i="10" a="1"/>
  <c r="D47" i="10" s="1"/>
  <c r="P37" i="10"/>
  <c r="I37" i="10" a="1"/>
  <c r="I37" i="10" s="1"/>
  <c r="C49" i="9"/>
  <c r="D48" i="9" a="1"/>
  <c r="D48" i="9" s="1"/>
  <c r="AI39" i="9"/>
  <c r="N38" i="9" s="1"/>
  <c r="O38" i="9" s="1" a="1"/>
  <c r="O38" i="9" s="1"/>
  <c r="AH39" i="9"/>
  <c r="G38" i="9" s="1"/>
  <c r="K48" i="9"/>
  <c r="M47" i="9" a="1"/>
  <c r="M47" i="9" s="1"/>
  <c r="I37" i="9" a="1"/>
  <c r="I37" i="9" s="1"/>
  <c r="P37" i="9"/>
  <c r="C48" i="8"/>
  <c r="D47" i="8" a="1"/>
  <c r="D47" i="8" s="1"/>
  <c r="K47" i="8"/>
  <c r="M46" i="8" a="1"/>
  <c r="M46" i="8" s="1"/>
  <c r="AH40" i="8"/>
  <c r="G39" i="8" s="1"/>
  <c r="AI40" i="8"/>
  <c r="N39" i="8" s="1"/>
  <c r="O39" i="8" s="1" a="1"/>
  <c r="O39" i="8" s="1"/>
  <c r="I38" i="8" a="1"/>
  <c r="I38" i="8" s="1"/>
  <c r="P38" i="8"/>
  <c r="F37" i="7"/>
  <c r="J37" i="7" a="1"/>
  <c r="J37" i="7" s="1"/>
  <c r="P36" i="7"/>
  <c r="I36" i="7" a="1"/>
  <c r="I36" i="7" s="1"/>
  <c r="K47" i="7"/>
  <c r="M46" i="7" a="1"/>
  <c r="M46" i="7" s="1"/>
  <c r="D47" i="7" a="1"/>
  <c r="D47" i="7" s="1"/>
  <c r="C48" i="7"/>
  <c r="AH39" i="7"/>
  <c r="G38" i="7" s="1"/>
  <c r="AI39" i="7"/>
  <c r="N38" i="7" s="1"/>
  <c r="O38" i="7" s="1" a="1"/>
  <c r="O38" i="7" s="1"/>
  <c r="AI40" i="6"/>
  <c r="N39" i="6" s="1"/>
  <c r="O39" i="6" s="1" a="1"/>
  <c r="O39" i="6" s="1"/>
  <c r="AH40" i="6"/>
  <c r="AG41" i="6" s="1"/>
  <c r="K47" i="6"/>
  <c r="M46" i="6" a="1"/>
  <c r="M46" i="6" s="1"/>
  <c r="F38" i="6"/>
  <c r="J38" i="6" a="1"/>
  <c r="J38" i="6" s="1"/>
  <c r="C48" i="6"/>
  <c r="D47" i="6" a="1"/>
  <c r="D47" i="6" s="1"/>
  <c r="AH43" i="5"/>
  <c r="AG44" i="5" s="1"/>
  <c r="AI43" i="5"/>
  <c r="N42" i="5" s="1"/>
  <c r="O42" i="5" s="1" a="1"/>
  <c r="O42" i="5" s="1"/>
  <c r="I40" i="5" a="1"/>
  <c r="I40" i="5" s="1"/>
  <c r="P40" i="5"/>
  <c r="G41" i="5"/>
  <c r="K47" i="5"/>
  <c r="M46" i="5" a="1"/>
  <c r="M46" i="5" s="1"/>
  <c r="C50" i="5"/>
  <c r="D49" i="5" a="1"/>
  <c r="D49" i="5" s="1"/>
  <c r="AH43" i="4"/>
  <c r="AG44" i="4" s="1"/>
  <c r="AI43" i="4"/>
  <c r="N42" i="4" s="1"/>
  <c r="O42" i="4" s="1" a="1"/>
  <c r="O42" i="4" s="1"/>
  <c r="P39" i="4"/>
  <c r="I39" i="4" a="1"/>
  <c r="I39" i="4" s="1"/>
  <c r="K48" i="4"/>
  <c r="M47" i="4" a="1"/>
  <c r="M47" i="4" s="1"/>
  <c r="G41" i="4"/>
  <c r="C49" i="4"/>
  <c r="D48" i="4" a="1"/>
  <c r="D48" i="4" s="1"/>
  <c r="P40" i="4"/>
  <c r="I40" i="4" a="1"/>
  <c r="I40" i="4" s="1"/>
  <c r="I47" i="1" a="1"/>
  <c r="I47" i="1" s="1"/>
  <c r="AI40" i="1"/>
  <c r="N39" i="1" s="1"/>
  <c r="O39" i="1" s="1" a="1"/>
  <c r="O39" i="1" s="1"/>
  <c r="AH40" i="1"/>
  <c r="AG41" i="1" s="1"/>
  <c r="M46" i="1" a="1"/>
  <c r="M46" i="1" s="1"/>
  <c r="K47" i="1"/>
  <c r="P47" i="1" s="1"/>
  <c r="C48" i="1"/>
  <c r="D48" i="1" s="1" a="1"/>
  <c r="D48" i="1" s="1"/>
  <c r="AG40" i="7" l="1"/>
  <c r="G39" i="6"/>
  <c r="G42" i="5"/>
  <c r="AI42" i="13"/>
  <c r="N41" i="13" s="1"/>
  <c r="O41" i="13" s="1" a="1"/>
  <c r="O41" i="13" s="1"/>
  <c r="AG43" i="13"/>
  <c r="AH42" i="13"/>
  <c r="G41" i="13"/>
  <c r="G40" i="13"/>
  <c r="C50" i="13"/>
  <c r="D49" i="13" a="1"/>
  <c r="D49" i="13" s="1"/>
  <c r="K48" i="13"/>
  <c r="M47" i="13" a="1"/>
  <c r="M47" i="13" s="1"/>
  <c r="F39" i="13"/>
  <c r="J39" i="13" a="1"/>
  <c r="J39" i="13" s="1"/>
  <c r="F43" i="12"/>
  <c r="J43" i="12" a="1"/>
  <c r="J43" i="12" s="1"/>
  <c r="P41" i="12"/>
  <c r="I41" i="12" a="1"/>
  <c r="I41" i="12" s="1"/>
  <c r="AI45" i="12"/>
  <c r="N44" i="12" s="1"/>
  <c r="O44" i="12" s="1" a="1"/>
  <c r="O44" i="12" s="1"/>
  <c r="AH45" i="12"/>
  <c r="G44" i="12" s="1"/>
  <c r="C50" i="12"/>
  <c r="D49" i="12" a="1"/>
  <c r="D49" i="12" s="1"/>
  <c r="F42" i="12"/>
  <c r="J42" i="12" a="1"/>
  <c r="J42" i="12" s="1"/>
  <c r="K48" i="12"/>
  <c r="M47" i="12" a="1"/>
  <c r="M47" i="12" s="1"/>
  <c r="F37" i="11"/>
  <c r="J37" i="11" a="1"/>
  <c r="J37" i="11" s="1"/>
  <c r="AG39" i="11"/>
  <c r="C50" i="11"/>
  <c r="I36" i="11" a="1"/>
  <c r="I36" i="11" s="1"/>
  <c r="P36" i="11"/>
  <c r="K48" i="11"/>
  <c r="M47" i="11" a="1"/>
  <c r="M47" i="11" s="1"/>
  <c r="C49" i="10"/>
  <c r="D48" i="10" a="1"/>
  <c r="D48" i="10" s="1"/>
  <c r="K48" i="10"/>
  <c r="M47" i="10" a="1"/>
  <c r="M47" i="10" s="1"/>
  <c r="AI41" i="10"/>
  <c r="N40" i="10" s="1"/>
  <c r="O40" i="10" s="1" a="1"/>
  <c r="O40" i="10" s="1"/>
  <c r="AH41" i="10"/>
  <c r="AG42" i="10" s="1"/>
  <c r="G40" i="10"/>
  <c r="I39" i="10" a="1"/>
  <c r="I39" i="10" s="1"/>
  <c r="P39" i="10"/>
  <c r="F38" i="9"/>
  <c r="J38" i="9" a="1"/>
  <c r="J38" i="9" s="1"/>
  <c r="AG40" i="9"/>
  <c r="C50" i="9"/>
  <c r="D49" i="9" a="1"/>
  <c r="D49" i="9" s="1"/>
  <c r="K49" i="9"/>
  <c r="M48" i="9" a="1"/>
  <c r="M48" i="9" s="1"/>
  <c r="F39" i="8"/>
  <c r="J39" i="8" a="1"/>
  <c r="J39" i="8" s="1"/>
  <c r="AG41" i="8"/>
  <c r="K48" i="8"/>
  <c r="M47" i="8" a="1"/>
  <c r="M47" i="8" s="1"/>
  <c r="C49" i="8"/>
  <c r="D48" i="8" a="1"/>
  <c r="D48" i="8" s="1"/>
  <c r="F38" i="7"/>
  <c r="J38" i="7" a="1"/>
  <c r="J38" i="7" s="1"/>
  <c r="C49" i="7"/>
  <c r="D48" i="7" a="1"/>
  <c r="D48" i="7" s="1"/>
  <c r="G39" i="7"/>
  <c r="AI40" i="7"/>
  <c r="N39" i="7" s="1"/>
  <c r="O39" i="7" s="1" a="1"/>
  <c r="O39" i="7" s="1"/>
  <c r="AH40" i="7"/>
  <c r="AG41" i="7" s="1"/>
  <c r="M47" i="7" a="1"/>
  <c r="M47" i="7" s="1"/>
  <c r="K48" i="7"/>
  <c r="I37" i="7" a="1"/>
  <c r="I37" i="7" s="1"/>
  <c r="P37" i="7"/>
  <c r="AI41" i="6"/>
  <c r="N40" i="6" s="1"/>
  <c r="O40" i="6" s="1" a="1"/>
  <c r="O40" i="6" s="1"/>
  <c r="AH41" i="6"/>
  <c r="AG42" i="6" s="1"/>
  <c r="J39" i="6" a="1"/>
  <c r="J39" i="6" s="1"/>
  <c r="F39" i="6"/>
  <c r="I38" i="6" a="1"/>
  <c r="I38" i="6" s="1"/>
  <c r="P38" i="6"/>
  <c r="C49" i="6"/>
  <c r="D48" i="6" a="1"/>
  <c r="D48" i="6" s="1"/>
  <c r="K48" i="6"/>
  <c r="M47" i="6" a="1"/>
  <c r="M47" i="6" s="1"/>
  <c r="AI44" i="5"/>
  <c r="N43" i="5" s="1"/>
  <c r="O43" i="5" s="1" a="1"/>
  <c r="O43" i="5" s="1"/>
  <c r="AH44" i="5"/>
  <c r="AG45" i="5" s="1"/>
  <c r="K48" i="5"/>
  <c r="M47" i="5" a="1"/>
  <c r="M47" i="5" s="1"/>
  <c r="D50" i="5" a="1"/>
  <c r="D50" i="5" s="1"/>
  <c r="C51" i="5"/>
  <c r="F42" i="5"/>
  <c r="J42" i="5" a="1"/>
  <c r="J42" i="5" s="1"/>
  <c r="F41" i="5"/>
  <c r="J41" i="5" a="1"/>
  <c r="J41" i="5" s="1"/>
  <c r="AI44" i="4"/>
  <c r="N43" i="4" s="1"/>
  <c r="O43" i="4" s="1" a="1"/>
  <c r="O43" i="4" s="1"/>
  <c r="AH44" i="4"/>
  <c r="G43" i="4" s="1"/>
  <c r="C50" i="4"/>
  <c r="D49" i="4" a="1"/>
  <c r="D49" i="4" s="1"/>
  <c r="M48" i="4" a="1"/>
  <c r="M48" i="4" s="1"/>
  <c r="K49" i="4"/>
  <c r="G42" i="4"/>
  <c r="F41" i="4"/>
  <c r="J41" i="4" a="1"/>
  <c r="J41" i="4" s="1"/>
  <c r="I48" i="1" a="1"/>
  <c r="I48" i="1" s="1"/>
  <c r="G39" i="1"/>
  <c r="AI41" i="1"/>
  <c r="N40" i="1" s="1"/>
  <c r="O40" i="1" s="1" a="1"/>
  <c r="O40" i="1" s="1"/>
  <c r="AH41" i="1"/>
  <c r="G40" i="1" s="1"/>
  <c r="F39" i="1"/>
  <c r="M47" i="1" a="1"/>
  <c r="M47" i="1" s="1"/>
  <c r="K48" i="1"/>
  <c r="P48" i="1" s="1"/>
  <c r="C49" i="1"/>
  <c r="D49" i="1" s="1" a="1"/>
  <c r="D49" i="1" s="1"/>
  <c r="G43" i="5" l="1"/>
  <c r="AG45" i="4"/>
  <c r="I39" i="13" a="1"/>
  <c r="I39" i="13" s="1"/>
  <c r="P39" i="13"/>
  <c r="D50" i="13" a="1"/>
  <c r="D50" i="13" s="1"/>
  <c r="C51" i="13"/>
  <c r="J41" i="13" a="1"/>
  <c r="J41" i="13" s="1"/>
  <c r="F41" i="13"/>
  <c r="F40" i="13"/>
  <c r="J40" i="13" a="1"/>
  <c r="J40" i="13" s="1"/>
  <c r="K49" i="13"/>
  <c r="M48" i="13" a="1"/>
  <c r="M48" i="13" s="1"/>
  <c r="AG44" i="13"/>
  <c r="AH43" i="13"/>
  <c r="G42" i="13" s="1"/>
  <c r="AI43" i="13"/>
  <c r="N42" i="13" s="1"/>
  <c r="O42" i="13" s="1" a="1"/>
  <c r="O42" i="13" s="1"/>
  <c r="F44" i="12"/>
  <c r="J44" i="12" a="1"/>
  <c r="J44" i="12" s="1"/>
  <c r="K49" i="12"/>
  <c r="M48" i="12" a="1"/>
  <c r="M48" i="12" s="1"/>
  <c r="D50" i="12" a="1"/>
  <c r="D50" i="12" s="1"/>
  <c r="C51" i="12"/>
  <c r="AG46" i="12"/>
  <c r="I42" i="12" a="1"/>
  <c r="I42" i="12" s="1"/>
  <c r="P42" i="12"/>
  <c r="I43" i="12" a="1"/>
  <c r="I43" i="12" s="1"/>
  <c r="P43" i="12"/>
  <c r="K49" i="11"/>
  <c r="M48" i="11" a="1"/>
  <c r="M48" i="11" s="1"/>
  <c r="C51" i="11"/>
  <c r="AI39" i="11"/>
  <c r="N38" i="11" s="1"/>
  <c r="O38" i="11" s="1" a="1"/>
  <c r="O38" i="11" s="1"/>
  <c r="G38" i="11"/>
  <c r="AG40" i="11"/>
  <c r="AH39" i="11"/>
  <c r="P37" i="11"/>
  <c r="I37" i="11" a="1"/>
  <c r="I37" i="11" s="1"/>
  <c r="AI42" i="10"/>
  <c r="N41" i="10" s="1"/>
  <c r="O41" i="10" s="1" a="1"/>
  <c r="O41" i="10" s="1"/>
  <c r="AH42" i="10"/>
  <c r="AG43" i="10" s="1"/>
  <c r="G41" i="10"/>
  <c r="F40" i="10"/>
  <c r="J40" i="10" a="1"/>
  <c r="J40" i="10" s="1"/>
  <c r="K49" i="10"/>
  <c r="M48" i="10" a="1"/>
  <c r="M48" i="10" s="1"/>
  <c r="C50" i="10"/>
  <c r="D49" i="10" a="1"/>
  <c r="D49" i="10" s="1"/>
  <c r="M49" i="9" a="1"/>
  <c r="M49" i="9" s="1"/>
  <c r="K50" i="9"/>
  <c r="C51" i="9"/>
  <c r="D50" i="9" a="1"/>
  <c r="D50" i="9" s="1"/>
  <c r="AI40" i="9"/>
  <c r="N39" i="9" s="1"/>
  <c r="O39" i="9" s="1" a="1"/>
  <c r="O39" i="9" s="1"/>
  <c r="G39" i="9"/>
  <c r="AH40" i="9"/>
  <c r="AG41" i="9" s="1"/>
  <c r="I38" i="9" a="1"/>
  <c r="I38" i="9" s="1"/>
  <c r="P38" i="9"/>
  <c r="AI41" i="8"/>
  <c r="N40" i="8" s="1"/>
  <c r="O40" i="8" s="1" a="1"/>
  <c r="O40" i="8" s="1"/>
  <c r="AH41" i="8"/>
  <c r="AG42" i="8" s="1"/>
  <c r="G40" i="8"/>
  <c r="K49" i="8"/>
  <c r="M48" i="8" a="1"/>
  <c r="M48" i="8" s="1"/>
  <c r="C50" i="8"/>
  <c r="D49" i="8" a="1"/>
  <c r="D49" i="8" s="1"/>
  <c r="I39" i="8" a="1"/>
  <c r="I39" i="8" s="1"/>
  <c r="P39" i="8"/>
  <c r="AI41" i="7"/>
  <c r="N40" i="7" s="1"/>
  <c r="O40" i="7" s="1" a="1"/>
  <c r="O40" i="7" s="1"/>
  <c r="AG42" i="7"/>
  <c r="AH41" i="7"/>
  <c r="G40" i="7" s="1"/>
  <c r="C50" i="7"/>
  <c r="D49" i="7" a="1"/>
  <c r="D49" i="7" s="1"/>
  <c r="K49" i="7"/>
  <c r="M48" i="7" a="1"/>
  <c r="M48" i="7" s="1"/>
  <c r="J39" i="7" a="1"/>
  <c r="J39" i="7" s="1"/>
  <c r="F39" i="7"/>
  <c r="I38" i="7" a="1"/>
  <c r="I38" i="7" s="1"/>
  <c r="P38" i="7"/>
  <c r="AI42" i="6"/>
  <c r="N41" i="6" s="1"/>
  <c r="O41" i="6" s="1" a="1"/>
  <c r="O41" i="6" s="1"/>
  <c r="AH42" i="6"/>
  <c r="G41" i="6" s="1"/>
  <c r="I39" i="6" a="1"/>
  <c r="I39" i="6" s="1"/>
  <c r="P39" i="6"/>
  <c r="G40" i="6"/>
  <c r="C50" i="6"/>
  <c r="D49" i="6" a="1"/>
  <c r="D49" i="6" s="1"/>
  <c r="M48" i="6" a="1"/>
  <c r="M48" i="6" s="1"/>
  <c r="K49" i="6"/>
  <c r="AI45" i="5"/>
  <c r="N44" i="5" s="1"/>
  <c r="O44" i="5" s="1" a="1"/>
  <c r="O44" i="5" s="1"/>
  <c r="G44" i="5"/>
  <c r="AG46" i="5"/>
  <c r="AH45" i="5"/>
  <c r="C52" i="5"/>
  <c r="D51" i="5" a="1"/>
  <c r="D51" i="5" s="1"/>
  <c r="J43" i="5" a="1"/>
  <c r="J43" i="5" s="1"/>
  <c r="F43" i="5"/>
  <c r="P41" i="5"/>
  <c r="I41" i="5" a="1"/>
  <c r="I41" i="5" s="1"/>
  <c r="I42" i="5" a="1"/>
  <c r="I42" i="5" s="1"/>
  <c r="P42" i="5"/>
  <c r="K49" i="5"/>
  <c r="M48" i="5" a="1"/>
  <c r="M48" i="5" s="1"/>
  <c r="F43" i="4"/>
  <c r="J43" i="4" a="1"/>
  <c r="J43" i="4" s="1"/>
  <c r="K50" i="4"/>
  <c r="M49" i="4" a="1"/>
  <c r="M49" i="4" s="1"/>
  <c r="I41" i="4" a="1"/>
  <c r="I41" i="4" s="1"/>
  <c r="P41" i="4"/>
  <c r="AI45" i="4"/>
  <c r="N44" i="4" s="1"/>
  <c r="O44" i="4" s="1" a="1"/>
  <c r="O44" i="4" s="1"/>
  <c r="AH45" i="4"/>
  <c r="G44" i="4" s="1"/>
  <c r="F42" i="4"/>
  <c r="J42" i="4" a="1"/>
  <c r="J42" i="4" s="1"/>
  <c r="D50" i="4" a="1"/>
  <c r="D50" i="4" s="1"/>
  <c r="C51" i="4"/>
  <c r="I49" i="1" a="1"/>
  <c r="I49" i="1" s="1"/>
  <c r="F40" i="1"/>
  <c r="AG42" i="1"/>
  <c r="M48" i="1" a="1"/>
  <c r="M48" i="1" s="1"/>
  <c r="K49" i="1"/>
  <c r="P49" i="1" s="1"/>
  <c r="C50" i="1"/>
  <c r="D50" i="1" s="1" a="1"/>
  <c r="D50" i="1" s="1"/>
  <c r="F42" i="13" l="1"/>
  <c r="J42" i="13" a="1"/>
  <c r="J42" i="13" s="1"/>
  <c r="C52" i="13"/>
  <c r="D51" i="13" a="1"/>
  <c r="D51" i="13" s="1"/>
  <c r="AI44" i="13"/>
  <c r="N43" i="13" s="1"/>
  <c r="O43" i="13" s="1" a="1"/>
  <c r="O43" i="13" s="1"/>
  <c r="G43" i="13"/>
  <c r="AH44" i="13"/>
  <c r="AG45" i="13" s="1"/>
  <c r="I40" i="13" a="1"/>
  <c r="I40" i="13" s="1"/>
  <c r="P40" i="13"/>
  <c r="P41" i="13"/>
  <c r="I41" i="13" a="1"/>
  <c r="I41" i="13" s="1"/>
  <c r="K50" i="13"/>
  <c r="M49" i="13" a="1"/>
  <c r="M49" i="13" s="1"/>
  <c r="C52" i="12"/>
  <c r="D51" i="12" a="1"/>
  <c r="D51" i="12" s="1"/>
  <c r="AI46" i="12"/>
  <c r="N45" i="12" s="1"/>
  <c r="O45" i="12" s="1" a="1"/>
  <c r="O45" i="12" s="1"/>
  <c r="AH46" i="12"/>
  <c r="G45" i="12" s="1"/>
  <c r="K50" i="12"/>
  <c r="M49" i="12" a="1"/>
  <c r="M49" i="12" s="1"/>
  <c r="P44" i="12"/>
  <c r="I44" i="12" a="1"/>
  <c r="I44" i="12" s="1"/>
  <c r="F38" i="11"/>
  <c r="J38" i="11" a="1"/>
  <c r="J38" i="11" s="1"/>
  <c r="K50" i="11"/>
  <c r="M49" i="11" a="1"/>
  <c r="M49" i="11" s="1"/>
  <c r="C52" i="11"/>
  <c r="AH40" i="11"/>
  <c r="G39" i="11" s="1"/>
  <c r="AI40" i="11"/>
  <c r="N39" i="11" s="1"/>
  <c r="O39" i="11" s="1" a="1"/>
  <c r="O39" i="11" s="1"/>
  <c r="AH43" i="10"/>
  <c r="AG44" i="10" s="1"/>
  <c r="AI43" i="10"/>
  <c r="N42" i="10" s="1"/>
  <c r="O42" i="10" s="1" a="1"/>
  <c r="O42" i="10" s="1"/>
  <c r="D50" i="10" a="1"/>
  <c r="D50" i="10" s="1"/>
  <c r="C51" i="10"/>
  <c r="K50" i="10"/>
  <c r="M49" i="10" a="1"/>
  <c r="M49" i="10" s="1"/>
  <c r="F41" i="10"/>
  <c r="J41" i="10" a="1"/>
  <c r="J41" i="10" s="1"/>
  <c r="P40" i="10"/>
  <c r="I40" i="10" a="1"/>
  <c r="I40" i="10" s="1"/>
  <c r="AI41" i="9"/>
  <c r="N40" i="9" s="1"/>
  <c r="O40" i="9" s="1" a="1"/>
  <c r="O40" i="9" s="1"/>
  <c r="AH41" i="9"/>
  <c r="AG42" i="9" s="1"/>
  <c r="D51" i="9" a="1"/>
  <c r="D51" i="9" s="1"/>
  <c r="C52" i="9"/>
  <c r="K51" i="9"/>
  <c r="M50" i="9" a="1"/>
  <c r="M50" i="9" s="1"/>
  <c r="F39" i="9"/>
  <c r="J39" i="9" a="1"/>
  <c r="J39" i="9" s="1"/>
  <c r="AI42" i="8"/>
  <c r="N41" i="8" s="1"/>
  <c r="O41" i="8" s="1" a="1"/>
  <c r="O41" i="8" s="1"/>
  <c r="AH42" i="8"/>
  <c r="AG43" i="8" s="1"/>
  <c r="G41" i="8"/>
  <c r="D50" i="8" a="1"/>
  <c r="D50" i="8" s="1"/>
  <c r="C51" i="8"/>
  <c r="J40" i="8" a="1"/>
  <c r="J40" i="8" s="1"/>
  <c r="F40" i="8"/>
  <c r="K50" i="8"/>
  <c r="M49" i="8" a="1"/>
  <c r="M49" i="8" s="1"/>
  <c r="I39" i="7" a="1"/>
  <c r="I39" i="7" s="1"/>
  <c r="P39" i="7"/>
  <c r="AH42" i="7"/>
  <c r="G41" i="7" s="1"/>
  <c r="AI42" i="7"/>
  <c r="N41" i="7" s="1"/>
  <c r="O41" i="7" s="1" a="1"/>
  <c r="O41" i="7" s="1"/>
  <c r="C51" i="7"/>
  <c r="D50" i="7" a="1"/>
  <c r="D50" i="7" s="1"/>
  <c r="F40" i="7"/>
  <c r="J40" i="7" a="1"/>
  <c r="J40" i="7" s="1"/>
  <c r="M49" i="7" a="1"/>
  <c r="M49" i="7" s="1"/>
  <c r="K50" i="7"/>
  <c r="F41" i="6"/>
  <c r="J41" i="6" a="1"/>
  <c r="J41" i="6" s="1"/>
  <c r="AG43" i="6"/>
  <c r="D50" i="6" a="1"/>
  <c r="D50" i="6" s="1"/>
  <c r="C51" i="6"/>
  <c r="K50" i="6"/>
  <c r="M49" i="6" a="1"/>
  <c r="M49" i="6" s="1"/>
  <c r="F40" i="6"/>
  <c r="J40" i="6" a="1"/>
  <c r="J40" i="6" s="1"/>
  <c r="K50" i="5"/>
  <c r="M49" i="5" a="1"/>
  <c r="M49" i="5" s="1"/>
  <c r="AI46" i="5"/>
  <c r="N45" i="5" s="1"/>
  <c r="O45" i="5" s="1" a="1"/>
  <c r="O45" i="5" s="1"/>
  <c r="AH46" i="5"/>
  <c r="G45" i="5" s="1"/>
  <c r="I43" i="5" a="1"/>
  <c r="I43" i="5" s="1"/>
  <c r="P43" i="5"/>
  <c r="F44" i="5"/>
  <c r="J44" i="5" a="1"/>
  <c r="J44" i="5" s="1"/>
  <c r="C53" i="5"/>
  <c r="D52" i="5" a="1"/>
  <c r="D52" i="5" s="1"/>
  <c r="F44" i="4"/>
  <c r="J44" i="4" a="1"/>
  <c r="J44" i="4" s="1"/>
  <c r="C52" i="4"/>
  <c r="D51" i="4" a="1"/>
  <c r="D51" i="4" s="1"/>
  <c r="AG46" i="4"/>
  <c r="K51" i="4"/>
  <c r="M50" i="4" a="1"/>
  <c r="M50" i="4" s="1"/>
  <c r="I42" i="4" a="1"/>
  <c r="I42" i="4" s="1"/>
  <c r="P42" i="4"/>
  <c r="I43" i="4" a="1"/>
  <c r="I43" i="4" s="1"/>
  <c r="P43" i="4"/>
  <c r="I50" i="1" a="1"/>
  <c r="I50" i="1" s="1"/>
  <c r="AI42" i="1"/>
  <c r="N41" i="1" s="1"/>
  <c r="O41" i="1" s="1" a="1"/>
  <c r="O41" i="1" s="1"/>
  <c r="AH42" i="1"/>
  <c r="AG43" i="1" s="1"/>
  <c r="M49" i="1" a="1"/>
  <c r="M49" i="1" s="1"/>
  <c r="K50" i="1"/>
  <c r="P50" i="1" s="1"/>
  <c r="C51" i="1"/>
  <c r="D51" i="1" s="1" a="1"/>
  <c r="D51" i="1" s="1"/>
  <c r="AG43" i="7" l="1"/>
  <c r="AG47" i="5"/>
  <c r="AI45" i="13"/>
  <c r="N44" i="13" s="1"/>
  <c r="O44" i="13" s="1" a="1"/>
  <c r="O44" i="13" s="1"/>
  <c r="AG46" i="13"/>
  <c r="AH45" i="13"/>
  <c r="G44" i="13" s="1"/>
  <c r="K51" i="13"/>
  <c r="M50" i="13" a="1"/>
  <c r="M50" i="13" s="1"/>
  <c r="C53" i="13"/>
  <c r="D52" i="13" a="1"/>
  <c r="D52" i="13" s="1"/>
  <c r="J43" i="13" a="1"/>
  <c r="J43" i="13" s="1"/>
  <c r="F43" i="13"/>
  <c r="P42" i="13"/>
  <c r="I42" i="13" a="1"/>
  <c r="I42" i="13" s="1"/>
  <c r="F45" i="12"/>
  <c r="J45" i="12" a="1"/>
  <c r="J45" i="12" s="1"/>
  <c r="AG47" i="12"/>
  <c r="K51" i="12"/>
  <c r="M50" i="12" a="1"/>
  <c r="M50" i="12" s="1"/>
  <c r="C53" i="12"/>
  <c r="D52" i="12" a="1"/>
  <c r="D52" i="12" s="1"/>
  <c r="F39" i="11"/>
  <c r="J39" i="11" a="1"/>
  <c r="J39" i="11" s="1"/>
  <c r="AG41" i="11"/>
  <c r="K51" i="11"/>
  <c r="M50" i="11" a="1"/>
  <c r="M50" i="11" s="1"/>
  <c r="C53" i="11"/>
  <c r="I38" i="11" a="1"/>
  <c r="I38" i="11" s="1"/>
  <c r="P38" i="11"/>
  <c r="AI44" i="10"/>
  <c r="N43" i="10" s="1"/>
  <c r="O43" i="10" s="1" a="1"/>
  <c r="O43" i="10" s="1"/>
  <c r="AH44" i="10"/>
  <c r="G43" i="10" s="1"/>
  <c r="AG45" i="10"/>
  <c r="P41" i="10"/>
  <c r="I41" i="10" a="1"/>
  <c r="I41" i="10" s="1"/>
  <c r="K51" i="10"/>
  <c r="M50" i="10" a="1"/>
  <c r="M50" i="10" s="1"/>
  <c r="G42" i="10"/>
  <c r="C52" i="10"/>
  <c r="D51" i="10" a="1"/>
  <c r="D51" i="10" s="1"/>
  <c r="AI42" i="9"/>
  <c r="N41" i="9" s="1"/>
  <c r="O41" i="9" s="1" a="1"/>
  <c r="O41" i="9" s="1"/>
  <c r="AH42" i="9"/>
  <c r="AG43" i="9" s="1"/>
  <c r="G41" i="9"/>
  <c r="C53" i="9"/>
  <c r="D52" i="9" a="1"/>
  <c r="D52" i="9" s="1"/>
  <c r="G40" i="9"/>
  <c r="P39" i="9"/>
  <c r="I39" i="9" a="1"/>
  <c r="I39" i="9" s="1"/>
  <c r="K52" i="9"/>
  <c r="M51" i="9" a="1"/>
  <c r="M51" i="9" s="1"/>
  <c r="AG44" i="8"/>
  <c r="AH43" i="8"/>
  <c r="G42" i="8"/>
  <c r="AI43" i="8"/>
  <c r="N42" i="8" s="1"/>
  <c r="O42" i="8" s="1" a="1"/>
  <c r="O42" i="8" s="1"/>
  <c r="F41" i="8"/>
  <c r="J41" i="8" a="1"/>
  <c r="J41" i="8" s="1"/>
  <c r="K51" i="8"/>
  <c r="M50" i="8" a="1"/>
  <c r="M50" i="8" s="1"/>
  <c r="I40" i="8" a="1"/>
  <c r="I40" i="8" s="1"/>
  <c r="P40" i="8"/>
  <c r="C52" i="8"/>
  <c r="D51" i="8" a="1"/>
  <c r="D51" i="8" s="1"/>
  <c r="P40" i="7"/>
  <c r="I40" i="7" a="1"/>
  <c r="I40" i="7" s="1"/>
  <c r="F41" i="7"/>
  <c r="J41" i="7" a="1"/>
  <c r="J41" i="7" s="1"/>
  <c r="K51" i="7"/>
  <c r="M50" i="7" a="1"/>
  <c r="M50" i="7" s="1"/>
  <c r="D51" i="7" a="1"/>
  <c r="D51" i="7" s="1"/>
  <c r="C52" i="7"/>
  <c r="AH43" i="7"/>
  <c r="G42" i="7" s="1"/>
  <c r="AI43" i="7"/>
  <c r="N42" i="7" s="1"/>
  <c r="O42" i="7" s="1" a="1"/>
  <c r="O42" i="7" s="1"/>
  <c r="K51" i="6"/>
  <c r="M50" i="6" a="1"/>
  <c r="M50" i="6" s="1"/>
  <c r="C52" i="6"/>
  <c r="D51" i="6" a="1"/>
  <c r="D51" i="6" s="1"/>
  <c r="P40" i="6"/>
  <c r="I40" i="6" a="1"/>
  <c r="I40" i="6" s="1"/>
  <c r="AH43" i="6"/>
  <c r="AG44" i="6" s="1"/>
  <c r="AI43" i="6"/>
  <c r="N42" i="6" s="1"/>
  <c r="O42" i="6" s="1" a="1"/>
  <c r="O42" i="6" s="1"/>
  <c r="I41" i="6" a="1"/>
  <c r="I41" i="6" s="1"/>
  <c r="P41" i="6"/>
  <c r="P44" i="5"/>
  <c r="I44" i="5" a="1"/>
  <c r="I44" i="5" s="1"/>
  <c r="AH47" i="5"/>
  <c r="AG48" i="5" s="1"/>
  <c r="G46" i="5"/>
  <c r="AI47" i="5"/>
  <c r="N46" i="5" s="1"/>
  <c r="O46" i="5" s="1" a="1"/>
  <c r="O46" i="5" s="1"/>
  <c r="F45" i="5"/>
  <c r="J45" i="5" a="1"/>
  <c r="J45" i="5" s="1"/>
  <c r="C54" i="5"/>
  <c r="D54" i="5" s="1" a="1"/>
  <c r="D54" i="5" s="1"/>
  <c r="D53" i="5" a="1"/>
  <c r="D53" i="5" s="1"/>
  <c r="K51" i="5"/>
  <c r="M50" i="5" a="1"/>
  <c r="M50" i="5" s="1"/>
  <c r="K52" i="4"/>
  <c r="M51" i="4" a="1"/>
  <c r="M51" i="4" s="1"/>
  <c r="AI46" i="4"/>
  <c r="N45" i="4" s="1"/>
  <c r="O45" i="4" s="1" a="1"/>
  <c r="O45" i="4" s="1"/>
  <c r="AH46" i="4"/>
  <c r="G45" i="4" s="1"/>
  <c r="C53" i="4"/>
  <c r="D52" i="4" a="1"/>
  <c r="D52" i="4" s="1"/>
  <c r="I44" i="4" a="1"/>
  <c r="I44" i="4" s="1"/>
  <c r="P44" i="4"/>
  <c r="I51" i="1" a="1"/>
  <c r="I51" i="1" s="1"/>
  <c r="AI43" i="1"/>
  <c r="N42" i="1" s="1"/>
  <c r="O42" i="1" s="1" a="1"/>
  <c r="O42" i="1" s="1"/>
  <c r="AH43" i="1"/>
  <c r="AG44" i="1" s="1"/>
  <c r="G41" i="1"/>
  <c r="M50" i="1" a="1"/>
  <c r="M50" i="1" s="1"/>
  <c r="K51" i="1"/>
  <c r="P51" i="1" s="1"/>
  <c r="C52" i="1"/>
  <c r="D52" i="1" s="1" a="1"/>
  <c r="D52" i="1" s="1"/>
  <c r="F44" i="13" l="1"/>
  <c r="J44" i="13" a="1"/>
  <c r="J44" i="13" s="1"/>
  <c r="I43" i="13" a="1"/>
  <c r="I43" i="13" s="1"/>
  <c r="P43" i="13"/>
  <c r="K52" i="13"/>
  <c r="M51" i="13" a="1"/>
  <c r="M51" i="13" s="1"/>
  <c r="AI46" i="13"/>
  <c r="N45" i="13" s="1"/>
  <c r="O45" i="13" s="1" a="1"/>
  <c r="O45" i="13" s="1"/>
  <c r="G45" i="13"/>
  <c r="AH46" i="13"/>
  <c r="AG47" i="13" s="1"/>
  <c r="C54" i="13"/>
  <c r="D54" i="13" s="1" a="1"/>
  <c r="D54" i="13" s="1"/>
  <c r="D53" i="13" a="1"/>
  <c r="D53" i="13" s="1"/>
  <c r="C54" i="12"/>
  <c r="D54" i="12" s="1" a="1"/>
  <c r="D54" i="12" s="1"/>
  <c r="D53" i="12" a="1"/>
  <c r="D53" i="12" s="1"/>
  <c r="AH47" i="12"/>
  <c r="G46" i="12" s="1"/>
  <c r="AI47" i="12"/>
  <c r="N46" i="12" s="1"/>
  <c r="O46" i="12" s="1" a="1"/>
  <c r="O46" i="12" s="1"/>
  <c r="K52" i="12"/>
  <c r="M51" i="12" a="1"/>
  <c r="M51" i="12" s="1"/>
  <c r="I45" i="12" a="1"/>
  <c r="I45" i="12" s="1"/>
  <c r="P45" i="12"/>
  <c r="C54" i="11"/>
  <c r="K52" i="11"/>
  <c r="M51" i="11" a="1"/>
  <c r="M51" i="11" s="1"/>
  <c r="AI41" i="11"/>
  <c r="N40" i="11" s="1"/>
  <c r="O40" i="11" s="1" a="1"/>
  <c r="O40" i="11" s="1"/>
  <c r="AG42" i="11"/>
  <c r="AH41" i="11"/>
  <c r="G40" i="11"/>
  <c r="I39" i="11" a="1"/>
  <c r="I39" i="11" s="1"/>
  <c r="P39" i="11"/>
  <c r="J43" i="10" a="1"/>
  <c r="J43" i="10" s="1"/>
  <c r="F43" i="10"/>
  <c r="AI45" i="10"/>
  <c r="N44" i="10" s="1"/>
  <c r="O44" i="10" s="1" a="1"/>
  <c r="O44" i="10" s="1"/>
  <c r="G44" i="10"/>
  <c r="AH45" i="10"/>
  <c r="AG46" i="10" s="1"/>
  <c r="K52" i="10"/>
  <c r="M51" i="10" a="1"/>
  <c r="M51" i="10" s="1"/>
  <c r="C53" i="10"/>
  <c r="D52" i="10" a="1"/>
  <c r="D52" i="10" s="1"/>
  <c r="F42" i="10"/>
  <c r="J42" i="10" a="1"/>
  <c r="J42" i="10" s="1"/>
  <c r="AH43" i="9"/>
  <c r="AG44" i="9" s="1"/>
  <c r="AI43" i="9"/>
  <c r="N42" i="9" s="1"/>
  <c r="O42" i="9" s="1" a="1"/>
  <c r="O42" i="9" s="1"/>
  <c r="F40" i="9"/>
  <c r="J40" i="9" a="1"/>
  <c r="J40" i="9" s="1"/>
  <c r="K53" i="9"/>
  <c r="M52" i="9" a="1"/>
  <c r="M52" i="9" s="1"/>
  <c r="J41" i="9" a="1"/>
  <c r="J41" i="9" s="1"/>
  <c r="F41" i="9"/>
  <c r="C54" i="9"/>
  <c r="D54" i="9" s="1" a="1"/>
  <c r="D54" i="9" s="1"/>
  <c r="D53" i="9" a="1"/>
  <c r="D53" i="9" s="1"/>
  <c r="C53" i="8"/>
  <c r="D52" i="8" a="1"/>
  <c r="D52" i="8" s="1"/>
  <c r="K52" i="8"/>
  <c r="M51" i="8" a="1"/>
  <c r="M51" i="8" s="1"/>
  <c r="F42" i="8"/>
  <c r="J42" i="8" a="1"/>
  <c r="J42" i="8" s="1"/>
  <c r="P41" i="8"/>
  <c r="I41" i="8" a="1"/>
  <c r="I41" i="8" s="1"/>
  <c r="AI44" i="8"/>
  <c r="N43" i="8" s="1"/>
  <c r="O43" i="8" s="1" a="1"/>
  <c r="O43" i="8" s="1"/>
  <c r="G43" i="8"/>
  <c r="AH44" i="8"/>
  <c r="AG45" i="8"/>
  <c r="F42" i="7"/>
  <c r="J42" i="7" a="1"/>
  <c r="J42" i="7" s="1"/>
  <c r="AG44" i="7"/>
  <c r="C53" i="7"/>
  <c r="D52" i="7" a="1"/>
  <c r="D52" i="7" s="1"/>
  <c r="I41" i="7" a="1"/>
  <c r="I41" i="7" s="1"/>
  <c r="P41" i="7"/>
  <c r="K52" i="7"/>
  <c r="M51" i="7" a="1"/>
  <c r="M51" i="7" s="1"/>
  <c r="AI44" i="6"/>
  <c r="N43" i="6" s="1"/>
  <c r="O43" i="6" s="1" a="1"/>
  <c r="O43" i="6" s="1"/>
  <c r="AH44" i="6"/>
  <c r="G43" i="6" s="1"/>
  <c r="G42" i="6"/>
  <c r="C53" i="6"/>
  <c r="D52" i="6" a="1"/>
  <c r="D52" i="6" s="1"/>
  <c r="K52" i="6"/>
  <c r="M51" i="6" a="1"/>
  <c r="M51" i="6" s="1"/>
  <c r="AI48" i="5"/>
  <c r="N47" i="5" s="1"/>
  <c r="O47" i="5" s="1" a="1"/>
  <c r="O47" i="5" s="1"/>
  <c r="AH48" i="5"/>
  <c r="AG49" i="5" s="1"/>
  <c r="D58" i="5"/>
  <c r="D59" i="5" s="1"/>
  <c r="K52" i="5"/>
  <c r="M51" i="5" a="1"/>
  <c r="M51" i="5" s="1"/>
  <c r="P45" i="5"/>
  <c r="I45" i="5" a="1"/>
  <c r="I45" i="5" s="1"/>
  <c r="F46" i="5"/>
  <c r="J46" i="5" a="1"/>
  <c r="J46" i="5" s="1"/>
  <c r="F45" i="4"/>
  <c r="J45" i="4" a="1"/>
  <c r="J45" i="4" s="1"/>
  <c r="AG47" i="4"/>
  <c r="C54" i="4"/>
  <c r="D54" i="4" s="1" a="1"/>
  <c r="D54" i="4" s="1"/>
  <c r="D53" i="4" a="1"/>
  <c r="D53" i="4" s="1"/>
  <c r="M52" i="4" a="1"/>
  <c r="M52" i="4" s="1"/>
  <c r="K53" i="4"/>
  <c r="I52" i="1" a="1"/>
  <c r="I52" i="1" s="1"/>
  <c r="F41" i="1"/>
  <c r="AI44" i="1"/>
  <c r="N43" i="1" s="1"/>
  <c r="O43" i="1" s="1" a="1"/>
  <c r="O43" i="1" s="1"/>
  <c r="AH44" i="1"/>
  <c r="AG45" i="1" s="1"/>
  <c r="G42" i="1"/>
  <c r="M51" i="1" a="1"/>
  <c r="M51" i="1" s="1"/>
  <c r="K52" i="1"/>
  <c r="P52" i="1" s="1"/>
  <c r="C53" i="1"/>
  <c r="D53" i="1" s="1" a="1"/>
  <c r="D53" i="1" s="1"/>
  <c r="AG45" i="6" l="1"/>
  <c r="AH47" i="13"/>
  <c r="AG48" i="13" s="1"/>
  <c r="AI47" i="13"/>
  <c r="N46" i="13" s="1"/>
  <c r="O46" i="13" s="1" a="1"/>
  <c r="O46" i="13" s="1"/>
  <c r="G46" i="13"/>
  <c r="F45" i="13"/>
  <c r="J45" i="13" a="1"/>
  <c r="J45" i="13" s="1"/>
  <c r="D58" i="13"/>
  <c r="D59" i="13" s="1"/>
  <c r="K53" i="13"/>
  <c r="M52" i="13" a="1"/>
  <c r="M52" i="13" s="1"/>
  <c r="P44" i="13"/>
  <c r="I44" i="13" a="1"/>
  <c r="I44" i="13" s="1"/>
  <c r="F46" i="12"/>
  <c r="J46" i="12" a="1"/>
  <c r="J46" i="12" s="1"/>
  <c r="M52" i="12" a="1"/>
  <c r="M52" i="12" s="1"/>
  <c r="K53" i="12"/>
  <c r="AG48" i="12"/>
  <c r="D58" i="12"/>
  <c r="D59" i="12" s="1"/>
  <c r="F40" i="11"/>
  <c r="J40" i="11" a="1"/>
  <c r="J40" i="11" s="1"/>
  <c r="K53" i="11"/>
  <c r="M52" i="11" a="1"/>
  <c r="M52" i="11" s="1"/>
  <c r="AI42" i="11"/>
  <c r="N41" i="11" s="1"/>
  <c r="O41" i="11" s="1" a="1"/>
  <c r="O41" i="11" s="1"/>
  <c r="AH42" i="11"/>
  <c r="AG43" i="11" s="1"/>
  <c r="G41" i="11"/>
  <c r="D58" i="11"/>
  <c r="D59" i="11" s="1"/>
  <c r="AI46" i="10"/>
  <c r="N45" i="10" s="1"/>
  <c r="O45" i="10" s="1" a="1"/>
  <c r="O45" i="10" s="1"/>
  <c r="AH46" i="10"/>
  <c r="G45" i="10" s="1"/>
  <c r="I43" i="10" a="1"/>
  <c r="I43" i="10" s="1"/>
  <c r="P43" i="10"/>
  <c r="F44" i="10"/>
  <c r="J44" i="10" a="1"/>
  <c r="J44" i="10" s="1"/>
  <c r="C54" i="10"/>
  <c r="D54" i="10" s="1" a="1"/>
  <c r="D54" i="10" s="1"/>
  <c r="D53" i="10" a="1"/>
  <c r="D53" i="10" s="1"/>
  <c r="I42" i="10" a="1"/>
  <c r="I42" i="10" s="1"/>
  <c r="P42" i="10"/>
  <c r="K53" i="10"/>
  <c r="M52" i="10" a="1"/>
  <c r="M52" i="10" s="1"/>
  <c r="AI44" i="9"/>
  <c r="N43" i="9" s="1"/>
  <c r="O43" i="9" s="1" a="1"/>
  <c r="O43" i="9" s="1"/>
  <c r="AH44" i="9"/>
  <c r="AG45" i="9"/>
  <c r="G43" i="9"/>
  <c r="M53" i="9" a="1"/>
  <c r="M53" i="9" s="1"/>
  <c r="K54" i="9"/>
  <c r="M54" i="9" s="1" a="1"/>
  <c r="M54" i="9" s="1"/>
  <c r="G42" i="9"/>
  <c r="P41" i="9"/>
  <c r="I41" i="9" a="1"/>
  <c r="I41" i="9" s="1"/>
  <c r="D58" i="9"/>
  <c r="D59" i="9" s="1"/>
  <c r="P40" i="9"/>
  <c r="I40" i="9" a="1"/>
  <c r="I40" i="9" s="1"/>
  <c r="J43" i="8" a="1"/>
  <c r="J43" i="8" s="1"/>
  <c r="F43" i="8"/>
  <c r="K53" i="8"/>
  <c r="M52" i="8" a="1"/>
  <c r="M52" i="8" s="1"/>
  <c r="AI45" i="8"/>
  <c r="N44" i="8" s="1"/>
  <c r="O44" i="8" s="1" a="1"/>
  <c r="O44" i="8" s="1"/>
  <c r="AH45" i="8"/>
  <c r="G44" i="8" s="1"/>
  <c r="I42" i="8" a="1"/>
  <c r="I42" i="8" s="1"/>
  <c r="P42" i="8"/>
  <c r="C54" i="8"/>
  <c r="D54" i="8" s="1" a="1"/>
  <c r="D54" i="8" s="1"/>
  <c r="D53" i="8" a="1"/>
  <c r="D53" i="8" s="1"/>
  <c r="C54" i="7"/>
  <c r="D54" i="7" s="1" a="1"/>
  <c r="D54" i="7" s="1"/>
  <c r="D53" i="7" a="1"/>
  <c r="D53" i="7" s="1"/>
  <c r="K53" i="7"/>
  <c r="M52" i="7" a="1"/>
  <c r="M52" i="7" s="1"/>
  <c r="AH44" i="7"/>
  <c r="AG45" i="7" s="1"/>
  <c r="G43" i="7"/>
  <c r="AI44" i="7"/>
  <c r="N43" i="7" s="1"/>
  <c r="O43" i="7" s="1" a="1"/>
  <c r="O43" i="7" s="1"/>
  <c r="I42" i="7" a="1"/>
  <c r="I42" i="7" s="1"/>
  <c r="P42" i="7"/>
  <c r="C54" i="6"/>
  <c r="D54" i="6" s="1" a="1"/>
  <c r="D54" i="6" s="1"/>
  <c r="D53" i="6" a="1"/>
  <c r="D53" i="6" s="1"/>
  <c r="AI45" i="6"/>
  <c r="N44" i="6" s="1"/>
  <c r="O44" i="6" s="1" a="1"/>
  <c r="O44" i="6" s="1"/>
  <c r="AH45" i="6"/>
  <c r="AG46" i="6" s="1"/>
  <c r="F42" i="6"/>
  <c r="J42" i="6" a="1"/>
  <c r="J42" i="6" s="1"/>
  <c r="M52" i="6" a="1"/>
  <c r="M52" i="6" s="1"/>
  <c r="K53" i="6"/>
  <c r="F43" i="6"/>
  <c r="J43" i="6" a="1"/>
  <c r="J43" i="6" s="1"/>
  <c r="AI49" i="5"/>
  <c r="N48" i="5" s="1"/>
  <c r="O48" i="5" s="1" a="1"/>
  <c r="O48" i="5" s="1"/>
  <c r="AG50" i="5"/>
  <c r="AH49" i="5"/>
  <c r="G48" i="5" s="1"/>
  <c r="K53" i="5"/>
  <c r="M52" i="5" a="1"/>
  <c r="M52" i="5" s="1"/>
  <c r="G47" i="5"/>
  <c r="I46" i="5" a="1"/>
  <c r="I46" i="5" s="1"/>
  <c r="P46" i="5"/>
  <c r="AH47" i="4"/>
  <c r="G46" i="4" s="1"/>
  <c r="AI47" i="4"/>
  <c r="N46" i="4" s="1"/>
  <c r="O46" i="4" s="1" a="1"/>
  <c r="O46" i="4" s="1"/>
  <c r="D58" i="4"/>
  <c r="D59" i="4" s="1"/>
  <c r="K54" i="4"/>
  <c r="M54" i="4" s="1" a="1"/>
  <c r="M54" i="4" s="1"/>
  <c r="M53" i="4" a="1"/>
  <c r="M53" i="4" s="1"/>
  <c r="I45" i="4" a="1"/>
  <c r="I45" i="4" s="1"/>
  <c r="P45" i="4"/>
  <c r="I53" i="1" a="1"/>
  <c r="I53" i="1" s="1"/>
  <c r="AI45" i="1"/>
  <c r="N44" i="1" s="1"/>
  <c r="O44" i="1" s="1" a="1"/>
  <c r="O44" i="1" s="1"/>
  <c r="AH45" i="1"/>
  <c r="AG46" i="1" s="1"/>
  <c r="F42" i="1"/>
  <c r="G43" i="1"/>
  <c r="M52" i="1" a="1"/>
  <c r="M52" i="1" s="1"/>
  <c r="K53" i="1"/>
  <c r="P53" i="1" s="1"/>
  <c r="C54" i="1"/>
  <c r="D54" i="1" s="1" a="1"/>
  <c r="D54" i="1" s="1"/>
  <c r="AI48" i="13" l="1"/>
  <c r="N47" i="13" s="1"/>
  <c r="O47" i="13" s="1" a="1"/>
  <c r="O47" i="13" s="1"/>
  <c r="AH48" i="13"/>
  <c r="G47" i="13" s="1"/>
  <c r="M53" i="13" a="1"/>
  <c r="M53" i="13" s="1"/>
  <c r="K54" i="13"/>
  <c r="M54" i="13" s="1" a="1"/>
  <c r="M54" i="13" s="1"/>
  <c r="F46" i="13"/>
  <c r="J46" i="13" a="1"/>
  <c r="J46" i="13" s="1"/>
  <c r="I45" i="13" a="1"/>
  <c r="I45" i="13" s="1"/>
  <c r="P45" i="13"/>
  <c r="S20" i="9"/>
  <c r="K54" i="12"/>
  <c r="M54" i="12" s="1" a="1"/>
  <c r="M54" i="12" s="1"/>
  <c r="M53" i="12" a="1"/>
  <c r="M53" i="12" s="1"/>
  <c r="AI48" i="12"/>
  <c r="N47" i="12" s="1"/>
  <c r="O47" i="12" s="1" a="1"/>
  <c r="O47" i="12" s="1"/>
  <c r="AH48" i="12"/>
  <c r="G47" i="12" s="1"/>
  <c r="AG49" i="12"/>
  <c r="P46" i="12"/>
  <c r="I46" i="12" a="1"/>
  <c r="I46" i="12" s="1"/>
  <c r="AH43" i="11"/>
  <c r="AG44" i="11" s="1"/>
  <c r="G42" i="11"/>
  <c r="AI43" i="11"/>
  <c r="N42" i="11" s="1"/>
  <c r="O42" i="11" s="1" a="1"/>
  <c r="O42" i="11" s="1"/>
  <c r="F41" i="11"/>
  <c r="J41" i="11" a="1"/>
  <c r="J41" i="11" s="1"/>
  <c r="K54" i="11"/>
  <c r="M54" i="11" s="1" a="1"/>
  <c r="M54" i="11" s="1"/>
  <c r="M53" i="11" a="1"/>
  <c r="M53" i="11" s="1"/>
  <c r="I40" i="11" a="1"/>
  <c r="I40" i="11" s="1"/>
  <c r="P40" i="11"/>
  <c r="F45" i="10"/>
  <c r="J45" i="10" a="1"/>
  <c r="J45" i="10" s="1"/>
  <c r="M53" i="10" a="1"/>
  <c r="M53" i="10" s="1"/>
  <c r="K54" i="10"/>
  <c r="M54" i="10" s="1" a="1"/>
  <c r="M54" i="10" s="1"/>
  <c r="D58" i="10"/>
  <c r="D59" i="10" s="1"/>
  <c r="AG47" i="10"/>
  <c r="P44" i="10"/>
  <c r="I44" i="10" a="1"/>
  <c r="I44" i="10" s="1"/>
  <c r="J43" i="9" a="1"/>
  <c r="J43" i="9" s="1"/>
  <c r="F43" i="9"/>
  <c r="F42" i="9"/>
  <c r="J42" i="9" a="1"/>
  <c r="J42" i="9" s="1"/>
  <c r="AI45" i="9"/>
  <c r="N44" i="9" s="1"/>
  <c r="O44" i="9" s="1" a="1"/>
  <c r="O44" i="9" s="1"/>
  <c r="G44" i="9"/>
  <c r="AG46" i="9"/>
  <c r="AH45" i="9"/>
  <c r="F44" i="8"/>
  <c r="J44" i="8" a="1"/>
  <c r="J44" i="8" s="1"/>
  <c r="AG46" i="8"/>
  <c r="K54" i="8"/>
  <c r="M54" i="8" s="1" a="1"/>
  <c r="M54" i="8" s="1"/>
  <c r="M53" i="8" a="1"/>
  <c r="M53" i="8" s="1"/>
  <c r="I43" i="8" a="1"/>
  <c r="I43" i="8" s="1"/>
  <c r="P43" i="8"/>
  <c r="D58" i="8"/>
  <c r="D59" i="8" s="1"/>
  <c r="AI45" i="7"/>
  <c r="N44" i="7" s="1"/>
  <c r="O44" i="7" s="1" a="1"/>
  <c r="O44" i="7" s="1"/>
  <c r="AH45" i="7"/>
  <c r="G44" i="7" s="1"/>
  <c r="M53" i="7" a="1"/>
  <c r="M53" i="7" s="1"/>
  <c r="K54" i="7"/>
  <c r="M54" i="7" s="1" a="1"/>
  <c r="M54" i="7" s="1"/>
  <c r="F43" i="7"/>
  <c r="J43" i="7" a="1"/>
  <c r="J43" i="7" s="1"/>
  <c r="D58" i="7"/>
  <c r="D59" i="7" s="1"/>
  <c r="AI46" i="6"/>
  <c r="N45" i="6" s="1"/>
  <c r="O45" i="6" s="1" a="1"/>
  <c r="O45" i="6" s="1"/>
  <c r="AH46" i="6"/>
  <c r="G45" i="6" s="1"/>
  <c r="G44" i="6"/>
  <c r="I43" i="6" a="1"/>
  <c r="I43" i="6" s="1"/>
  <c r="P43" i="6"/>
  <c r="I42" i="6" a="1"/>
  <c r="I42" i="6" s="1"/>
  <c r="P42" i="6"/>
  <c r="K54" i="6"/>
  <c r="M54" i="6" s="1" a="1"/>
  <c r="M54" i="6" s="1"/>
  <c r="M53" i="6" a="1"/>
  <c r="M53" i="6" s="1"/>
  <c r="D58" i="6"/>
  <c r="D59" i="6" s="1"/>
  <c r="F47" i="5"/>
  <c r="J47" i="5" a="1"/>
  <c r="J47" i="5" s="1"/>
  <c r="AI50" i="5"/>
  <c r="N49" i="5" s="1"/>
  <c r="O49" i="5" s="1" a="1"/>
  <c r="O49" i="5" s="1"/>
  <c r="G49" i="5"/>
  <c r="AH50" i="5"/>
  <c r="AG51" i="5" s="1"/>
  <c r="F48" i="5"/>
  <c r="J48" i="5" a="1"/>
  <c r="J48" i="5" s="1"/>
  <c r="K54" i="5"/>
  <c r="M54" i="5" s="1" a="1"/>
  <c r="M54" i="5" s="1"/>
  <c r="M53" i="5" a="1"/>
  <c r="M53" i="5" s="1"/>
  <c r="F46" i="4"/>
  <c r="J46" i="4" a="1"/>
  <c r="J46" i="4" s="1"/>
  <c r="AG48" i="4"/>
  <c r="S20" i="4"/>
  <c r="I54" i="1" a="1"/>
  <c r="I54" i="1" s="1"/>
  <c r="S30" i="1" s="1"/>
  <c r="G44" i="1"/>
  <c r="AI46" i="1"/>
  <c r="N45" i="1" s="1"/>
  <c r="O45" i="1" s="1" a="1"/>
  <c r="O45" i="1" s="1"/>
  <c r="AH46" i="1"/>
  <c r="AG47" i="1" s="1"/>
  <c r="F43" i="1"/>
  <c r="F44" i="1"/>
  <c r="M53" i="1" a="1"/>
  <c r="M53" i="1" s="1"/>
  <c r="D58" i="1"/>
  <c r="D59" i="1" s="1"/>
  <c r="K54" i="1"/>
  <c r="P54" i="1" s="1"/>
  <c r="S19" i="1" l="1"/>
  <c r="S28" i="1"/>
  <c r="S20" i="13"/>
  <c r="F47" i="13"/>
  <c r="J47" i="13" a="1"/>
  <c r="J47" i="13" s="1"/>
  <c r="AG49" i="13"/>
  <c r="I46" i="13" a="1"/>
  <c r="I46" i="13" s="1"/>
  <c r="P46" i="13"/>
  <c r="S20" i="10"/>
  <c r="F47" i="12"/>
  <c r="J47" i="12" a="1"/>
  <c r="J47" i="12" s="1"/>
  <c r="S20" i="11"/>
  <c r="AI49" i="12"/>
  <c r="N48" i="12" s="1"/>
  <c r="O48" i="12" s="1" a="1"/>
  <c r="O48" i="12" s="1"/>
  <c r="AH49" i="12"/>
  <c r="G48" i="12" s="1"/>
  <c r="S20" i="12"/>
  <c r="AI44" i="11"/>
  <c r="N43" i="11" s="1"/>
  <c r="O43" i="11" s="1" a="1"/>
  <c r="O43" i="11" s="1"/>
  <c r="G43" i="11"/>
  <c r="AH44" i="11"/>
  <c r="AG45" i="11"/>
  <c r="F42" i="11"/>
  <c r="J42" i="11" a="1"/>
  <c r="J42" i="11" s="1"/>
  <c r="S20" i="8"/>
  <c r="I41" i="11" a="1"/>
  <c r="I41" i="11" s="1"/>
  <c r="P41" i="11"/>
  <c r="AH47" i="10"/>
  <c r="AG48" i="10" s="1"/>
  <c r="G46" i="10"/>
  <c r="AI47" i="10"/>
  <c r="N46" i="10" s="1"/>
  <c r="O46" i="10" s="1" a="1"/>
  <c r="O46" i="10" s="1"/>
  <c r="I45" i="10" a="1"/>
  <c r="I45" i="10" s="1"/>
  <c r="P45" i="10"/>
  <c r="F44" i="9"/>
  <c r="J44" i="9" a="1"/>
  <c r="J44" i="9" s="1"/>
  <c r="P43" i="9"/>
  <c r="I43" i="9" a="1"/>
  <c r="I43" i="9" s="1"/>
  <c r="AI46" i="9"/>
  <c r="N45" i="9" s="1"/>
  <c r="O45" i="9" s="1" a="1"/>
  <c r="O45" i="9" s="1"/>
  <c r="AH46" i="9"/>
  <c r="G45" i="9" s="1"/>
  <c r="I42" i="9" a="1"/>
  <c r="I42" i="9" s="1"/>
  <c r="P42" i="9"/>
  <c r="S20" i="6"/>
  <c r="AI46" i="8"/>
  <c r="N45" i="8" s="1"/>
  <c r="O45" i="8" s="1" a="1"/>
  <c r="O45" i="8" s="1"/>
  <c r="G45" i="8"/>
  <c r="AH46" i="8"/>
  <c r="AG47" i="8" s="1"/>
  <c r="P44" i="8"/>
  <c r="I44" i="8" a="1"/>
  <c r="I44" i="8" s="1"/>
  <c r="S20" i="7"/>
  <c r="F44" i="7"/>
  <c r="J44" i="7" a="1"/>
  <c r="J44" i="7" s="1"/>
  <c r="P43" i="7"/>
  <c r="I43" i="7" a="1"/>
  <c r="I43" i="7" s="1"/>
  <c r="AG46" i="7"/>
  <c r="S20" i="5"/>
  <c r="F45" i="6"/>
  <c r="J45" i="6" a="1"/>
  <c r="J45" i="6" s="1"/>
  <c r="AG47" i="6"/>
  <c r="F44" i="6"/>
  <c r="J44" i="6" a="1"/>
  <c r="J44" i="6" s="1"/>
  <c r="AH51" i="5"/>
  <c r="AG52" i="5" s="1"/>
  <c r="AI51" i="5"/>
  <c r="N50" i="5" s="1"/>
  <c r="O50" i="5" s="1" a="1"/>
  <c r="O50" i="5" s="1"/>
  <c r="F49" i="5"/>
  <c r="J49" i="5" a="1"/>
  <c r="J49" i="5" s="1"/>
  <c r="P48" i="5"/>
  <c r="I48" i="5" a="1"/>
  <c r="I48" i="5" s="1"/>
  <c r="I47" i="5" a="1"/>
  <c r="I47" i="5" s="1"/>
  <c r="P47" i="5"/>
  <c r="AI48" i="4"/>
  <c r="N47" i="4" s="1"/>
  <c r="O47" i="4" s="1" a="1"/>
  <c r="O47" i="4" s="1"/>
  <c r="AH48" i="4"/>
  <c r="G47" i="4" s="1"/>
  <c r="I46" i="4" a="1"/>
  <c r="I46" i="4" s="1"/>
  <c r="P46" i="4"/>
  <c r="AI47" i="1"/>
  <c r="N46" i="1" s="1"/>
  <c r="O46" i="1" s="1" a="1"/>
  <c r="O46" i="1" s="1"/>
  <c r="AH47" i="1"/>
  <c r="G46" i="1" s="1"/>
  <c r="G45" i="1"/>
  <c r="M54" i="1" a="1"/>
  <c r="M54" i="1" s="1"/>
  <c r="S20" i="1" s="1"/>
  <c r="AI49" i="13" l="1"/>
  <c r="N48" i="13" s="1"/>
  <c r="O48" i="13" s="1" a="1"/>
  <c r="O48" i="13" s="1"/>
  <c r="AH49" i="13"/>
  <c r="G48" i="13" s="1"/>
  <c r="I47" i="13" a="1"/>
  <c r="I47" i="13" s="1"/>
  <c r="P47" i="13"/>
  <c r="F48" i="12"/>
  <c r="J48" i="12" a="1"/>
  <c r="J48" i="12" s="1"/>
  <c r="AG50" i="12"/>
  <c r="I47" i="12" a="1"/>
  <c r="I47" i="12" s="1"/>
  <c r="P47" i="12"/>
  <c r="AI45" i="11"/>
  <c r="N44" i="11" s="1"/>
  <c r="O44" i="11" s="1" a="1"/>
  <c r="O44" i="11" s="1"/>
  <c r="AH45" i="11"/>
  <c r="G44" i="11" s="1"/>
  <c r="F43" i="11"/>
  <c r="J43" i="11" a="1"/>
  <c r="J43" i="11" s="1"/>
  <c r="P42" i="11"/>
  <c r="I42" i="11" a="1"/>
  <c r="I42" i="11" s="1"/>
  <c r="AI48" i="10"/>
  <c r="N47" i="10" s="1"/>
  <c r="O47" i="10" s="1" a="1"/>
  <c r="O47" i="10" s="1"/>
  <c r="AH48" i="10"/>
  <c r="G47" i="10" s="1"/>
  <c r="F46" i="10"/>
  <c r="J46" i="10" a="1"/>
  <c r="J46" i="10" s="1"/>
  <c r="F45" i="9"/>
  <c r="J45" i="9" a="1"/>
  <c r="J45" i="9" s="1"/>
  <c r="AG47" i="9"/>
  <c r="P44" i="9"/>
  <c r="I44" i="9" a="1"/>
  <c r="I44" i="9" s="1"/>
  <c r="AH47" i="8"/>
  <c r="AG48" i="8" s="1"/>
  <c r="G46" i="8"/>
  <c r="AI47" i="8"/>
  <c r="N46" i="8" s="1"/>
  <c r="O46" i="8" s="1" a="1"/>
  <c r="O46" i="8" s="1"/>
  <c r="F45" i="8"/>
  <c r="J45" i="8" a="1"/>
  <c r="J45" i="8" s="1"/>
  <c r="AI46" i="7"/>
  <c r="N45" i="7" s="1"/>
  <c r="O45" i="7" s="1" a="1"/>
  <c r="O45" i="7" s="1"/>
  <c r="AH46" i="7"/>
  <c r="AG47" i="7" s="1"/>
  <c r="G45" i="7"/>
  <c r="P44" i="7"/>
  <c r="I44" i="7" a="1"/>
  <c r="I44" i="7" s="1"/>
  <c r="P44" i="6"/>
  <c r="I44" i="6" a="1"/>
  <c r="I44" i="6" s="1"/>
  <c r="AH47" i="6"/>
  <c r="AG48" i="6" s="1"/>
  <c r="G46" i="6"/>
  <c r="AI47" i="6"/>
  <c r="N46" i="6" s="1"/>
  <c r="O46" i="6" s="1" a="1"/>
  <c r="O46" i="6" s="1"/>
  <c r="I45" i="6" a="1"/>
  <c r="I45" i="6" s="1"/>
  <c r="P45" i="6"/>
  <c r="AI52" i="5"/>
  <c r="N51" i="5" s="1"/>
  <c r="O51" i="5" s="1" a="1"/>
  <c r="O51" i="5" s="1"/>
  <c r="AH52" i="5"/>
  <c r="AG53" i="5" s="1"/>
  <c r="G50" i="5"/>
  <c r="I49" i="5" a="1"/>
  <c r="I49" i="5" s="1"/>
  <c r="P49" i="5"/>
  <c r="F47" i="4"/>
  <c r="J47" i="4" a="1"/>
  <c r="J47" i="4" s="1"/>
  <c r="AG49" i="4"/>
  <c r="AG48" i="1"/>
  <c r="F46" i="1"/>
  <c r="AI48" i="1"/>
  <c r="N47" i="1" s="1"/>
  <c r="O47" i="1" s="1" a="1"/>
  <c r="O47" i="1" s="1"/>
  <c r="AH48" i="1"/>
  <c r="AG49" i="1" s="1"/>
  <c r="F45" i="1"/>
  <c r="F48" i="13" l="1"/>
  <c r="J48" i="13" a="1"/>
  <c r="J48" i="13" s="1"/>
  <c r="AG50" i="13"/>
  <c r="AI50" i="12"/>
  <c r="N49" i="12" s="1"/>
  <c r="O49" i="12" s="1" a="1"/>
  <c r="O49" i="12" s="1"/>
  <c r="AG51" i="12"/>
  <c r="AH50" i="12"/>
  <c r="G49" i="12" s="1"/>
  <c r="P48" i="12"/>
  <c r="I48" i="12" a="1"/>
  <c r="I48" i="12" s="1"/>
  <c r="F44" i="11"/>
  <c r="J44" i="11" a="1"/>
  <c r="J44" i="11" s="1"/>
  <c r="AG46" i="11"/>
  <c r="I43" i="11" a="1"/>
  <c r="I43" i="11" s="1"/>
  <c r="P43" i="11"/>
  <c r="F47" i="10"/>
  <c r="J47" i="10" a="1"/>
  <c r="J47" i="10" s="1"/>
  <c r="AG49" i="10"/>
  <c r="P46" i="10"/>
  <c r="I46" i="10" a="1"/>
  <c r="I46" i="10" s="1"/>
  <c r="AH47" i="9"/>
  <c r="AG48" i="9" s="1"/>
  <c r="AI47" i="9"/>
  <c r="N46" i="9" s="1"/>
  <c r="O46" i="9" s="1" a="1"/>
  <c r="O46" i="9" s="1"/>
  <c r="G46" i="9"/>
  <c r="I45" i="9" a="1"/>
  <c r="I45" i="9" s="1"/>
  <c r="P45" i="9"/>
  <c r="AI48" i="8"/>
  <c r="N47" i="8" s="1"/>
  <c r="O47" i="8" s="1" a="1"/>
  <c r="O47" i="8" s="1"/>
  <c r="AH48" i="8"/>
  <c r="G47" i="8" s="1"/>
  <c r="F46" i="8"/>
  <c r="J46" i="8" a="1"/>
  <c r="J46" i="8" s="1"/>
  <c r="P45" i="8"/>
  <c r="I45" i="8" a="1"/>
  <c r="I45" i="8" s="1"/>
  <c r="AH47" i="7"/>
  <c r="AG48" i="7" s="1"/>
  <c r="AI47" i="7"/>
  <c r="N46" i="7" s="1"/>
  <c r="O46" i="7" s="1" a="1"/>
  <c r="O46" i="7" s="1"/>
  <c r="F45" i="7"/>
  <c r="J45" i="7" a="1"/>
  <c r="J45" i="7" s="1"/>
  <c r="AI48" i="6"/>
  <c r="N47" i="6" s="1"/>
  <c r="O47" i="6" s="1" a="1"/>
  <c r="O47" i="6" s="1"/>
  <c r="AH48" i="6"/>
  <c r="G47" i="6" s="1"/>
  <c r="F46" i="6"/>
  <c r="J46" i="6" a="1"/>
  <c r="J46" i="6" s="1"/>
  <c r="AI53" i="5"/>
  <c r="N52" i="5" s="1"/>
  <c r="O52" i="5" s="1" a="1"/>
  <c r="O52" i="5" s="1"/>
  <c r="AH53" i="5"/>
  <c r="G52" i="5" s="1"/>
  <c r="G51" i="5"/>
  <c r="F50" i="5"/>
  <c r="J50" i="5" a="1"/>
  <c r="J50" i="5" s="1"/>
  <c r="AI49" i="4"/>
  <c r="N48" i="4" s="1"/>
  <c r="O48" i="4" s="1" a="1"/>
  <c r="O48" i="4" s="1"/>
  <c r="G48" i="4"/>
  <c r="AH49" i="4"/>
  <c r="AG50" i="4" s="1"/>
  <c r="I47" i="4" a="1"/>
  <c r="I47" i="4" s="1"/>
  <c r="P47" i="4"/>
  <c r="G47" i="1"/>
  <c r="F47" i="1"/>
  <c r="G48" i="1"/>
  <c r="AI49" i="1"/>
  <c r="N48" i="1" s="1"/>
  <c r="O48" i="1" s="1" a="1"/>
  <c r="O48" i="1" s="1"/>
  <c r="AH49" i="1"/>
  <c r="AG50" i="1" s="1"/>
  <c r="AI50" i="13" l="1"/>
  <c r="N49" i="13" s="1"/>
  <c r="O49" i="13" s="1" a="1"/>
  <c r="O49" i="13" s="1"/>
  <c r="G49" i="13"/>
  <c r="AG51" i="13"/>
  <c r="AH50" i="13"/>
  <c r="P48" i="13"/>
  <c r="I48" i="13" a="1"/>
  <c r="I48" i="13" s="1"/>
  <c r="F49" i="12"/>
  <c r="J49" i="12" a="1"/>
  <c r="J49" i="12" s="1"/>
  <c r="AH51" i="12"/>
  <c r="G50" i="12" s="1"/>
  <c r="AI51" i="12"/>
  <c r="N50" i="12" s="1"/>
  <c r="O50" i="12" s="1" a="1"/>
  <c r="O50" i="12" s="1"/>
  <c r="AI46" i="11"/>
  <c r="N45" i="11" s="1"/>
  <c r="O45" i="11" s="1" a="1"/>
  <c r="O45" i="11" s="1"/>
  <c r="G45" i="11"/>
  <c r="AH46" i="11"/>
  <c r="AG47" i="11" s="1"/>
  <c r="P44" i="11"/>
  <c r="I44" i="11" a="1"/>
  <c r="I44" i="11" s="1"/>
  <c r="AI49" i="10"/>
  <c r="N48" i="10" s="1"/>
  <c r="O48" i="10" s="1" a="1"/>
  <c r="O48" i="10" s="1"/>
  <c r="AH49" i="10"/>
  <c r="G48" i="10" s="1"/>
  <c r="I47" i="10" a="1"/>
  <c r="I47" i="10" s="1"/>
  <c r="P47" i="10"/>
  <c r="AI48" i="9"/>
  <c r="N47" i="9" s="1"/>
  <c r="O47" i="9" s="1" a="1"/>
  <c r="O47" i="9" s="1"/>
  <c r="AH48" i="9"/>
  <c r="AG49" i="9" s="1"/>
  <c r="F46" i="9"/>
  <c r="J46" i="9" a="1"/>
  <c r="J46" i="9" s="1"/>
  <c r="F47" i="8"/>
  <c r="J47" i="8" a="1"/>
  <c r="J47" i="8" s="1"/>
  <c r="AG49" i="8"/>
  <c r="I46" i="8" a="1"/>
  <c r="I46" i="8" s="1"/>
  <c r="P46" i="8"/>
  <c r="AH48" i="7"/>
  <c r="AG49" i="7" s="1"/>
  <c r="G47" i="7"/>
  <c r="AI48" i="7"/>
  <c r="N47" i="7" s="1"/>
  <c r="O47" i="7" s="1" a="1"/>
  <c r="O47" i="7" s="1"/>
  <c r="G46" i="7"/>
  <c r="I45" i="7" a="1"/>
  <c r="I45" i="7" s="1"/>
  <c r="P45" i="7"/>
  <c r="F47" i="6"/>
  <c r="J47" i="6" a="1"/>
  <c r="J47" i="6" s="1"/>
  <c r="AG49" i="6"/>
  <c r="I46" i="6" a="1"/>
  <c r="I46" i="6" s="1"/>
  <c r="P46" i="6"/>
  <c r="F52" i="5"/>
  <c r="J52" i="5" a="1"/>
  <c r="J52" i="5" s="1"/>
  <c r="AG54" i="5"/>
  <c r="I50" i="5" a="1"/>
  <c r="I50" i="5" s="1"/>
  <c r="P50" i="5"/>
  <c r="F51" i="5"/>
  <c r="J51" i="5" a="1"/>
  <c r="J51" i="5" s="1"/>
  <c r="AI50" i="4"/>
  <c r="N49" i="4" s="1"/>
  <c r="O49" i="4" s="1" a="1"/>
  <c r="O49" i="4" s="1"/>
  <c r="G49" i="4"/>
  <c r="AH50" i="4"/>
  <c r="AG51" i="4" s="1"/>
  <c r="F48" i="4"/>
  <c r="J48" i="4" a="1"/>
  <c r="J48" i="4" s="1"/>
  <c r="F48" i="1"/>
  <c r="AI50" i="1"/>
  <c r="N49" i="1" s="1"/>
  <c r="O49" i="1" s="1" a="1"/>
  <c r="O49" i="1" s="1"/>
  <c r="AH50" i="1"/>
  <c r="G49" i="1" s="1"/>
  <c r="AG51" i="1"/>
  <c r="AG52" i="13" l="1"/>
  <c r="AH51" i="13"/>
  <c r="AI51" i="13"/>
  <c r="N50" i="13" s="1"/>
  <c r="O50" i="13" s="1" a="1"/>
  <c r="O50" i="13" s="1"/>
  <c r="G50" i="13"/>
  <c r="F49" i="13"/>
  <c r="J49" i="13" a="1"/>
  <c r="J49" i="13" s="1"/>
  <c r="F50" i="12"/>
  <c r="J50" i="12" a="1"/>
  <c r="J50" i="12" s="1"/>
  <c r="AG52" i="12"/>
  <c r="I49" i="12" a="1"/>
  <c r="I49" i="12" s="1"/>
  <c r="P49" i="12"/>
  <c r="AH47" i="11"/>
  <c r="AG48" i="11" s="1"/>
  <c r="AI47" i="11"/>
  <c r="N46" i="11" s="1"/>
  <c r="O46" i="11" s="1" a="1"/>
  <c r="O46" i="11" s="1"/>
  <c r="F45" i="11"/>
  <c r="J45" i="11" a="1"/>
  <c r="J45" i="11" s="1"/>
  <c r="F48" i="10"/>
  <c r="J48" i="10" a="1"/>
  <c r="J48" i="10" s="1"/>
  <c r="AG50" i="10"/>
  <c r="AI49" i="9"/>
  <c r="N48" i="9" s="1"/>
  <c r="O48" i="9" s="1" a="1"/>
  <c r="O48" i="9" s="1"/>
  <c r="G48" i="9"/>
  <c r="AG50" i="9"/>
  <c r="AH49" i="9"/>
  <c r="G47" i="9"/>
  <c r="I46" i="9" a="1"/>
  <c r="I46" i="9" s="1"/>
  <c r="P46" i="9"/>
  <c r="AI49" i="8"/>
  <c r="N48" i="8" s="1"/>
  <c r="O48" i="8" s="1" a="1"/>
  <c r="O48" i="8" s="1"/>
  <c r="G48" i="8"/>
  <c r="AH49" i="8"/>
  <c r="AG50" i="8" s="1"/>
  <c r="I47" i="8" a="1"/>
  <c r="I47" i="8" s="1"/>
  <c r="P47" i="8"/>
  <c r="AI49" i="7"/>
  <c r="N48" i="7" s="1"/>
  <c r="O48" i="7" s="1" a="1"/>
  <c r="O48" i="7" s="1"/>
  <c r="AH49" i="7"/>
  <c r="G48" i="7" s="1"/>
  <c r="J47" i="7" a="1"/>
  <c r="J47" i="7" s="1"/>
  <c r="F47" i="7"/>
  <c r="F46" i="7"/>
  <c r="J46" i="7" a="1"/>
  <c r="J46" i="7" s="1"/>
  <c r="AI49" i="6"/>
  <c r="N48" i="6" s="1"/>
  <c r="O48" i="6" s="1" a="1"/>
  <c r="O48" i="6" s="1"/>
  <c r="G48" i="6"/>
  <c r="AH49" i="6"/>
  <c r="AG50" i="6" s="1"/>
  <c r="I47" i="6" a="1"/>
  <c r="I47" i="6" s="1"/>
  <c r="P47" i="6"/>
  <c r="AI54" i="5"/>
  <c r="N53" i="5" s="1"/>
  <c r="O53" i="5" s="1" a="1"/>
  <c r="O53" i="5" s="1"/>
  <c r="AH54" i="5"/>
  <c r="G53" i="5" s="1"/>
  <c r="I51" i="5" a="1"/>
  <c r="I51" i="5" s="1"/>
  <c r="P51" i="5"/>
  <c r="P52" i="5"/>
  <c r="I52" i="5" a="1"/>
  <c r="I52" i="5" s="1"/>
  <c r="F49" i="4"/>
  <c r="J49" i="4" a="1"/>
  <c r="J49" i="4" s="1"/>
  <c r="AH51" i="4"/>
  <c r="AG52" i="4" s="1"/>
  <c r="AI51" i="4"/>
  <c r="N50" i="4" s="1"/>
  <c r="O50" i="4" s="1" a="1"/>
  <c r="O50" i="4" s="1"/>
  <c r="P48" i="4"/>
  <c r="I48" i="4" a="1"/>
  <c r="I48" i="4" s="1"/>
  <c r="F49" i="1"/>
  <c r="G50" i="1"/>
  <c r="AI51" i="1"/>
  <c r="N50" i="1" s="1"/>
  <c r="O50" i="1" s="1" a="1"/>
  <c r="O50" i="1" s="1"/>
  <c r="AH51" i="1"/>
  <c r="AG52" i="1" s="1"/>
  <c r="AG55" i="5" l="1"/>
  <c r="G50" i="4"/>
  <c r="F50" i="13"/>
  <c r="J50" i="13" a="1"/>
  <c r="J50" i="13" s="1"/>
  <c r="I49" i="13" a="1"/>
  <c r="I49" i="13" s="1"/>
  <c r="P49" i="13"/>
  <c r="AI52" i="13"/>
  <c r="N51" i="13" s="1"/>
  <c r="O51" i="13" s="1" a="1"/>
  <c r="O51" i="13" s="1"/>
  <c r="G51" i="13"/>
  <c r="AH52" i="13"/>
  <c r="AG53" i="13" s="1"/>
  <c r="AI52" i="12"/>
  <c r="N51" i="12" s="1"/>
  <c r="O51" i="12" s="1" a="1"/>
  <c r="O51" i="12" s="1"/>
  <c r="G51" i="12"/>
  <c r="AH52" i="12"/>
  <c r="AG53" i="12"/>
  <c r="I50" i="12" a="1"/>
  <c r="I50" i="12" s="1"/>
  <c r="P50" i="12"/>
  <c r="AI48" i="11"/>
  <c r="N47" i="11" s="1"/>
  <c r="O47" i="11" s="1" a="1"/>
  <c r="O47" i="11" s="1"/>
  <c r="AH48" i="11"/>
  <c r="G47" i="11" s="1"/>
  <c r="AG49" i="11"/>
  <c r="G46" i="11"/>
  <c r="I45" i="11" a="1"/>
  <c r="I45" i="11" s="1"/>
  <c r="P45" i="11"/>
  <c r="AI50" i="10"/>
  <c r="N49" i="10" s="1"/>
  <c r="O49" i="10" s="1" a="1"/>
  <c r="O49" i="10" s="1"/>
  <c r="G49" i="10"/>
  <c r="AH50" i="10"/>
  <c r="AG51" i="10" s="1"/>
  <c r="P48" i="10"/>
  <c r="I48" i="10" a="1"/>
  <c r="I48" i="10" s="1"/>
  <c r="AI50" i="9"/>
  <c r="N49" i="9" s="1"/>
  <c r="O49" i="9" s="1" a="1"/>
  <c r="O49" i="9" s="1"/>
  <c r="AH50" i="9"/>
  <c r="G49" i="9" s="1"/>
  <c r="F48" i="9"/>
  <c r="J48" i="9" a="1"/>
  <c r="J48" i="9" s="1"/>
  <c r="J47" i="9" a="1"/>
  <c r="J47" i="9" s="1"/>
  <c r="F47" i="9"/>
  <c r="AI50" i="8"/>
  <c r="N49" i="8" s="1"/>
  <c r="O49" i="8" s="1" a="1"/>
  <c r="O49" i="8" s="1"/>
  <c r="AH50" i="8"/>
  <c r="G49" i="8" s="1"/>
  <c r="F48" i="8"/>
  <c r="J48" i="8" a="1"/>
  <c r="J48" i="8" s="1"/>
  <c r="F48" i="7"/>
  <c r="J48" i="7" a="1"/>
  <c r="J48" i="7" s="1"/>
  <c r="P46" i="7"/>
  <c r="I46" i="7" a="1"/>
  <c r="I46" i="7" s="1"/>
  <c r="AG50" i="7"/>
  <c r="P47" i="7"/>
  <c r="I47" i="7" a="1"/>
  <c r="I47" i="7" s="1"/>
  <c r="AI50" i="6"/>
  <c r="N49" i="6" s="1"/>
  <c r="O49" i="6" s="1" a="1"/>
  <c r="O49" i="6" s="1"/>
  <c r="AH50" i="6"/>
  <c r="G49" i="6" s="1"/>
  <c r="F48" i="6"/>
  <c r="J48" i="6" a="1"/>
  <c r="J48" i="6" s="1"/>
  <c r="F53" i="5"/>
  <c r="J53" i="5" a="1"/>
  <c r="J53" i="5" s="1"/>
  <c r="AH55" i="5"/>
  <c r="G54" i="5"/>
  <c r="AG56" i="5"/>
  <c r="AI55" i="5"/>
  <c r="N54" i="5" s="1"/>
  <c r="O54" i="5" s="1" a="1"/>
  <c r="O54" i="5" s="1"/>
  <c r="S21" i="5" s="1"/>
  <c r="AI52" i="4"/>
  <c r="N51" i="4" s="1"/>
  <c r="O51" i="4" s="1" a="1"/>
  <c r="O51" i="4" s="1"/>
  <c r="AH52" i="4"/>
  <c r="G51" i="4" s="1"/>
  <c r="AG53" i="4"/>
  <c r="F50" i="4"/>
  <c r="J50" i="4" a="1"/>
  <c r="J50" i="4" s="1"/>
  <c r="I49" i="4" a="1"/>
  <c r="I49" i="4" s="1"/>
  <c r="P49" i="4"/>
  <c r="F50" i="1"/>
  <c r="AI52" i="1"/>
  <c r="N51" i="1" s="1"/>
  <c r="O51" i="1" s="1" a="1"/>
  <c r="O51" i="1" s="1"/>
  <c r="G51" i="1"/>
  <c r="AH52" i="1"/>
  <c r="AG53" i="1" s="1"/>
  <c r="AI53" i="13" l="1"/>
  <c r="N52" i="13" s="1"/>
  <c r="O52" i="13" s="1" a="1"/>
  <c r="O52" i="13" s="1"/>
  <c r="AH53" i="13"/>
  <c r="AG54" i="13" s="1"/>
  <c r="F51" i="13"/>
  <c r="J51" i="13" a="1"/>
  <c r="J51" i="13" s="1"/>
  <c r="I50" i="13" a="1"/>
  <c r="I50" i="13" s="1"/>
  <c r="P50" i="13"/>
  <c r="AI53" i="12"/>
  <c r="N52" i="12" s="1"/>
  <c r="O52" i="12" s="1" a="1"/>
  <c r="O52" i="12" s="1"/>
  <c r="AH53" i="12"/>
  <c r="G52" i="12" s="1"/>
  <c r="F51" i="12"/>
  <c r="J51" i="12" a="1"/>
  <c r="J51" i="12" s="1"/>
  <c r="F47" i="11"/>
  <c r="J47" i="11" a="1"/>
  <c r="J47" i="11" s="1"/>
  <c r="AI49" i="11"/>
  <c r="N48" i="11" s="1"/>
  <c r="O48" i="11" s="1" a="1"/>
  <c r="O48" i="11" s="1"/>
  <c r="G48" i="11"/>
  <c r="AH49" i="11"/>
  <c r="AG50" i="11" s="1"/>
  <c r="F46" i="11"/>
  <c r="J46" i="11" a="1"/>
  <c r="J46" i="11" s="1"/>
  <c r="AH51" i="10"/>
  <c r="AG52" i="10" s="1"/>
  <c r="AI51" i="10"/>
  <c r="N50" i="10" s="1"/>
  <c r="O50" i="10" s="1" a="1"/>
  <c r="O50" i="10" s="1"/>
  <c r="F49" i="10"/>
  <c r="J49" i="10" a="1"/>
  <c r="J49" i="10" s="1"/>
  <c r="F49" i="9"/>
  <c r="J49" i="9" a="1"/>
  <c r="J49" i="9" s="1"/>
  <c r="I47" i="9" a="1"/>
  <c r="I47" i="9" s="1"/>
  <c r="P47" i="9"/>
  <c r="AG51" i="9"/>
  <c r="I48" i="9" a="1"/>
  <c r="I48" i="9" s="1"/>
  <c r="P48" i="9"/>
  <c r="F49" i="8"/>
  <c r="J49" i="8" a="1"/>
  <c r="J49" i="8" s="1"/>
  <c r="AG51" i="8"/>
  <c r="P48" i="8"/>
  <c r="I48" i="8" a="1"/>
  <c r="I48" i="8" s="1"/>
  <c r="AI50" i="7"/>
  <c r="N49" i="7" s="1"/>
  <c r="O49" i="7" s="1" a="1"/>
  <c r="O49" i="7" s="1"/>
  <c r="AH50" i="7"/>
  <c r="G49" i="7" s="1"/>
  <c r="P48" i="7"/>
  <c r="I48" i="7" a="1"/>
  <c r="I48" i="7" s="1"/>
  <c r="F49" i="6"/>
  <c r="J49" i="6" a="1"/>
  <c r="J49" i="6" s="1"/>
  <c r="P48" i="6"/>
  <c r="I48" i="6" a="1"/>
  <c r="I48" i="6" s="1"/>
  <c r="AG51" i="6"/>
  <c r="F54" i="5"/>
  <c r="J54" i="5" a="1"/>
  <c r="J54" i="5" s="1"/>
  <c r="AI56" i="5"/>
  <c r="AH56" i="5"/>
  <c r="AG57" i="5" s="1"/>
  <c r="G55" i="5"/>
  <c r="J55" i="5" s="1" a="1"/>
  <c r="J55" i="5" s="1"/>
  <c r="I53" i="5" a="1"/>
  <c r="I53" i="5" s="1"/>
  <c r="P53" i="5"/>
  <c r="F51" i="4"/>
  <c r="J51" i="4" a="1"/>
  <c r="J51" i="4" s="1"/>
  <c r="AI53" i="4"/>
  <c r="N52" i="4" s="1"/>
  <c r="O52" i="4" s="1" a="1"/>
  <c r="O52" i="4" s="1"/>
  <c r="AH53" i="4"/>
  <c r="AG54" i="4" s="1"/>
  <c r="I50" i="4" a="1"/>
  <c r="I50" i="4" s="1"/>
  <c r="P50" i="4"/>
  <c r="F51" i="1"/>
  <c r="AI53" i="1"/>
  <c r="N52" i="1" s="1"/>
  <c r="O52" i="1" s="1" a="1"/>
  <c r="O52" i="1" s="1"/>
  <c r="AH53" i="1"/>
  <c r="AG54" i="1" s="1"/>
  <c r="S29" i="5" l="1"/>
  <c r="G52" i="4"/>
  <c r="AI54" i="13"/>
  <c r="N53" i="13" s="1"/>
  <c r="O53" i="13" s="1" a="1"/>
  <c r="O53" i="13" s="1"/>
  <c r="G53" i="13"/>
  <c r="AH54" i="13"/>
  <c r="AG55" i="13" s="1"/>
  <c r="G52" i="13"/>
  <c r="I51" i="13" a="1"/>
  <c r="I51" i="13" s="1"/>
  <c r="P51" i="13"/>
  <c r="F52" i="12"/>
  <c r="J52" i="12" a="1"/>
  <c r="J52" i="12" s="1"/>
  <c r="AG54" i="12"/>
  <c r="P51" i="12"/>
  <c r="I51" i="12" a="1"/>
  <c r="I51" i="12" s="1"/>
  <c r="AI50" i="11"/>
  <c r="N49" i="11" s="1"/>
  <c r="O49" i="11" s="1" a="1"/>
  <c r="O49" i="11" s="1"/>
  <c r="AH50" i="11"/>
  <c r="G49" i="11" s="1"/>
  <c r="I46" i="11" a="1"/>
  <c r="I46" i="11" s="1"/>
  <c r="P46" i="11"/>
  <c r="F48" i="11"/>
  <c r="J48" i="11" a="1"/>
  <c r="J48" i="11" s="1"/>
  <c r="I47" i="11" a="1"/>
  <c r="I47" i="11" s="1"/>
  <c r="P47" i="11"/>
  <c r="AI52" i="10"/>
  <c r="N51" i="10" s="1"/>
  <c r="O51" i="10" s="1" a="1"/>
  <c r="O51" i="10" s="1"/>
  <c r="G51" i="10"/>
  <c r="AH52" i="10"/>
  <c r="AG53" i="10"/>
  <c r="G50" i="10"/>
  <c r="I49" i="10" a="1"/>
  <c r="I49" i="10" s="1"/>
  <c r="P49" i="10"/>
  <c r="AH51" i="9"/>
  <c r="AG52" i="9" s="1"/>
  <c r="G50" i="9"/>
  <c r="AI51" i="9"/>
  <c r="N50" i="9" s="1"/>
  <c r="O50" i="9" s="1" a="1"/>
  <c r="O50" i="9" s="1"/>
  <c r="P49" i="9"/>
  <c r="I49" i="9" a="1"/>
  <c r="I49" i="9" s="1"/>
  <c r="AG52" i="8"/>
  <c r="AH51" i="8"/>
  <c r="G50" i="8" s="1"/>
  <c r="AI51" i="8"/>
  <c r="N50" i="8" s="1"/>
  <c r="O50" i="8" s="1" a="1"/>
  <c r="O50" i="8" s="1"/>
  <c r="I49" i="8" a="1"/>
  <c r="I49" i="8" s="1"/>
  <c r="P49" i="8"/>
  <c r="F49" i="7"/>
  <c r="J49" i="7" a="1"/>
  <c r="J49" i="7" s="1"/>
  <c r="AG51" i="7"/>
  <c r="AH51" i="6"/>
  <c r="AG52" i="6" s="1"/>
  <c r="AI51" i="6"/>
  <c r="N50" i="6" s="1"/>
  <c r="O50" i="6" s="1" a="1"/>
  <c r="O50" i="6" s="1"/>
  <c r="G50" i="6"/>
  <c r="I49" i="6" a="1"/>
  <c r="I49" i="6" s="1"/>
  <c r="P49" i="6"/>
  <c r="AH57" i="5"/>
  <c r="AG58" i="5" s="1"/>
  <c r="AI57" i="5"/>
  <c r="P54" i="5"/>
  <c r="I54" i="5" a="1"/>
  <c r="I54" i="5" s="1"/>
  <c r="S28" i="5" s="1"/>
  <c r="AI54" i="4"/>
  <c r="N53" i="4" s="1"/>
  <c r="O53" i="4" s="1" a="1"/>
  <c r="O53" i="4" s="1"/>
  <c r="AH54" i="4"/>
  <c r="G53" i="4" s="1"/>
  <c r="F52" i="4"/>
  <c r="J52" i="4" a="1"/>
  <c r="J52" i="4" s="1"/>
  <c r="I51" i="4" a="1"/>
  <c r="I51" i="4" s="1"/>
  <c r="P51" i="4"/>
  <c r="AI54" i="1"/>
  <c r="N53" i="1" s="1"/>
  <c r="O53" i="1" s="1" a="1"/>
  <c r="O53" i="1" s="1"/>
  <c r="AH54" i="1"/>
  <c r="G53" i="1" s="1"/>
  <c r="G52" i="1"/>
  <c r="S30" i="5" l="1"/>
  <c r="S19" i="5"/>
  <c r="S22" i="5" s="1"/>
  <c r="S23" i="5" s="1"/>
  <c r="E5" i="3" s="1"/>
  <c r="AH55" i="13"/>
  <c r="G54" i="13"/>
  <c r="AG56" i="13"/>
  <c r="AI55" i="13"/>
  <c r="N54" i="13" s="1"/>
  <c r="O54" i="13" s="1" a="1"/>
  <c r="O54" i="13" s="1"/>
  <c r="S21" i="13" s="1"/>
  <c r="F53" i="13"/>
  <c r="J53" i="13" a="1"/>
  <c r="J53" i="13" s="1"/>
  <c r="F52" i="13"/>
  <c r="J52" i="13" a="1"/>
  <c r="J52" i="13" s="1"/>
  <c r="AI54" i="12"/>
  <c r="N53" i="12" s="1"/>
  <c r="O53" i="12" s="1" a="1"/>
  <c r="O53" i="12" s="1"/>
  <c r="G53" i="12"/>
  <c r="AG55" i="12"/>
  <c r="AH54" i="12"/>
  <c r="P52" i="12"/>
  <c r="I52" i="12" a="1"/>
  <c r="I52" i="12" s="1"/>
  <c r="F49" i="11"/>
  <c r="J49" i="11" a="1"/>
  <c r="J49" i="11" s="1"/>
  <c r="I48" i="11" a="1"/>
  <c r="I48" i="11" s="1"/>
  <c r="P48" i="11"/>
  <c r="AG51" i="11"/>
  <c r="S25" i="5"/>
  <c r="G5" i="3" s="1"/>
  <c r="AI53" i="10"/>
  <c r="N52" i="10" s="1"/>
  <c r="O52" i="10" s="1" a="1"/>
  <c r="O52" i="10" s="1"/>
  <c r="AH53" i="10"/>
  <c r="G52" i="10" s="1"/>
  <c r="F51" i="10"/>
  <c r="J51" i="10" a="1"/>
  <c r="J51" i="10" s="1"/>
  <c r="F50" i="10"/>
  <c r="J50" i="10" a="1"/>
  <c r="J50" i="10" s="1"/>
  <c r="AI52" i="9"/>
  <c r="N51" i="9" s="1"/>
  <c r="O51" i="9" s="1" a="1"/>
  <c r="O51" i="9" s="1"/>
  <c r="AH52" i="9"/>
  <c r="G51" i="9" s="1"/>
  <c r="AG53" i="9"/>
  <c r="F50" i="9"/>
  <c r="J50" i="9" a="1"/>
  <c r="J50" i="9" s="1"/>
  <c r="F50" i="8"/>
  <c r="J50" i="8" a="1"/>
  <c r="J50" i="8" s="1"/>
  <c r="AI52" i="8"/>
  <c r="N51" i="8" s="1"/>
  <c r="O51" i="8" s="1" a="1"/>
  <c r="O51" i="8" s="1"/>
  <c r="G51" i="8"/>
  <c r="AH52" i="8"/>
  <c r="AG53" i="8"/>
  <c r="AH51" i="7"/>
  <c r="AG52" i="7" s="1"/>
  <c r="AI51" i="7"/>
  <c r="N50" i="7" s="1"/>
  <c r="O50" i="7" s="1" a="1"/>
  <c r="O50" i="7" s="1"/>
  <c r="G50" i="7"/>
  <c r="I49" i="7" a="1"/>
  <c r="I49" i="7" s="1"/>
  <c r="P49" i="7"/>
  <c r="AI52" i="6"/>
  <c r="N51" i="6" s="1"/>
  <c r="O51" i="6" s="1" a="1"/>
  <c r="O51" i="6" s="1"/>
  <c r="AH52" i="6"/>
  <c r="G51" i="6" s="1"/>
  <c r="F50" i="6"/>
  <c r="J50" i="6" a="1"/>
  <c r="J50" i="6" s="1"/>
  <c r="AI58" i="5"/>
  <c r="AH58" i="5"/>
  <c r="AG59" i="5" s="1"/>
  <c r="J53" i="4" a="1"/>
  <c r="J53" i="4" s="1"/>
  <c r="F53" i="4"/>
  <c r="AG55" i="4"/>
  <c r="I52" i="4" a="1"/>
  <c r="I52" i="4" s="1"/>
  <c r="P52" i="4"/>
  <c r="F53" i="1"/>
  <c r="AG55" i="1"/>
  <c r="F52" i="1"/>
  <c r="D5" i="3" l="1"/>
  <c r="AG53" i="6"/>
  <c r="P52" i="13"/>
  <c r="I52" i="13" a="1"/>
  <c r="I52" i="13" s="1"/>
  <c r="AG57" i="13"/>
  <c r="AI56" i="13"/>
  <c r="AH56" i="13"/>
  <c r="G55" i="13"/>
  <c r="J55" i="13" s="1" a="1"/>
  <c r="J55" i="13" s="1"/>
  <c r="F54" i="13"/>
  <c r="J54" i="13" a="1"/>
  <c r="J54" i="13" s="1"/>
  <c r="I53" i="13" a="1"/>
  <c r="I53" i="13" s="1"/>
  <c r="P53" i="13"/>
  <c r="AH55" i="12"/>
  <c r="G54" i="12" s="1"/>
  <c r="AI55" i="12"/>
  <c r="N54" i="12" s="1"/>
  <c r="O54" i="12" s="1" a="1"/>
  <c r="O54" i="12" s="1"/>
  <c r="S21" i="12" s="1"/>
  <c r="J53" i="12" a="1"/>
  <c r="J53" i="12" s="1"/>
  <c r="F53" i="12"/>
  <c r="AH51" i="11"/>
  <c r="AG52" i="11" s="1"/>
  <c r="AI51" i="11"/>
  <c r="N50" i="11" s="1"/>
  <c r="O50" i="11" s="1" a="1"/>
  <c r="O50" i="11" s="1"/>
  <c r="G50" i="11"/>
  <c r="I49" i="11" a="1"/>
  <c r="I49" i="11" s="1"/>
  <c r="P49" i="11"/>
  <c r="F52" i="10"/>
  <c r="J52" i="10" a="1"/>
  <c r="J52" i="10" s="1"/>
  <c r="P50" i="10"/>
  <c r="I50" i="10" a="1"/>
  <c r="I50" i="10" s="1"/>
  <c r="AG54" i="10"/>
  <c r="I51" i="10" a="1"/>
  <c r="I51" i="10" s="1"/>
  <c r="P51" i="10"/>
  <c r="J51" i="9" a="1"/>
  <c r="J51" i="9" s="1"/>
  <c r="F51" i="9"/>
  <c r="AI53" i="9"/>
  <c r="N52" i="9" s="1"/>
  <c r="O52" i="9" s="1" a="1"/>
  <c r="O52" i="9" s="1"/>
  <c r="AH53" i="9"/>
  <c r="AG54" i="9" s="1"/>
  <c r="I50" i="9" a="1"/>
  <c r="I50" i="9" s="1"/>
  <c r="P50" i="9"/>
  <c r="F51" i="8"/>
  <c r="J51" i="8" a="1"/>
  <c r="J51" i="8" s="1"/>
  <c r="AI53" i="8"/>
  <c r="N52" i="8" s="1"/>
  <c r="O52" i="8" s="1" a="1"/>
  <c r="O52" i="8" s="1"/>
  <c r="AH53" i="8"/>
  <c r="AG54" i="8" s="1"/>
  <c r="I50" i="8" a="1"/>
  <c r="I50" i="8" s="1"/>
  <c r="P50" i="8"/>
  <c r="AI52" i="7"/>
  <c r="N51" i="7" s="1"/>
  <c r="O51" i="7" s="1" a="1"/>
  <c r="O51" i="7" s="1"/>
  <c r="AH52" i="7"/>
  <c r="G51" i="7" s="1"/>
  <c r="AG53" i="7"/>
  <c r="F50" i="7"/>
  <c r="J50" i="7" a="1"/>
  <c r="J50" i="7" s="1"/>
  <c r="F51" i="6"/>
  <c r="J51" i="6" a="1"/>
  <c r="J51" i="6" s="1"/>
  <c r="AI53" i="6"/>
  <c r="N52" i="6" s="1"/>
  <c r="O52" i="6" s="1" a="1"/>
  <c r="O52" i="6" s="1"/>
  <c r="AH53" i="6"/>
  <c r="AG54" i="6" s="1"/>
  <c r="I50" i="6" a="1"/>
  <c r="I50" i="6" s="1"/>
  <c r="P50" i="6"/>
  <c r="AI59" i="5"/>
  <c r="AH59" i="5"/>
  <c r="AG60" i="5" s="1"/>
  <c r="AH55" i="4"/>
  <c r="G54" i="4"/>
  <c r="AG56" i="4"/>
  <c r="AI55" i="4"/>
  <c r="N54" i="4" s="1"/>
  <c r="O54" i="4" s="1" a="1"/>
  <c r="O54" i="4" s="1"/>
  <c r="S21" i="4" s="1"/>
  <c r="I53" i="4" a="1"/>
  <c r="I53" i="4" s="1"/>
  <c r="P53" i="4"/>
  <c r="AI55" i="1"/>
  <c r="N54" i="1" s="1"/>
  <c r="O54" i="1" s="1" a="1"/>
  <c r="O54" i="1" s="1"/>
  <c r="S21" i="1" s="1"/>
  <c r="S22" i="1" s="1"/>
  <c r="AH55" i="1"/>
  <c r="AG56" i="1" s="1"/>
  <c r="S29" i="13" l="1"/>
  <c r="S30" i="13"/>
  <c r="S25" i="1"/>
  <c r="D3" i="3"/>
  <c r="AH57" i="13"/>
  <c r="AG58" i="13"/>
  <c r="AI57" i="13"/>
  <c r="I54" i="13" a="1"/>
  <c r="I54" i="13" s="1"/>
  <c r="P54" i="13"/>
  <c r="F54" i="12"/>
  <c r="J54" i="12" a="1"/>
  <c r="J54" i="12" s="1"/>
  <c r="AG56" i="12"/>
  <c r="I53" i="12" a="1"/>
  <c r="I53" i="12" s="1"/>
  <c r="P53" i="12"/>
  <c r="AI52" i="11"/>
  <c r="N51" i="11" s="1"/>
  <c r="O51" i="11" s="1" a="1"/>
  <c r="O51" i="11" s="1"/>
  <c r="G51" i="11"/>
  <c r="AH52" i="11"/>
  <c r="AG53" i="11"/>
  <c r="F50" i="11"/>
  <c r="J50" i="11" a="1"/>
  <c r="J50" i="11" s="1"/>
  <c r="AI54" i="10"/>
  <c r="N53" i="10" s="1"/>
  <c r="O53" i="10" s="1" a="1"/>
  <c r="O53" i="10" s="1"/>
  <c r="AH54" i="10"/>
  <c r="G53" i="10" s="1"/>
  <c r="P52" i="10"/>
  <c r="I52" i="10" a="1"/>
  <c r="I52" i="10" s="1"/>
  <c r="AI54" i="9"/>
  <c r="N53" i="9" s="1"/>
  <c r="O53" i="9" s="1" a="1"/>
  <c r="O53" i="9" s="1"/>
  <c r="G53" i="9"/>
  <c r="AG55" i="9"/>
  <c r="AH54" i="9"/>
  <c r="G52" i="9"/>
  <c r="P51" i="9"/>
  <c r="I51" i="9" a="1"/>
  <c r="I51" i="9" s="1"/>
  <c r="AI54" i="8"/>
  <c r="N53" i="8" s="1"/>
  <c r="O53" i="8" s="1" a="1"/>
  <c r="O53" i="8" s="1"/>
  <c r="AH54" i="8"/>
  <c r="G53" i="8" s="1"/>
  <c r="G52" i="8"/>
  <c r="P51" i="8"/>
  <c r="I51" i="8" a="1"/>
  <c r="I51" i="8" s="1"/>
  <c r="J51" i="7" a="1"/>
  <c r="J51" i="7" s="1"/>
  <c r="F51" i="7"/>
  <c r="AI53" i="7"/>
  <c r="N52" i="7" s="1"/>
  <c r="O52" i="7" s="1" a="1"/>
  <c r="O52" i="7" s="1"/>
  <c r="AH53" i="7"/>
  <c r="G52" i="7" s="1"/>
  <c r="I50" i="7" a="1"/>
  <c r="I50" i="7" s="1"/>
  <c r="P50" i="7"/>
  <c r="AI54" i="6"/>
  <c r="N53" i="6" s="1"/>
  <c r="O53" i="6" s="1" a="1"/>
  <c r="O53" i="6" s="1"/>
  <c r="AH54" i="6"/>
  <c r="G53" i="6" s="1"/>
  <c r="G52" i="6"/>
  <c r="I51" i="6" a="1"/>
  <c r="I51" i="6" s="1"/>
  <c r="P51" i="6"/>
  <c r="AH60" i="5"/>
  <c r="AG61" i="5" s="1"/>
  <c r="AI60" i="5"/>
  <c r="AI56" i="4"/>
  <c r="AH56" i="4"/>
  <c r="AG57" i="4" s="1"/>
  <c r="F54" i="4"/>
  <c r="J54" i="4" a="1"/>
  <c r="J54" i="4" s="1"/>
  <c r="S23" i="1"/>
  <c r="AI56" i="1"/>
  <c r="AH56" i="1"/>
  <c r="AG57" i="1" s="1"/>
  <c r="G54" i="1"/>
  <c r="S19" i="13" l="1"/>
  <c r="S22" i="13" s="1"/>
  <c r="D13" i="3" s="1"/>
  <c r="S28" i="13"/>
  <c r="E3" i="3"/>
  <c r="G3" i="3"/>
  <c r="AG54" i="7"/>
  <c r="AG55" i="6"/>
  <c r="S25" i="13"/>
  <c r="G13" i="3" s="1"/>
  <c r="S23" i="13"/>
  <c r="S24" i="5"/>
  <c r="F5" i="3" s="1"/>
  <c r="G55" i="4"/>
  <c r="J55" i="4" s="1" a="1"/>
  <c r="J55" i="4" s="1"/>
  <c r="AI58" i="13"/>
  <c r="AH58" i="13"/>
  <c r="AG59" i="13"/>
  <c r="AG57" i="12"/>
  <c r="AI56" i="12"/>
  <c r="AH56" i="12"/>
  <c r="G55" i="12"/>
  <c r="J55" i="12" s="1" a="1"/>
  <c r="J55" i="12" s="1"/>
  <c r="I54" i="12" a="1"/>
  <c r="I54" i="12" s="1"/>
  <c r="S28" i="12" s="1"/>
  <c r="AI53" i="11"/>
  <c r="N52" i="11" s="1"/>
  <c r="O52" i="11" s="1" a="1"/>
  <c r="O52" i="11" s="1"/>
  <c r="AH53" i="11"/>
  <c r="G52" i="11" s="1"/>
  <c r="F51" i="11"/>
  <c r="J51" i="11" a="1"/>
  <c r="J51" i="11" s="1"/>
  <c r="P50" i="11"/>
  <c r="I50" i="11" a="1"/>
  <c r="I50" i="11" s="1"/>
  <c r="F53" i="10"/>
  <c r="J53" i="10" a="1"/>
  <c r="J53" i="10" s="1"/>
  <c r="AG55" i="10"/>
  <c r="AH55" i="9"/>
  <c r="G54" i="9" s="1"/>
  <c r="AG56" i="9"/>
  <c r="AI55" i="9"/>
  <c r="N54" i="9" s="1"/>
  <c r="O54" i="9" s="1" a="1"/>
  <c r="O54" i="9" s="1"/>
  <c r="S21" i="9" s="1"/>
  <c r="F53" i="9"/>
  <c r="J53" i="9" a="1"/>
  <c r="J53" i="9" s="1"/>
  <c r="F52" i="9"/>
  <c r="J52" i="9" a="1"/>
  <c r="J52" i="9" s="1"/>
  <c r="F53" i="8"/>
  <c r="J53" i="8" a="1"/>
  <c r="J53" i="8" s="1"/>
  <c r="AG55" i="8"/>
  <c r="F52" i="8"/>
  <c r="J52" i="8" a="1"/>
  <c r="J52" i="8" s="1"/>
  <c r="F52" i="7"/>
  <c r="J52" i="7" a="1"/>
  <c r="J52" i="7" s="1"/>
  <c r="P51" i="7"/>
  <c r="I51" i="7" a="1"/>
  <c r="I51" i="7" s="1"/>
  <c r="AI54" i="7"/>
  <c r="N53" i="7" s="1"/>
  <c r="O53" i="7" s="1" a="1"/>
  <c r="O53" i="7" s="1"/>
  <c r="AH54" i="7"/>
  <c r="G53" i="7" s="1"/>
  <c r="AH55" i="6"/>
  <c r="AG56" i="6" s="1"/>
  <c r="G54" i="6"/>
  <c r="AI55" i="6"/>
  <c r="N54" i="6" s="1"/>
  <c r="O54" i="6" s="1" a="1"/>
  <c r="O54" i="6" s="1"/>
  <c r="S21" i="6" s="1"/>
  <c r="F52" i="6"/>
  <c r="J52" i="6" a="1"/>
  <c r="J52" i="6" s="1"/>
  <c r="F53" i="6"/>
  <c r="J53" i="6" a="1"/>
  <c r="J53" i="6" s="1"/>
  <c r="AI61" i="5"/>
  <c r="AH61" i="5"/>
  <c r="AG62" i="5" s="1"/>
  <c r="S24" i="1"/>
  <c r="F3" i="3" s="1"/>
  <c r="AH57" i="4"/>
  <c r="AG58" i="4"/>
  <c r="AI57" i="4"/>
  <c r="I54" i="4" a="1"/>
  <c r="I54" i="4" s="1"/>
  <c r="S28" i="4" s="1"/>
  <c r="P54" i="4"/>
  <c r="F54" i="1"/>
  <c r="AI57" i="1"/>
  <c r="AH57" i="1"/>
  <c r="AG58" i="1" s="1"/>
  <c r="G55" i="1"/>
  <c r="S29" i="12" l="1"/>
  <c r="S30" i="12"/>
  <c r="S29" i="4"/>
  <c r="S30" i="4"/>
  <c r="S24" i="13"/>
  <c r="F13" i="3" s="1"/>
  <c r="C19" i="3" s="1"/>
  <c r="E13" i="3"/>
  <c r="AG55" i="7"/>
  <c r="S19" i="4"/>
  <c r="AI59" i="13"/>
  <c r="AH59" i="13"/>
  <c r="AG60" i="13" s="1"/>
  <c r="S19" i="12"/>
  <c r="S22" i="12" s="1"/>
  <c r="P54" i="12"/>
  <c r="AH57" i="12"/>
  <c r="AG58" i="12"/>
  <c r="AI57" i="12"/>
  <c r="F52" i="11"/>
  <c r="J52" i="11" a="1"/>
  <c r="J52" i="11" s="1"/>
  <c r="AG54" i="11"/>
  <c r="I51" i="11" a="1"/>
  <c r="I51" i="11" s="1"/>
  <c r="P51" i="11"/>
  <c r="AH55" i="10"/>
  <c r="G54" i="10"/>
  <c r="AG56" i="10"/>
  <c r="AI55" i="10"/>
  <c r="N54" i="10" s="1"/>
  <c r="O54" i="10" s="1" a="1"/>
  <c r="O54" i="10" s="1"/>
  <c r="S21" i="10" s="1"/>
  <c r="I53" i="10" a="1"/>
  <c r="I53" i="10" s="1"/>
  <c r="P53" i="10"/>
  <c r="F54" i="9"/>
  <c r="J54" i="9" a="1"/>
  <c r="J54" i="9" s="1"/>
  <c r="AG57" i="9"/>
  <c r="AI56" i="9"/>
  <c r="AH56" i="9"/>
  <c r="G55" i="9"/>
  <c r="J55" i="9" s="1" a="1"/>
  <c r="J55" i="9" s="1"/>
  <c r="P52" i="9"/>
  <c r="I52" i="9" a="1"/>
  <c r="I52" i="9" s="1"/>
  <c r="P53" i="9"/>
  <c r="I53" i="9" a="1"/>
  <c r="I53" i="9" s="1"/>
  <c r="AH55" i="8"/>
  <c r="G54" i="8"/>
  <c r="AG56" i="8"/>
  <c r="AI55" i="8"/>
  <c r="N54" i="8" s="1"/>
  <c r="O54" i="8" s="1" a="1"/>
  <c r="O54" i="8" s="1"/>
  <c r="S21" i="8" s="1"/>
  <c r="P52" i="8"/>
  <c r="I52" i="8" a="1"/>
  <c r="I52" i="8" s="1"/>
  <c r="I53" i="8" a="1"/>
  <c r="I53" i="8" s="1"/>
  <c r="P53" i="8"/>
  <c r="AH55" i="7"/>
  <c r="AG56" i="7" s="1"/>
  <c r="AI55" i="7"/>
  <c r="N54" i="7" s="1"/>
  <c r="O54" i="7" s="1" a="1"/>
  <c r="O54" i="7" s="1"/>
  <c r="S21" i="7" s="1"/>
  <c r="G54" i="7"/>
  <c r="F53" i="7"/>
  <c r="J53" i="7" a="1"/>
  <c r="J53" i="7" s="1"/>
  <c r="P52" i="7"/>
  <c r="I52" i="7" a="1"/>
  <c r="I52" i="7" s="1"/>
  <c r="AI56" i="6"/>
  <c r="AH56" i="6"/>
  <c r="AG57" i="6" s="1"/>
  <c r="F54" i="6"/>
  <c r="J54" i="6" a="1"/>
  <c r="J54" i="6" s="1"/>
  <c r="P53" i="6"/>
  <c r="I53" i="6" a="1"/>
  <c r="I53" i="6" s="1"/>
  <c r="P52" i="6"/>
  <c r="I52" i="6" a="1"/>
  <c r="I52" i="6" s="1"/>
  <c r="AH62" i="5"/>
  <c r="AG63" i="5" s="1"/>
  <c r="AI62" i="5"/>
  <c r="AI58" i="4"/>
  <c r="AH58" i="4"/>
  <c r="AG59" i="4" s="1"/>
  <c r="AI58" i="1"/>
  <c r="AH58" i="1"/>
  <c r="AG59" i="1" s="1"/>
  <c r="S29" i="9" l="1"/>
  <c r="S23" i="12"/>
  <c r="D12" i="3"/>
  <c r="S22" i="4"/>
  <c r="S25" i="12"/>
  <c r="G12" i="3" s="1"/>
  <c r="AH60" i="13"/>
  <c r="AG61" i="13"/>
  <c r="AI60" i="13"/>
  <c r="AI58" i="12"/>
  <c r="AH58" i="12"/>
  <c r="AG59" i="12" s="1"/>
  <c r="AI54" i="11"/>
  <c r="N53" i="11" s="1"/>
  <c r="O53" i="11" s="1" a="1"/>
  <c r="O53" i="11" s="1"/>
  <c r="AH54" i="11"/>
  <c r="G53" i="11" s="1"/>
  <c r="P52" i="11"/>
  <c r="I52" i="11" a="1"/>
  <c r="I52" i="11" s="1"/>
  <c r="AI56" i="10"/>
  <c r="AH56" i="10"/>
  <c r="AG57" i="10" s="1"/>
  <c r="G55" i="10"/>
  <c r="J55" i="10" s="1" a="1"/>
  <c r="J55" i="10" s="1"/>
  <c r="F54" i="10"/>
  <c r="J54" i="10" a="1"/>
  <c r="J54" i="10" s="1"/>
  <c r="AH57" i="9"/>
  <c r="AG58" i="9"/>
  <c r="AI57" i="9"/>
  <c r="P54" i="9"/>
  <c r="I54" i="9" a="1"/>
  <c r="I54" i="9" s="1"/>
  <c r="S30" i="9" s="1"/>
  <c r="AI56" i="8"/>
  <c r="AH56" i="8"/>
  <c r="AG57" i="8" s="1"/>
  <c r="G55" i="8"/>
  <c r="J55" i="8" s="1" a="1"/>
  <c r="J55" i="8" s="1"/>
  <c r="F54" i="8"/>
  <c r="J54" i="8" a="1"/>
  <c r="J54" i="8" s="1"/>
  <c r="AI56" i="7"/>
  <c r="AH56" i="7"/>
  <c r="AG57" i="7" s="1"/>
  <c r="G55" i="7"/>
  <c r="J55" i="7" s="1" a="1"/>
  <c r="J55" i="7" s="1"/>
  <c r="F54" i="7"/>
  <c r="J54" i="7" a="1"/>
  <c r="J54" i="7" s="1"/>
  <c r="I53" i="7" a="1"/>
  <c r="I53" i="7" s="1"/>
  <c r="P53" i="7"/>
  <c r="AH57" i="6"/>
  <c r="AG58" i="6" s="1"/>
  <c r="AI57" i="6"/>
  <c r="G55" i="6"/>
  <c r="J55" i="6" s="1" a="1"/>
  <c r="J55" i="6" s="1"/>
  <c r="I54" i="6" a="1"/>
  <c r="I54" i="6" s="1"/>
  <c r="S28" i="6" s="1"/>
  <c r="AI63" i="5"/>
  <c r="AH63" i="5"/>
  <c r="AG64" i="5" s="1"/>
  <c r="AI59" i="4"/>
  <c r="AH59" i="4"/>
  <c r="AG60" i="4" s="1"/>
  <c r="AI59" i="1"/>
  <c r="AH59" i="1"/>
  <c r="AG60" i="1" s="1"/>
  <c r="S29" i="10" l="1"/>
  <c r="S19" i="9"/>
  <c r="S22" i="9" s="1"/>
  <c r="D9" i="3" s="1"/>
  <c r="S28" i="9"/>
  <c r="S29" i="8"/>
  <c r="S29" i="7"/>
  <c r="S29" i="6"/>
  <c r="S30" i="6"/>
  <c r="S24" i="12"/>
  <c r="F12" i="3" s="1"/>
  <c r="C18" i="3" s="1"/>
  <c r="E12" i="3"/>
  <c r="S23" i="9"/>
  <c r="S23" i="4"/>
  <c r="S25" i="4"/>
  <c r="D4" i="3"/>
  <c r="AI61" i="13"/>
  <c r="AH61" i="13"/>
  <c r="AG62" i="13" s="1"/>
  <c r="S19" i="6"/>
  <c r="S22" i="6" s="1"/>
  <c r="AI59" i="12"/>
  <c r="AH59" i="12"/>
  <c r="AG60" i="12" s="1"/>
  <c r="F53" i="11"/>
  <c r="J53" i="11" a="1"/>
  <c r="J53" i="11" s="1"/>
  <c r="S25" i="9"/>
  <c r="G9" i="3" s="1"/>
  <c r="AG55" i="11"/>
  <c r="AH57" i="10"/>
  <c r="AG58" i="10"/>
  <c r="AI57" i="10"/>
  <c r="I54" i="10" a="1"/>
  <c r="I54" i="10" s="1"/>
  <c r="P54" i="10"/>
  <c r="AI58" i="9"/>
  <c r="AH58" i="9"/>
  <c r="AG59" i="9"/>
  <c r="AH57" i="8"/>
  <c r="AG58" i="8"/>
  <c r="AI57" i="8"/>
  <c r="I54" i="8" a="1"/>
  <c r="I54" i="8" s="1"/>
  <c r="S30" i="8" s="1"/>
  <c r="P54" i="8"/>
  <c r="AH57" i="7"/>
  <c r="AI57" i="7"/>
  <c r="AG58" i="7"/>
  <c r="P54" i="7"/>
  <c r="I54" i="7" a="1"/>
  <c r="I54" i="7" s="1"/>
  <c r="P54" i="6"/>
  <c r="AI58" i="6"/>
  <c r="AH58" i="6"/>
  <c r="AG59" i="6" s="1"/>
  <c r="AH64" i="5"/>
  <c r="AG65" i="5"/>
  <c r="AI64" i="5"/>
  <c r="AH60" i="4"/>
  <c r="AG61" i="4"/>
  <c r="AI60" i="4"/>
  <c r="AI60" i="1"/>
  <c r="AH60" i="1"/>
  <c r="AG61" i="1" s="1"/>
  <c r="S19" i="10" l="1"/>
  <c r="S22" i="10" s="1"/>
  <c r="S28" i="10"/>
  <c r="S30" i="10"/>
  <c r="S19" i="8"/>
  <c r="S22" i="8" s="1"/>
  <c r="D8" i="3" s="1"/>
  <c r="S28" i="8"/>
  <c r="S19" i="7"/>
  <c r="S22" i="7" s="1"/>
  <c r="D7" i="3" s="1"/>
  <c r="S28" i="7"/>
  <c r="S30" i="7"/>
  <c r="S23" i="10"/>
  <c r="D10" i="3"/>
  <c r="S24" i="9"/>
  <c r="F9" i="3" s="1"/>
  <c r="E9" i="3"/>
  <c r="S24" i="4"/>
  <c r="E4" i="3"/>
  <c r="S23" i="6"/>
  <c r="D6" i="3"/>
  <c r="G4" i="3"/>
  <c r="S25" i="6"/>
  <c r="G6" i="3" s="1"/>
  <c r="AH62" i="13"/>
  <c r="AG63" i="13"/>
  <c r="AI62" i="13"/>
  <c r="S25" i="10"/>
  <c r="G10" i="3" s="1"/>
  <c r="S25" i="7"/>
  <c r="G7" i="3" s="1"/>
  <c r="AH60" i="12"/>
  <c r="AG61" i="12"/>
  <c r="AI60" i="12"/>
  <c r="AH55" i="11"/>
  <c r="G54" i="11"/>
  <c r="AG56" i="11"/>
  <c r="AI55" i="11"/>
  <c r="N54" i="11" s="1"/>
  <c r="O54" i="11" s="1" a="1"/>
  <c r="O54" i="11" s="1"/>
  <c r="S21" i="11" s="1"/>
  <c r="I53" i="11" a="1"/>
  <c r="I53" i="11" s="1"/>
  <c r="P53" i="11"/>
  <c r="AI58" i="10"/>
  <c r="AH58" i="10"/>
  <c r="AG59" i="10"/>
  <c r="AI59" i="9"/>
  <c r="AH59" i="9"/>
  <c r="AG60" i="9" s="1"/>
  <c r="AI58" i="8"/>
  <c r="AH58" i="8"/>
  <c r="AG59" i="8"/>
  <c r="AI58" i="7"/>
  <c r="AH58" i="7"/>
  <c r="AG59" i="7"/>
  <c r="AI59" i="6"/>
  <c r="AH59" i="6"/>
  <c r="AG60" i="6" s="1"/>
  <c r="AI65" i="5"/>
  <c r="AH65" i="5"/>
  <c r="AG66" i="5" s="1"/>
  <c r="AI61" i="4"/>
  <c r="AH61" i="4"/>
  <c r="AG62" i="4" s="1"/>
  <c r="AI61" i="1"/>
  <c r="AH61" i="1"/>
  <c r="AG62" i="1"/>
  <c r="S23" i="7" l="1"/>
  <c r="S23" i="8"/>
  <c r="S25" i="8"/>
  <c r="G8" i="3" s="1"/>
  <c r="S24" i="10"/>
  <c r="F10" i="3" s="1"/>
  <c r="E10" i="3"/>
  <c r="F4" i="3"/>
  <c r="S24" i="8"/>
  <c r="F8" i="3" s="1"/>
  <c r="C16" i="3" s="1"/>
  <c r="E8" i="3"/>
  <c r="S24" i="7"/>
  <c r="F7" i="3" s="1"/>
  <c r="E7" i="3"/>
  <c r="S24" i="6"/>
  <c r="F6" i="3" s="1"/>
  <c r="E6" i="3"/>
  <c r="AG64" i="13"/>
  <c r="AI63" i="13"/>
  <c r="AH63" i="13"/>
  <c r="AG62" i="12"/>
  <c r="AI61" i="12"/>
  <c r="AH61" i="12"/>
  <c r="AI56" i="11"/>
  <c r="AH56" i="11"/>
  <c r="AG57" i="11" s="1"/>
  <c r="G55" i="11"/>
  <c r="J55" i="11" s="1" a="1"/>
  <c r="J55" i="11" s="1"/>
  <c r="F54" i="11"/>
  <c r="J54" i="11" a="1"/>
  <c r="J54" i="11" s="1"/>
  <c r="AI59" i="10"/>
  <c r="AH59" i="10"/>
  <c r="AG60" i="10" s="1"/>
  <c r="AH60" i="9"/>
  <c r="AG61" i="9"/>
  <c r="AI60" i="9"/>
  <c r="AI59" i="8"/>
  <c r="AH59" i="8"/>
  <c r="AG60" i="8" s="1"/>
  <c r="AI59" i="7"/>
  <c r="AH59" i="7"/>
  <c r="AG60" i="7" s="1"/>
  <c r="AH60" i="6"/>
  <c r="AG61" i="6" s="1"/>
  <c r="AI60" i="6"/>
  <c r="AH66" i="5"/>
  <c r="AG67" i="5"/>
  <c r="AI66" i="5"/>
  <c r="AH62" i="4"/>
  <c r="AG63" i="4"/>
  <c r="AI62" i="4"/>
  <c r="AI62" i="1"/>
  <c r="AH62" i="1"/>
  <c r="AG63" i="1"/>
  <c r="S29" i="11" l="1"/>
  <c r="C21" i="3"/>
  <c r="M11" i="3"/>
  <c r="N10" i="3" s="1"/>
  <c r="C20" i="3"/>
  <c r="AH64" i="13"/>
  <c r="AG65" i="13"/>
  <c r="AI64" i="13"/>
  <c r="AH62" i="12"/>
  <c r="AG63" i="12" s="1"/>
  <c r="AI62" i="12"/>
  <c r="AH57" i="11"/>
  <c r="AG58" i="11"/>
  <c r="AI57" i="11"/>
  <c r="I54" i="11" a="1"/>
  <c r="I54" i="11" s="1"/>
  <c r="S30" i="11" s="1"/>
  <c r="P54" i="11"/>
  <c r="AH60" i="10"/>
  <c r="AG61" i="10"/>
  <c r="AI60" i="10"/>
  <c r="AI61" i="9"/>
  <c r="AH61" i="9"/>
  <c r="AG62" i="9" s="1"/>
  <c r="AH60" i="8"/>
  <c r="AG61" i="8" s="1"/>
  <c r="AI60" i="8"/>
  <c r="AH60" i="7"/>
  <c r="AG61" i="7" s="1"/>
  <c r="AI60" i="7"/>
  <c r="AI61" i="6"/>
  <c r="AH61" i="6"/>
  <c r="AG62" i="6" s="1"/>
  <c r="AI67" i="5"/>
  <c r="AH67" i="5"/>
  <c r="AG68" i="5" s="1"/>
  <c r="AI63" i="4"/>
  <c r="AH63" i="4"/>
  <c r="AG64" i="4" s="1"/>
  <c r="AI63" i="1"/>
  <c r="AH63" i="1"/>
  <c r="AG64" i="1"/>
  <c r="S19" i="11" l="1"/>
  <c r="S22" i="11" s="1"/>
  <c r="D11" i="3" s="1"/>
  <c r="S28" i="11"/>
  <c r="C24" i="3" a="1"/>
  <c r="C24" i="3" s="1"/>
  <c r="S25" i="11"/>
  <c r="G11" i="3" s="1"/>
  <c r="S23" i="11"/>
  <c r="AI65" i="13"/>
  <c r="AH65" i="13"/>
  <c r="AG66" i="13" s="1"/>
  <c r="AI63" i="12"/>
  <c r="AH63" i="12"/>
  <c r="AG64" i="12" s="1"/>
  <c r="AI58" i="11"/>
  <c r="AH58" i="11"/>
  <c r="AG59" i="11" s="1"/>
  <c r="AI61" i="10"/>
  <c r="AH61" i="10"/>
  <c r="AG62" i="10" s="1"/>
  <c r="AH62" i="9"/>
  <c r="AG63" i="9" s="1"/>
  <c r="AI62" i="9"/>
  <c r="AI61" i="8"/>
  <c r="AH61" i="8"/>
  <c r="AG62" i="8" s="1"/>
  <c r="AI61" i="7"/>
  <c r="AH61" i="7"/>
  <c r="AG62" i="7" s="1"/>
  <c r="AH62" i="6"/>
  <c r="AG63" i="6"/>
  <c r="AI62" i="6"/>
  <c r="AH68" i="5"/>
  <c r="AG69" i="5"/>
  <c r="AI68" i="5"/>
  <c r="AH64" i="4"/>
  <c r="AG65" i="4"/>
  <c r="AI64" i="4"/>
  <c r="AI64" i="1"/>
  <c r="AH64" i="1"/>
  <c r="AG65" i="1" s="1"/>
  <c r="S24" i="11" l="1"/>
  <c r="F11" i="3" s="1"/>
  <c r="C17" i="3" s="1"/>
  <c r="E11" i="3"/>
  <c r="AH66" i="13"/>
  <c r="AG67" i="13"/>
  <c r="AI66" i="13"/>
  <c r="AH64" i="12"/>
  <c r="AG65" i="12"/>
  <c r="AI64" i="12"/>
  <c r="AI59" i="11"/>
  <c r="AH59" i="11"/>
  <c r="AG60" i="11" s="1"/>
  <c r="AH62" i="10"/>
  <c r="AG63" i="10"/>
  <c r="AI62" i="10"/>
  <c r="AG64" i="9"/>
  <c r="AI63" i="9"/>
  <c r="AH63" i="9"/>
  <c r="AH62" i="8"/>
  <c r="AG63" i="8" s="1"/>
  <c r="AI62" i="8"/>
  <c r="AH62" i="7"/>
  <c r="AG63" i="7"/>
  <c r="AI62" i="7"/>
  <c r="AI63" i="6"/>
  <c r="AH63" i="6"/>
  <c r="AG64" i="6" s="1"/>
  <c r="AI69" i="5"/>
  <c r="AH69" i="5"/>
  <c r="AG70" i="5" s="1"/>
  <c r="AI65" i="4"/>
  <c r="AH65" i="4"/>
  <c r="AG66" i="4" s="1"/>
  <c r="AI65" i="1"/>
  <c r="AH65" i="1"/>
  <c r="AG66" i="1"/>
  <c r="C23" i="3" l="1" a="1"/>
  <c r="C23" i="3" s="1"/>
  <c r="C26" i="3" s="1" a="1"/>
  <c r="C26" i="3" s="1"/>
  <c r="AI67" i="13"/>
  <c r="AH67" i="13"/>
  <c r="AG68" i="13" s="1"/>
  <c r="AI65" i="12"/>
  <c r="AH65" i="12"/>
  <c r="AG66" i="12" s="1"/>
  <c r="AH60" i="11"/>
  <c r="AG61" i="11"/>
  <c r="AI60" i="11"/>
  <c r="AI63" i="10"/>
  <c r="AH63" i="10"/>
  <c r="AG64" i="10" s="1"/>
  <c r="AH64" i="9"/>
  <c r="AG65" i="9"/>
  <c r="AI64" i="9"/>
  <c r="AI63" i="8"/>
  <c r="AH63" i="8"/>
  <c r="AG64" i="8" s="1"/>
  <c r="AI63" i="7"/>
  <c r="AH63" i="7"/>
  <c r="AG64" i="7" s="1"/>
  <c r="AH64" i="6"/>
  <c r="AG65" i="6"/>
  <c r="AI64" i="6"/>
  <c r="AH70" i="5"/>
  <c r="AG71" i="5" s="1"/>
  <c r="AI70" i="5"/>
  <c r="AH66" i="4"/>
  <c r="AG67" i="4"/>
  <c r="AI66" i="4"/>
  <c r="AI66" i="1"/>
  <c r="AH66" i="1"/>
  <c r="AG67" i="1"/>
  <c r="AH68" i="13" l="1"/>
  <c r="AG69" i="13"/>
  <c r="AI68" i="13"/>
  <c r="AH66" i="12"/>
  <c r="AG67" i="12"/>
  <c r="AI66" i="12"/>
  <c r="AI61" i="11"/>
  <c r="AH61" i="11"/>
  <c r="AG62" i="11" s="1"/>
  <c r="AH64" i="10"/>
  <c r="AG65" i="10"/>
  <c r="AI64" i="10"/>
  <c r="AI65" i="9"/>
  <c r="AH65" i="9"/>
  <c r="AG66" i="9" s="1"/>
  <c r="AH64" i="8"/>
  <c r="AG65" i="8"/>
  <c r="AI64" i="8"/>
  <c r="AH64" i="7"/>
  <c r="AG65" i="7"/>
  <c r="AI64" i="7"/>
  <c r="AI65" i="6"/>
  <c r="AH65" i="6"/>
  <c r="AG66" i="6" s="1"/>
  <c r="AI71" i="5"/>
  <c r="AH71" i="5"/>
  <c r="AG72" i="5" s="1"/>
  <c r="AI67" i="4"/>
  <c r="AH67" i="4"/>
  <c r="AG68" i="4" s="1"/>
  <c r="AI67" i="1"/>
  <c r="AH67" i="1"/>
  <c r="AG68" i="1" s="1"/>
  <c r="AI69" i="13" l="1"/>
  <c r="AH69" i="13"/>
  <c r="AG70" i="13" s="1"/>
  <c r="AI67" i="12"/>
  <c r="AH67" i="12"/>
  <c r="AG68" i="12" s="1"/>
  <c r="AH62" i="11"/>
  <c r="AG63" i="11"/>
  <c r="AI62" i="11"/>
  <c r="AI65" i="10"/>
  <c r="AH65" i="10"/>
  <c r="AG66" i="10" s="1"/>
  <c r="AH66" i="9"/>
  <c r="AG67" i="9"/>
  <c r="AI66" i="9"/>
  <c r="AI65" i="8"/>
  <c r="AH65" i="8"/>
  <c r="AG66" i="8" s="1"/>
  <c r="AI65" i="7"/>
  <c r="AH65" i="7"/>
  <c r="AG66" i="7" s="1"/>
  <c r="AH66" i="6"/>
  <c r="AG67" i="6"/>
  <c r="AI66" i="6"/>
  <c r="AH72" i="5"/>
  <c r="AG73" i="5" s="1"/>
  <c r="AI72" i="5"/>
  <c r="AH68" i="4"/>
  <c r="AG69" i="4"/>
  <c r="AI68" i="4"/>
  <c r="AI68" i="1"/>
  <c r="AH68" i="1"/>
  <c r="AG69" i="1" s="1"/>
  <c r="AH70" i="13" l="1"/>
  <c r="AG71" i="13"/>
  <c r="AI70" i="13"/>
  <c r="AH68" i="12"/>
  <c r="AG69" i="12"/>
  <c r="AI68" i="12"/>
  <c r="AG64" i="11"/>
  <c r="AI63" i="11"/>
  <c r="AH63" i="11"/>
  <c r="AH66" i="10"/>
  <c r="AG67" i="10"/>
  <c r="AI66" i="10"/>
  <c r="AI67" i="9"/>
  <c r="AH67" i="9"/>
  <c r="AG68" i="9" s="1"/>
  <c r="AH66" i="8"/>
  <c r="AG67" i="8" s="1"/>
  <c r="AI66" i="8"/>
  <c r="AH66" i="7"/>
  <c r="AG67" i="7" s="1"/>
  <c r="AI66" i="7"/>
  <c r="AG68" i="6"/>
  <c r="AI67" i="6"/>
  <c r="AH67" i="6"/>
  <c r="AI73" i="5"/>
  <c r="AH73" i="5"/>
  <c r="AG74" i="5" s="1"/>
  <c r="AI69" i="4"/>
  <c r="AH69" i="4"/>
  <c r="AG70" i="4" s="1"/>
  <c r="AI69" i="1"/>
  <c r="AH69" i="1"/>
  <c r="AG70" i="1" s="1"/>
  <c r="AI71" i="13" l="1"/>
  <c r="AH71" i="13"/>
  <c r="AG72" i="13" s="1"/>
  <c r="AI69" i="12"/>
  <c r="AH69" i="12"/>
  <c r="AG70" i="12" s="1"/>
  <c r="AH64" i="11"/>
  <c r="AG65" i="11" s="1"/>
  <c r="AI64" i="11"/>
  <c r="AI67" i="10"/>
  <c r="AH67" i="10"/>
  <c r="AG68" i="10" s="1"/>
  <c r="AH68" i="9"/>
  <c r="AG69" i="9"/>
  <c r="AI68" i="9"/>
  <c r="AI67" i="8"/>
  <c r="AH67" i="8"/>
  <c r="AG68" i="8" s="1"/>
  <c r="AI67" i="7"/>
  <c r="AH67" i="7"/>
  <c r="AG68" i="7" s="1"/>
  <c r="AH68" i="6"/>
  <c r="AG69" i="6" s="1"/>
  <c r="AI68" i="6"/>
  <c r="AH74" i="5"/>
  <c r="AG75" i="5"/>
  <c r="AI74" i="5"/>
  <c r="AH70" i="4"/>
  <c r="AG71" i="4"/>
  <c r="AI70" i="4"/>
  <c r="AI70" i="1"/>
  <c r="AH70" i="1"/>
  <c r="AG71" i="1"/>
  <c r="AH72" i="13" l="1"/>
  <c r="AG73" i="13"/>
  <c r="AI72" i="13"/>
  <c r="AH70" i="12"/>
  <c r="AG71" i="12"/>
  <c r="AI70" i="12"/>
  <c r="AG66" i="11"/>
  <c r="AI65" i="11"/>
  <c r="AH65" i="11"/>
  <c r="AH68" i="10"/>
  <c r="AG69" i="10"/>
  <c r="AI68" i="10"/>
  <c r="AI69" i="9"/>
  <c r="AH69" i="9"/>
  <c r="AG70" i="9" s="1"/>
  <c r="AH68" i="8"/>
  <c r="AG69" i="8" s="1"/>
  <c r="AI68" i="8"/>
  <c r="AH68" i="7"/>
  <c r="AG69" i="7"/>
  <c r="AI68" i="7"/>
  <c r="AG70" i="6"/>
  <c r="AI69" i="6"/>
  <c r="AH69" i="6"/>
  <c r="AI75" i="5"/>
  <c r="AH75" i="5"/>
  <c r="AI71" i="4"/>
  <c r="AH71" i="4"/>
  <c r="AG72" i="4" s="1"/>
  <c r="AI71" i="1"/>
  <c r="AH71" i="1"/>
  <c r="AG72" i="1" s="1"/>
  <c r="AI73" i="13" l="1"/>
  <c r="AH73" i="13"/>
  <c r="AG74" i="13" s="1"/>
  <c r="AI71" i="12"/>
  <c r="AH71" i="12"/>
  <c r="AG72" i="12" s="1"/>
  <c r="AH66" i="11"/>
  <c r="AG67" i="11" s="1"/>
  <c r="AI66" i="11"/>
  <c r="AI69" i="10"/>
  <c r="AH69" i="10"/>
  <c r="AG70" i="10" s="1"/>
  <c r="AH70" i="9"/>
  <c r="AG71" i="9"/>
  <c r="AI70" i="9"/>
  <c r="AI69" i="8"/>
  <c r="AH69" i="8"/>
  <c r="AG70" i="8" s="1"/>
  <c r="AI69" i="7"/>
  <c r="AH69" i="7"/>
  <c r="AG70" i="7" s="1"/>
  <c r="AH70" i="6"/>
  <c r="AG71" i="6"/>
  <c r="AI70" i="6"/>
  <c r="AH72" i="4"/>
  <c r="AG73" i="4" s="1"/>
  <c r="AI72" i="4"/>
  <c r="AI72" i="1"/>
  <c r="AH72" i="1"/>
  <c r="AG73" i="1" s="1"/>
  <c r="AH74" i="13" l="1"/>
  <c r="AG75" i="13" s="1"/>
  <c r="AI74" i="13"/>
  <c r="AH72" i="12"/>
  <c r="AG73" i="12"/>
  <c r="AI72" i="12"/>
  <c r="AI67" i="11"/>
  <c r="AH67" i="11"/>
  <c r="AG68" i="11" s="1"/>
  <c r="AH70" i="10"/>
  <c r="AG71" i="10"/>
  <c r="AI70" i="10"/>
  <c r="AI71" i="9"/>
  <c r="AH71" i="9"/>
  <c r="AG72" i="9" s="1"/>
  <c r="AH70" i="8"/>
  <c r="AG71" i="8"/>
  <c r="AI70" i="8"/>
  <c r="AH70" i="7"/>
  <c r="AG71" i="7" s="1"/>
  <c r="AI70" i="7"/>
  <c r="AI71" i="6"/>
  <c r="AH71" i="6"/>
  <c r="AG72" i="6" s="1"/>
  <c r="AI73" i="4"/>
  <c r="AH73" i="4"/>
  <c r="AG74" i="4" s="1"/>
  <c r="AI73" i="1"/>
  <c r="AH73" i="1"/>
  <c r="AG74" i="1" s="1"/>
  <c r="AI75" i="13" l="1"/>
  <c r="AH75" i="13"/>
  <c r="AI73" i="12"/>
  <c r="AH73" i="12"/>
  <c r="AG74" i="12" s="1"/>
  <c r="AH68" i="11"/>
  <c r="AG69" i="11" s="1"/>
  <c r="AI68" i="11"/>
  <c r="AI71" i="10"/>
  <c r="AH71" i="10"/>
  <c r="AG72" i="10" s="1"/>
  <c r="AH72" i="9"/>
  <c r="AG73" i="9" s="1"/>
  <c r="AI72" i="9"/>
  <c r="AI71" i="8"/>
  <c r="AH71" i="8"/>
  <c r="AG72" i="8" s="1"/>
  <c r="AI71" i="7"/>
  <c r="AH71" i="7"/>
  <c r="AG72" i="7" s="1"/>
  <c r="AH72" i="6"/>
  <c r="AG73" i="6" s="1"/>
  <c r="AI72" i="6"/>
  <c r="AH74" i="4"/>
  <c r="AG75" i="4"/>
  <c r="AI74" i="4"/>
  <c r="AI74" i="1"/>
  <c r="AH74" i="1"/>
  <c r="AG75" i="1" s="1"/>
  <c r="AH74" i="12" l="1"/>
  <c r="AG75" i="12"/>
  <c r="AI74" i="12"/>
  <c r="AI69" i="11"/>
  <c r="AH69" i="11"/>
  <c r="AG70" i="11" s="1"/>
  <c r="AH72" i="10"/>
  <c r="AG73" i="10"/>
  <c r="AI72" i="10"/>
  <c r="AI73" i="9"/>
  <c r="AH73" i="9"/>
  <c r="AG74" i="9" s="1"/>
  <c r="AH72" i="8"/>
  <c r="AG73" i="8" s="1"/>
  <c r="AI72" i="8"/>
  <c r="AH72" i="7"/>
  <c r="AG73" i="7" s="1"/>
  <c r="AI72" i="7"/>
  <c r="AI73" i="6"/>
  <c r="AH73" i="6"/>
  <c r="AG74" i="6" s="1"/>
  <c r="AI75" i="4"/>
  <c r="AH75" i="4"/>
  <c r="AI75" i="1"/>
  <c r="AH75" i="1"/>
  <c r="AI75" i="12" l="1"/>
  <c r="AH75" i="12"/>
  <c r="AH70" i="11"/>
  <c r="AG71" i="11"/>
  <c r="AI70" i="11"/>
  <c r="AI73" i="10"/>
  <c r="AH73" i="10"/>
  <c r="AG74" i="10" s="1"/>
  <c r="AH74" i="9"/>
  <c r="AG75" i="9" s="1"/>
  <c r="AI74" i="9"/>
  <c r="AI73" i="8"/>
  <c r="AH73" i="8"/>
  <c r="AG74" i="8" s="1"/>
  <c r="AI73" i="7"/>
  <c r="AH73" i="7"/>
  <c r="AG74" i="7" s="1"/>
  <c r="AH74" i="6"/>
  <c r="AG75" i="6" s="1"/>
  <c r="AI74" i="6"/>
  <c r="AG72" i="11" l="1"/>
  <c r="AI71" i="11"/>
  <c r="AH71" i="11"/>
  <c r="AH74" i="10"/>
  <c r="AG75" i="10"/>
  <c r="AI74" i="10"/>
  <c r="AI75" i="9"/>
  <c r="AH75" i="9"/>
  <c r="AH74" i="8"/>
  <c r="AG75" i="8" s="1"/>
  <c r="AI74" i="8"/>
  <c r="AH74" i="7"/>
  <c r="AG75" i="7"/>
  <c r="AI74" i="7"/>
  <c r="AI75" i="6"/>
  <c r="AH75" i="6"/>
  <c r="AH72" i="11" l="1"/>
  <c r="AG73" i="11"/>
  <c r="AI72" i="11"/>
  <c r="AI75" i="10"/>
  <c r="AH75" i="10"/>
  <c r="AI75" i="8"/>
  <c r="AH75" i="8"/>
  <c r="AI75" i="7"/>
  <c r="AH75" i="7"/>
  <c r="AI73" i="11" l="1"/>
  <c r="AH73" i="11"/>
  <c r="AG74" i="11" s="1"/>
  <c r="AH74" i="11" l="1"/>
  <c r="AG75" i="11"/>
  <c r="AI74" i="11"/>
  <c r="AI75" i="11" l="1"/>
  <c r="AH7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<sst xmlns="http://schemas.openxmlformats.org/spreadsheetml/2006/main" count="707" uniqueCount="72">
  <si>
    <t>Year</t>
  </si>
  <si>
    <t>Zero rate</t>
  </si>
  <si>
    <t>Forward rate</t>
  </si>
  <si>
    <t>Discount</t>
  </si>
  <si>
    <t>x</t>
  </si>
  <si>
    <t>y</t>
  </si>
  <si>
    <t>q(x)</t>
  </si>
  <si>
    <t>p(x)</t>
  </si>
  <si>
    <t>Inception</t>
  </si>
  <si>
    <t>Deduction</t>
  </si>
  <si>
    <t>Fund value
(ex-deduction)</t>
  </si>
  <si>
    <t>RD</t>
  </si>
  <si>
    <t>Insurer
margin</t>
  </si>
  <si>
    <t>COMM</t>
  </si>
  <si>
    <t>lapse</t>
  </si>
  <si>
    <t>p(0 to y)</t>
  </si>
  <si>
    <t>sigma</t>
  </si>
  <si>
    <t>premium</t>
  </si>
  <si>
    <t>inflation</t>
  </si>
  <si>
    <t>benefitcost</t>
  </si>
  <si>
    <t>guarantee</t>
  </si>
  <si>
    <t>Policy years</t>
  </si>
  <si>
    <t>Massive surrender</t>
  </si>
  <si>
    <t>Is it exactly 100%?</t>
  </si>
  <si>
    <t>Sum of all probabilities:</t>
  </si>
  <si>
    <t>Claims</t>
  </si>
  <si>
    <t>Actuarial values</t>
  </si>
  <si>
    <t>Death</t>
  </si>
  <si>
    <t>Lapse</t>
  </si>
  <si>
    <t>Frequency</t>
  </si>
  <si>
    <t>Age at year-start</t>
  </si>
  <si>
    <t>Policy still in force</t>
  </si>
  <si>
    <t>Actuarial value</t>
  </si>
  <si>
    <t>Expenses</t>
  </si>
  <si>
    <t>Commissions</t>
  </si>
  <si>
    <t>Parameters</t>
  </si>
  <si>
    <t>fixedcosts</t>
  </si>
  <si>
    <t>Value</t>
  </si>
  <si>
    <t>BASE</t>
  </si>
  <si>
    <t>Benefit cost</t>
  </si>
  <si>
    <t>MVA</t>
  </si>
  <si>
    <t>BEL</t>
  </si>
  <si>
    <t>BOF</t>
  </si>
  <si>
    <t>(benefits)</t>
  </si>
  <si>
    <t>(expenses)</t>
  </si>
  <si>
    <t>(revenues)</t>
  </si>
  <si>
    <t>ΔBOF</t>
  </si>
  <si>
    <t>Duration</t>
  </si>
  <si>
    <t>Expected liabilities</t>
  </si>
  <si>
    <t>RESULTS</t>
  </si>
  <si>
    <t>IR up</t>
  </si>
  <si>
    <t>IR down</t>
  </si>
  <si>
    <t>Equity up</t>
  </si>
  <si>
    <t>Equity down</t>
  </si>
  <si>
    <t>Mortality</t>
  </si>
  <si>
    <t>Lapse up</t>
  </si>
  <si>
    <t>Lapse down</t>
  </si>
  <si>
    <t>Lapse mass</t>
  </si>
  <si>
    <t>Expense</t>
  </si>
  <si>
    <t>Cat</t>
  </si>
  <si>
    <t>Correlation matrices</t>
  </si>
  <si>
    <t>LIFE</t>
  </si>
  <si>
    <t>MARKET</t>
  </si>
  <si>
    <t>IR</t>
  </si>
  <si>
    <t>Equity</t>
  </si>
  <si>
    <t>BASIC</t>
  </si>
  <si>
    <t>Market</t>
  </si>
  <si>
    <t>Life</t>
  </si>
  <si>
    <t>SCR</t>
  </si>
  <si>
    <t>BSCR</t>
  </si>
  <si>
    <t>BENEFITS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</si>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</sst>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€-462]\ * #,##0.00_-;_-[$€-462]\ * #,##0.00\-;_-[$€-462]\ * &quot;-&quot;??_-;_-@_-"/>
    <numFmt numFmtId="165" formatCode="0.0000000000%"/>
    <numFmt numFmtId="166" formatCode="#,##0.00_ ;\-#,##0.00\ "/>
    <numFmt numFmtId="167" formatCode="_-[$€-2]\ * #,##0.00_-;\-[$€-2]\ * #,##0.00_-;_-[$€-2]\ * &quot;-&quot;??_-;_-@_-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17" xfId="0" applyFill="1" applyBorder="1"/>
    <xf numFmtId="0" fontId="0" fillId="3" borderId="9" xfId="0" applyFill="1" applyBorder="1"/>
    <xf numFmtId="0" fontId="0" fillId="3" borderId="18" xfId="0" applyFill="1" applyBorder="1"/>
    <xf numFmtId="0" fontId="0" fillId="3" borderId="11" xfId="0" applyFill="1" applyBorder="1"/>
    <xf numFmtId="0" fontId="0" fillId="3" borderId="19" xfId="0" applyFill="1" applyBorder="1"/>
    <xf numFmtId="0" fontId="0" fillId="3" borderId="13" xfId="0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/>
    <xf numFmtId="10" fontId="2" fillId="0" borderId="14" xfId="0" applyNumberFormat="1" applyFont="1" applyBorder="1"/>
    <xf numFmtId="10" fontId="2" fillId="0" borderId="9" xfId="0" applyNumberFormat="1" applyFont="1" applyBorder="1"/>
    <xf numFmtId="10" fontId="2" fillId="0" borderId="15" xfId="0" applyNumberFormat="1" applyFont="1" applyBorder="1"/>
    <xf numFmtId="10" fontId="2" fillId="0" borderId="11" xfId="0" applyNumberFormat="1" applyFont="1" applyBorder="1"/>
    <xf numFmtId="10" fontId="2" fillId="0" borderId="16" xfId="0" applyNumberFormat="1" applyFont="1" applyBorder="1"/>
    <xf numFmtId="10" fontId="2" fillId="0" borderId="13" xfId="0" applyNumberFormat="1" applyFont="1" applyBorder="1"/>
    <xf numFmtId="9" fontId="0" fillId="4" borderId="5" xfId="0" applyNumberFormat="1" applyFill="1" applyBorder="1" applyAlignment="1">
      <alignment horizontal="right" vertical="center"/>
    </xf>
    <xf numFmtId="9" fontId="0" fillId="4" borderId="6" xfId="0" applyNumberFormat="1" applyFill="1" applyBorder="1" applyAlignment="1">
      <alignment horizontal="right" vertical="center"/>
    </xf>
    <xf numFmtId="10" fontId="0" fillId="4" borderId="6" xfId="0" applyNumberFormat="1" applyFill="1" applyBorder="1" applyAlignment="1">
      <alignment horizontal="right" vertical="center"/>
    </xf>
    <xf numFmtId="9" fontId="0" fillId="4" borderId="7" xfId="0" applyNumberFormat="1" applyFill="1" applyBorder="1" applyAlignment="1">
      <alignment horizontal="right" vertical="center"/>
    </xf>
    <xf numFmtId="10" fontId="0" fillId="4" borderId="8" xfId="0" applyNumberForma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0" fillId="4" borderId="15" xfId="0" applyNumberFormat="1" applyFill="1" applyBorder="1"/>
    <xf numFmtId="10" fontId="0" fillId="4" borderId="16" xfId="0" applyNumberFormat="1" applyFill="1" applyBorder="1"/>
    <xf numFmtId="0" fontId="1" fillId="2" borderId="1" xfId="0" applyFont="1" applyFill="1" applyBorder="1" applyAlignment="1">
      <alignment horizontal="center"/>
    </xf>
    <xf numFmtId="10" fontId="0" fillId="0" borderId="0" xfId="0" applyNumberFormat="1"/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0" fontId="2" fillId="6" borderId="8" xfId="0" applyNumberFormat="1" applyFont="1" applyFill="1" applyBorder="1"/>
    <xf numFmtId="10" fontId="2" fillId="8" borderId="9" xfId="0" applyNumberFormat="1" applyFont="1" applyFill="1" applyBorder="1"/>
    <xf numFmtId="164" fontId="2" fillId="6" borderId="8" xfId="0" applyNumberFormat="1" applyFont="1" applyFill="1" applyBorder="1"/>
    <xf numFmtId="164" fontId="2" fillId="8" borderId="9" xfId="0" applyNumberFormat="1" applyFont="1" applyFill="1" applyBorder="1"/>
    <xf numFmtId="10" fontId="2" fillId="6" borderId="10" xfId="0" applyNumberFormat="1" applyFont="1" applyFill="1" applyBorder="1"/>
    <xf numFmtId="10" fontId="2" fillId="8" borderId="11" xfId="0" applyNumberFormat="1" applyFont="1" applyFill="1" applyBorder="1"/>
    <xf numFmtId="164" fontId="2" fillId="6" borderId="10" xfId="0" applyNumberFormat="1" applyFont="1" applyFill="1" applyBorder="1"/>
    <xf numFmtId="164" fontId="2" fillId="8" borderId="11" xfId="0" applyNumberFormat="1" applyFont="1" applyFill="1" applyBorder="1"/>
    <xf numFmtId="10" fontId="2" fillId="6" borderId="12" xfId="0" applyNumberFormat="1" applyFont="1" applyFill="1" applyBorder="1"/>
    <xf numFmtId="10" fontId="2" fillId="8" borderId="13" xfId="0" applyNumberFormat="1" applyFont="1" applyFill="1" applyBorder="1"/>
    <xf numFmtId="164" fontId="2" fillId="6" borderId="12" xfId="0" applyNumberFormat="1" applyFont="1" applyFill="1" applyBorder="1"/>
    <xf numFmtId="164" fontId="2" fillId="8" borderId="13" xfId="0" applyNumberFormat="1" applyFont="1" applyFill="1" applyBorder="1"/>
    <xf numFmtId="10" fontId="2" fillId="0" borderId="1" xfId="0" applyNumberFormat="1" applyFont="1" applyBorder="1" applyAlignment="1">
      <alignment horizontal="center" vertical="center"/>
    </xf>
    <xf numFmtId="165" fontId="0" fillId="0" borderId="0" xfId="0" applyNumberFormat="1"/>
    <xf numFmtId="164" fontId="2" fillId="0" borderId="17" xfId="0" applyNumberFormat="1" applyFont="1" applyFill="1" applyBorder="1"/>
    <xf numFmtId="164" fontId="2" fillId="0" borderId="18" xfId="0" applyNumberFormat="1" applyFont="1" applyFill="1" applyBorder="1"/>
    <xf numFmtId="164" fontId="2" fillId="0" borderId="15" xfId="0" applyNumberFormat="1" applyFont="1" applyFill="1" applyBorder="1"/>
    <xf numFmtId="164" fontId="2" fillId="0" borderId="14" xfId="0" applyNumberFormat="1" applyFont="1" applyFill="1" applyBorder="1"/>
    <xf numFmtId="164" fontId="2" fillId="0" borderId="23" xfId="0" applyNumberFormat="1" applyFont="1" applyFill="1" applyBorder="1"/>
    <xf numFmtId="164" fontId="2" fillId="0" borderId="24" xfId="0" applyNumberFormat="1" applyFont="1" applyFill="1" applyBorder="1"/>
    <xf numFmtId="164" fontId="2" fillId="0" borderId="19" xfId="0" applyNumberFormat="1" applyFont="1" applyFill="1" applyBorder="1"/>
    <xf numFmtId="164" fontId="2" fillId="0" borderId="16" xfId="0" applyNumberFormat="1" applyFont="1" applyFill="1" applyBorder="1"/>
    <xf numFmtId="164" fontId="2" fillId="0" borderId="25" xfId="0" applyNumberFormat="1" applyFont="1" applyFill="1" applyBorder="1"/>
    <xf numFmtId="164" fontId="2" fillId="0" borderId="8" xfId="0" applyNumberFormat="1" applyFont="1" applyFill="1" applyBorder="1"/>
    <xf numFmtId="164" fontId="2" fillId="0" borderId="9" xfId="0" applyNumberFormat="1" applyFont="1" applyFill="1" applyBorder="1"/>
    <xf numFmtId="164" fontId="2" fillId="0" borderId="10" xfId="0" applyNumberFormat="1" applyFont="1" applyFill="1" applyBorder="1"/>
    <xf numFmtId="164" fontId="2" fillId="0" borderId="11" xfId="0" applyNumberFormat="1" applyFont="1" applyFill="1" applyBorder="1"/>
    <xf numFmtId="164" fontId="2" fillId="0" borderId="12" xfId="0" applyNumberFormat="1" applyFont="1" applyFill="1" applyBorder="1"/>
    <xf numFmtId="164" fontId="2" fillId="0" borderId="13" xfId="0" applyNumberFormat="1" applyFont="1" applyFill="1" applyBorder="1"/>
    <xf numFmtId="10" fontId="2" fillId="0" borderId="2" xfId="0" applyNumberFormat="1" applyFont="1" applyBorder="1"/>
    <xf numFmtId="10" fontId="2" fillId="0" borderId="3" xfId="0" applyNumberFormat="1" applyFont="1" applyBorder="1"/>
    <xf numFmtId="10" fontId="2" fillId="0" borderId="4" xfId="0" applyNumberFormat="1" applyFont="1" applyBorder="1"/>
    <xf numFmtId="0" fontId="1" fillId="2" borderId="2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64" fontId="0" fillId="4" borderId="11" xfId="0" applyNumberFormat="1" applyFont="1" applyFill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4" fontId="2" fillId="0" borderId="26" xfId="0" applyNumberFormat="1" applyFont="1" applyFill="1" applyBorder="1"/>
    <xf numFmtId="164" fontId="2" fillId="0" borderId="0" xfId="0" applyNumberFormat="1" applyFont="1" applyFill="1" applyBorder="1"/>
    <xf numFmtId="164" fontId="2" fillId="0" borderId="20" xfId="0" applyNumberFormat="1" applyFont="1" applyFill="1" applyBorder="1"/>
    <xf numFmtId="0" fontId="1" fillId="2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/>
    <xf numFmtId="164" fontId="2" fillId="0" borderId="3" xfId="0" applyNumberFormat="1" applyFont="1" applyFill="1" applyBorder="1"/>
    <xf numFmtId="164" fontId="2" fillId="0" borderId="4" xfId="0" applyNumberFormat="1" applyFont="1" applyFill="1" applyBorder="1"/>
    <xf numFmtId="0" fontId="0" fillId="0" borderId="0" xfId="0" applyFont="1" applyFill="1" applyBorder="1" applyAlignment="1">
      <alignment horizontal="center"/>
    </xf>
    <xf numFmtId="164" fontId="2" fillId="0" borderId="1" xfId="0" applyNumberFormat="1" applyFont="1" applyBorder="1"/>
    <xf numFmtId="164" fontId="2" fillId="0" borderId="0" xfId="0" applyNumberFormat="1" applyFont="1"/>
    <xf numFmtId="164" fontId="2" fillId="0" borderId="27" xfId="0" applyNumberFormat="1" applyFont="1" applyBorder="1"/>
    <xf numFmtId="164" fontId="2" fillId="0" borderId="28" xfId="0" applyNumberFormat="1" applyFont="1" applyBorder="1"/>
    <xf numFmtId="166" fontId="2" fillId="0" borderId="4" xfId="0" applyNumberFormat="1" applyFont="1" applyBorder="1"/>
    <xf numFmtId="10" fontId="8" fillId="9" borderId="8" xfId="0" applyNumberFormat="1" applyFont="1" applyFill="1" applyBorder="1"/>
    <xf numFmtId="10" fontId="8" fillId="9" borderId="10" xfId="0" applyNumberFormat="1" applyFont="1" applyFill="1" applyBorder="1"/>
    <xf numFmtId="10" fontId="8" fillId="9" borderId="12" xfId="0" applyNumberFormat="1" applyFont="1" applyFill="1" applyBorder="1"/>
    <xf numFmtId="164" fontId="8" fillId="9" borderId="17" xfId="0" applyNumberFormat="1" applyFont="1" applyFill="1" applyBorder="1"/>
    <xf numFmtId="0" fontId="0" fillId="3" borderId="26" xfId="0" applyFill="1" applyBorder="1"/>
    <xf numFmtId="0" fontId="0" fillId="3" borderId="0" xfId="0" applyFill="1" applyBorder="1"/>
    <xf numFmtId="0" fontId="0" fillId="3" borderId="20" xfId="0" applyFill="1" applyBorder="1"/>
    <xf numFmtId="0" fontId="1" fillId="2" borderId="2" xfId="0" applyFont="1" applyFill="1" applyBorder="1" applyAlignment="1">
      <alignment horizontal="center" vertical="center"/>
    </xf>
    <xf numFmtId="10" fontId="8" fillId="9" borderId="9" xfId="0" applyNumberFormat="1" applyFont="1" applyFill="1" applyBorder="1"/>
    <xf numFmtId="10" fontId="8" fillId="9" borderId="11" xfId="0" applyNumberFormat="1" applyFont="1" applyFill="1" applyBorder="1"/>
    <xf numFmtId="10" fontId="8" fillId="9" borderId="13" xfId="0" applyNumberFormat="1" applyFont="1" applyFill="1" applyBorder="1"/>
    <xf numFmtId="9" fontId="8" fillId="9" borderId="6" xfId="0" applyNumberFormat="1" applyFont="1" applyFill="1" applyBorder="1" applyAlignment="1">
      <alignment horizontal="right" vertical="center"/>
    </xf>
    <xf numFmtId="164" fontId="8" fillId="9" borderId="11" xfId="0" applyNumberFormat="1" applyFont="1" applyFill="1" applyBorder="1"/>
    <xf numFmtId="0" fontId="1" fillId="2" borderId="2" xfId="0" applyFont="1" applyFill="1" applyBorder="1" applyAlignment="1">
      <alignment horizontal="center"/>
    </xf>
    <xf numFmtId="9" fontId="0" fillId="0" borderId="10" xfId="0" applyNumberFormat="1" applyBorder="1"/>
    <xf numFmtId="9" fontId="0" fillId="0" borderId="0" xfId="0" applyNumberFormat="1" applyBorder="1"/>
    <xf numFmtId="9" fontId="0" fillId="0" borderId="12" xfId="0" applyNumberFormat="1" applyBorder="1"/>
    <xf numFmtId="9" fontId="0" fillId="0" borderId="20" xfId="0" applyNumberFormat="1" applyBorder="1"/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9" fontId="2" fillId="0" borderId="8" xfId="0" applyNumberFormat="1" applyFont="1" applyBorder="1"/>
    <xf numFmtId="9" fontId="2" fillId="0" borderId="26" xfId="0" applyNumberFormat="1" applyFont="1" applyBorder="1"/>
    <xf numFmtId="9" fontId="2" fillId="0" borderId="9" xfId="0" applyNumberFormat="1" applyFont="1" applyBorder="1"/>
    <xf numFmtId="9" fontId="2" fillId="0" borderId="0" xfId="0" applyNumberFormat="1" applyFont="1" applyBorder="1"/>
    <xf numFmtId="9" fontId="2" fillId="0" borderId="11" xfId="0" applyNumberFormat="1" applyFont="1" applyBorder="1"/>
    <xf numFmtId="9" fontId="2" fillId="0" borderId="13" xfId="0" applyNumberFormat="1" applyFont="1" applyBorder="1"/>
    <xf numFmtId="167" fontId="2" fillId="0" borderId="30" xfId="0" applyNumberFormat="1" applyFont="1" applyBorder="1"/>
    <xf numFmtId="167" fontId="2" fillId="0" borderId="31" xfId="0" applyNumberFormat="1" applyFont="1" applyBorder="1"/>
    <xf numFmtId="2" fontId="2" fillId="0" borderId="32" xfId="0" applyNumberFormat="1" applyFont="1" applyBorder="1"/>
    <xf numFmtId="167" fontId="2" fillId="0" borderId="33" xfId="0" applyNumberFormat="1" applyFont="1" applyBorder="1"/>
    <xf numFmtId="167" fontId="2" fillId="0" borderId="29" xfId="0" applyNumberFormat="1" applyFont="1" applyBorder="1"/>
    <xf numFmtId="2" fontId="2" fillId="0" borderId="34" xfId="0" applyNumberFormat="1" applyFont="1" applyBorder="1"/>
    <xf numFmtId="167" fontId="2" fillId="0" borderId="35" xfId="0" applyNumberFormat="1" applyFont="1" applyBorder="1"/>
    <xf numFmtId="167" fontId="2" fillId="0" borderId="36" xfId="0" applyNumberFormat="1" applyFont="1" applyBorder="1"/>
    <xf numFmtId="2" fontId="2" fillId="0" borderId="37" xfId="0" applyNumberFormat="1" applyFont="1" applyBorder="1"/>
    <xf numFmtId="167" fontId="2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414E-1DD3-C549-AC27-242402C537B9}">
  <sheetPr>
    <tabColor rgb="FF00B050"/>
  </sheetPr>
  <dimension ref="A1:P26"/>
  <sheetViews>
    <sheetView showGridLines="0" tabSelected="1" zoomScale="125" workbookViewId="0"/>
  </sheetViews>
  <sheetFormatPr baseColWidth="10" defaultRowHeight="16" x14ac:dyDescent="0.2"/>
  <cols>
    <col min="1" max="1" width="18.6640625" customWidth="1"/>
    <col min="2" max="2" width="11.1640625" bestFit="1" customWidth="1"/>
    <col min="3" max="3" width="15.5" bestFit="1" customWidth="1"/>
    <col min="4" max="4" width="13" bestFit="1" customWidth="1"/>
    <col min="5" max="5" width="12" bestFit="1" customWidth="1"/>
    <col min="6" max="6" width="11" bestFit="1" customWidth="1"/>
    <col min="12" max="13" width="8.6640625" bestFit="1" customWidth="1"/>
    <col min="14" max="16" width="8.6640625" customWidth="1"/>
  </cols>
  <sheetData>
    <row r="1" spans="1:16" ht="31" thickBot="1" x14ac:dyDescent="0.25">
      <c r="A1" s="75" t="s">
        <v>49</v>
      </c>
    </row>
    <row r="2" spans="1:16" ht="17" thickBot="1" x14ac:dyDescent="0.25">
      <c r="C2" s="106" t="s">
        <v>40</v>
      </c>
      <c r="D2" s="106" t="s">
        <v>41</v>
      </c>
      <c r="E2" s="106" t="s">
        <v>42</v>
      </c>
      <c r="F2" s="106" t="s">
        <v>46</v>
      </c>
      <c r="G2" s="106" t="s">
        <v>47</v>
      </c>
      <c r="J2" s="130" t="s">
        <v>60</v>
      </c>
      <c r="K2" s="130"/>
    </row>
    <row r="3" spans="1:16" ht="17" thickBot="1" x14ac:dyDescent="0.25">
      <c r="B3" s="74" t="s">
        <v>38</v>
      </c>
      <c r="C3" s="120">
        <f>BASE!S18</f>
        <v>100000</v>
      </c>
      <c r="D3" s="121">
        <f ca="1">BASE!S22</f>
        <v>86839.444830017819</v>
      </c>
      <c r="E3" s="121">
        <f ca="1">baseBOF</f>
        <v>13160.555169982181</v>
      </c>
      <c r="F3" s="121">
        <f ca="1">BASE!S24</f>
        <v>0</v>
      </c>
      <c r="G3" s="122">
        <f ca="1">BASE!S25</f>
        <v>5.7306841221537281</v>
      </c>
      <c r="L3" s="112" t="s">
        <v>61</v>
      </c>
      <c r="M3" s="111" t="s">
        <v>54</v>
      </c>
      <c r="N3" s="111" t="s">
        <v>28</v>
      </c>
      <c r="O3" s="111" t="s">
        <v>58</v>
      </c>
      <c r="P3" s="111" t="s">
        <v>59</v>
      </c>
    </row>
    <row r="4" spans="1:16" ht="17" thickBot="1" x14ac:dyDescent="0.25">
      <c r="B4" s="74" t="s">
        <v>50</v>
      </c>
      <c r="C4" s="123">
        <f>'IR up'!$S$18</f>
        <v>100000</v>
      </c>
      <c r="D4" s="124">
        <f ca="1">'IR up'!$S$22</f>
        <v>86221.158107731258</v>
      </c>
      <c r="E4" s="124">
        <f ca="1">'IR up'!$S$23</f>
        <v>13778.841892268742</v>
      </c>
      <c r="F4" s="124">
        <f ca="1">'IR up'!$S$24</f>
        <v>0</v>
      </c>
      <c r="G4" s="125">
        <f ca="1">'IR up'!$S$25</f>
        <v>5.6712246975945728</v>
      </c>
      <c r="L4" s="111" t="s">
        <v>54</v>
      </c>
      <c r="M4" s="114">
        <v>1</v>
      </c>
      <c r="N4" s="115">
        <f>M5</f>
        <v>0</v>
      </c>
      <c r="O4" s="115">
        <f>M6</f>
        <v>0.25</v>
      </c>
      <c r="P4" s="116">
        <f>M7</f>
        <v>0.25</v>
      </c>
    </row>
    <row r="5" spans="1:16" ht="17" thickBot="1" x14ac:dyDescent="0.25">
      <c r="B5" s="74" t="s">
        <v>51</v>
      </c>
      <c r="C5" s="123">
        <f>'IR down'!$S$18</f>
        <v>100000</v>
      </c>
      <c r="D5" s="124">
        <f ca="1">'IR down'!$S$22</f>
        <v>87084.363106151912</v>
      </c>
      <c r="E5" s="124">
        <f ca="1">'IR down'!$S$23</f>
        <v>12915.636893848088</v>
      </c>
      <c r="F5" s="124">
        <f ca="1">'IR down'!$S$24</f>
        <v>244.91827613409259</v>
      </c>
      <c r="G5" s="125">
        <f ca="1">'IR down'!$S$25</f>
        <v>5.7565234007646868</v>
      </c>
      <c r="L5" s="111" t="s">
        <v>28</v>
      </c>
      <c r="M5" s="107">
        <v>0</v>
      </c>
      <c r="N5" s="117">
        <v>1</v>
      </c>
      <c r="O5" s="117">
        <f>N6</f>
        <v>0.5</v>
      </c>
      <c r="P5" s="118">
        <f>N7</f>
        <v>0.25</v>
      </c>
    </row>
    <row r="6" spans="1:16" ht="17" thickBot="1" x14ac:dyDescent="0.25">
      <c r="B6" s="74" t="s">
        <v>52</v>
      </c>
      <c r="C6" s="123">
        <f>'Equity up'!$S$18</f>
        <v>139000</v>
      </c>
      <c r="D6" s="124">
        <f ca="1">'Equity up'!$S$22</f>
        <v>118972.88262928852</v>
      </c>
      <c r="E6" s="124">
        <f ca="1">'Equity up'!$S$23</f>
        <v>20027.117370711479</v>
      </c>
      <c r="F6" s="124">
        <f ca="1">'Equity up'!$S$24</f>
        <v>0</v>
      </c>
      <c r="G6" s="125">
        <f ca="1">'Equity up'!$S$25</f>
        <v>5.6628094393279538</v>
      </c>
      <c r="L6" s="111" t="s">
        <v>58</v>
      </c>
      <c r="M6" s="107">
        <v>0.25</v>
      </c>
      <c r="N6" s="108">
        <v>0.5</v>
      </c>
      <c r="O6" s="117">
        <v>1</v>
      </c>
      <c r="P6" s="118">
        <f>O7</f>
        <v>0.25</v>
      </c>
    </row>
    <row r="7" spans="1:16" ht="17" thickBot="1" x14ac:dyDescent="0.25">
      <c r="B7" s="74" t="s">
        <v>53</v>
      </c>
      <c r="C7" s="123">
        <f>'Equity down'!$S$18</f>
        <v>61000</v>
      </c>
      <c r="D7" s="124">
        <f ca="1">'Equity down'!$S$22</f>
        <v>55896.426390127177</v>
      </c>
      <c r="E7" s="124">
        <f ca="1">'Equity down'!$S$23</f>
        <v>5103.573609872823</v>
      </c>
      <c r="F7" s="124">
        <f ca="1">'Equity down'!$S$24</f>
        <v>8056.9815601093578</v>
      </c>
      <c r="G7" s="125">
        <f ca="1">'Equity down'!$S$25</f>
        <v>5.9001526641165496</v>
      </c>
      <c r="L7" s="111" t="s">
        <v>59</v>
      </c>
      <c r="M7" s="109">
        <v>0.25</v>
      </c>
      <c r="N7" s="110">
        <v>0.25</v>
      </c>
      <c r="O7" s="110">
        <v>0.25</v>
      </c>
      <c r="P7" s="119">
        <v>1</v>
      </c>
    </row>
    <row r="8" spans="1:16" ht="17" thickBot="1" x14ac:dyDescent="0.25">
      <c r="B8" s="74" t="s">
        <v>54</v>
      </c>
      <c r="C8" s="123">
        <f>Mortality!$S$18</f>
        <v>100000</v>
      </c>
      <c r="D8" s="124">
        <f ca="1">Mortality!$S$22</f>
        <v>87092.386743920768</v>
      </c>
      <c r="E8" s="124">
        <f ca="1">Mortality!$S$23</f>
        <v>12907.613256079232</v>
      </c>
      <c r="F8" s="124">
        <f ca="1">Mortality!$S$24</f>
        <v>252.94191390294873</v>
      </c>
      <c r="G8" s="125">
        <f ca="1">Mortality!$S$25</f>
        <v>5.6914065904577003</v>
      </c>
    </row>
    <row r="9" spans="1:16" ht="17" thickBot="1" x14ac:dyDescent="0.25">
      <c r="B9" s="74" t="s">
        <v>55</v>
      </c>
      <c r="C9" s="123">
        <f>'Lapse up'!$S$18</f>
        <v>100000</v>
      </c>
      <c r="D9" s="124">
        <f ca="1">'Lapse up'!$S$22</f>
        <v>90263.62196164715</v>
      </c>
      <c r="E9" s="124">
        <f ca="1">'Lapse up'!$S$23</f>
        <v>9736.3780383528501</v>
      </c>
      <c r="F9" s="124">
        <f ca="1">'Lapse up'!$S$24</f>
        <v>3424.1771316293307</v>
      </c>
      <c r="G9" s="125">
        <f ca="1">'Lapse up'!$S$25</f>
        <v>4.0493295600615404</v>
      </c>
      <c r="L9" s="112" t="s">
        <v>62</v>
      </c>
      <c r="M9" s="111" t="s">
        <v>63</v>
      </c>
      <c r="N9" s="111" t="s">
        <v>64</v>
      </c>
    </row>
    <row r="10" spans="1:16" ht="17" thickBot="1" x14ac:dyDescent="0.25">
      <c r="B10" s="74" t="s">
        <v>56</v>
      </c>
      <c r="C10" s="123">
        <f>'Lapse down'!$S$18</f>
        <v>100000</v>
      </c>
      <c r="D10" s="124">
        <f ca="1">'Lapse down'!$S$22</f>
        <v>80736.828104313943</v>
      </c>
      <c r="E10" s="124">
        <f ca="1">'Lapse down'!$S$23</f>
        <v>19263.171895686057</v>
      </c>
      <c r="F10" s="124">
        <f ca="1">'Lapse down'!$S$24</f>
        <v>0</v>
      </c>
      <c r="G10" s="125">
        <f ca="1">'Lapse down'!$S$25</f>
        <v>9.6387573975072289</v>
      </c>
      <c r="L10" s="111" t="s">
        <v>63</v>
      </c>
      <c r="M10" s="114">
        <v>1</v>
      </c>
      <c r="N10" s="116">
        <f ca="1">M11</f>
        <v>0.5</v>
      </c>
    </row>
    <row r="11" spans="1:16" ht="17" thickBot="1" x14ac:dyDescent="0.25">
      <c r="B11" s="74" t="s">
        <v>57</v>
      </c>
      <c r="C11" s="123">
        <f>'Lapse mass'!$S$18</f>
        <v>100000</v>
      </c>
      <c r="D11" s="124">
        <f ca="1">'Lapse mass'!$S$22</f>
        <v>89954.624085158575</v>
      </c>
      <c r="E11" s="124">
        <f ca="1">'Lapse mass'!$S$23</f>
        <v>10045.375914841425</v>
      </c>
      <c r="F11" s="124">
        <f ca="1">'Lapse mass'!$S$24</f>
        <v>3115.1792551407561</v>
      </c>
      <c r="G11" s="125">
        <f ca="1">'Lapse mass'!$S$25</f>
        <v>4.2236643779431819</v>
      </c>
      <c r="L11" s="111" t="s">
        <v>64</v>
      </c>
      <c r="M11" s="109">
        <f ca="1">IF(F5&gt;F4,0.5,0)</f>
        <v>0.5</v>
      </c>
      <c r="N11" s="119">
        <v>1</v>
      </c>
    </row>
    <row r="12" spans="1:16" ht="17" thickBot="1" x14ac:dyDescent="0.25">
      <c r="B12" s="74" t="s">
        <v>58</v>
      </c>
      <c r="C12" s="123">
        <f>Expense!$S$18</f>
        <v>100000</v>
      </c>
      <c r="D12" s="124">
        <f ca="1">Expense!$S$22</f>
        <v>86894.691268597744</v>
      </c>
      <c r="E12" s="124">
        <f ca="1">Expense!$S$23</f>
        <v>13105.308731402256</v>
      </c>
      <c r="F12" s="124">
        <f ca="1">Expense!$S$24</f>
        <v>55.24643857992487</v>
      </c>
      <c r="G12" s="125">
        <f ca="1">Expense!$S$25</f>
        <v>5.7320678184543343</v>
      </c>
    </row>
    <row r="13" spans="1:16" ht="17" thickBot="1" x14ac:dyDescent="0.25">
      <c r="B13" s="74" t="s">
        <v>59</v>
      </c>
      <c r="C13" s="126">
        <f>Cat!$S$18</f>
        <v>100000</v>
      </c>
      <c r="D13" s="127">
        <f ca="1">Cat!$S$22</f>
        <v>86871.102982584489</v>
      </c>
      <c r="E13" s="127">
        <f ca="1">Cat!$S$23</f>
        <v>13128.897017415511</v>
      </c>
      <c r="F13" s="127">
        <f ca="1">Cat!$S$24</f>
        <v>31.658152566669742</v>
      </c>
      <c r="G13" s="128">
        <f ca="1">Cat!$S$25</f>
        <v>5.7218158994510819</v>
      </c>
      <c r="L13" s="112" t="s">
        <v>65</v>
      </c>
      <c r="M13" s="111" t="s">
        <v>67</v>
      </c>
      <c r="N13" s="111" t="s">
        <v>66</v>
      </c>
    </row>
    <row r="14" spans="1:16" x14ac:dyDescent="0.2">
      <c r="L14" s="111" t="s">
        <v>67</v>
      </c>
      <c r="M14" s="114">
        <v>1</v>
      </c>
      <c r="N14" s="116">
        <f>M15</f>
        <v>0.25</v>
      </c>
    </row>
    <row r="15" spans="1:16" ht="17" thickBot="1" x14ac:dyDescent="0.25">
      <c r="B15" s="113" t="s">
        <v>68</v>
      </c>
      <c r="L15" s="111" t="s">
        <v>66</v>
      </c>
      <c r="M15" s="109">
        <v>0.25</v>
      </c>
      <c r="N15" s="119">
        <v>1</v>
      </c>
    </row>
    <row r="16" spans="1:16" ht="17" thickBot="1" x14ac:dyDescent="0.25">
      <c r="B16" s="33" t="s">
        <v>54</v>
      </c>
      <c r="C16" s="129">
        <f ca="1">F8</f>
        <v>252.94191390294873</v>
      </c>
    </row>
    <row r="17" spans="2:3" ht="17" thickBot="1" x14ac:dyDescent="0.25">
      <c r="B17" s="33" t="s">
        <v>28</v>
      </c>
      <c r="C17" s="129">
        <f ca="1">MAX(F9:F11)</f>
        <v>3424.1771316293307</v>
      </c>
    </row>
    <row r="18" spans="2:3" ht="17" thickBot="1" x14ac:dyDescent="0.25">
      <c r="B18" s="33" t="s">
        <v>58</v>
      </c>
      <c r="C18" s="129">
        <f ca="1">F12</f>
        <v>55.24643857992487</v>
      </c>
    </row>
    <row r="19" spans="2:3" ht="17" thickBot="1" x14ac:dyDescent="0.25">
      <c r="B19" s="33" t="s">
        <v>59</v>
      </c>
      <c r="C19" s="129">
        <f ca="1">F13</f>
        <v>31.658152566669742</v>
      </c>
    </row>
    <row r="20" spans="2:3" ht="17" thickBot="1" x14ac:dyDescent="0.25">
      <c r="B20" s="33" t="s">
        <v>63</v>
      </c>
      <c r="C20" s="129">
        <f ca="1">MAX(F4:F5)</f>
        <v>244.91827613409259</v>
      </c>
    </row>
    <row r="21" spans="2:3" ht="17" thickBot="1" x14ac:dyDescent="0.25">
      <c r="B21" s="33" t="s">
        <v>64</v>
      </c>
      <c r="C21" s="129">
        <f ca="1">MAX(F6:F7)</f>
        <v>8056.9815601093578</v>
      </c>
    </row>
    <row r="22" spans="2:3" ht="17" thickBot="1" x14ac:dyDescent="0.25"/>
    <row r="23" spans="2:3" ht="17" thickBot="1" x14ac:dyDescent="0.25">
      <c r="B23" s="33" t="s">
        <v>67</v>
      </c>
      <c r="C23" s="129" cm="1">
        <f t="array" aca="1" ref="C23" ca="1">SQRT(MMULT(TRANSPOSE(C16:C19),MMULT(M4:P7,C16:C19)))</f>
        <v>3471.0608764024673</v>
      </c>
    </row>
    <row r="24" spans="2:3" ht="17" thickBot="1" x14ac:dyDescent="0.25">
      <c r="B24" s="33" t="s">
        <v>66</v>
      </c>
      <c r="C24" s="129" cm="1">
        <f t="array" aca="1" ref="C24" ca="1">SQRT(MMULT(TRANSPOSE(C20:C21),MMULT(M10:N11,C20:C21)))</f>
        <v>8182.1903458959496</v>
      </c>
    </row>
    <row r="25" spans="2:3" ht="17" thickBot="1" x14ac:dyDescent="0.25"/>
    <row r="26" spans="2:3" ht="17" thickBot="1" x14ac:dyDescent="0.25">
      <c r="B26" s="33" t="s">
        <v>69</v>
      </c>
      <c r="C26" s="129" cm="1">
        <f t="array" aca="1" ref="C26" ca="1">SQRT(MMULT(TRANSPOSE(C23:C24),MMULT(M14:N15,C23:C24)))</f>
        <v>9653.8563724878059</v>
      </c>
    </row>
  </sheetData>
  <mergeCells count="1"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32A5-39D1-3D44-A9F1-679E2C8CBEDF}">
  <dimension ref="A1:AI124"/>
  <sheetViews>
    <sheetView showGridLines="0" zoomScaleNormal="100" workbookViewId="0"/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38</v>
      </c>
    </row>
    <row r="2" spans="1:35" ht="17" thickBot="1" x14ac:dyDescent="0.25"/>
    <row r="3" spans="1:35" ht="17" thickBot="1" x14ac:dyDescent="0.25">
      <c r="D3" s="139" t="s">
        <v>29</v>
      </c>
      <c r="E3" s="140"/>
      <c r="F3" s="139" t="s">
        <v>25</v>
      </c>
      <c r="G3" s="140"/>
      <c r="I3" s="139" t="s">
        <v>26</v>
      </c>
      <c r="J3" s="140"/>
      <c r="L3" s="131" t="s">
        <v>33</v>
      </c>
      <c r="M3" s="132"/>
      <c r="N3" s="133" t="s">
        <v>34</v>
      </c>
      <c r="O3" s="134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6.0434065E-3</v>
      </c>
      <c r="E5" s="43">
        <f>$S$9</f>
        <v>0.15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665.81800944717361</v>
      </c>
      <c r="J5" s="45" cm="1">
        <f t="array" aca="1" ref="J5" ca="1">E5*(G5-H5)*OFFSET($X$5:$X$75,B5,0,1)</f>
        <v>14696.99474540357</v>
      </c>
      <c r="K5" s="71">
        <v>1</v>
      </c>
      <c r="L5" s="65">
        <f t="shared" ref="L5:L36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14788.000424905977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5.6853752009440742E-3</v>
      </c>
      <c r="E6" s="47">
        <f t="shared" ref="E6:E37" ca="1" si="1">(1-$S$9)^B5*PRODUCT(OFFSET($AC$5:$AC$124,$C$5,0,B5))*$S$9</f>
        <v>0.12659348902500001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619.8488478407894</v>
      </c>
      <c r="J6" s="49" cm="1">
        <f t="array" aca="1" ref="J6" ca="1">E6*(G6-H6)*OFFSET($X$5:$X$75,B6,0,1)</f>
        <v>12155.528798104509</v>
      </c>
      <c r="K6" s="72">
        <f ca="1">K5-D5-E5</f>
        <v>0.84395659349999996</v>
      </c>
      <c r="L6" s="67">
        <f t="shared" si="0"/>
        <v>52.019999999999996</v>
      </c>
      <c r="M6" s="68" cm="1">
        <f t="array" aca="1" ref="M6" ca="1">L6*K6*OFFSET($X$5:$X$75,B6,0,1)</f>
        <v>43.521455431566658</v>
      </c>
      <c r="N6" s="67">
        <f>AI7</f>
        <v>593.14978041087761</v>
      </c>
      <c r="O6" s="81" cm="1">
        <f t="array" aca="1" ref="O6" ca="1">N6*K6*OFFSET($X$5:$X$75,B6,0,1)</f>
        <v>496.24647697800003</v>
      </c>
      <c r="P6" s="85">
        <f t="shared" ref="P6:P53" ca="1" si="2">D6*(F6-H6)+E6*(G6-H6)+L6*K6-N6*K6</f>
        <v>12430.576017417876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37" si="3">AG6*$S$7</f>
        <v>1996.5030607143231</v>
      </c>
      <c r="AI6" s="61">
        <f t="shared" ref="AI6:AI37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5.2887536930333323E-3</v>
      </c>
      <c r="E7" s="47">
        <f t="shared" ca="1" si="1"/>
        <v>0.10675165939110838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569.51843474300188</v>
      </c>
      <c r="J7" s="49" cm="1">
        <f t="array" aca="1" ref="J7" ca="1">E7*(G7-H7)*OFFSET($X$5:$X$75,B7,0,1)</f>
        <v>10045.290303727488</v>
      </c>
      <c r="K7" s="72">
        <f t="shared" ref="K7:K54" ca="1" si="9">K6-D6-E6</f>
        <v>0.71167772927405593</v>
      </c>
      <c r="L7" s="67">
        <f t="shared" si="0"/>
        <v>53.060399999999994</v>
      </c>
      <c r="M7" s="68" cm="1">
        <f t="array" aca="1" ref="M7" ca="1">L7*K7*OFFSET($X$5:$X$75,B7,0,1)</f>
        <v>36.973845705064569</v>
      </c>
      <c r="N7" s="67">
        <f t="shared" ref="N7:N54" si="10">AI8</f>
        <v>588.52195962853375</v>
      </c>
      <c r="O7" s="81" cm="1">
        <f t="array" aca="1" ref="O7" ca="1">N7*K7*OFFSET($X$5:$X$75,B7,0,1)</f>
        <v>410.09717471688202</v>
      </c>
      <c r="P7" s="85">
        <f t="shared" ca="1" si="2"/>
        <v>10459.976341582638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98858.296735146258</v>
      </c>
      <c r="AH7" s="58">
        <f t="shared" si="3"/>
        <v>1977.1659347029251</v>
      </c>
      <c r="AI7" s="61">
        <f t="shared" si="4"/>
        <v>593.14978041087761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4.9665533367066602E-3</v>
      </c>
      <c r="E8" s="47">
        <f t="shared" ca="1" si="1"/>
        <v>8.9945597428487137E-2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528.4058464305042</v>
      </c>
      <c r="J8" s="49" cm="1">
        <f t="array" aca="1" ref="J8" ca="1">E8*(G8-H8)*OFFSET($X$5:$X$75,B8,0,1)</f>
        <v>8294.5552818062861</v>
      </c>
      <c r="K8" s="72">
        <f t="shared" ca="1" si="9"/>
        <v>0.59963731618991423</v>
      </c>
      <c r="L8" s="67">
        <f t="shared" si="0"/>
        <v>54.121608000000002</v>
      </c>
      <c r="M8" s="68" cm="1">
        <f t="array" aca="1" ref="M8" ca="1">L8*K8*OFFSET($X$5:$X$75,B8,0,1)</f>
        <v>31.394830169097663</v>
      </c>
      <c r="N8" s="67">
        <f t="shared" si="10"/>
        <v>583.75509282094652</v>
      </c>
      <c r="O8" s="81" cm="1">
        <f t="array" aca="1" ref="O8" ca="1">N8*K8*OFFSET($X$5:$X$75,B8,0,1)</f>
        <v>338.62430693965075</v>
      </c>
      <c r="P8" s="85">
        <f t="shared" ca="1" si="2"/>
        <v>8802.847383318076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98086.993271422281</v>
      </c>
      <c r="AH8" s="58">
        <f t="shared" si="3"/>
        <v>1961.7398654284457</v>
      </c>
      <c r="AI8" s="61">
        <f t="shared" si="4"/>
        <v>588.52195962853375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4.6092019449880022E-3</v>
      </c>
      <c r="E9" s="47">
        <f t="shared" ca="1" si="1"/>
        <v>7.5708774813708052E-2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484.7354407979891</v>
      </c>
      <c r="J9" s="49" cm="1">
        <f t="array" aca="1" ref="J9" ca="1">E9*(G9-H9)*OFFSET($X$5:$X$75,B9,0,1)</f>
        <v>6842.0256955421546</v>
      </c>
      <c r="K9" s="72">
        <f t="shared" ca="1" si="9"/>
        <v>0.50472516542472035</v>
      </c>
      <c r="L9" s="67">
        <f t="shared" si="0"/>
        <v>55.204040159999998</v>
      </c>
      <c r="M9" s="68" cm="1">
        <f t="array" aca="1" ref="M9" ca="1">L9*K9*OFFSET($X$5:$X$75,B9,0,1)</f>
        <v>26.643491973687649</v>
      </c>
      <c r="N9" s="67">
        <f t="shared" si="10"/>
        <v>578.74897014169665</v>
      </c>
      <c r="O9" s="81" cm="1">
        <f t="array" aca="1" ref="O9" ca="1">N9*K9*OFFSET($X$5:$X$75,B9,0,1)</f>
        <v>279.32545328309698</v>
      </c>
      <c r="P9" s="85">
        <f t="shared" ca="1" si="2"/>
        <v>7397.8342105280026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97292.515470157741</v>
      </c>
      <c r="AH9" s="58">
        <f t="shared" si="3"/>
        <v>1945.8503094031548</v>
      </c>
      <c r="AI9" s="61">
        <f t="shared" si="4"/>
        <v>583.75509282094652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4.2357942488524996E-3</v>
      </c>
      <c r="E10" s="47">
        <f t="shared" ca="1" si="1"/>
        <v>6.366107829990364E-2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440.22650810585026</v>
      </c>
      <c r="J10" s="49" cm="1">
        <f t="array" aca="1" ref="J10" ca="1">E10*(G10-H10)*OFFSET($X$5:$X$75,B10,0,1)</f>
        <v>5638.1649341847278</v>
      </c>
      <c r="K10" s="72">
        <f t="shared" ca="1" si="9"/>
        <v>0.42440718866602423</v>
      </c>
      <c r="L10" s="67">
        <f t="shared" si="0"/>
        <v>56.308120963200004</v>
      </c>
      <c r="M10" s="68" cm="1">
        <f t="array" aca="1" ref="M10" ca="1">L10*K10*OFFSET($X$5:$X$75,B10,0,1)</f>
        <v>22.582987001356596</v>
      </c>
      <c r="N10" s="67">
        <f t="shared" si="10"/>
        <v>573.9235037030943</v>
      </c>
      <c r="O10" s="81" cm="1">
        <f t="array" aca="1" ref="O10" ca="1">N10*K10*OFFSET($X$5:$X$75,B10,0,1)</f>
        <v>230.17829048798438</v>
      </c>
      <c r="P10" s="85">
        <f t="shared" ca="1" si="2"/>
        <v>6212.542628065501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96458.161690282781</v>
      </c>
      <c r="AH10" s="58">
        <f t="shared" si="3"/>
        <v>1929.1632338056556</v>
      </c>
      <c r="AI10" s="61">
        <f t="shared" si="4"/>
        <v>578.74897014169665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3.922638800959102E-3</v>
      </c>
      <c r="E11" s="47">
        <f t="shared" ca="1" si="1"/>
        <v>5.3476547417590212E-2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402.72466776613152</v>
      </c>
      <c r="J11" s="49" cm="1">
        <f t="array" aca="1" ref="J11" ca="1">E11*(G11-H11)*OFFSET($X$5:$X$75,B11,0,1)</f>
        <v>4641.4372128594805</v>
      </c>
      <c r="K11" s="72">
        <f t="shared" ca="1" si="9"/>
        <v>0.35651031611726808</v>
      </c>
      <c r="L11" s="67">
        <f t="shared" si="0"/>
        <v>57.434283382463988</v>
      </c>
      <c r="M11" s="68" cm="1">
        <f t="array" aca="1" ref="M11" ca="1">L11*K11*OFFSET($X$5:$X$75,B11,0,1)</f>
        <v>19.114348706119564</v>
      </c>
      <c r="N11" s="67">
        <f t="shared" si="10"/>
        <v>569.36597166119952</v>
      </c>
      <c r="O11" s="81" cm="1">
        <f t="array" aca="1" ref="O11" ca="1">N11*K11*OFFSET($X$5:$X$75,B11,0,1)</f>
        <v>189.48716833913883</v>
      </c>
      <c r="P11" s="85">
        <f t="shared" ca="1" si="2"/>
        <v>5220.9619986745001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95653.917283849049</v>
      </c>
      <c r="AH11" s="58">
        <f t="shared" si="3"/>
        <v>1913.0783456769809</v>
      </c>
      <c r="AI11" s="61">
        <f t="shared" si="4"/>
        <v>573.9235037030943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3.632136361473132E-3</v>
      </c>
      <c r="E12" s="47">
        <f t="shared" ca="1" si="1"/>
        <v>4.486666948480781E-2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368.01346809092428</v>
      </c>
      <c r="J12" s="49" cm="1">
        <f t="array" aca="1" ref="J12" ca="1">E12*(G12-H12)*OFFSET($X$5:$X$75,B12,0,1)</f>
        <v>3816.2636463177787</v>
      </c>
      <c r="K12" s="72">
        <f t="shared" ca="1" si="9"/>
        <v>0.29911112989871874</v>
      </c>
      <c r="L12" s="67">
        <f t="shared" si="0"/>
        <v>58.582969050113277</v>
      </c>
      <c r="M12" s="68" cm="1">
        <f t="array" aca="1" ref="M12" ca="1">L12*K12*OFFSET($X$5:$X$75,B12,0,1)</f>
        <v>16.143280920991788</v>
      </c>
      <c r="N12" s="67">
        <f t="shared" si="10"/>
        <v>565.38714223441673</v>
      </c>
      <c r="O12" s="81" cm="1">
        <f t="array" aca="1" ref="O12" ca="1">N12*K12*OFFSET($X$5:$X$75,B12,0,1)</f>
        <v>155.79960548601255</v>
      </c>
      <c r="P12" s="85">
        <f t="shared" ca="1" si="2"/>
        <v>4390.2571348932042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94894.328610199926</v>
      </c>
      <c r="AH12" s="58">
        <f t="shared" si="3"/>
        <v>1897.8865722039986</v>
      </c>
      <c r="AI12" s="61">
        <f t="shared" si="4"/>
        <v>569.36597166119952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3.3725444276479746E-3</v>
      </c>
      <c r="E13" s="47">
        <f t="shared" ca="1" si="1"/>
        <v>3.7591848607865672E-2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336.95049269072149</v>
      </c>
      <c r="J13" s="49" cm="1">
        <f t="array" aca="1" ref="J13" ca="1">E13*(G13-H13)*OFFSET($X$5:$X$75,B13,0,1)</f>
        <v>3133.5289687693839</v>
      </c>
      <c r="K13" s="72">
        <f t="shared" ca="1" si="9"/>
        <v>0.25061232405243777</v>
      </c>
      <c r="L13" s="67">
        <f t="shared" si="0"/>
        <v>59.754628431115542</v>
      </c>
      <c r="M13" s="68" cm="1">
        <f t="array" aca="1" ref="M13" ca="1">L13*K13*OFFSET($X$5:$X$75,B13,0,1)</f>
        <v>13.604064270910534</v>
      </c>
      <c r="N13" s="67">
        <f t="shared" si="10"/>
        <v>561.90792203549415</v>
      </c>
      <c r="O13" s="81" cm="1">
        <f t="array" aca="1" ref="O13" ca="1">N13*K13*OFFSET($X$5:$X$75,B13,0,1)</f>
        <v>127.92701898425879</v>
      </c>
      <c r="P13" s="85">
        <f t="shared" ca="1" si="2"/>
        <v>3694.4305262371727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94231.190372402794</v>
      </c>
      <c r="AH13" s="58">
        <f t="shared" si="3"/>
        <v>1884.6238074480559</v>
      </c>
      <c r="AI13" s="61">
        <f t="shared" si="4"/>
        <v>565.38714223441673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3.1074092856823313E-3</v>
      </c>
      <c r="E14" s="47">
        <f t="shared" ca="1" si="1"/>
        <v>3.1447189652538621E-2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305.8784751378916</v>
      </c>
      <c r="J14" s="49" cm="1">
        <f t="array" aca="1" ref="J14" ca="1">E14*(G14-H14)*OFFSET($X$5:$X$75,B14,0,1)</f>
        <v>2568.9014293517457</v>
      </c>
      <c r="K14" s="72">
        <f t="shared" ca="1" si="9"/>
        <v>0.20964793101692414</v>
      </c>
      <c r="L14" s="67">
        <f t="shared" si="0"/>
        <v>60.949720999737856</v>
      </c>
      <c r="M14" s="68" cm="1">
        <f t="array" aca="1" ref="M14" ca="1">L14*K14*OFFSET($X$5:$X$75,B14,0,1)</f>
        <v>11.436655642015321</v>
      </c>
      <c r="N14" s="67">
        <f t="shared" si="10"/>
        <v>558.91940706792252</v>
      </c>
      <c r="O14" s="81" cm="1">
        <f t="array" aca="1" ref="O14" ca="1">N14*K14*OFFSET($X$5:$X$75,B14,0,1)</f>
        <v>104.87609599234601</v>
      </c>
      <c r="P14" s="85">
        <f t="shared" ca="1" si="2"/>
        <v>3107.544898829351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93651.320339249025</v>
      </c>
      <c r="AH14" s="58">
        <f t="shared" si="3"/>
        <v>1873.0264067849805</v>
      </c>
      <c r="AI14" s="61">
        <f t="shared" si="4"/>
        <v>561.90792203549415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2.8877251159213579E-3</v>
      </c>
      <c r="E15" s="47">
        <f t="shared" ca="1" si="1"/>
        <v>2.6263999811805477E-2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280.06943823281739</v>
      </c>
      <c r="J15" s="49" cm="1">
        <f t="array" aca="1" ref="J15" ca="1">E15*(G15-H15)*OFFSET($X$5:$X$75,B15,0,1)</f>
        <v>2102.5775848441049</v>
      </c>
      <c r="K15" s="72">
        <f t="shared" ca="1" si="9"/>
        <v>0.17509333207870317</v>
      </c>
      <c r="L15" s="67">
        <f t="shared" si="0"/>
        <v>62.1687154197326</v>
      </c>
      <c r="M15" s="68" cm="1">
        <f t="array" aca="1" ref="M15" ca="1">L15*K15*OFFSET($X$5:$X$75,B15,0,1)</f>
        <v>9.5992578157297253</v>
      </c>
      <c r="N15" s="67">
        <f t="shared" si="10"/>
        <v>555.92454913136362</v>
      </c>
      <c r="O15" s="81" cm="1">
        <f t="array" aca="1" ref="O15" ca="1">N15*K15*OFFSET($X$5:$X$75,B15,0,1)</f>
        <v>85.838400185303655</v>
      </c>
      <c r="P15" s="85">
        <f t="shared" ca="1" si="2"/>
        <v>2615.4110755430765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93153.234511320421</v>
      </c>
      <c r="AH15" s="58">
        <f t="shared" si="3"/>
        <v>1863.0646902264084</v>
      </c>
      <c r="AI15" s="61">
        <f t="shared" si="4"/>
        <v>558.91940706792252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2.6233675216780893E-3</v>
      </c>
      <c r="E16" s="47">
        <f t="shared" ca="1" si="1"/>
        <v>2.1891241072646454E-2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250.72515449367282</v>
      </c>
      <c r="J16" s="49" cm="1">
        <f t="array" aca="1" ref="J16" ca="1">E16*(G16-H16)*OFFSET($X$5:$X$75,B16,0,1)</f>
        <v>1717.4618229075897</v>
      </c>
      <c r="K16" s="72">
        <f t="shared" ca="1" si="9"/>
        <v>0.14594160715097634</v>
      </c>
      <c r="L16" s="67">
        <f t="shared" si="0"/>
        <v>63.412089728127263</v>
      </c>
      <c r="M16" s="68" cm="1">
        <f t="array" aca="1" ref="M16" ca="1">L16*K16*OFFSET($X$5:$X$75,B16,0,1)</f>
        <v>8.0422254703692602</v>
      </c>
      <c r="N16" s="67">
        <f t="shared" si="10"/>
        <v>552.85727430166355</v>
      </c>
      <c r="O16" s="81" cm="1">
        <f t="array" aca="1" ref="O16" ca="1">N16*K16*OFFSET($X$5:$X$75,B16,0,1)</f>
        <v>70.116012134758464</v>
      </c>
      <c r="P16" s="85">
        <f t="shared" ca="1" si="2"/>
        <v>2193.4292572127129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92654.091521893934</v>
      </c>
      <c r="AH16" s="58">
        <f t="shared" si="3"/>
        <v>1853.0818304378788</v>
      </c>
      <c r="AI16" s="61">
        <f t="shared" si="4"/>
        <v>555.92454913136362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2.4048193891054916E-3</v>
      </c>
      <c r="E17" s="47">
        <f t="shared" ca="1" si="1"/>
        <v>1.821404978349777E-2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226.48604549518032</v>
      </c>
      <c r="J17" s="49" cm="1">
        <f t="array" aca="1" ref="J17" ca="1">E17*(G17-H17)*OFFSET($X$5:$X$75,B17,0,1)</f>
        <v>1400.3892605637893</v>
      </c>
      <c r="K17" s="72">
        <f t="shared" ca="1" si="9"/>
        <v>0.12142699855665182</v>
      </c>
      <c r="L17" s="67">
        <f t="shared" si="0"/>
        <v>64.680331522689798</v>
      </c>
      <c r="M17" s="68" cm="1">
        <f t="array" aca="1" ref="M17" ca="1">L17*K17*OFFSET($X$5:$X$75,B17,0,1)</f>
        <v>6.7256268199954992</v>
      </c>
      <c r="N17" s="67">
        <f t="shared" si="10"/>
        <v>549.81791919479417</v>
      </c>
      <c r="O17" s="81" cm="1">
        <f t="array" aca="1" ref="O17" ca="1">N17*K17*OFFSET($X$5:$X$75,B17,0,1)</f>
        <v>57.171477888195675</v>
      </c>
      <c r="P17" s="85">
        <f t="shared" ca="1" si="2"/>
        <v>1840.8960764320591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92142.879050277261</v>
      </c>
      <c r="AH17" s="58">
        <f t="shared" si="3"/>
        <v>1842.8575810055452</v>
      </c>
      <c r="AI17" s="61">
        <f t="shared" si="4"/>
        <v>552.85727430166355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2.1738494862911222E-3</v>
      </c>
      <c r="E18" s="47">
        <f t="shared" ca="1" si="1"/>
        <v>1.512121940760728E-2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201.88093316684433</v>
      </c>
      <c r="J18" s="49" cm="1">
        <f t="array" aca="1" ref="J18" ca="1">E18*(G18-H18)*OFFSET($X$5:$X$75,B18,0,1)</f>
        <v>1139.3431457394886</v>
      </c>
      <c r="K18" s="72">
        <f t="shared" ca="1" si="9"/>
        <v>0.10080812938404857</v>
      </c>
      <c r="L18" s="67">
        <f t="shared" si="0"/>
        <v>65.973938153143607</v>
      </c>
      <c r="M18" s="68" cm="1">
        <f t="array" aca="1" ref="M18" ca="1">L18*K18*OFFSET($X$5:$X$75,B18,0,1)</f>
        <v>5.6159092624910532</v>
      </c>
      <c r="N18" s="67">
        <f t="shared" si="10"/>
        <v>546.43450725048956</v>
      </c>
      <c r="O18" s="81" cm="1">
        <f t="array" aca="1" ref="O18" ca="1">N18*K18*OFFSET($X$5:$X$75,B18,0,1)</f>
        <v>46.514225109457662</v>
      </c>
      <c r="P18" s="85">
        <f t="shared" ca="1" si="2"/>
        <v>1539.9267033176425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91636.319865799029</v>
      </c>
      <c r="AH18" s="58">
        <f t="shared" si="3"/>
        <v>1832.7263973159806</v>
      </c>
      <c r="AI18" s="61">
        <f t="shared" si="4"/>
        <v>549.81791919479417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2.0029750714561875E-3</v>
      </c>
      <c r="E19" s="47">
        <f t="shared" ca="1" si="1"/>
        <v>1.2526959073522519E-2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183.77866796916314</v>
      </c>
      <c r="J19" s="49" cm="1">
        <f t="array" aca="1" ref="J19" ca="1">E19*(G19-H19)*OFFSET($X$5:$X$75,B19,0,1)</f>
        <v>924.99347523653489</v>
      </c>
      <c r="K19" s="72">
        <f t="shared" ca="1" si="9"/>
        <v>8.3513060490150171E-2</v>
      </c>
      <c r="L19" s="67">
        <f t="shared" si="0"/>
        <v>67.293416916206468</v>
      </c>
      <c r="M19" s="68" cm="1">
        <f t="array" aca="1" ref="M19" ca="1">L19*K19*OFFSET($X$5:$X$75,B19,0,1)</f>
        <v>4.6884881226024353</v>
      </c>
      <c r="N19" s="67">
        <f t="shared" si="10"/>
        <v>542.01395740123576</v>
      </c>
      <c r="O19" s="81" cm="1">
        <f t="array" aca="1" ref="O19" ca="1">N19*K19*OFFSET($X$5:$X$75,B19,0,1)</f>
        <v>37.763367027784632</v>
      </c>
      <c r="P19" s="85">
        <f t="shared" ca="1" si="2"/>
        <v>1289.389782032237</v>
      </c>
      <c r="R19" s="87" t="s">
        <v>43</v>
      </c>
      <c r="S19" s="89">
        <f ca="1">SUM(I5:J55)</f>
        <v>89887.870006202807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91072.417875081592</v>
      </c>
      <c r="AH19" s="58">
        <f t="shared" si="3"/>
        <v>1821.4483575016318</v>
      </c>
      <c r="AI19" s="61">
        <f t="shared" si="4"/>
        <v>546.43450725048956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1.8467470339456422E-3</v>
      </c>
      <c r="E20" s="47">
        <f t="shared" ca="1" si="1"/>
        <v>1.0347468951775711E-2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167.81199282235036</v>
      </c>
      <c r="J20" s="49" cm="1">
        <f t="array" aca="1" ref="J20" ca="1">E20*(G20-H20)*OFFSET($X$5:$X$75,B20,0,1)</f>
        <v>748.77645597622336</v>
      </c>
      <c r="K20" s="72">
        <f t="shared" ca="1" si="9"/>
        <v>6.8983126345171453E-2</v>
      </c>
      <c r="L20" s="67">
        <f t="shared" si="0"/>
        <v>68.639285254530606</v>
      </c>
      <c r="M20" s="68" cm="1">
        <f t="array" aca="1" ref="M20" ca="1">L20*K20*OFFSET($X$5:$X$75,B20,0,1)</f>
        <v>3.9121679848132143</v>
      </c>
      <c r="N20" s="67">
        <f t="shared" si="10"/>
        <v>536.34040607686518</v>
      </c>
      <c r="O20" s="81" cm="1">
        <f t="array" aca="1" ref="O20" ca="1">N20*K20*OFFSET($X$5:$X$75,B20,0,1)</f>
        <v>30.569283433456693</v>
      </c>
      <c r="P20" s="85">
        <f t="shared" ca="1" si="2"/>
        <v>1077.0965348171535</v>
      </c>
      <c r="R20" s="87" t="s">
        <v>44</v>
      </c>
      <c r="S20" s="89">
        <f ca="1">SUM(M5:M54)</f>
        <v>327.7906913189276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90335.659566872622</v>
      </c>
      <c r="AH20" s="58">
        <f t="shared" si="3"/>
        <v>1806.7131913374524</v>
      </c>
      <c r="AI20" s="61">
        <f t="shared" si="4"/>
        <v>542.01395740123576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1.7214068602348558E-3</v>
      </c>
      <c r="E21" s="47">
        <f t="shared" ca="1" si="1"/>
        <v>8.5183365539175104E-3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155.12022005887704</v>
      </c>
      <c r="J21" s="49" cm="1">
        <f t="array" aca="1" ref="J21" ca="1">E21*(G21-H21)*OFFSET($X$5:$X$75,B21,0,1)</f>
        <v>604.08456240405792</v>
      </c>
      <c r="K21" s="72">
        <f t="shared" ca="1" si="9"/>
        <v>5.6788910359450093E-2</v>
      </c>
      <c r="L21" s="67">
        <f t="shared" si="0"/>
        <v>70.012070959621227</v>
      </c>
      <c r="M21" s="68" cm="1">
        <f t="array" aca="1" ref="M21" ca="1">L21*K21*OFFSET($X$5:$X$75,B21,0,1)</f>
        <v>3.2576740430331554</v>
      </c>
      <c r="N21" s="67">
        <f t="shared" si="10"/>
        <v>530.02614638744012</v>
      </c>
      <c r="O21" s="81" cm="1">
        <f t="array" aca="1" ref="O21" ca="1">N21*K21*OFFSET($X$5:$X$75,B21,0,1)</f>
        <v>24.662210323860936</v>
      </c>
      <c r="P21" s="85">
        <f t="shared" ca="1" si="2"/>
        <v>900.46664089034232</v>
      </c>
      <c r="R21" s="87" t="s">
        <v>45</v>
      </c>
      <c r="S21" s="89">
        <f ca="1">SUM(O5:O54)</f>
        <v>3376.2158675039077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89390.067679477521</v>
      </c>
      <c r="AH21" s="58">
        <f t="shared" si="3"/>
        <v>1787.8013535895504</v>
      </c>
      <c r="AI21" s="61">
        <f t="shared" si="4"/>
        <v>536.34040607686518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1.5599872430060054E-3</v>
      </c>
      <c r="E22" s="47">
        <f t="shared" ca="1" si="1"/>
        <v>6.9823750417946553E-3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139.41236204119031</v>
      </c>
      <c r="J22" s="49" cm="1">
        <f t="array" aca="1" ref="J22" ca="1">E22*(G22-H22)*OFFSET($X$5:$X$75,B22,0,1)</f>
        <v>485.25608361530766</v>
      </c>
      <c r="K22" s="72">
        <f t="shared" ca="1" si="9"/>
        <v>4.6549166945297725E-2</v>
      </c>
      <c r="L22" s="67">
        <f t="shared" si="0"/>
        <v>71.412312378813638</v>
      </c>
      <c r="M22" s="68" cm="1">
        <f t="array" aca="1" ref="M22" ca="1">L22*K22*OFFSET($X$5:$X$75,B22,0,1)</f>
        <v>2.7011676039184147</v>
      </c>
      <c r="N22" s="67">
        <f t="shared" si="10"/>
        <v>523.75479735302679</v>
      </c>
      <c r="O22" s="81" cm="1">
        <f t="array" aca="1" ref="O22" ca="1">N22*K22*OFFSET($X$5:$X$75,B22,0,1)</f>
        <v>19.811002387125797</v>
      </c>
      <c r="P22" s="85">
        <f t="shared" ca="1" si="2"/>
        <v>747.69014639492127</v>
      </c>
      <c r="R22" s="33" t="s">
        <v>41</v>
      </c>
      <c r="S22" s="90">
        <f ca="1">S19+S20-S21</f>
        <v>86839.444830017819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88337.691064573359</v>
      </c>
      <c r="AH22" s="58">
        <f t="shared" si="3"/>
        <v>1766.7538212914671</v>
      </c>
      <c r="AI22" s="61">
        <f t="shared" si="4"/>
        <v>530.02614638744012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1.4356076582560883E-3</v>
      </c>
      <c r="E23" s="47">
        <f t="shared" ca="1" si="1"/>
        <v>5.7010206990745563E-3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127.06728456518256</v>
      </c>
      <c r="J23" s="49" cm="1">
        <f t="array" aca="1" ref="J23" ca="1">E23*(G23-H23)*OFFSET($X$5:$X$75,B23,0,1)</f>
        <v>388.28036632033445</v>
      </c>
      <c r="K23" s="72">
        <f t="shared" ca="1" si="9"/>
        <v>3.8006804660497065E-2</v>
      </c>
      <c r="L23" s="67">
        <f t="shared" si="0"/>
        <v>72.840558626389907</v>
      </c>
      <c r="M23" s="68" cm="1">
        <f t="array" aca="1" ref="M23" ca="1">L23*K23*OFFSET($X$5:$X$75,B23,0,1)</f>
        <v>2.228019019886061</v>
      </c>
      <c r="N23" s="67">
        <f t="shared" si="10"/>
        <v>518.24646149690852</v>
      </c>
      <c r="O23" s="81" cm="1">
        <f t="array" aca="1" ref="O23" ca="1">N23*K23*OFFSET($X$5:$X$75,B23,0,1)</f>
        <v>15.851923639495956</v>
      </c>
      <c r="P23" s="85">
        <f t="shared" ca="1" si="2"/>
        <v>623.41950938460764</v>
      </c>
      <c r="R23" s="33" t="s">
        <v>42</v>
      </c>
      <c r="S23" s="91">
        <f ca="1">S18-S22</f>
        <v>13160.555169982181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87292.466225504468</v>
      </c>
      <c r="AH23" s="58">
        <f t="shared" si="3"/>
        <v>1745.8493245100894</v>
      </c>
      <c r="AI23" s="61">
        <f t="shared" si="4"/>
        <v>523.75479735302679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1.2925743358673306E-3</v>
      </c>
      <c r="E24" s="47">
        <f t="shared" ca="1" si="1"/>
        <v>4.6305264454749593E-3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113.08439180088861</v>
      </c>
      <c r="J24" s="49" cm="1">
        <f t="array" aca="1" ref="J24" ca="1">E24*(G24-H24)*OFFSET($X$5:$X$75,B24,0,1)</f>
        <v>309.06396631340937</v>
      </c>
      <c r="K24" s="72">
        <f t="shared" ca="1" si="9"/>
        <v>3.0870176303166422E-2</v>
      </c>
      <c r="L24" s="67">
        <f t="shared" si="0"/>
        <v>74.297369798917714</v>
      </c>
      <c r="M24" s="68" cm="1">
        <f t="array" aca="1" ref="M24" ca="1">L24*K24*OFFSET($X$5:$X$75,B24,0,1)</f>
        <v>1.8245088399463096</v>
      </c>
      <c r="N24" s="67">
        <f t="shared" si="10"/>
        <v>513.82267526889359</v>
      </c>
      <c r="O24" s="81" cm="1">
        <f t="array" aca="1" ref="O24" ca="1">N24*K24*OFFSET($X$5:$X$75,B24,0,1)</f>
        <v>12.617862728252522</v>
      </c>
      <c r="P24" s="85">
        <f t="shared" ca="1" si="2"/>
        <v>517.11050732604463</v>
      </c>
      <c r="R24" s="33" t="s">
        <v>46</v>
      </c>
      <c r="S24" s="91">
        <f ca="1">S23-baseBOF</f>
        <v>0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86374.410249484747</v>
      </c>
      <c r="AH24" s="58">
        <f t="shared" si="3"/>
        <v>1727.4882049896951</v>
      </c>
      <c r="AI24" s="61">
        <f t="shared" si="4"/>
        <v>518.24646149690852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1.1574167498154954E-3</v>
      </c>
      <c r="E25" s="47">
        <f t="shared" ca="1" si="1"/>
        <v>3.7420613282736158E-3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99.772152674745371</v>
      </c>
      <c r="J25" s="49" cm="1">
        <f t="array" aca="1" ref="J25" ca="1">E25*(G25-H25)*OFFSET($X$5:$X$75,B25,0,1)</f>
        <v>244.76787677297963</v>
      </c>
      <c r="K25" s="72">
        <f t="shared" ca="1" si="9"/>
        <v>2.4947075521824132E-2</v>
      </c>
      <c r="L25" s="67">
        <f t="shared" si="0"/>
        <v>75.783317194896057</v>
      </c>
      <c r="M25" s="68" cm="1">
        <f t="array" aca="1" ref="M25" ca="1">L25*K25*OFFSET($X$5:$X$75,B25,0,1)</f>
        <v>1.4818325057713984</v>
      </c>
      <c r="N25" s="67">
        <f t="shared" si="10"/>
        <v>511.05412730280437</v>
      </c>
      <c r="O25" s="81" cm="1">
        <f t="array" aca="1" ref="O25" ca="1">N25*K25*OFFSET($X$5:$X$75,B25,0,1)</f>
        <v>9.9929198942077075</v>
      </c>
      <c r="P25" s="85">
        <f t="shared" ca="1" si="2"/>
        <v>428.71711393022798</v>
      </c>
      <c r="R25" s="33" t="s">
        <v>47</v>
      </c>
      <c r="S25" s="92">
        <f ca="1">SUMPRODUCT(P5:P54,X6:X55,B5:B54)/S22</f>
        <v>5.7306841221537281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85637.112544815594</v>
      </c>
      <c r="AH25" s="58">
        <f t="shared" si="3"/>
        <v>1712.7422508963118</v>
      </c>
      <c r="AI25" s="61">
        <f t="shared" si="4"/>
        <v>513.82267526889359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1.0272415693712397E-3</v>
      </c>
      <c r="E26" s="47">
        <f t="shared" ca="1" si="1"/>
        <v>3.0071396165602489E-3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87.030240728587231</v>
      </c>
      <c r="J26" s="49" cm="1">
        <f t="array" aca="1" ref="J26" ca="1">E26*(G26-H26)*OFFSET($X$5:$X$75,B26,0,1)</f>
        <v>192.76264956236022</v>
      </c>
      <c r="K26" s="72">
        <f t="shared" ca="1" si="9"/>
        <v>2.0047597443735021E-2</v>
      </c>
      <c r="L26" s="67">
        <f t="shared" si="0"/>
        <v>77.298983538793991</v>
      </c>
      <c r="M26" s="68" cm="1">
        <f t="array" aca="1" ref="M26" ca="1">L26*K26*OFFSET($X$5:$X$75,B26,0,1)</f>
        <v>1.1937681839104399</v>
      </c>
      <c r="N26" s="67">
        <f t="shared" si="10"/>
        <v>509.58302922171708</v>
      </c>
      <c r="O26" s="81" cm="1">
        <f t="array" aca="1" ref="O26" ca="1">N26*K26*OFFSET($X$5:$X$75,B26,0,1)</f>
        <v>7.8697542903690394</v>
      </c>
      <c r="P26" s="85">
        <f t="shared" ca="1" si="2"/>
        <v>354.53955661082011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85175.687883800725</v>
      </c>
      <c r="AH26" s="58">
        <f t="shared" si="3"/>
        <v>1703.5137576760146</v>
      </c>
      <c r="AI26" s="61">
        <f t="shared" si="4"/>
        <v>511.05412730280437</v>
      </c>
    </row>
    <row r="27" spans="2:35" ht="17" thickBot="1" x14ac:dyDescent="0.25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8.9393615623721404E-4</v>
      </c>
      <c r="E27" s="47">
        <f t="shared" ca="1" si="1"/>
        <v>2.4019824386705257E-3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74.260383358372806</v>
      </c>
      <c r="J27" s="49" cm="1">
        <f t="array" aca="1" ref="J27" ca="1">E27*(G27-H27)*OFFSET($X$5:$X$75,B27,0,1)</f>
        <v>150.8916279041039</v>
      </c>
      <c r="K27" s="72">
        <f t="shared" ca="1" si="9"/>
        <v>1.6013216257803532E-2</v>
      </c>
      <c r="L27" s="67">
        <f t="shared" si="0"/>
        <v>78.844963209569855</v>
      </c>
      <c r="M27" s="68" cm="1">
        <f t="array" aca="1" ref="M27" ca="1">L27*K27*OFFSET($X$5:$X$75,B27,0,1)</f>
        <v>0.95365105169226982</v>
      </c>
      <c r="N27" s="67">
        <f t="shared" si="10"/>
        <v>509.31673604621795</v>
      </c>
      <c r="O27" s="81" cm="1">
        <f t="array" aca="1" ref="O27" ca="1">N27*K27*OFFSET($X$5:$X$75,B27,0,1)</f>
        <v>6.1603230086357197</v>
      </c>
      <c r="P27" s="85">
        <f t="shared" ca="1" si="2"/>
        <v>291.19089765453657</v>
      </c>
      <c r="R27" s="141" t="s">
        <v>70</v>
      </c>
      <c r="S27" s="141"/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84930.504870286182</v>
      </c>
      <c r="AH27" s="58">
        <f t="shared" si="3"/>
        <v>1698.6100974057238</v>
      </c>
      <c r="AI27" s="61">
        <f t="shared" si="4"/>
        <v>509.58302922171708</v>
      </c>
    </row>
    <row r="28" spans="2:35" ht="17" thickBot="1" x14ac:dyDescent="0.25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7.9323416742886014E-4</v>
      </c>
      <c r="E28" s="47">
        <f t="shared" ca="1" si="1"/>
        <v>1.9075946494343642E-3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64.489455076014139</v>
      </c>
      <c r="J28" s="49" cm="1">
        <f t="array" aca="1" ref="J28" ca="1">E28*(G28-H28)*OFFSET($X$5:$X$75,B28,0,1)</f>
        <v>117.43772488120939</v>
      </c>
      <c r="K28" s="72">
        <f t="shared" ca="1" si="9"/>
        <v>1.2717297662895793E-2</v>
      </c>
      <c r="L28" s="67">
        <f t="shared" si="0"/>
        <v>80.421862473761252</v>
      </c>
      <c r="M28" s="68" cm="1">
        <f t="array" aca="1" ref="M28" ca="1">L28*K28*OFFSET($X$5:$X$75,B28,0,1)</f>
        <v>0.75603611635337042</v>
      </c>
      <c r="N28" s="67">
        <f t="shared" si="10"/>
        <v>510.00849728014936</v>
      </c>
      <c r="O28" s="81" cm="1">
        <f t="array" aca="1" ref="O28" ca="1">N28*K28*OFFSET($X$5:$X$75,B28,0,1)</f>
        <v>4.7945276536800545</v>
      </c>
      <c r="P28" s="85">
        <f t="shared" ca="1" si="2"/>
        <v>240.6438425616895</v>
      </c>
      <c r="R28" s="33" t="s">
        <v>27</v>
      </c>
      <c r="S28" s="90">
        <f ca="1">SUM(I5:I55)</f>
        <v>7188.1085379811793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84886.122674369661</v>
      </c>
      <c r="AH28" s="58">
        <f t="shared" si="3"/>
        <v>1697.7224534873933</v>
      </c>
      <c r="AI28" s="61">
        <f t="shared" si="4"/>
        <v>509.31673604621795</v>
      </c>
    </row>
    <row r="29" spans="2:35" ht="17" thickBot="1" x14ac:dyDescent="0.25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7.0902153177717199E-4</v>
      </c>
      <c r="E29" s="47">
        <f t="shared" ca="1" si="1"/>
        <v>1.5024703269048809E-3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56.313210218868285</v>
      </c>
      <c r="J29" s="49" cm="1">
        <f t="array" aca="1" ref="J29" ca="1">E29*(G29-H29)*OFFSET($X$5:$X$75,B29,0,1)</f>
        <v>90.64708431750762</v>
      </c>
      <c r="K29" s="72">
        <f t="shared" ca="1" si="9"/>
        <v>1.0016468846032569E-2</v>
      </c>
      <c r="L29" s="67">
        <f t="shared" si="0"/>
        <v>82.030299723236482</v>
      </c>
      <c r="M29" s="68" cm="1">
        <f t="array" aca="1" ref="M29" ca="1">L29*K29*OFFSET($X$5:$X$75,B29,0,1)</f>
        <v>0.59337068851202057</v>
      </c>
      <c r="N29" s="67">
        <f t="shared" si="10"/>
        <v>511.61105573968786</v>
      </c>
      <c r="O29" s="81" cm="1">
        <f t="array" aca="1" ref="O29" ca="1">N29*K29*OFFSET($X$5:$X$75,B29,0,1)</f>
        <v>3.7007667339855828</v>
      </c>
      <c r="P29" s="85">
        <f t="shared" ca="1" si="2"/>
        <v>199.19639332583017</v>
      </c>
      <c r="R29" s="33" t="s">
        <v>28</v>
      </c>
      <c r="S29" s="91">
        <f ca="1">SUM(J5:J55)</f>
        <v>82699.761468221666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85001.416213358229</v>
      </c>
      <c r="AH29" s="58">
        <f t="shared" si="3"/>
        <v>1700.0283242671646</v>
      </c>
      <c r="AI29" s="61">
        <f t="shared" si="4"/>
        <v>510.00849728014936</v>
      </c>
    </row>
    <row r="30" spans="2:35" ht="17" thickBot="1" x14ac:dyDescent="0.25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6.3742561778711937E-4</v>
      </c>
      <c r="E30" s="47">
        <f t="shared" ca="1" si="1"/>
        <v>1.1707465481025729E-3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49.39063564297814</v>
      </c>
      <c r="J30" s="49" cm="1">
        <f t="array" aca="1" ref="J30" ca="1">E30*(G30-H30)*OFFSET($X$5:$X$75,B30,0,1)</f>
        <v>69.220919837128207</v>
      </c>
      <c r="K30" s="72">
        <f t="shared" ca="1" si="9"/>
        <v>7.8049769873505172E-3</v>
      </c>
      <c r="L30" s="67">
        <f t="shared" si="0"/>
        <v>83.670905717701217</v>
      </c>
      <c r="M30" s="68" cm="1">
        <f t="array" aca="1" ref="M30" ca="1">L30*K30*OFFSET($X$5:$X$75,B30,0,1)</f>
        <v>0.46009496813503115</v>
      </c>
      <c r="N30" s="67">
        <f t="shared" si="10"/>
        <v>513.92738043746476</v>
      </c>
      <c r="O30" s="81" cm="1">
        <f t="array" aca="1" ref="O30" ca="1">N30*K30*OFFSET($X$5:$X$75,B30,0,1)</f>
        <v>2.8260169971611941</v>
      </c>
      <c r="P30" s="85">
        <f t="shared" ca="1" si="2"/>
        <v>164.99670137777042</v>
      </c>
      <c r="R30" s="33" t="s">
        <v>71</v>
      </c>
      <c r="S30" s="79">
        <f ca="1">SUM(I5:J55)</f>
        <v>89887.870006202807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85268.509289947979</v>
      </c>
      <c r="AH30" s="58">
        <f t="shared" si="3"/>
        <v>1705.3701857989597</v>
      </c>
      <c r="AI30" s="61">
        <f t="shared" si="4"/>
        <v>511.61105573968786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5.5681931215588627E-4</v>
      </c>
      <c r="E31" s="47">
        <f t="shared" ca="1" si="1"/>
        <v>8.9952072321911904E-4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42.042207103094292</v>
      </c>
      <c r="J31" s="49" cm="1">
        <f t="array" aca="1" ref="J31" ca="1">E31*(G31-H31)*OFFSET($X$5:$X$75,B31,0,1)</f>
        <v>52.120949155459599</v>
      </c>
      <c r="K31" s="72">
        <f t="shared" ca="1" si="9"/>
        <v>5.9968048214608244E-3</v>
      </c>
      <c r="L31" s="67">
        <f t="shared" si="0"/>
        <v>85.344323832055224</v>
      </c>
      <c r="M31" s="68" cm="1">
        <f t="array" aca="1" ref="M31" ca="1">L31*K31*OFFSET($X$5:$X$75,B31,0,1)</f>
        <v>0.35135978959553438</v>
      </c>
      <c r="N31" s="67">
        <f t="shared" si="10"/>
        <v>516.85856321390338</v>
      </c>
      <c r="O31" s="81" cm="1">
        <f t="array" aca="1" ref="O31" ca="1">N31*K31*OFFSET($X$5:$X$75,B31,0,1)</f>
        <v>2.1278897982583502</v>
      </c>
      <c r="P31" s="85">
        <f t="shared" ca="1" si="2"/>
        <v>134.57103900059957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85654.563406244124</v>
      </c>
      <c r="AH31" s="58">
        <f t="shared" si="3"/>
        <v>1713.0912681248826</v>
      </c>
      <c r="AI31" s="61">
        <f t="shared" si="4"/>
        <v>513.92738043746476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4.774180148331317E-4</v>
      </c>
      <c r="E32" s="47">
        <f t="shared" ca="1" si="1"/>
        <v>6.8106971791286823E-4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35.083667212404301</v>
      </c>
      <c r="J32" s="49" cm="1">
        <f t="array" aca="1" ref="J32" ca="1">E32*(G32-H32)*OFFSET($X$5:$X$75,B32,0,1)</f>
        <v>38.674035871380866</v>
      </c>
      <c r="K32" s="72">
        <f t="shared" ca="1" si="9"/>
        <v>4.540464786085819E-3</v>
      </c>
      <c r="L32" s="67">
        <f t="shared" si="0"/>
        <v>87.051210308696341</v>
      </c>
      <c r="M32" s="68" cm="1">
        <f t="array" aca="1" ref="M32" ca="1">L32*K32*OFFSET($X$5:$X$75,B32,0,1)</f>
        <v>0.26409950693134132</v>
      </c>
      <c r="N32" s="67">
        <f t="shared" si="10"/>
        <v>520.43060614686328</v>
      </c>
      <c r="O32" s="81" cm="1">
        <f t="array" aca="1" ref="O32" ca="1">N32*K32*OFFSET($X$5:$X$75,B32,0,1)</f>
        <v>1.5789035670838343</v>
      </c>
      <c r="P32" s="85">
        <f t="shared" ca="1" si="2"/>
        <v>108.41849059104354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86143.093868983895</v>
      </c>
      <c r="AH32" s="58">
        <f t="shared" si="3"/>
        <v>1722.8618773796779</v>
      </c>
      <c r="AI32" s="61">
        <f t="shared" si="4"/>
        <v>516.85856321390338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4.0111132746905892E-4</v>
      </c>
      <c r="E33" s="47">
        <f t="shared" ca="1" si="1"/>
        <v>5.072965580009682E-4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28.669741558011829</v>
      </c>
      <c r="J33" s="49" cm="1">
        <f t="array" aca="1" ref="J33" ca="1">E33*(G33-H33)*OFFSET($X$5:$X$75,B33,0,1)</f>
        <v>28.230377371039982</v>
      </c>
      <c r="K33" s="72">
        <f t="shared" ca="1" si="9"/>
        <v>3.3819770533398191E-3</v>
      </c>
      <c r="L33" s="67">
        <f t="shared" si="0"/>
        <v>88.792234514870259</v>
      </c>
      <c r="M33" s="68" cm="1">
        <f t="array" aca="1" ref="M33" ca="1">L33*K33*OFFSET($X$5:$X$75,B33,0,1)</f>
        <v>0.19515998586751482</v>
      </c>
      <c r="N33" s="67">
        <f t="shared" si="10"/>
        <v>524.3680641923487</v>
      </c>
      <c r="O33" s="81" cm="1">
        <f t="array" aca="1" ref="O33" ca="1">N33*K33*OFFSET($X$5:$X$75,B33,0,1)</f>
        <v>1.152529436344081</v>
      </c>
      <c r="P33" s="85">
        <f t="shared" ca="1" si="2"/>
        <v>86.079289037695247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86738.434357810547</v>
      </c>
      <c r="AH33" s="58">
        <f t="shared" si="3"/>
        <v>1734.7686871562109</v>
      </c>
      <c r="AI33" s="61">
        <f t="shared" si="4"/>
        <v>520.43060614686328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3.2932918217362623E-4</v>
      </c>
      <c r="E34" s="47">
        <f t="shared" ca="1" si="1"/>
        <v>3.7103537518046409E-4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22.867142533769535</v>
      </c>
      <c r="J34" s="49" cm="1">
        <f t="array" aca="1" ref="J34" ca="1">E34*(G34-H34)*OFFSET($X$5:$X$75,B34,0,1)</f>
        <v>20.234712869946605</v>
      </c>
      <c r="K34" s="72">
        <f t="shared" ca="1" si="9"/>
        <v>2.473569167869792E-3</v>
      </c>
      <c r="L34" s="67">
        <f t="shared" si="0"/>
        <v>90.568079205167678</v>
      </c>
      <c r="M34" s="68" cm="1">
        <f t="array" aca="1" ref="M34" ca="1">L34*K34*OFFSET($X$5:$X$75,B34,0,1)</f>
        <v>0.14143835085889211</v>
      </c>
      <c r="N34" s="67">
        <f t="shared" si="10"/>
        <v>528.98027456600698</v>
      </c>
      <c r="O34" s="81" cm="1">
        <f t="array" aca="1" ref="O34" ca="1">N34*K34*OFFSET($X$5:$X$75,B34,0,1)</f>
        <v>0.82609787386581757</v>
      </c>
      <c r="P34" s="85">
        <f t="shared" ca="1" si="2"/>
        <v>67.185257649344152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87394.677365391442</v>
      </c>
      <c r="AH34" s="58">
        <f t="shared" si="3"/>
        <v>1747.8935473078288</v>
      </c>
      <c r="AI34" s="61">
        <f t="shared" si="4"/>
        <v>524.3680641923487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2.6121402323231902E-4</v>
      </c>
      <c r="E35" s="47">
        <f t="shared" ca="1" si="1"/>
        <v>2.6598069157735053E-4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17.61416372984587</v>
      </c>
      <c r="J35" s="49" cm="1">
        <f t="array" aca="1" ref="J35" ca="1">E35*(G35-H35)*OFFSET($X$5:$X$75,B35,0,1)</f>
        <v>14.215391449102807</v>
      </c>
      <c r="K35" s="72">
        <f t="shared" ca="1" si="9"/>
        <v>1.7732046105157018E-3</v>
      </c>
      <c r="L35" s="67">
        <f t="shared" si="0"/>
        <v>92.379440789271001</v>
      </c>
      <c r="M35" s="68" cm="1">
        <f t="array" aca="1" ref="M35" ca="1">L35*K35*OFFSET($X$5:$X$75,B35,0,1)</f>
        <v>0.10043521327585248</v>
      </c>
      <c r="N35" s="67">
        <f t="shared" si="10"/>
        <v>533.80384269064166</v>
      </c>
      <c r="O35" s="81" cm="1">
        <f t="array" aca="1" ref="O35" ca="1">N35*K35*OFFSET($X$5:$X$75,B35,0,1)</f>
        <v>0.58035318605577457</v>
      </c>
      <c r="P35" s="85">
        <f t="shared" ca="1" si="2"/>
        <v>51.130577033378927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88163.379094334494</v>
      </c>
      <c r="AH35" s="58">
        <f t="shared" si="3"/>
        <v>1763.2675818866899</v>
      </c>
      <c r="AI35" s="61">
        <f t="shared" si="4"/>
        <v>528.98027456600698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2.0350882507800606E-4</v>
      </c>
      <c r="E36" s="47">
        <f t="shared" ca="1" si="1"/>
        <v>1.8690148435590007E-4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13.315018684295856</v>
      </c>
      <c r="J36" s="49" cm="1">
        <f t="array" aca="1" ref="J36" ca="1">E36*(G36-H36)*OFFSET($X$5:$X$75,B36,0,1)</f>
        <v>9.7892298975543408</v>
      </c>
      <c r="K36" s="72">
        <f t="shared" ca="1" si="9"/>
        <v>1.2460098957060323E-3</v>
      </c>
      <c r="L36" s="67">
        <f t="shared" si="0"/>
        <v>94.227029605056444</v>
      </c>
      <c r="M36" s="68" cm="1">
        <f t="array" aca="1" ref="M36" ca="1">L36*K36*OFFSET($X$5:$X$75,B36,0,1)</f>
        <v>6.9846043494837418E-2</v>
      </c>
      <c r="N36" s="67">
        <f t="shared" si="10"/>
        <v>539.15641756488583</v>
      </c>
      <c r="O36" s="81" cm="1">
        <f t="array" aca="1" ref="O36" ca="1">N36*K36*OFFSET($X$5:$X$75,B36,0,1)</f>
        <v>0.39965116962295638</v>
      </c>
      <c r="P36" s="85">
        <f t="shared" ca="1" si="2"/>
        <v>38.282734806775103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88967.307115106945</v>
      </c>
      <c r="AH36" s="58">
        <f t="shared" si="3"/>
        <v>1779.346142302139</v>
      </c>
      <c r="AI36" s="61">
        <f t="shared" si="4"/>
        <v>533.80384269064166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1.5284536761273556E-4</v>
      </c>
      <c r="E37" s="47">
        <f t="shared" ca="1" si="1"/>
        <v>1.2833993794081415E-4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9.6974211876679668</v>
      </c>
      <c r="J37" s="49" cm="1">
        <f t="array" aca="1" ref="J37" ca="1">E37*(G37-H37)*OFFSET($X$5:$X$75,B37,0,1)</f>
        <v>6.5875619612786647</v>
      </c>
      <c r="K37" s="72">
        <f t="shared" ca="1" si="9"/>
        <v>8.555995862721263E-4</v>
      </c>
      <c r="L37" s="67">
        <f t="shared" ref="L37:L54" si="14">$S$10*(1+$S$11)^B37</f>
        <v>96.111570197157576</v>
      </c>
      <c r="M37" s="68" cm="1">
        <f t="array" aca="1" ref="M37" ca="1">L37*K37*OFFSET($X$5:$X$75,B37,0,1)</f>
        <v>4.7439106532262791E-2</v>
      </c>
      <c r="N37" s="67">
        <f t="shared" si="10"/>
        <v>544.87315314766533</v>
      </c>
      <c r="O37" s="81" cm="1">
        <f t="array" aca="1" ref="O37" ca="1">N37*K37*OFFSET($X$5:$X$75,B37,0,1)</f>
        <v>0.26894051887528603</v>
      </c>
      <c r="P37" s="85">
        <f t="shared" ca="1" si="2"/>
        <v>27.845140994478456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89859.402927480973</v>
      </c>
      <c r="AH37" s="58">
        <f t="shared" si="3"/>
        <v>1797.1880585496194</v>
      </c>
      <c r="AI37" s="61">
        <f t="shared" si="4"/>
        <v>539.15641756488583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1.1203712852785852E-4</v>
      </c>
      <c r="E38" s="47">
        <f t="shared" ref="E38:E54" ca="1" si="15">(1-$S$9)^B37*PRODUCT(OFFSET($AC$5:$AC$124,$C$5,0,B37))*$S$9</f>
        <v>8.6162142107781698E-5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6.8916709458999428</v>
      </c>
      <c r="J38" s="49" cm="1">
        <f t="array" aca="1" ref="J38" ca="1">E38*(G38-H38)*OFFSET($X$5:$X$75,B38,0,1)</f>
        <v>4.3341755212793203</v>
      </c>
      <c r="K38" s="72">
        <f t="shared" ca="1" si="9"/>
        <v>5.7441428071857651E-4</v>
      </c>
      <c r="L38" s="67">
        <f t="shared" si="14"/>
        <v>98.03380160110072</v>
      </c>
      <c r="M38" s="68" cm="1">
        <f t="array" aca="1" ref="M38" ca="1">L38*K38*OFFSET($X$5:$X$75,B38,0,1)</f>
        <v>3.1495602531645628E-2</v>
      </c>
      <c r="N38" s="67">
        <f t="shared" si="10"/>
        <v>550.76064502946906</v>
      </c>
      <c r="O38" s="81" cm="1">
        <f t="array" aca="1" ref="O38" ca="1">N38*K38*OFFSET($X$5:$X$75,B38,0,1)</f>
        <v>0.17694446285480125</v>
      </c>
      <c r="P38" s="85">
        <f t="shared" ca="1" si="2"/>
        <v>19.811004492707596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90812.192191277558</v>
      </c>
      <c r="AH38" s="58">
        <f t="shared" ref="AH38:AH69" si="16">AG38*$S$7</f>
        <v>1816.2438438255513</v>
      </c>
      <c r="AI38" s="61">
        <f t="shared" ref="AI38:AI69" si="17">AG38*($S$7-$S$8)</f>
        <v>544.87315314766533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8.0185830505165675E-5</v>
      </c>
      <c r="E39" s="47">
        <f t="shared" ca="1" si="15"/>
        <v>5.6432251512435666E-5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4.7797587492804414</v>
      </c>
      <c r="J39" s="49" cm="1">
        <f t="array" aca="1" ref="J39" ca="1">E39*(G39-H39)*OFFSET($X$5:$X$75,B39,0,1)</f>
        <v>2.7819193814645926</v>
      </c>
      <c r="K39" s="72">
        <f t="shared" ca="1" si="9"/>
        <v>3.7621501008293628E-4</v>
      </c>
      <c r="L39" s="67">
        <f t="shared" si="14"/>
        <v>99.994477633122742</v>
      </c>
      <c r="M39" s="68" cm="1">
        <f t="array" aca="1" ref="M39" ca="1">L39*K39*OFFSET($X$5:$X$75,B39,0,1)</f>
        <v>2.0389508861938396E-2</v>
      </c>
      <c r="N39" s="67">
        <f t="shared" si="10"/>
        <v>556.98460834937691</v>
      </c>
      <c r="O39" s="81" cm="1">
        <f t="array" aca="1" ref="O39" ca="1">N39*K39*OFFSET($X$5:$X$75,B39,0,1)</f>
        <v>0.11357269798008393</v>
      </c>
      <c r="P39" s="85">
        <f t="shared" ca="1" si="2"/>
        <v>13.779658713424149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91793.440838244846</v>
      </c>
      <c r="AH39" s="58">
        <f t="shared" si="16"/>
        <v>1835.868816764897</v>
      </c>
      <c r="AI39" s="61">
        <f t="shared" si="17"/>
        <v>550.76064502946906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5.5975846335676724E-5</v>
      </c>
      <c r="E40" s="47">
        <f t="shared" ca="1" si="15"/>
        <v>3.5939539209795455E-5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3.2318784587115919</v>
      </c>
      <c r="J40" s="49" cm="1">
        <f t="array" aca="1" ref="J40" ca="1">E40*(G40-H40)*OFFSET($X$5:$X$75,B40,0,1)</f>
        <v>1.7362683678421935</v>
      </c>
      <c r="K40" s="72">
        <f t="shared" ca="1" si="9"/>
        <v>2.3959692806533491E-4</v>
      </c>
      <c r="L40" s="67">
        <f t="shared" si="14"/>
        <v>101.99436718578518</v>
      </c>
      <c r="M40" s="68" cm="1">
        <f t="array" aca="1" ref="M40" ca="1">L40*K40*OFFSET($X$5:$X$75,B40,0,1)</f>
        <v>1.2829155500021271E-2</v>
      </c>
      <c r="N40" s="67">
        <f t="shared" si="10"/>
        <v>563.53807451488638</v>
      </c>
      <c r="O40" s="81" cm="1">
        <f t="array" aca="1" ref="O40" ca="1">N40*K40*OFFSET($X$5:$X$75,B40,0,1)</f>
        <v>7.0883498644243245E-2</v>
      </c>
      <c r="P40" s="85">
        <f t="shared" ca="1" si="2"/>
        <v>9.3529591265588579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92830.768058229485</v>
      </c>
      <c r="AH40" s="58">
        <f t="shared" si="16"/>
        <v>1856.6153611645898</v>
      </c>
      <c r="AI40" s="61">
        <f t="shared" si="17"/>
        <v>556.98460834937691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3.6966695017334915E-5</v>
      </c>
      <c r="E41" s="47">
        <f t="shared" ca="1" si="15"/>
        <v>2.2152231377974632E-5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2.0664468291038296</v>
      </c>
      <c r="J41" s="49" cm="1">
        <f t="array" aca="1" ref="J41" ca="1">E41*(G41-H41)*OFFSET($X$5:$X$75,B41,0,1)</f>
        <v>1.0487912149446084</v>
      </c>
      <c r="K41" s="72">
        <f t="shared" ca="1" si="9"/>
        <v>1.4768154251986273E-4</v>
      </c>
      <c r="L41" s="67">
        <f t="shared" si="14"/>
        <v>104.0342545295009</v>
      </c>
      <c r="M41" s="68" cm="1">
        <f t="array" aca="1" ref="M41" ca="1">L41*K41*OFFSET($X$5:$X$75,B41,0,1)</f>
        <v>7.8091267991939935E-3</v>
      </c>
      <c r="N41" s="67">
        <f t="shared" si="10"/>
        <v>570.41387382845335</v>
      </c>
      <c r="O41" s="81" cm="1">
        <f t="array" aca="1" ref="O41" ca="1">N41*K41*OFFSET($X$5:$X$75,B41,0,1)</f>
        <v>4.2816996083561078E-2</v>
      </c>
      <c r="P41" s="85">
        <f t="shared" ca="1" si="2"/>
        <v>6.0601486304626446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93923.012419147723</v>
      </c>
      <c r="AH41" s="58">
        <f t="shared" si="16"/>
        <v>1878.4602483829544</v>
      </c>
      <c r="AI41" s="61">
        <f t="shared" si="17"/>
        <v>563.53807451488638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2.3733228308741888E-5</v>
      </c>
      <c r="E42" s="47">
        <f t="shared" ca="1" si="15"/>
        <v>1.3284392418678197E-5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1.2844612331885192</v>
      </c>
      <c r="J42" s="49" cm="1">
        <f t="array" aca="1" ref="J42" ca="1">E42*(G42-H42)*OFFSET($X$5:$X$75,B42,0,1)</f>
        <v>0.61636853402082692</v>
      </c>
      <c r="K42" s="72">
        <f t="shared" ca="1" si="9"/>
        <v>8.8562616124553188E-5</v>
      </c>
      <c r="L42" s="67">
        <f t="shared" si="14"/>
        <v>106.11493962009094</v>
      </c>
      <c r="M42" s="68" cm="1">
        <f t="array" aca="1" ref="M42" ca="1">L42*K42*OFFSET($X$5:$X$75,B42,0,1)</f>
        <v>4.624634738409906E-3</v>
      </c>
      <c r="N42" s="67">
        <f t="shared" si="10"/>
        <v>577.3851132257638</v>
      </c>
      <c r="O42" s="81" cm="1">
        <f t="array" aca="1" ref="O42" ca="1">N42*K42*OFFSET($X$5:$X$75,B42,0,1)</f>
        <v>2.5163235842420917E-2</v>
      </c>
      <c r="P42" s="85">
        <f t="shared" ca="1" si="2"/>
        <v>3.8209788774674203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95068.978971408884</v>
      </c>
      <c r="AH42" s="58">
        <f t="shared" si="16"/>
        <v>1901.3795794281777</v>
      </c>
      <c r="AI42" s="61">
        <f t="shared" si="17"/>
        <v>570.41387382845335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1.4747334025205398E-5</v>
      </c>
      <c r="E43" s="47">
        <f t="shared" ca="1" si="15"/>
        <v>7.7317493095651819E-6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0.77246048354423968</v>
      </c>
      <c r="J43" s="49" cm="1">
        <f t="array" aca="1" ref="J43" ca="1">E43*(G43-H43)*OFFSET($X$5:$X$75,B43,0,1)</f>
        <v>0.35156347418689088</v>
      </c>
      <c r="K43" s="72">
        <f t="shared" ca="1" si="9"/>
        <v>5.15449953971331E-5</v>
      </c>
      <c r="L43" s="67">
        <f t="shared" si="14"/>
        <v>108.23723841249272</v>
      </c>
      <c r="M43" s="68" cm="1">
        <f t="array" aca="1" ref="M43" ca="1">L43*K43*OFFSET($X$5:$X$75,B43,0,1)</f>
        <v>2.6571266023429933E-3</v>
      </c>
      <c r="N43" s="67">
        <f t="shared" si="10"/>
        <v>584.64614106787485</v>
      </c>
      <c r="O43" s="81" cm="1">
        <f t="array" aca="1" ref="O43" ca="1">N43*K43*OFFSET($X$5:$X$75,B43,0,1)</f>
        <v>1.4352535570690637E-2</v>
      </c>
      <c r="P43" s="85">
        <f t="shared" ca="1" si="2"/>
        <v>2.3355224413431506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96230.852204293973</v>
      </c>
      <c r="AH43" s="58">
        <f t="shared" si="16"/>
        <v>1924.6170440858796</v>
      </c>
      <c r="AI43" s="61">
        <f t="shared" si="17"/>
        <v>577.3851132257638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8.8898774074264778E-6</v>
      </c>
      <c r="E44" s="47">
        <f t="shared" ca="1" si="15"/>
        <v>4.3598868093495945E-6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0.45052419859120346</v>
      </c>
      <c r="J44" s="49" cm="1">
        <f t="array" aca="1" ref="J44" ca="1">E44*(G44-H44)*OFFSET($X$5:$X$75,B44,0,1)</f>
        <v>0.1942801508487291</v>
      </c>
      <c r="K44" s="72">
        <f t="shared" ca="1" si="9"/>
        <v>2.9065912062362521E-5</v>
      </c>
      <c r="L44" s="67">
        <f t="shared" si="14"/>
        <v>110.40198318074259</v>
      </c>
      <c r="M44" s="68" cm="1">
        <f t="array" aca="1" ref="M44" ca="1">L44*K44*OFFSET($X$5:$X$75,B44,0,1)</f>
        <v>1.4786638841524438E-3</v>
      </c>
      <c r="N44" s="67">
        <f t="shared" si="10"/>
        <v>592.18795131931904</v>
      </c>
      <c r="O44" s="81" cm="1">
        <f t="array" aca="1" ref="O44" ca="1">N44*K44*OFFSET($X$5:$X$75,B44,0,1)</f>
        <v>7.9314420902435543E-3</v>
      </c>
      <c r="P44" s="85">
        <f t="shared" ca="1" si="2"/>
        <v>1.3853238024265482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97441.02351131248</v>
      </c>
      <c r="AH44" s="58">
        <f t="shared" si="16"/>
        <v>1948.8204702262497</v>
      </c>
      <c r="AI44" s="61">
        <f t="shared" si="17"/>
        <v>584.64614106787485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5.2471575146852541E-6</v>
      </c>
      <c r="E45" s="47">
        <f t="shared" ca="1" si="15"/>
        <v>2.3724221768331839E-6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0.25731088813650177</v>
      </c>
      <c r="J45" s="49" cm="1">
        <f t="array" aca="1" ref="J45" ca="1">E45*(G45-H45)*OFFSET($X$5:$X$75,B45,0,1)</f>
        <v>0.10360301678385846</v>
      </c>
      <c r="K45" s="72">
        <f t="shared" ca="1" si="9"/>
        <v>1.581614784558645E-5</v>
      </c>
      <c r="L45" s="67">
        <f t="shared" si="14"/>
        <v>112.61002284435745</v>
      </c>
      <c r="M45" s="68" cm="1">
        <f t="array" aca="1" ref="M45" ca="1">L45*K45*OFFSET($X$5:$X$75,B45,0,1)</f>
        <v>7.9414189809475357E-4</v>
      </c>
      <c r="N45" s="67">
        <f t="shared" si="10"/>
        <v>599.7550743836066</v>
      </c>
      <c r="O45" s="81" cm="1">
        <f t="array" aca="1" ref="O45" ca="1">N45*K45*OFFSET($X$5:$X$75,B45,0,1)</f>
        <v>4.2295580902355079E-3</v>
      </c>
      <c r="P45" s="85">
        <f t="shared" ca="1" si="2"/>
        <v>0.80173264258968813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98697.991886553165</v>
      </c>
      <c r="AH45" s="58">
        <f t="shared" si="16"/>
        <v>1973.9598377310633</v>
      </c>
      <c r="AI45" s="61">
        <f t="shared" si="17"/>
        <v>592.18795131931904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2.9788247283457916E-6</v>
      </c>
      <c r="E46" s="47">
        <f t="shared" ca="1" si="15"/>
        <v>1.2294852231054182E-6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0.14125508471275469</v>
      </c>
      <c r="J46" s="49" cm="1">
        <f t="array" aca="1" ref="J46" ca="1">E46*(G46-H46)*OFFSET($X$5:$X$75,B46,0,1)</f>
        <v>5.2617594832136995E-2</v>
      </c>
      <c r="K46" s="72">
        <f t="shared" ca="1" si="9"/>
        <v>8.1965681540680116E-6</v>
      </c>
      <c r="L46" s="67">
        <f t="shared" si="14"/>
        <v>114.86222330124458</v>
      </c>
      <c r="M46" s="68" cm="1">
        <f t="array" aca="1" ref="M46" ca="1">L46*K46*OFFSET($X$5:$X$75,B46,0,1)</f>
        <v>4.0593331637828466E-4</v>
      </c>
      <c r="N46" s="67">
        <f t="shared" si="10"/>
        <v>607.81992079831969</v>
      </c>
      <c r="O46" s="81" cm="1">
        <f t="array" aca="1" ref="O46" ca="1">N46*K46*OFFSET($X$5:$X$75,B46,0,1)</f>
        <v>2.1480896775204136E-3</v>
      </c>
      <c r="P46" s="85">
        <f t="shared" ca="1" si="2"/>
        <v>0.44560590900640534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99959.17906393444</v>
      </c>
      <c r="AH46" s="58">
        <f t="shared" si="16"/>
        <v>1999.1835812786887</v>
      </c>
      <c r="AI46" s="61">
        <f t="shared" si="17"/>
        <v>599.7550743836066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1.5622225038716499E-6</v>
      </c>
      <c r="E47" s="47">
        <f t="shared" ca="1" si="15"/>
        <v>5.9823873038773657E-7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7.1649632159836246E-2</v>
      </c>
      <c r="J47" s="49" cm="1">
        <f t="array" aca="1" ref="J47" ca="1">E47*(G47-H47)*OFFSET($X$5:$X$75,B47,0,1)</f>
        <v>2.5090506281815462E-2</v>
      </c>
      <c r="K47" s="72">
        <f t="shared" ca="1" si="9"/>
        <v>3.988258202616802E-6</v>
      </c>
      <c r="L47" s="67">
        <f t="shared" si="14"/>
        <v>117.15946776726946</v>
      </c>
      <c r="M47" s="68" cm="1">
        <f t="array" aca="1" ref="M47" ca="1">L47*K47*OFFSET($X$5:$X$75,B47,0,1)</f>
        <v>1.9485789982178858E-4</v>
      </c>
      <c r="N47" s="67">
        <f t="shared" si="10"/>
        <v>615.87002807117312</v>
      </c>
      <c r="O47" s="81" cm="1">
        <f t="array" aca="1" ref="O47" ca="1">N47*K47*OFFSET($X$5:$X$75,B47,0,1)</f>
        <v>1.0243059525630661E-3</v>
      </c>
      <c r="P47" s="85">
        <f t="shared" ca="1" si="2"/>
        <v>0.22999037265226852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101303.32013305328</v>
      </c>
      <c r="AH47" s="58">
        <f t="shared" si="16"/>
        <v>2026.0664026610655</v>
      </c>
      <c r="AI47" s="61">
        <f t="shared" si="17"/>
        <v>607.81992079831969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7.6845252376302715E-7</v>
      </c>
      <c r="E48" s="47">
        <f t="shared" ca="1" si="15"/>
        <v>2.7416954524882854E-7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3.4081749487508119E-2</v>
      </c>
      <c r="J48" s="49" cm="1">
        <f t="array" aca="1" ref="J48" ca="1">E48*(G48-H48)*OFFSET($X$5:$X$75,B48,0,1)</f>
        <v>1.1268894945375533E-2</v>
      </c>
      <c r="K48" s="72">
        <f t="shared" ca="1" si="9"/>
        <v>1.8277969683574154E-6</v>
      </c>
      <c r="L48" s="67">
        <f t="shared" si="14"/>
        <v>119.50265712261488</v>
      </c>
      <c r="M48" s="68" cm="1">
        <f t="array" aca="1" ref="M48" ca="1">L48*K48*OFFSET($X$5:$X$75,B48,0,1)</f>
        <v>8.8083920816168354E-5</v>
      </c>
      <c r="N48" s="67">
        <f t="shared" si="10"/>
        <v>624.13908774749086</v>
      </c>
      <c r="O48" s="81" cm="1">
        <f t="array" aca="1" ref="O48" ca="1">N48*K48*OFFSET($X$5:$X$75,B48,0,1)</f>
        <v>4.6004515135606702E-4</v>
      </c>
      <c r="P48" s="85">
        <f t="shared" ca="1" si="2"/>
        <v>0.11153614077829278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102645.00467852884</v>
      </c>
      <c r="AH48" s="58">
        <f t="shared" si="16"/>
        <v>2052.9000935705767</v>
      </c>
      <c r="AI48" s="61">
        <f t="shared" si="17"/>
        <v>615.87002807117312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3.5280853103140439E-7</v>
      </c>
      <c r="E49" s="47">
        <f t="shared" ca="1" si="15"/>
        <v>1.1777623489705015E-7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1.5129080563699803E-2</v>
      </c>
      <c r="J49" s="49" cm="1">
        <f t="array" aca="1" ref="J49" ca="1">E49*(G49-H49)*OFFSET($X$5:$X$75,B49,0,1)</f>
        <v>4.7440253649083898E-3</v>
      </c>
      <c r="K49" s="72">
        <f t="shared" ca="1" si="9"/>
        <v>7.8517489934555971E-7</v>
      </c>
      <c r="L49" s="67">
        <f t="shared" si="14"/>
        <v>121.89271026506717</v>
      </c>
      <c r="M49" s="68" cm="1">
        <f t="array" aca="1" ref="M49" ca="1">L49*K49*OFFSET($X$5:$X$75,B49,0,1)</f>
        <v>3.7316756043075801E-5</v>
      </c>
      <c r="N49" s="67">
        <f t="shared" si="10"/>
        <v>632.61405802983052</v>
      </c>
      <c r="O49" s="81" cm="1">
        <f t="array" aca="1" ref="O49" ca="1">N49*K49*OFFSET($X$5:$X$75,B49,0,1)</f>
        <v>1.9367117542618844E-4</v>
      </c>
      <c r="P49" s="85">
        <f t="shared" ca="1" si="2"/>
        <v>5.0567981778601674E-2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104023.18129124847</v>
      </c>
      <c r="AH49" s="58">
        <f t="shared" si="16"/>
        <v>2080.4636258249693</v>
      </c>
      <c r="AI49" s="61">
        <f t="shared" si="17"/>
        <v>624.13908774749086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1.5043116031791704E-7</v>
      </c>
      <c r="E50" s="47">
        <f t="shared" ca="1" si="15"/>
        <v>4.7188520007781936E-8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6.2363110215408711E-3</v>
      </c>
      <c r="J50" s="49" cm="1">
        <f t="array" aca="1" ref="J50" ca="1">E50*(G50-H50)*OFFSET($X$5:$X$75,B50,0,1)</f>
        <v>1.8627428474707745E-3</v>
      </c>
      <c r="K50" s="72">
        <f t="shared" ca="1" si="9"/>
        <v>3.1459013341710519E-7</v>
      </c>
      <c r="L50" s="67">
        <f t="shared" si="14"/>
        <v>124.33056447036851</v>
      </c>
      <c r="M50" s="68" cm="1">
        <f t="array" aca="1" ref="M50" ca="1">L50*K50*OFFSET($X$5:$X$75,B50,0,1)</f>
        <v>1.4743454327648366E-5</v>
      </c>
      <c r="N50" s="67">
        <f t="shared" si="10"/>
        <v>641.28105613220009</v>
      </c>
      <c r="O50" s="81" cm="1">
        <f t="array" aca="1" ref="O50" ca="1">N50*K50*OFFSET($X$5:$X$75,B50,0,1)</f>
        <v>7.6044840643545232E-5</v>
      </c>
      <c r="P50" s="85">
        <f t="shared" ca="1" si="2"/>
        <v>2.1323494695380387E-2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105435.67633830509</v>
      </c>
      <c r="AH50" s="58">
        <f t="shared" si="16"/>
        <v>2108.7135267661019</v>
      </c>
      <c r="AI50" s="61">
        <f t="shared" si="17"/>
        <v>632.61405802983052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5.9268859260262246E-8</v>
      </c>
      <c r="E51" s="47">
        <f t="shared" ca="1" si="15"/>
        <v>1.7545567958927083E-8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2.3762824749975721E-3</v>
      </c>
      <c r="J51" s="49" cm="1">
        <f t="array" aca="1" ref="J51" ca="1">E51*(G51-H51)*OFFSET($X$5:$X$75,B51,0,1)</f>
        <v>6.7875203479062201E-4</v>
      </c>
      <c r="K51" s="72">
        <f t="shared" ca="1" si="9"/>
        <v>1.1697045309140622E-7</v>
      </c>
      <c r="L51" s="67">
        <f t="shared" si="14"/>
        <v>126.81717575977585</v>
      </c>
      <c r="M51" s="68" cm="1">
        <f t="array" aca="1" ref="M51" ca="1">L51*K51*OFFSET($X$5:$X$75,B51,0,1)</f>
        <v>5.4076930281907311E-6</v>
      </c>
      <c r="N51" s="67">
        <f t="shared" si="10"/>
        <v>649.81981619698877</v>
      </c>
      <c r="O51" s="81" cm="1">
        <f t="array" aca="1" ref="O51" ca="1">N51*K51*OFFSET($X$5:$X$75,B51,0,1)</f>
        <v>2.7709386118841678E-5</v>
      </c>
      <c r="P51" s="85">
        <f t="shared" ca="1" si="2"/>
        <v>8.3191004728010113E-3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106880.17602203335</v>
      </c>
      <c r="AH51" s="58">
        <f t="shared" si="16"/>
        <v>2137.6035204406671</v>
      </c>
      <c r="AI51" s="61">
        <f t="shared" si="17"/>
        <v>641.28105613220009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2.1468943065453125E-8</v>
      </c>
      <c r="E52" s="47">
        <f t="shared" ca="1" si="15"/>
        <v>6.0234038760486836E-9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8.3202784958624613E-4</v>
      </c>
      <c r="J52" s="49" cm="1">
        <f t="array" aca="1" ref="J52" ca="1">E52*(G52-H52)*OFFSET($X$5:$X$75,B52,0,1)</f>
        <v>2.28356243802919E-4</v>
      </c>
      <c r="K52" s="72">
        <f t="shared" ca="1" si="9"/>
        <v>4.0156025872216895E-8</v>
      </c>
      <c r="L52" s="67">
        <f t="shared" si="14"/>
        <v>129.35351927497138</v>
      </c>
      <c r="M52" s="68" cm="1">
        <f t="array" aca="1" ref="M52" ca="1">L52*K52*OFFSET($X$5:$X$75,B52,0,1)</f>
        <v>1.8303850412654723E-6</v>
      </c>
      <c r="N52" s="67">
        <f t="shared" si="10"/>
        <v>658.81476584278914</v>
      </c>
      <c r="O52" s="81" cm="1">
        <f t="array" aca="1" ref="O52" ca="1">N52*K52*OFFSET($X$5:$X$75,B52,0,1)</f>
        <v>9.3223957038235982E-6</v>
      </c>
      <c r="P52" s="85">
        <f t="shared" ca="1" si="2"/>
        <v>2.9879297083941756E-3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108303.30269949812</v>
      </c>
      <c r="AH52" s="58">
        <f t="shared" si="16"/>
        <v>2166.0660539899623</v>
      </c>
      <c r="AI52" s="61">
        <f t="shared" si="17"/>
        <v>649.81981619698877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7.1140077015114211E-9</v>
      </c>
      <c r="E53" s="47">
        <f t="shared" ca="1" si="15"/>
        <v>1.8995518348234128E-9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2.664920167348956E-4</v>
      </c>
      <c r="J53" s="49" cm="1">
        <f t="array" aca="1" ref="J53" ca="1">E53*(G53-H53)*OFFSET($X$5:$X$75,B53,0,1)</f>
        <v>7.0574731746235713E-5</v>
      </c>
      <c r="K53" s="72">
        <f t="shared" ca="1" si="9"/>
        <v>1.2663678930715088E-8</v>
      </c>
      <c r="L53" s="67">
        <f t="shared" si="14"/>
        <v>131.94058966047081</v>
      </c>
      <c r="M53" s="68" cm="1">
        <f t="array" aca="1" ref="M53" ca="1">L53*K53*OFFSET($X$5:$X$75,B53,0,1)</f>
        <v>5.6910770946587965E-7</v>
      </c>
      <c r="N53" s="67">
        <f t="shared" si="10"/>
        <v>667.9542638987466</v>
      </c>
      <c r="O53" s="81" cm="1">
        <f t="array" aca="1" ref="O53" ca="1">N53*K53*OFFSET($X$5:$X$75,B53,0,1)</f>
        <v>2.8811294699653151E-6</v>
      </c>
      <c r="P53" s="85">
        <f t="shared" ca="1" si="2"/>
        <v>9.8281224967177762E-4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109802.46097379818</v>
      </c>
      <c r="AH53" s="58">
        <f t="shared" si="16"/>
        <v>2196.0492194759636</v>
      </c>
      <c r="AI53" s="61">
        <f t="shared" si="17"/>
        <v>658.81476584278914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2.1457790561074952E-9</v>
      </c>
      <c r="E54" s="47">
        <f t="shared" ca="1" si="15"/>
        <v>5.4751790437318803E-10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7.8128638161846807E-5</v>
      </c>
      <c r="J54" s="49" cm="1">
        <f t="array" aca="1" ref="J54" ca="1">E54*(G54-H54)*OFFSET($X$5:$X$75,B54,0,1)</f>
        <v>1.993533682610541E-5</v>
      </c>
      <c r="K54" s="73">
        <f t="shared" ca="1" si="9"/>
        <v>3.6501193943802536E-9</v>
      </c>
      <c r="L54" s="69">
        <f t="shared" si="14"/>
        <v>134.57940145368025</v>
      </c>
      <c r="M54" s="70" cm="1">
        <f t="array" aca="1" ref="M54" ca="1">L54*K54*OFFSET($X$5:$X$75,B54,0,1)</f>
        <v>1.6172773093657299E-7</v>
      </c>
      <c r="N54" s="69">
        <f t="shared" si="10"/>
        <v>677.22055089303012</v>
      </c>
      <c r="O54" s="82" cm="1">
        <f t="array" aca="1" ref="O54" ca="1">N54*K54*OFFSET($X$5:$X$75,B54,0,1)</f>
        <v>8.1383437477422804E-7</v>
      </c>
      <c r="P54" s="86">
        <f ca="1">D54*(F54-H54)+E54*(G54-H54)+L54*K54-N54*K54+E55*(G55-H55)</f>
        <v>4.0321556690058329E-4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111325.7106497911</v>
      </c>
      <c r="AH54" s="58">
        <f t="shared" si="16"/>
        <v>2226.5142129958222</v>
      </c>
      <c r="AI54" s="61">
        <f t="shared" si="17"/>
        <v>667.9542638987466</v>
      </c>
    </row>
    <row r="55" spans="2:35" ht="17" thickBot="1" x14ac:dyDescent="0.25">
      <c r="B55" s="137" t="s">
        <v>22</v>
      </c>
      <c r="C55" s="138"/>
      <c r="D55" s="50"/>
      <c r="E55" s="51">
        <f ca="1">(1-$S$9)^B54*PRODUCT(OFFSET($AC$5:$AC$124,$C$5,0,B54))</f>
        <v>9.5682240200723684E-10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3.5338618089177929E-5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112870.09181550502</v>
      </c>
      <c r="AH55" s="58">
        <f t="shared" si="16"/>
        <v>2257.4018363101004</v>
      </c>
      <c r="AI55" s="61">
        <f t="shared" si="17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114490.84003640762</v>
      </c>
      <c r="AH56" s="58">
        <f t="shared" si="16"/>
        <v>2289.8168007281524</v>
      </c>
      <c r="AI56" s="61">
        <f t="shared" si="17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116069.84393401587</v>
      </c>
      <c r="AH57" s="58">
        <f t="shared" si="16"/>
        <v>2321.3968786803175</v>
      </c>
      <c r="AI57" s="61">
        <f t="shared" si="17"/>
        <v>696.41906360409519</v>
      </c>
    </row>
    <row r="58" spans="2:35" ht="17" thickBot="1" x14ac:dyDescent="0.25">
      <c r="B58" s="135" t="s">
        <v>24</v>
      </c>
      <c r="C58" s="136"/>
      <c r="D58" s="54">
        <f ca="1">SUM(D5:E55)</f>
        <v>0.99999999999999967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117722.41117889502</v>
      </c>
      <c r="AH58" s="58">
        <f t="shared" si="16"/>
        <v>2354.4482235779005</v>
      </c>
      <c r="AI58" s="61">
        <f t="shared" si="17"/>
        <v>706.33446707337021</v>
      </c>
    </row>
    <row r="59" spans="2:35" ht="17" thickBot="1" x14ac:dyDescent="0.25">
      <c r="B59" s="135" t="s">
        <v>23</v>
      </c>
      <c r="C59" s="136"/>
      <c r="D59" s="36" t="b">
        <f ca="1">D58=1</f>
        <v>1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119386.56792139384</v>
      </c>
      <c r="AH59" s="58">
        <f t="shared" si="16"/>
        <v>2387.7313584278768</v>
      </c>
      <c r="AI59" s="61">
        <f t="shared" si="17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121058.51101697826</v>
      </c>
      <c r="AH60" s="58">
        <f t="shared" si="16"/>
        <v>2421.1702203395653</v>
      </c>
      <c r="AI60" s="61">
        <f t="shared" si="17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122734.22970645445</v>
      </c>
      <c r="AH61" s="58">
        <f t="shared" si="16"/>
        <v>2454.684594129089</v>
      </c>
      <c r="AI61" s="61">
        <f t="shared" si="17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124480.43764468047</v>
      </c>
      <c r="AH62" s="58">
        <f t="shared" si="16"/>
        <v>2489.6087528936096</v>
      </c>
      <c r="AI62" s="61">
        <f t="shared" si="17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126299.47453411572</v>
      </c>
      <c r="AH63" s="58">
        <f t="shared" si="16"/>
        <v>2525.9894906823147</v>
      </c>
      <c r="AI63" s="61">
        <f t="shared" si="17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128042.61799282162</v>
      </c>
      <c r="AH64" s="58">
        <f t="shared" si="16"/>
        <v>2560.8523598564325</v>
      </c>
      <c r="AI64" s="61">
        <f t="shared" si="17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129853.96258197843</v>
      </c>
      <c r="AH65" s="58">
        <f t="shared" si="16"/>
        <v>2597.0792516395686</v>
      </c>
      <c r="AI65" s="61">
        <f t="shared" si="17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131735.71374077932</v>
      </c>
      <c r="AH66" s="58">
        <f t="shared" si="16"/>
        <v>2634.7142748155866</v>
      </c>
      <c r="AI66" s="61">
        <f t="shared" si="17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133607.31861030194</v>
      </c>
      <c r="AH67" s="58">
        <f t="shared" si="16"/>
        <v>2672.1463722060389</v>
      </c>
      <c r="AI67" s="61">
        <f t="shared" si="17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135548.88257882578</v>
      </c>
      <c r="AH68" s="58">
        <f t="shared" si="16"/>
        <v>2710.9776515765157</v>
      </c>
      <c r="AI68" s="61">
        <f t="shared" si="17"/>
        <v>813.2932954729547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137474.66216804241</v>
      </c>
      <c r="AH69" s="58">
        <f t="shared" si="16"/>
        <v>2749.4932433608483</v>
      </c>
      <c r="AI69" s="61">
        <f t="shared" si="17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139469.63644350096</v>
      </c>
      <c r="AH70" s="58">
        <f t="shared" ref="AH70:AH75" si="18">AG70*$S$7</f>
        <v>2789.3927288700193</v>
      </c>
      <c r="AI70" s="61">
        <f t="shared" ref="AI70:AI75" si="19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20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21">(AG70-AH70)*EXP(W71)</f>
        <v>141442.63242939816</v>
      </c>
      <c r="AH71" s="58">
        <f t="shared" si="18"/>
        <v>2828.8526485879634</v>
      </c>
      <c r="AI71" s="61">
        <f t="shared" si="19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22">V72*U72-V71*U71</f>
        <v>3.4530000000000172E-2</v>
      </c>
      <c r="X72" s="20">
        <f t="shared" si="20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21"/>
        <v>143483.70905870144</v>
      </c>
      <c r="AH72" s="58">
        <f t="shared" si="18"/>
        <v>2869.6741811740289</v>
      </c>
      <c r="AI72" s="61">
        <f t="shared" si="19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22"/>
        <v>3.4129999999999994E-2</v>
      </c>
      <c r="X73" s="20">
        <f t="shared" si="20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21"/>
        <v>145496.02922863211</v>
      </c>
      <c r="AH73" s="58">
        <f t="shared" si="18"/>
        <v>2909.9205845726424</v>
      </c>
      <c r="AI73" s="61">
        <f t="shared" si="19"/>
        <v>872.97617537179269</v>
      </c>
    </row>
    <row r="74" spans="21:35" x14ac:dyDescent="0.2">
      <c r="U74" s="6">
        <v>69</v>
      </c>
      <c r="V74" s="28">
        <v>2.555E-2</v>
      </c>
      <c r="W74" s="19">
        <f t="shared" si="22"/>
        <v>3.4389999999999921E-2</v>
      </c>
      <c r="X74" s="20">
        <f t="shared" si="20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21"/>
        <v>147574.93613988644</v>
      </c>
      <c r="AH74" s="58">
        <f t="shared" si="18"/>
        <v>2951.498722797729</v>
      </c>
      <c r="AI74" s="61">
        <f t="shared" si="19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22"/>
        <v>3.465000000000007E-2</v>
      </c>
      <c r="X75" s="22">
        <f t="shared" si="20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149722.4701073771</v>
      </c>
      <c r="AH75" s="63">
        <f t="shared" si="18"/>
        <v>2994.4494021475421</v>
      </c>
      <c r="AI75" s="64">
        <f t="shared" si="19"/>
        <v>898.33482064426266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9">
    <mergeCell ref="R27:S27"/>
    <mergeCell ref="L3:M3"/>
    <mergeCell ref="N3:O3"/>
    <mergeCell ref="B58:C58"/>
    <mergeCell ref="B59:C59"/>
    <mergeCell ref="B55:C55"/>
    <mergeCell ref="F3:G3"/>
    <mergeCell ref="I3:J3"/>
    <mergeCell ref="D3:E3"/>
  </mergeCells>
  <conditionalFormatting sqref="D59">
    <cfRule type="cellIs" dxfId="21" priority="1" operator="equal">
      <formula>FALSE</formula>
    </cfRule>
    <cfRule type="cellIs" dxfId="20" priority="2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2B3A-9D5D-D64D-974E-34A037DBD08B}">
  <dimension ref="A1:AI124"/>
  <sheetViews>
    <sheetView showGridLines="0" zoomScaleNormal="100" workbookViewId="0"/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50</v>
      </c>
    </row>
    <row r="2" spans="1:35" ht="17" thickBot="1" x14ac:dyDescent="0.25"/>
    <row r="3" spans="1:35" ht="17" thickBot="1" x14ac:dyDescent="0.25">
      <c r="D3" s="139" t="s">
        <v>29</v>
      </c>
      <c r="E3" s="140"/>
      <c r="F3" s="139" t="s">
        <v>25</v>
      </c>
      <c r="G3" s="140"/>
      <c r="I3" s="139" t="s">
        <v>26</v>
      </c>
      <c r="J3" s="140"/>
      <c r="L3" s="131" t="s">
        <v>33</v>
      </c>
      <c r="M3" s="132"/>
      <c r="N3" s="133" t="s">
        <v>34</v>
      </c>
      <c r="O3" s="134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6.0434065E-3</v>
      </c>
      <c r="E5" s="43">
        <f>$S$9</f>
        <v>0.15</v>
      </c>
      <c r="F5" s="44">
        <f>MAX($S$13*$S$6,G5)</f>
        <v>110000.00000000001</v>
      </c>
      <c r="G5" s="45">
        <f>AG6-AH6</f>
        <v>98811.844252869181</v>
      </c>
      <c r="H5" s="77">
        <f>$S$12</f>
        <v>20</v>
      </c>
      <c r="I5" s="44" cm="1">
        <f t="array" aca="1" ref="I5" ca="1">D5*(F5-H5)*OFFSET($X$5:$X$75,B5,0,1)</f>
        <v>659.19300956037625</v>
      </c>
      <c r="J5" s="45" cm="1">
        <f t="array" aca="1" ref="J5" ca="1">E5*(G5-H5)*OFFSET($X$5:$X$75,B5,0,1)</f>
        <v>14697.024648186427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50.58098083069504</v>
      </c>
      <c r="N5" s="65">
        <f>AI6</f>
        <v>604.9704750175664</v>
      </c>
      <c r="O5" s="80" cm="1">
        <f t="array" aca="1" ref="O5" ca="1">N5*K5*OFFSET($X$5:$X$75,B5,0,1)</f>
        <v>600</v>
      </c>
      <c r="P5" s="84">
        <f ca="1">D5*(F5-H5)+E5*(G5-H5)+L5*K5-N5*K5</f>
        <v>14929.46000978281</v>
      </c>
      <c r="R5" s="33" t="s">
        <v>16</v>
      </c>
      <c r="S5" s="23">
        <v>0.25</v>
      </c>
      <c r="U5" s="5">
        <v>0</v>
      </c>
      <c r="V5" s="93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5.6853752009440742E-3</v>
      </c>
      <c r="E6" s="47">
        <f t="shared" ref="E6:E54" ca="1" si="1">(1-$S$9)^B5*PRODUCT(OFFSET($AC$5:$AC$124,$C$5,0,B5))*$S$9</f>
        <v>0.12659348902500001</v>
      </c>
      <c r="F6" s="48">
        <f>MAX($S$13*$S$6,G6)</f>
        <v>110000.00000000001</v>
      </c>
      <c r="G6" s="49">
        <f>AG7-AH7</f>
        <v>98838.259465919691</v>
      </c>
      <c r="H6" s="78">
        <f>$S$12</f>
        <v>20</v>
      </c>
      <c r="I6" s="48" cm="1">
        <f t="array" aca="1" ref="I6" ca="1">D6*(F6-H6)*OFFSET($X$5:$X$75,B6,0,1)</f>
        <v>607.57501830426258</v>
      </c>
      <c r="J6" s="49" cm="1">
        <f t="array" aca="1" ref="J6" ca="1">E6*(G6-H6)*OFFSET($X$5:$X$75,B6,0,1)</f>
        <v>12155.578497213919</v>
      </c>
      <c r="K6" s="72">
        <f ca="1">K5-D5-E5</f>
        <v>0.84395659349999996</v>
      </c>
      <c r="L6" s="67">
        <f t="shared" si="0"/>
        <v>52.019999999999996</v>
      </c>
      <c r="M6" s="68" cm="1">
        <f t="array" aca="1" ref="M6" ca="1">L6*K6*OFFSET($X$5:$X$75,B6,0,1)</f>
        <v>42.659672874400712</v>
      </c>
      <c r="N6" s="67">
        <f>AI7</f>
        <v>605.13220081175325</v>
      </c>
      <c r="O6" s="81" cm="1">
        <f t="array" aca="1" ref="O6" ca="1">N6*K6*OFFSET($X$5:$X$75,B6,0,1)</f>
        <v>496.24647697799998</v>
      </c>
      <c r="P6" s="85">
        <f t="shared" ref="P6:P53" ca="1" si="2">D6*(F6-H6)+E6*(G6-H6)+L6*K6-N6*K6</f>
        <v>12668.223120947963</v>
      </c>
      <c r="R6" s="33" t="s">
        <v>17</v>
      </c>
      <c r="S6" s="76">
        <v>100000</v>
      </c>
      <c r="U6" s="6">
        <v>1</v>
      </c>
      <c r="V6" s="94">
        <v>8.2500000000000004E-3</v>
      </c>
      <c r="W6" s="19">
        <f>V6</f>
        <v>8.2500000000000004E-3</v>
      </c>
      <c r="X6" s="20">
        <f>EXP(-V6*U6)</f>
        <v>0.99178393785676544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100828.41250292773</v>
      </c>
      <c r="AH6" s="58">
        <f t="shared" ref="AH6:AH69" si="3">AG6*$S$7</f>
        <v>2016.5682500585547</v>
      </c>
      <c r="AI6" s="61">
        <f t="shared" ref="AI6:AI69" si="4">AG6*($S$7-$S$8)</f>
        <v>604.9704750175664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5.2887536930333323E-3</v>
      </c>
      <c r="E7" s="47">
        <f t="shared" ca="1" si="1"/>
        <v>0.10675165939110838</v>
      </c>
      <c r="F7" s="48">
        <f t="shared" ref="F7:F54" si="6">MAX($S$13*$S$6,G7)</f>
        <v>110000.00000000001</v>
      </c>
      <c r="G7" s="49">
        <f t="shared" ref="G7:G55" si="7">AG8-AH8</f>
        <v>99052.703199637079</v>
      </c>
      <c r="H7" s="78">
        <f t="shared" ref="H7:H54" si="8">$S$12</f>
        <v>20</v>
      </c>
      <c r="I7" s="48" cm="1">
        <f t="array" aca="1" ref="I7" ca="1">D7*(F7-H7)*OFFSET($X$5:$X$75,B7,0,1)</f>
        <v>552.68662126988363</v>
      </c>
      <c r="J7" s="49" cm="1">
        <f t="array" aca="1" ref="J7" ca="1">E7*(G7-H7)*OFFSET($X$5:$X$75,B7,0,1)</f>
        <v>10045.35208665501</v>
      </c>
      <c r="K7" s="72">
        <f t="shared" ref="K7:K54" ca="1" si="9">K6-D6-E6</f>
        <v>0.71167772927405593</v>
      </c>
      <c r="L7" s="67">
        <f t="shared" si="0"/>
        <v>53.060399999999994</v>
      </c>
      <c r="M7" s="68" cm="1">
        <f t="array" aca="1" ref="M7" ca="1">L7*K7*OFFSET($X$5:$X$75,B7,0,1)</f>
        <v>35.8811034225916</v>
      </c>
      <c r="N7" s="67">
        <f t="shared" ref="N7:N54" si="10">AI8</f>
        <v>606.44512163043112</v>
      </c>
      <c r="O7" s="81" cm="1">
        <f t="array" aca="1" ref="O7" ca="1">N7*K7*OFFSET($X$5:$X$75,B7,0,1)</f>
        <v>410.09717471688197</v>
      </c>
      <c r="P7" s="85">
        <f t="shared" ca="1" si="2"/>
        <v>10759.730949603292</v>
      </c>
      <c r="R7" s="33" t="s">
        <v>11</v>
      </c>
      <c r="S7" s="24">
        <v>0.02</v>
      </c>
      <c r="U7" s="6">
        <v>2</v>
      </c>
      <c r="V7" s="94">
        <v>1.436E-2</v>
      </c>
      <c r="W7" s="19">
        <f>V7*U7-V6*U6</f>
        <v>2.0469999999999999E-2</v>
      </c>
      <c r="X7" s="20">
        <f t="shared" ref="X7:X70" si="11">EXP(-V7*U7)</f>
        <v>0.97168849915973521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100855.36680195887</v>
      </c>
      <c r="AH7" s="58">
        <f t="shared" si="3"/>
        <v>2017.1073360391774</v>
      </c>
      <c r="AI7" s="61">
        <f t="shared" si="4"/>
        <v>605.13220081175325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4.9665533367066602E-3</v>
      </c>
      <c r="E8" s="47">
        <f t="shared" ca="1" si="1"/>
        <v>8.9945597428487137E-2</v>
      </c>
      <c r="F8" s="48">
        <f t="shared" si="6"/>
        <v>110000.00000000001</v>
      </c>
      <c r="G8" s="49">
        <f t="shared" si="7"/>
        <v>99237.836382627371</v>
      </c>
      <c r="H8" s="78">
        <f t="shared" si="8"/>
        <v>20</v>
      </c>
      <c r="I8" s="48" cm="1">
        <f t="array" aca="1" ref="I8" ca="1">D8*(F8-H8)*OFFSET($X$5:$X$75,B8,0,1)</f>
        <v>507.6867568367727</v>
      </c>
      <c r="J8" s="49" cm="1">
        <f t="array" aca="1" ref="J8" ca="1">E8*(G8-H8)*OFFSET($X$5:$X$75,B8,0,1)</f>
        <v>8294.6235175227102</v>
      </c>
      <c r="K8" s="72">
        <f t="shared" ca="1" si="9"/>
        <v>0.59963731618991423</v>
      </c>
      <c r="L8" s="67">
        <f t="shared" si="0"/>
        <v>54.121608000000002</v>
      </c>
      <c r="M8" s="68" cm="1">
        <f t="array" aca="1" ref="M8" ca="1">L8*K8*OFFSET($X$5:$X$75,B8,0,1)</f>
        <v>30.16382127044978</v>
      </c>
      <c r="N8" s="67">
        <f t="shared" si="10"/>
        <v>607.57859009771857</v>
      </c>
      <c r="O8" s="81" cm="1">
        <f t="array" aca="1" ref="O8" ca="1">N8*K8*OFFSET($X$5:$X$75,B8,0,1)</f>
        <v>338.62430693965064</v>
      </c>
      <c r="P8" s="85">
        <f t="shared" ca="1" si="2"/>
        <v>9138.5556455966598</v>
      </c>
      <c r="R8" s="33" t="s">
        <v>13</v>
      </c>
      <c r="S8" s="25">
        <v>1.4E-2</v>
      </c>
      <c r="U8" s="6">
        <v>3</v>
      </c>
      <c r="V8" s="94">
        <v>1.703E-2</v>
      </c>
      <c r="W8" s="19">
        <f t="shared" ref="W8:W71" si="13">V8*U8-V7*U7</f>
        <v>2.2369999999999998E-2</v>
      </c>
      <c r="X8" s="20">
        <f t="shared" si="11"/>
        <v>0.95019314930059218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101074.18693840518</v>
      </c>
      <c r="AH8" s="58">
        <f t="shared" si="3"/>
        <v>2021.4837387681036</v>
      </c>
      <c r="AI8" s="61">
        <f t="shared" si="4"/>
        <v>606.44512163043112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4.6092019449880022E-3</v>
      </c>
      <c r="E9" s="47">
        <f t="shared" ca="1" si="1"/>
        <v>7.5708774813708052E-2</v>
      </c>
      <c r="F9" s="48">
        <f t="shared" si="6"/>
        <v>110000.00000000001</v>
      </c>
      <c r="G9" s="49">
        <f t="shared" si="7"/>
        <v>99375.603846668178</v>
      </c>
      <c r="H9" s="78">
        <f t="shared" si="8"/>
        <v>20</v>
      </c>
      <c r="I9" s="48" cm="1">
        <f t="array" aca="1" ref="I9" ca="1">D9*(F9-H9)*OFFSET($X$5:$X$75,B9,0,1)</f>
        <v>461.09461438537113</v>
      </c>
      <c r="J9" s="49" cm="1">
        <f t="array" aca="1" ref="J9" ca="1">E9*(G9-H9)*OFFSET($X$5:$X$75,B9,0,1)</f>
        <v>6842.0963109409413</v>
      </c>
      <c r="K9" s="72">
        <f t="shared" ca="1" si="9"/>
        <v>0.50472516542472035</v>
      </c>
      <c r="L9" s="67">
        <f t="shared" si="0"/>
        <v>55.204040159999998</v>
      </c>
      <c r="M9" s="68" cm="1">
        <f t="array" aca="1" ref="M9" ca="1">L9*K9*OFFSET($X$5:$X$75,B9,0,1)</f>
        <v>25.344073536820297</v>
      </c>
      <c r="N9" s="67">
        <f t="shared" si="10"/>
        <v>608.42206436735614</v>
      </c>
      <c r="O9" s="81" cm="1">
        <f t="array" aca="1" ref="O9" ca="1">N9*K9*OFFSET($X$5:$X$75,B9,0,1)</f>
        <v>279.32545328309692</v>
      </c>
      <c r="P9" s="85">
        <f t="shared" ca="1" si="2"/>
        <v>7749.7880092331716</v>
      </c>
      <c r="R9" s="33" t="s">
        <v>14</v>
      </c>
      <c r="S9" s="24">
        <v>0.15</v>
      </c>
      <c r="U9" s="6">
        <v>4</v>
      </c>
      <c r="V9" s="94">
        <v>1.8290000000000001E-2</v>
      </c>
      <c r="W9" s="19">
        <f t="shared" si="13"/>
        <v>2.2070000000000006E-2</v>
      </c>
      <c r="X9" s="20">
        <f t="shared" si="11"/>
        <v>0.9294521057912446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101263.09834961976</v>
      </c>
      <c r="AH9" s="58">
        <f t="shared" si="3"/>
        <v>2025.2619669923952</v>
      </c>
      <c r="AI9" s="61">
        <f t="shared" si="4"/>
        <v>607.57859009771857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4.2357942488524996E-3</v>
      </c>
      <c r="E10" s="47">
        <f t="shared" ca="1" si="1"/>
        <v>6.366107829990364E-2</v>
      </c>
      <c r="F10" s="48">
        <f t="shared" si="6"/>
        <v>110000.00000000001</v>
      </c>
      <c r="G10" s="49">
        <f t="shared" si="7"/>
        <v>99537.448688373377</v>
      </c>
      <c r="H10" s="78">
        <f t="shared" si="8"/>
        <v>20</v>
      </c>
      <c r="I10" s="48" cm="1">
        <f t="array" aca="1" ref="I10" ca="1">D10*(F10-H10)*OFFSET($X$5:$X$75,B10,0,1)</f>
        <v>414.58971207772856</v>
      </c>
      <c r="J10" s="49" cm="1">
        <f t="array" aca="1" ref="J10" ca="1">E10*(G10-H10)*OFFSET($X$5:$X$75,B10,0,1)</f>
        <v>5638.2350020945723</v>
      </c>
      <c r="K10" s="72">
        <f t="shared" ca="1" si="9"/>
        <v>0.42440718866602423</v>
      </c>
      <c r="L10" s="67">
        <f t="shared" si="0"/>
        <v>56.308120963200004</v>
      </c>
      <c r="M10" s="68" cm="1">
        <f t="array" aca="1" ref="M10" ca="1">L10*K10*OFFSET($X$5:$X$75,B10,0,1)</f>
        <v>21.267856220271746</v>
      </c>
      <c r="N10" s="67">
        <f t="shared" si="10"/>
        <v>609.41295115330638</v>
      </c>
      <c r="O10" s="81" cm="1">
        <f t="array" aca="1" ref="O10" ca="1">N10*K10*OFFSET($X$5:$X$75,B10,0,1)</f>
        <v>230.1782904879843</v>
      </c>
      <c r="P10" s="85">
        <f t="shared" ca="1" si="2"/>
        <v>6566.4990786273966</v>
      </c>
      <c r="R10" s="33" t="s">
        <v>36</v>
      </c>
      <c r="S10" s="76">
        <v>50</v>
      </c>
      <c r="U10" s="6">
        <v>5</v>
      </c>
      <c r="V10" s="94">
        <v>1.8950000000000002E-2</v>
      </c>
      <c r="W10" s="19">
        <f t="shared" si="13"/>
        <v>2.1589999999999998E-2</v>
      </c>
      <c r="X10" s="20">
        <f t="shared" si="11"/>
        <v>0.90960030612212095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101403.67739455936</v>
      </c>
      <c r="AH10" s="58">
        <f t="shared" si="3"/>
        <v>2028.0735478911872</v>
      </c>
      <c r="AI10" s="61">
        <f t="shared" si="4"/>
        <v>608.42206436735614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3.922638800959102E-3</v>
      </c>
      <c r="E11" s="47">
        <f t="shared" ca="1" si="1"/>
        <v>5.3476547417590212E-2</v>
      </c>
      <c r="F11" s="48">
        <f t="shared" si="6"/>
        <v>110000.00000000001</v>
      </c>
      <c r="G11" s="49">
        <f t="shared" si="7"/>
        <v>99739.44491328414</v>
      </c>
      <c r="H11" s="78">
        <f t="shared" si="8"/>
        <v>20</v>
      </c>
      <c r="I11" s="48" cm="1">
        <f t="array" aca="1" ref="I11" ca="1">D11*(F11-H11)*OFFSET($X$5:$X$75,B11,0,1)</f>
        <v>375.49799134881727</v>
      </c>
      <c r="J11" s="49" cm="1">
        <f t="array" aca="1" ref="J11" ca="1">E11*(G11-H11)*OFFSET($X$5:$X$75,B11,0,1)</f>
        <v>4641.5047116437363</v>
      </c>
      <c r="K11" s="72">
        <f t="shared" ca="1" si="9"/>
        <v>0.35651031611726808</v>
      </c>
      <c r="L11" s="67">
        <f t="shared" si="0"/>
        <v>57.434283382463988</v>
      </c>
      <c r="M11" s="68" cm="1">
        <f t="array" aca="1" ref="M11" ca="1">L11*K11*OFFSET($X$5:$X$75,B11,0,1)</f>
        <v>17.822100605113139</v>
      </c>
      <c r="N11" s="67">
        <f t="shared" si="10"/>
        <v>610.64966273439268</v>
      </c>
      <c r="O11" s="81" cm="1">
        <f t="array" aca="1" ref="O11" ca="1">N11*K11*OFFSET($X$5:$X$75,B11,0,1)</f>
        <v>189.4871683391388</v>
      </c>
      <c r="P11" s="85">
        <f t="shared" ca="1" si="2"/>
        <v>5566.8364499168056</v>
      </c>
      <c r="R11" s="33" t="s">
        <v>18</v>
      </c>
      <c r="S11" s="24">
        <v>0.02</v>
      </c>
      <c r="U11" s="6">
        <v>6</v>
      </c>
      <c r="V11" s="94">
        <v>1.9429999999999999E-2</v>
      </c>
      <c r="W11" s="19">
        <f t="shared" si="13"/>
        <v>2.1829999999999988E-2</v>
      </c>
      <c r="X11" s="20">
        <f t="shared" si="11"/>
        <v>0.88995889741693979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101568.82519221773</v>
      </c>
      <c r="AH11" s="58">
        <f t="shared" si="3"/>
        <v>2031.3765038443546</v>
      </c>
      <c r="AI11" s="61">
        <f t="shared" si="4"/>
        <v>609.41295115330638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3.632136361473132E-3</v>
      </c>
      <c r="E12" s="47">
        <f t="shared" ca="1" si="1"/>
        <v>4.486666948480781E-2</v>
      </c>
      <c r="F12" s="48">
        <f t="shared" si="6"/>
        <v>110000.00000000001</v>
      </c>
      <c r="G12" s="49">
        <f t="shared" si="7"/>
        <v>100037.84130400013</v>
      </c>
      <c r="H12" s="78">
        <f t="shared" si="8"/>
        <v>20</v>
      </c>
      <c r="I12" s="48" cm="1">
        <f t="array" aca="1" ref="I12" ca="1">D12*(F12-H12)*OFFSET($X$5:$X$75,B12,0,1)</f>
        <v>339.71924808516877</v>
      </c>
      <c r="J12" s="49" cm="1">
        <f t="array" aca="1" ref="J12" ca="1">E12*(G12-H12)*OFFSET($X$5:$X$75,B12,0,1)</f>
        <v>3816.3272051184972</v>
      </c>
      <c r="K12" s="72">
        <f t="shared" ca="1" si="9"/>
        <v>0.29911112989871874</v>
      </c>
      <c r="L12" s="67">
        <f t="shared" si="0"/>
        <v>58.582969050113277</v>
      </c>
      <c r="M12" s="68" cm="1">
        <f t="array" aca="1" ref="M12" ca="1">L12*K12*OFFSET($X$5:$X$75,B12,0,1)</f>
        <v>14.902126502479025</v>
      </c>
      <c r="N12" s="67">
        <f t="shared" si="10"/>
        <v>612.47657941224577</v>
      </c>
      <c r="O12" s="81" cm="1">
        <f t="array" aca="1" ref="O12" ca="1">N12*K12*OFFSET($X$5:$X$75,B12,0,1)</f>
        <v>155.79960548601247</v>
      </c>
      <c r="P12" s="85">
        <f t="shared" ca="1" si="2"/>
        <v>4721.2540417662494</v>
      </c>
      <c r="R12" s="33" t="s">
        <v>19</v>
      </c>
      <c r="S12" s="76">
        <v>20</v>
      </c>
      <c r="U12" s="6">
        <v>7</v>
      </c>
      <c r="V12" s="94">
        <v>1.983E-2</v>
      </c>
      <c r="W12" s="19">
        <f t="shared" si="13"/>
        <v>2.223E-2</v>
      </c>
      <c r="X12" s="20">
        <f t="shared" si="11"/>
        <v>0.87039338749226947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101774.94378906545</v>
      </c>
      <c r="AH12" s="58">
        <f t="shared" si="3"/>
        <v>2035.4988757813092</v>
      </c>
      <c r="AI12" s="61">
        <f t="shared" si="4"/>
        <v>610.64966273439268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3.3725444276479746E-3</v>
      </c>
      <c r="E13" s="47">
        <f t="shared" ca="1" si="1"/>
        <v>3.7591848607865672E-2</v>
      </c>
      <c r="F13" s="48">
        <f t="shared" si="6"/>
        <v>110000.00000000001</v>
      </c>
      <c r="G13" s="49">
        <f t="shared" si="7"/>
        <v>100421.44902324003</v>
      </c>
      <c r="H13" s="78">
        <f t="shared" si="8"/>
        <v>20</v>
      </c>
      <c r="I13" s="48" cm="1">
        <f t="array" aca="1" ref="I13" ca="1">D13*(F13-H13)*OFFSET($X$5:$X$75,B13,0,1)</f>
        <v>307.94956316255542</v>
      </c>
      <c r="J13" s="49" cm="1">
        <f t="array" aca="1" ref="J13" ca="1">E13*(G13-H13)*OFFSET($X$5:$X$75,B13,0,1)</f>
        <v>3133.5877534552565</v>
      </c>
      <c r="K13" s="72">
        <f t="shared" ca="1" si="9"/>
        <v>0.25061232405243777</v>
      </c>
      <c r="L13" s="67">
        <f t="shared" si="0"/>
        <v>59.754628431115542</v>
      </c>
      <c r="M13" s="68" cm="1">
        <f t="array" aca="1" ref="M13" ca="1">L13*K13*OFFSET($X$5:$X$75,B13,0,1)</f>
        <v>12.433178583619233</v>
      </c>
      <c r="N13" s="67">
        <f t="shared" si="10"/>
        <v>614.82519810146948</v>
      </c>
      <c r="O13" s="81" cm="1">
        <f t="array" aca="1" ref="O13" ca="1">N13*K13*OFFSET($X$5:$X$75,B13,0,1)</f>
        <v>127.92701898425871</v>
      </c>
      <c r="P13" s="85">
        <f t="shared" ca="1" si="2"/>
        <v>4006.0809823665081</v>
      </c>
      <c r="R13" s="33" t="s">
        <v>20</v>
      </c>
      <c r="S13" s="26">
        <v>1.1000000000000001</v>
      </c>
      <c r="U13" s="6">
        <v>8</v>
      </c>
      <c r="V13" s="94">
        <v>2.0250000000000001E-2</v>
      </c>
      <c r="W13" s="19">
        <f t="shared" si="13"/>
        <v>2.3190000000000016E-2</v>
      </c>
      <c r="X13" s="20">
        <f t="shared" si="11"/>
        <v>0.85044120454023298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102079.42990204095</v>
      </c>
      <c r="AH13" s="58">
        <f t="shared" si="3"/>
        <v>2041.5885980408191</v>
      </c>
      <c r="AI13" s="61">
        <f t="shared" si="4"/>
        <v>612.47657941224577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3.1074092856823313E-3</v>
      </c>
      <c r="E14" s="47">
        <f t="shared" ca="1" si="1"/>
        <v>3.1447189652538621E-2</v>
      </c>
      <c r="F14" s="48">
        <f t="shared" si="6"/>
        <v>110000.00000000001</v>
      </c>
      <c r="G14" s="49">
        <f t="shared" si="7"/>
        <v>100891.24079246014</v>
      </c>
      <c r="H14" s="78">
        <f t="shared" si="8"/>
        <v>20</v>
      </c>
      <c r="I14" s="48" cm="1">
        <f t="array" aca="1" ref="I14" ca="1">D14*(F14-H14)*OFFSET($X$5:$X$75,B14,0,1)</f>
        <v>276.77028967654627</v>
      </c>
      <c r="J14" s="49" cm="1">
        <f t="array" aca="1" ref="J14" ca="1">E14*(G14-H14)*OFFSET($X$5:$X$75,B14,0,1)</f>
        <v>2568.9549985065519</v>
      </c>
      <c r="K14" s="72">
        <f t="shared" ca="1" si="9"/>
        <v>0.20964793101692414</v>
      </c>
      <c r="L14" s="67">
        <f t="shared" si="0"/>
        <v>60.949720999737856</v>
      </c>
      <c r="M14" s="68" cm="1">
        <f t="array" aca="1" ref="M14" ca="1">L14*K14*OFFSET($X$5:$X$75,B14,0,1)</f>
        <v>10.348313962087532</v>
      </c>
      <c r="N14" s="67">
        <f t="shared" si="10"/>
        <v>617.70147423955189</v>
      </c>
      <c r="O14" s="81" cm="1">
        <f t="array" aca="1" ref="O14" ca="1">N14*K14*OFFSET($X$5:$X$75,B14,0,1)</f>
        <v>104.87609599234588</v>
      </c>
      <c r="P14" s="85">
        <f t="shared" ca="1" si="2"/>
        <v>3397.1480597699551</v>
      </c>
      <c r="U14" s="6">
        <v>9</v>
      </c>
      <c r="V14" s="94">
        <v>2.0670000000000001E-2</v>
      </c>
      <c r="W14" s="19">
        <f t="shared" si="13"/>
        <v>2.4029999999999996E-2</v>
      </c>
      <c r="X14" s="20">
        <f t="shared" si="11"/>
        <v>0.83024868714770261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102470.86635024492</v>
      </c>
      <c r="AH14" s="58">
        <f t="shared" si="3"/>
        <v>2049.4173270048987</v>
      </c>
      <c r="AI14" s="61">
        <f t="shared" si="4"/>
        <v>614.82519810146948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2.8877251159213579E-3</v>
      </c>
      <c r="E15" s="47">
        <f t="shared" ca="1" si="1"/>
        <v>2.6263999811805477E-2</v>
      </c>
      <c r="F15" s="48">
        <f t="shared" si="6"/>
        <v>110000.00000000001</v>
      </c>
      <c r="G15" s="49">
        <f t="shared" si="7"/>
        <v>101359.17589409575</v>
      </c>
      <c r="H15" s="78">
        <f t="shared" si="8"/>
        <v>20</v>
      </c>
      <c r="I15" s="48" cm="1">
        <f t="array" aca="1" ref="I15" ca="1">D15*(F15-H15)*OFFSET($X$5:$X$75,B15,0,1)</f>
        <v>250.89576302228039</v>
      </c>
      <c r="J15" s="49" cm="1">
        <f t="array" aca="1" ref="J15" ca="1">E15*(G15-H15)*OFFSET($X$5:$X$75,B15,0,1)</f>
        <v>2102.625836524267</v>
      </c>
      <c r="K15" s="72">
        <f t="shared" ca="1" si="9"/>
        <v>0.17509333207870317</v>
      </c>
      <c r="L15" s="67">
        <f t="shared" si="0"/>
        <v>62.1687154197326</v>
      </c>
      <c r="M15" s="68" cm="1">
        <f t="array" aca="1" ref="M15" ca="1">L15*K15*OFFSET($X$5:$X$75,B15,0,1)</f>
        <v>8.5993428248426778</v>
      </c>
      <c r="N15" s="67">
        <f t="shared" si="10"/>
        <v>620.56638302507611</v>
      </c>
      <c r="O15" s="81" cm="1">
        <f t="array" aca="1" ref="O15" ca="1">N15*K15*OFFSET($X$5:$X$75,B15,0,1)</f>
        <v>85.838400185303598</v>
      </c>
      <c r="P15" s="85">
        <f t="shared" ca="1" si="2"/>
        <v>2881.3923966140887</v>
      </c>
      <c r="U15" s="6">
        <v>10</v>
      </c>
      <c r="V15" s="94">
        <v>2.1090000000000001E-2</v>
      </c>
      <c r="W15" s="19">
        <f t="shared" si="13"/>
        <v>2.4870000000000003E-2</v>
      </c>
      <c r="X15" s="20">
        <f t="shared" si="11"/>
        <v>0.80985504833696975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102950.24570659199</v>
      </c>
      <c r="AH15" s="58">
        <f t="shared" si="3"/>
        <v>2059.00491413184</v>
      </c>
      <c r="AI15" s="61">
        <f t="shared" si="4"/>
        <v>617.70147423955189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2.6233675216780893E-3</v>
      </c>
      <c r="E16" s="47">
        <f t="shared" ca="1" si="1"/>
        <v>2.1891241072646454E-2</v>
      </c>
      <c r="F16" s="48">
        <f t="shared" si="6"/>
        <v>110000.00000000001</v>
      </c>
      <c r="G16" s="49">
        <f t="shared" si="7"/>
        <v>101812.98990415382</v>
      </c>
      <c r="H16" s="78">
        <f t="shared" si="8"/>
        <v>20</v>
      </c>
      <c r="I16" s="48" cm="1">
        <f t="array" aca="1" ref="I16" ca="1">D16*(F16-H16)*OFFSET($X$5:$X$75,B16,0,1)</f>
        <v>222.37326351950509</v>
      </c>
      <c r="J16" s="49" cm="1">
        <f t="array" aca="1" ref="J16" ca="1">E16*(G16-H16)*OFFSET($X$5:$X$75,B16,0,1)</f>
        <v>1717.5048467859015</v>
      </c>
      <c r="K16" s="72">
        <f t="shared" ca="1" si="9"/>
        <v>0.14594160715097634</v>
      </c>
      <c r="L16" s="67">
        <f t="shared" si="0"/>
        <v>63.412089728127263</v>
      </c>
      <c r="M16" s="68" cm="1">
        <f t="array" aca="1" ref="M16" ca="1">L16*K16*OFFSET($X$5:$X$75,B16,0,1)</f>
        <v>7.1328141263577507</v>
      </c>
      <c r="N16" s="67">
        <f t="shared" si="10"/>
        <v>623.34483614788053</v>
      </c>
      <c r="O16" s="81" cm="1">
        <f t="array" aca="1" ref="O16" ca="1">N16*K16*OFFSET($X$5:$X$75,B16,0,1)</f>
        <v>70.116012134758407</v>
      </c>
      <c r="P16" s="85">
        <f t="shared" ca="1" si="2"/>
        <v>2435.1753566224952</v>
      </c>
      <c r="U16" s="6">
        <v>11</v>
      </c>
      <c r="V16" s="94">
        <v>2.1430000000000001E-2</v>
      </c>
      <c r="W16" s="19">
        <f t="shared" si="13"/>
        <v>2.4830000000000019E-2</v>
      </c>
      <c r="X16" s="20">
        <f t="shared" si="11"/>
        <v>0.78999394350486118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103427.73050417934</v>
      </c>
      <c r="AH16" s="58">
        <f t="shared" si="3"/>
        <v>2068.5546100835868</v>
      </c>
      <c r="AI16" s="61">
        <f t="shared" si="4"/>
        <v>620.56638302507611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2.4048193891054916E-3</v>
      </c>
      <c r="E17" s="47">
        <f t="shared" ca="1" si="1"/>
        <v>1.821404978349777E-2</v>
      </c>
      <c r="F17" s="48">
        <f t="shared" si="6"/>
        <v>110000.00000000001</v>
      </c>
      <c r="G17" s="49">
        <f t="shared" si="7"/>
        <v>102270.88116645404</v>
      </c>
      <c r="H17" s="78">
        <f t="shared" si="8"/>
        <v>20</v>
      </c>
      <c r="I17" s="48" cm="1">
        <f t="array" aca="1" ref="I17" ca="1">D17*(F17-H17)*OFFSET($X$5:$X$75,B17,0,1)</f>
        <v>198.87636171658426</v>
      </c>
      <c r="J17" s="49" cm="1">
        <f t="array" aca="1" ref="J17" ca="1">E17*(G17-H17)*OFFSET($X$5:$X$75,B17,0,1)</f>
        <v>1400.4272884133673</v>
      </c>
      <c r="K17" s="72">
        <f t="shared" ca="1" si="9"/>
        <v>0.12142699855665182</v>
      </c>
      <c r="L17" s="67">
        <f t="shared" si="0"/>
        <v>64.680331522689798</v>
      </c>
      <c r="M17" s="68" cm="1">
        <f t="array" aca="1" ref="M17" ca="1">L17*K17*OFFSET($X$5:$X$75,B17,0,1)</f>
        <v>5.9057421807148325</v>
      </c>
      <c r="N17" s="67">
        <f t="shared" si="10"/>
        <v>626.14825203951455</v>
      </c>
      <c r="O17" s="81" cm="1">
        <f t="array" aca="1" ref="O17" ca="1">N17*K17*OFFSET($X$5:$X$75,B17,0,1)</f>
        <v>57.171477888195646</v>
      </c>
      <c r="P17" s="85">
        <f t="shared" ca="1" si="2"/>
        <v>2058.7073120119276</v>
      </c>
      <c r="U17" s="6">
        <v>12</v>
      </c>
      <c r="V17" s="94">
        <v>2.1700000000000001E-2</v>
      </c>
      <c r="W17" s="19">
        <f t="shared" si="13"/>
        <v>2.4669999999999997E-2</v>
      </c>
      <c r="X17" s="20">
        <f t="shared" si="11"/>
        <v>0.77074322684514796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103890.80602464675</v>
      </c>
      <c r="AH17" s="58">
        <f t="shared" si="3"/>
        <v>2077.8161204929352</v>
      </c>
      <c r="AI17" s="61">
        <f t="shared" si="4"/>
        <v>623.34483614788053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2.1738494862911222E-3</v>
      </c>
      <c r="E18" s="47">
        <f t="shared" ca="1" si="1"/>
        <v>1.512121940760728E-2</v>
      </c>
      <c r="F18" s="48">
        <f t="shared" si="6"/>
        <v>110000.00000000001</v>
      </c>
      <c r="G18" s="49">
        <f t="shared" si="7"/>
        <v>102663.05175867722</v>
      </c>
      <c r="H18" s="78">
        <f t="shared" si="8"/>
        <v>20</v>
      </c>
      <c r="I18" s="48" cm="1">
        <f t="array" aca="1" ref="I18" ca="1">D18*(F18-H18)*OFFSET($X$5:$X$75,B18,0,1)</f>
        <v>175.50685181859205</v>
      </c>
      <c r="J18" s="49" cm="1">
        <f t="array" aca="1" ref="J18" ca="1">E18*(G18-H18)*OFFSET($X$5:$X$75,B18,0,1)</f>
        <v>1139.3765076540449</v>
      </c>
      <c r="K18" s="72">
        <f t="shared" ca="1" si="9"/>
        <v>0.10080812938404857</v>
      </c>
      <c r="L18" s="67">
        <f t="shared" si="0"/>
        <v>65.973938153143607</v>
      </c>
      <c r="M18" s="68" cm="1">
        <f t="array" aca="1" ref="M18" ca="1">L18*K18*OFFSET($X$5:$X$75,B18,0,1)</f>
        <v>4.8822369665990317</v>
      </c>
      <c r="N18" s="67">
        <f t="shared" si="10"/>
        <v>628.5492964816973</v>
      </c>
      <c r="O18" s="81" cm="1">
        <f t="array" aca="1" ref="O18" ca="1">N18*K18*OFFSET($X$5:$X$75,B18,0,1)</f>
        <v>46.514225109457627</v>
      </c>
      <c r="P18" s="85">
        <f t="shared" ca="1" si="2"/>
        <v>1734.4559033009837</v>
      </c>
      <c r="R18" s="33" t="s">
        <v>40</v>
      </c>
      <c r="S18" s="88">
        <f>AG5</f>
        <v>100000</v>
      </c>
      <c r="U18" s="6">
        <v>13</v>
      </c>
      <c r="V18" s="94">
        <v>2.1930000000000002E-2</v>
      </c>
      <c r="W18" s="19">
        <f t="shared" si="13"/>
        <v>2.468999999999999E-2</v>
      </c>
      <c r="X18" s="20">
        <f t="shared" si="11"/>
        <v>0.75194657608206028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104358.04200658576</v>
      </c>
      <c r="AH18" s="58">
        <f t="shared" si="3"/>
        <v>2087.1608401317153</v>
      </c>
      <c r="AI18" s="61">
        <f t="shared" si="4"/>
        <v>626.14825203951455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2.0029750714561875E-3</v>
      </c>
      <c r="E19" s="47">
        <f t="shared" ca="1" si="1"/>
        <v>1.2526959073522519E-2</v>
      </c>
      <c r="F19" s="48">
        <f t="shared" si="6"/>
        <v>110000.00000000001</v>
      </c>
      <c r="G19" s="49">
        <f t="shared" si="7"/>
        <v>102855.96137175262</v>
      </c>
      <c r="H19" s="78">
        <f t="shared" si="8"/>
        <v>20</v>
      </c>
      <c r="I19" s="48" cm="1">
        <f t="array" aca="1" ref="I19" ca="1">D19*(F19-H19)*OFFSET($X$5:$X$75,B19,0,1)</f>
        <v>158.17976541783099</v>
      </c>
      <c r="J19" s="49" cm="1">
        <f t="array" aca="1" ref="J19" ca="1">E19*(G19-H19)*OFFSET($X$5:$X$75,B19,0,1)</f>
        <v>925.02258962965175</v>
      </c>
      <c r="K19" s="72">
        <f t="shared" ca="1" si="9"/>
        <v>8.3513060490150171E-2</v>
      </c>
      <c r="L19" s="67">
        <f t="shared" si="0"/>
        <v>67.293416916206468</v>
      </c>
      <c r="M19" s="68" cm="1">
        <f t="array" aca="1" ref="M19" ca="1">L19*K19*OFFSET($X$5:$X$75,B19,0,1)</f>
        <v>4.0354191244980608</v>
      </c>
      <c r="N19" s="67">
        <f t="shared" si="10"/>
        <v>629.73037574542423</v>
      </c>
      <c r="O19" s="81" cm="1">
        <f t="array" aca="1" ref="O19" ca="1">N19*K19*OFFSET($X$5:$X$75,B19,0,1)</f>
        <v>37.763367027784611</v>
      </c>
      <c r="P19" s="85">
        <f t="shared" ca="1" si="2"/>
        <v>1461.5382459844388</v>
      </c>
      <c r="R19" s="87" t="s">
        <v>43</v>
      </c>
      <c r="S19" s="89">
        <f ca="1">SUM(I5:J55)</f>
        <v>89288.476917242209</v>
      </c>
      <c r="U19" s="6">
        <v>14</v>
      </c>
      <c r="V19" s="94">
        <v>2.2079999999999999E-2</v>
      </c>
      <c r="W19" s="19">
        <f t="shared" si="13"/>
        <v>2.4029999999999996E-2</v>
      </c>
      <c r="X19" s="20">
        <f t="shared" si="11"/>
        <v>0.73409267361975039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104758.21608028287</v>
      </c>
      <c r="AH19" s="58">
        <f t="shared" si="3"/>
        <v>2095.1643216056573</v>
      </c>
      <c r="AI19" s="61">
        <f t="shared" si="4"/>
        <v>628.5492964816973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1.8467470339456422E-3</v>
      </c>
      <c r="E20" s="47">
        <f t="shared" ca="1" si="1"/>
        <v>1.0347468951775711E-2</v>
      </c>
      <c r="F20" s="48">
        <f t="shared" si="6"/>
        <v>110000.00000000001</v>
      </c>
      <c r="G20" s="49">
        <f t="shared" si="7"/>
        <v>102802.21185694927</v>
      </c>
      <c r="H20" s="78">
        <f t="shared" si="8"/>
        <v>20</v>
      </c>
      <c r="I20" s="48" cm="1">
        <f t="array" aca="1" ref="I20" ca="1">D20*(F20-H20)*OFFSET($X$5:$X$75,B20,0,1)</f>
        <v>142.99994739760828</v>
      </c>
      <c r="J20" s="49" cm="1">
        <f t="array" aca="1" ref="J20" ca="1">E20*(G20-H20)*OFFSET($X$5:$X$75,B20,0,1)</f>
        <v>748.80173763524738</v>
      </c>
      <c r="K20" s="72">
        <f t="shared" ca="1" si="9"/>
        <v>6.8983126345171453E-2</v>
      </c>
      <c r="L20" s="67">
        <f t="shared" si="0"/>
        <v>68.639285254530606</v>
      </c>
      <c r="M20" s="68" cm="1">
        <f t="array" aca="1" ref="M20" ca="1">L20*K20*OFFSET($X$5:$X$75,B20,0,1)</f>
        <v>3.3337296496510396</v>
      </c>
      <c r="N20" s="67">
        <f t="shared" si="10"/>
        <v>629.40129708336292</v>
      </c>
      <c r="O20" s="81" cm="1">
        <f t="array" aca="1" ref="O20" ca="1">N20*K20*OFFSET($X$5:$X$75,B20,0,1)</f>
        <v>30.569283433456675</v>
      </c>
      <c r="P20" s="85">
        <f t="shared" ca="1" si="2"/>
        <v>1227.9578680663969</v>
      </c>
      <c r="R20" s="87" t="s">
        <v>44</v>
      </c>
      <c r="S20" s="89">
        <f ca="1">SUM(M5:M54)</f>
        <v>308.89705799295564</v>
      </c>
      <c r="U20" s="6">
        <v>15</v>
      </c>
      <c r="V20" s="94">
        <v>2.2079999999999999E-2</v>
      </c>
      <c r="W20" s="19">
        <f t="shared" si="13"/>
        <v>2.2079999999999989E-2</v>
      </c>
      <c r="X20" s="20">
        <f t="shared" si="11"/>
        <v>0.71806154236990805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104955.06262423737</v>
      </c>
      <c r="AH20" s="58">
        <f t="shared" si="3"/>
        <v>2099.1012524847474</v>
      </c>
      <c r="AI20" s="61">
        <f t="shared" si="4"/>
        <v>629.73037574542423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1.7214068602348558E-3</v>
      </c>
      <c r="E21" s="47">
        <f t="shared" ca="1" si="1"/>
        <v>8.5183365539175104E-3</v>
      </c>
      <c r="F21" s="48">
        <f t="shared" si="6"/>
        <v>110000.00000000001</v>
      </c>
      <c r="G21" s="49">
        <f t="shared" si="7"/>
        <v>102612.95189781289</v>
      </c>
      <c r="H21" s="78">
        <f t="shared" si="8"/>
        <v>20</v>
      </c>
      <c r="I21" s="48" cm="1">
        <f t="array" aca="1" ref="I21" ca="1">D21*(F21-H21)*OFFSET($X$5:$X$75,B21,0,1)</f>
        <v>130.8694720063632</v>
      </c>
      <c r="J21" s="49" cm="1">
        <f t="array" aca="1" ref="J21" ca="1">E21*(G21-H21)*OFFSET($X$5:$X$75,B21,0,1)</f>
        <v>604.10638531525024</v>
      </c>
      <c r="K21" s="72">
        <f t="shared" ca="1" si="9"/>
        <v>5.6788910359450093E-2</v>
      </c>
      <c r="L21" s="67">
        <f t="shared" si="0"/>
        <v>70.012070959621227</v>
      </c>
      <c r="M21" s="68" cm="1">
        <f t="array" aca="1" ref="M21" ca="1">L21*K21*OFFSET($X$5:$X$75,B21,0,1)</f>
        <v>2.7483849740463668</v>
      </c>
      <c r="N21" s="67">
        <f t="shared" si="10"/>
        <v>628.24256263967084</v>
      </c>
      <c r="O21" s="81" cm="1">
        <f t="array" aca="1" ref="O21" ca="1">N21*K21*OFFSET($X$5:$X$75,B21,0,1)</f>
        <v>24.662210323860933</v>
      </c>
      <c r="P21" s="85">
        <f t="shared" ca="1" si="2"/>
        <v>1031.5403174621397</v>
      </c>
      <c r="R21" s="87" t="s">
        <v>45</v>
      </c>
      <c r="S21" s="89">
        <f ca="1">SUM(O5:O54)</f>
        <v>3376.2158675039063</v>
      </c>
      <c r="U21" s="6">
        <v>16</v>
      </c>
      <c r="V21" s="94">
        <v>2.1930000000000002E-2</v>
      </c>
      <c r="W21" s="19">
        <f t="shared" si="13"/>
        <v>1.9680000000000031E-2</v>
      </c>
      <c r="X21" s="20">
        <f t="shared" si="11"/>
        <v>0.70406823697496934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104900.21618056048</v>
      </c>
      <c r="AH21" s="58">
        <f t="shared" si="3"/>
        <v>2098.0043236112097</v>
      </c>
      <c r="AI21" s="61">
        <f t="shared" si="4"/>
        <v>629.40129708336292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1.5599872430060054E-3</v>
      </c>
      <c r="E22" s="47">
        <f t="shared" ca="1" si="1"/>
        <v>6.9823750417946553E-3</v>
      </c>
      <c r="F22" s="48">
        <f t="shared" si="6"/>
        <v>110000.00000000001</v>
      </c>
      <c r="G22" s="49">
        <f t="shared" si="7"/>
        <v>102417.89511020014</v>
      </c>
      <c r="H22" s="78">
        <f t="shared" si="8"/>
        <v>20</v>
      </c>
      <c r="I22" s="48" cm="1">
        <f t="array" aca="1" ref="I22" ca="1">D22*(F22-H22)*OFFSET($X$5:$X$75,B22,0,1)</f>
        <v>116.44699311548982</v>
      </c>
      <c r="J22" s="49" cm="1">
        <f t="array" aca="1" ref="J22" ca="1">E22*(G22-H22)*OFFSET($X$5:$X$75,B22,0,1)</f>
        <v>485.27477630653317</v>
      </c>
      <c r="K22" s="72">
        <f t="shared" ca="1" si="9"/>
        <v>4.6549166945297725E-2</v>
      </c>
      <c r="L22" s="67">
        <f t="shared" si="0"/>
        <v>71.412312378813638</v>
      </c>
      <c r="M22" s="68" cm="1">
        <f t="array" aca="1" ref="M22" ca="1">L22*K22*OFFSET($X$5:$X$75,B22,0,1)</f>
        <v>2.2562048355822135</v>
      </c>
      <c r="N22" s="67">
        <f t="shared" si="10"/>
        <v>627.04833740938864</v>
      </c>
      <c r="O22" s="81" cm="1">
        <f t="array" aca="1" ref="O22" ca="1">N22*K22*OFFSET($X$5:$X$75,B22,0,1)</f>
        <v>19.811002387125797</v>
      </c>
      <c r="P22" s="85">
        <f t="shared" ca="1" si="2"/>
        <v>860.68351004559906</v>
      </c>
      <c r="R22" s="33" t="s">
        <v>41</v>
      </c>
      <c r="S22" s="90">
        <f ca="1">S19+S20-S21</f>
        <v>86221.158107731258</v>
      </c>
      <c r="U22" s="6">
        <v>17</v>
      </c>
      <c r="V22" s="94">
        <v>2.172E-2</v>
      </c>
      <c r="W22" s="19">
        <f t="shared" si="13"/>
        <v>1.8359999999999987E-2</v>
      </c>
      <c r="X22" s="20">
        <f t="shared" si="11"/>
        <v>0.69125948826325934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104707.09377327847</v>
      </c>
      <c r="AH22" s="58">
        <f t="shared" si="3"/>
        <v>2094.1418754655692</v>
      </c>
      <c r="AI22" s="61">
        <f t="shared" si="4"/>
        <v>628.24256263967084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1.4356076582560883E-3</v>
      </c>
      <c r="E23" s="47">
        <f t="shared" ca="1" si="1"/>
        <v>5.7010206990745563E-3</v>
      </c>
      <c r="F23" s="48">
        <f t="shared" si="6"/>
        <v>110000.00000000001</v>
      </c>
      <c r="G23" s="49">
        <f t="shared" si="7"/>
        <v>102359.25642523034</v>
      </c>
      <c r="H23" s="78">
        <f t="shared" si="8"/>
        <v>20</v>
      </c>
      <c r="I23" s="48" cm="1">
        <f t="array" aca="1" ref="I23" ca="1">D23*(F23-H23)*OFFSET($X$5:$X$75,B23,0,1)</f>
        <v>105.07945159655813</v>
      </c>
      <c r="J23" s="49" cm="1">
        <f t="array" aca="1" ref="J23" ca="1">E23*(G23-H23)*OFFSET($X$5:$X$75,B23,0,1)</f>
        <v>388.29624504290575</v>
      </c>
      <c r="K23" s="72">
        <f t="shared" ca="1" si="9"/>
        <v>3.8006804660497065E-2</v>
      </c>
      <c r="L23" s="67">
        <f t="shared" si="0"/>
        <v>72.840558626389907</v>
      </c>
      <c r="M23" s="68" cm="1">
        <f t="array" aca="1" ref="M23" ca="1">L23*K23*OFFSET($X$5:$X$75,B23,0,1)</f>
        <v>1.8424806790943158</v>
      </c>
      <c r="N23" s="67">
        <f t="shared" si="10"/>
        <v>626.68932505243072</v>
      </c>
      <c r="O23" s="81" cm="1">
        <f t="array" aca="1" ref="O23" ca="1">N23*K23*OFFSET($X$5:$X$75,B23,0,1)</f>
        <v>15.851923639495951</v>
      </c>
      <c r="P23" s="85">
        <f t="shared" ca="1" si="2"/>
        <v>720.27632758612981</v>
      </c>
      <c r="R23" s="33" t="s">
        <v>42</v>
      </c>
      <c r="S23" s="91">
        <f ca="1">S18-S22</f>
        <v>13778.841892268742</v>
      </c>
      <c r="U23" s="6">
        <v>18</v>
      </c>
      <c r="V23" s="94">
        <v>2.1530000000000001E-2</v>
      </c>
      <c r="W23" s="19">
        <f t="shared" si="13"/>
        <v>1.8299999999999983E-2</v>
      </c>
      <c r="X23" s="20">
        <f t="shared" si="11"/>
        <v>0.67872448472903846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104508.0562348981</v>
      </c>
      <c r="AH23" s="58">
        <f t="shared" si="3"/>
        <v>2090.1611246979619</v>
      </c>
      <c r="AI23" s="61">
        <f t="shared" si="4"/>
        <v>627.04833740938864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1.2925743358673306E-3</v>
      </c>
      <c r="E24" s="47">
        <f t="shared" ca="1" si="1"/>
        <v>4.6305264454749593E-3</v>
      </c>
      <c r="F24" s="48">
        <f t="shared" si="6"/>
        <v>110000.00000000001</v>
      </c>
      <c r="G24" s="49">
        <f t="shared" si="7"/>
        <v>102505.4573538484</v>
      </c>
      <c r="H24" s="78">
        <f t="shared" si="8"/>
        <v>20</v>
      </c>
      <c r="I24" s="48" cm="1">
        <f t="array" aca="1" ref="I24" ca="1">D24*(F24-H24)*OFFSET($X$5:$X$75,B24,0,1)</f>
        <v>92.585669260507103</v>
      </c>
      <c r="J24" s="49" cm="1">
        <f t="array" aca="1" ref="J24" ca="1">E24*(G24-H24)*OFFSET($X$5:$X$75,B24,0,1)</f>
        <v>309.07732051468105</v>
      </c>
      <c r="K24" s="72">
        <f t="shared" ca="1" si="9"/>
        <v>3.0870176303166422E-2</v>
      </c>
      <c r="L24" s="67">
        <f t="shared" si="0"/>
        <v>74.297369798917714</v>
      </c>
      <c r="M24" s="68" cm="1">
        <f t="array" aca="1" ref="M24" ca="1">L24*K24*OFFSET($X$5:$X$75,B24,0,1)</f>
        <v>1.4937814965266771</v>
      </c>
      <c r="N24" s="67">
        <f t="shared" si="10"/>
        <v>627.58443277866365</v>
      </c>
      <c r="O24" s="81" cm="1">
        <f t="array" aca="1" ref="O24" ca="1">N24*K24*OFFSET($X$5:$X$75,B24,0,1)</f>
        <v>12.617862728252518</v>
      </c>
      <c r="P24" s="85">
        <f t="shared" ca="1" si="2"/>
        <v>599.6388768318343</v>
      </c>
      <c r="R24" s="33" t="s">
        <v>46</v>
      </c>
      <c r="S24" s="91">
        <f ca="1">MAX(baseBOF-S23,0)</f>
        <v>0</v>
      </c>
      <c r="U24" s="6">
        <v>19</v>
      </c>
      <c r="V24" s="94">
        <v>2.1430000000000001E-2</v>
      </c>
      <c r="W24" s="19">
        <f t="shared" si="13"/>
        <v>1.9630000000000036E-2</v>
      </c>
      <c r="X24" s="20">
        <f t="shared" si="11"/>
        <v>0.66553104040718347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104448.22084207178</v>
      </c>
      <c r="AH24" s="58">
        <f t="shared" si="3"/>
        <v>2088.9644168414356</v>
      </c>
      <c r="AI24" s="61">
        <f t="shared" si="4"/>
        <v>626.68932505243072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1.1574167498154954E-3</v>
      </c>
      <c r="E25" s="47">
        <f t="shared" ca="1" si="1"/>
        <v>3.7420613282736158E-3</v>
      </c>
      <c r="F25" s="48">
        <f t="shared" si="6"/>
        <v>110000.00000000001</v>
      </c>
      <c r="G25" s="49">
        <f t="shared" si="7"/>
        <v>102977.78983628895</v>
      </c>
      <c r="H25" s="78">
        <f t="shared" si="8"/>
        <v>20</v>
      </c>
      <c r="I25" s="48" cm="1">
        <f t="array" aca="1" ref="I25" ca="1">D25*(F25-H25)*OFFSET($X$5:$X$75,B25,0,1)</f>
        <v>80.87373514468085</v>
      </c>
      <c r="J25" s="49" cm="1">
        <f t="array" aca="1" ref="J25" ca="1">E25*(G25-H25)*OFFSET($X$5:$X$75,B25,0,1)</f>
        <v>244.77898802141053</v>
      </c>
      <c r="K25" s="72">
        <f t="shared" ca="1" si="9"/>
        <v>2.4947075521824132E-2</v>
      </c>
      <c r="L25" s="67">
        <f t="shared" si="0"/>
        <v>75.783317194896057</v>
      </c>
      <c r="M25" s="68" cm="1">
        <f t="array" aca="1" ref="M25" ca="1">L25*K25*OFFSET($X$5:$X$75,B25,0,1)</f>
        <v>1.2011500843448217</v>
      </c>
      <c r="N25" s="67">
        <f t="shared" si="10"/>
        <v>630.4762643038099</v>
      </c>
      <c r="O25" s="81" cm="1">
        <f t="array" aca="1" ref="O25" ca="1">N25*K25*OFFSET($X$5:$X$75,B25,0,1)</f>
        <v>9.9929198942077022</v>
      </c>
      <c r="P25" s="85">
        <f t="shared" ca="1" si="2"/>
        <v>498.72909109265817</v>
      </c>
      <c r="R25" s="33" t="s">
        <v>47</v>
      </c>
      <c r="S25" s="92">
        <f ca="1">SUMPRODUCT(P5:P54,X6:X55,B5:B54)/S22</f>
        <v>5.6712246975945728</v>
      </c>
      <c r="U25" s="6">
        <v>20</v>
      </c>
      <c r="V25" s="94">
        <v>2.1440000000000001E-2</v>
      </c>
      <c r="W25" s="19">
        <f t="shared" si="13"/>
        <v>2.1629999999999983E-2</v>
      </c>
      <c r="X25" s="20">
        <f t="shared" si="11"/>
        <v>0.6512901741909356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104597.40546311061</v>
      </c>
      <c r="AH25" s="58">
        <f t="shared" si="3"/>
        <v>2091.9481092622123</v>
      </c>
      <c r="AI25" s="61">
        <f t="shared" si="4"/>
        <v>627.58443277866365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1.0272415693712397E-3</v>
      </c>
      <c r="E26" s="47">
        <f t="shared" ca="1" si="1"/>
        <v>3.0071396165602489E-3</v>
      </c>
      <c r="F26" s="48">
        <f t="shared" si="6"/>
        <v>110000.00000000001</v>
      </c>
      <c r="G26" s="49">
        <f t="shared" si="7"/>
        <v>103713.32731918375</v>
      </c>
      <c r="H26" s="78">
        <f t="shared" si="8"/>
        <v>20</v>
      </c>
      <c r="I26" s="48" cm="1">
        <f t="array" aca="1" ref="I26" ca="1">D26*(F26-H26)*OFFSET($X$5:$X$75,B26,0,1)</f>
        <v>69.843404175890953</v>
      </c>
      <c r="J26" s="49" cm="1">
        <f t="array" aca="1" ref="J26" ca="1">E26*(G26-H26)*OFFSET($X$5:$X$75,B26,0,1)</f>
        <v>192.77179897539719</v>
      </c>
      <c r="K26" s="72">
        <f t="shared" ca="1" si="9"/>
        <v>2.0047597443735021E-2</v>
      </c>
      <c r="L26" s="67">
        <f t="shared" si="0"/>
        <v>77.298983538793991</v>
      </c>
      <c r="M26" s="68" cm="1">
        <f t="array" aca="1" ref="M26" ca="1">L26*K26*OFFSET($X$5:$X$75,B26,0,1)</f>
        <v>0.95802140799765723</v>
      </c>
      <c r="N26" s="67">
        <f t="shared" si="10"/>
        <v>634.97955501541071</v>
      </c>
      <c r="O26" s="81" cm="1">
        <f t="array" aca="1" ref="O26" ca="1">N26*K26*OFFSET($X$5:$X$75,B26,0,1)</f>
        <v>7.8697542903690376</v>
      </c>
      <c r="P26" s="85">
        <f t="shared" ca="1" si="2"/>
        <v>413.6161847547603</v>
      </c>
      <c r="U26" s="6">
        <v>21</v>
      </c>
      <c r="V26" s="94">
        <v>2.1600000000000001E-2</v>
      </c>
      <c r="W26" s="19">
        <f t="shared" si="13"/>
        <v>2.4799999999999989E-2</v>
      </c>
      <c r="X26" s="20">
        <f t="shared" si="11"/>
        <v>0.63533681715262003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105079.37738396831</v>
      </c>
      <c r="AH26" s="58">
        <f t="shared" si="3"/>
        <v>2101.5875476793663</v>
      </c>
      <c r="AI26" s="61">
        <f t="shared" si="4"/>
        <v>630.4762643038099</v>
      </c>
    </row>
    <row r="27" spans="2:35" ht="17" thickBot="1" x14ac:dyDescent="0.25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8.9393615623721404E-4</v>
      </c>
      <c r="E27" s="47">
        <f t="shared" ca="1" si="1"/>
        <v>2.4019824386705257E-3</v>
      </c>
      <c r="F27" s="48">
        <f t="shared" si="6"/>
        <v>110000.00000000001</v>
      </c>
      <c r="G27" s="49">
        <f t="shared" si="7"/>
        <v>104700.92134401976</v>
      </c>
      <c r="H27" s="78">
        <f t="shared" si="8"/>
        <v>20</v>
      </c>
      <c r="I27" s="48" cm="1">
        <f t="array" aca="1" ref="I27" ca="1">D27*(F27-H27)*OFFSET($X$5:$X$75,B27,0,1)</f>
        <v>59.002369913006589</v>
      </c>
      <c r="J27" s="49" cm="1">
        <f t="array" aca="1" ref="J27" ca="1">E27*(G27-H27)*OFFSET($X$5:$X$75,B27,0,1)</f>
        <v>150.89908341824517</v>
      </c>
      <c r="K27" s="72">
        <f t="shared" ca="1" si="9"/>
        <v>1.6013216257803532E-2</v>
      </c>
      <c r="L27" s="67">
        <f t="shared" si="0"/>
        <v>78.844963209569855</v>
      </c>
      <c r="M27" s="68" cm="1">
        <f t="array" aca="1" ref="M27" ca="1">L27*K27*OFFSET($X$5:$X$75,B27,0,1)</f>
        <v>0.75770780563215234</v>
      </c>
      <c r="N27" s="67">
        <f t="shared" si="10"/>
        <v>641.02604904501902</v>
      </c>
      <c r="O27" s="81" cm="1">
        <f t="array" aca="1" ref="O27" ca="1">N27*K27*OFFSET($X$5:$X$75,B27,0,1)</f>
        <v>6.160323008635717</v>
      </c>
      <c r="P27" s="85">
        <f t="shared" ca="1" si="2"/>
        <v>340.754505891625</v>
      </c>
      <c r="R27" s="141" t="s">
        <v>70</v>
      </c>
      <c r="S27" s="141"/>
      <c r="U27" s="6">
        <v>22</v>
      </c>
      <c r="V27" s="94">
        <v>2.1860000000000001E-2</v>
      </c>
      <c r="W27" s="19">
        <f t="shared" si="13"/>
        <v>2.7320000000000011E-2</v>
      </c>
      <c r="X27" s="20">
        <f t="shared" si="11"/>
        <v>0.61821437287452252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105829.92583590178</v>
      </c>
      <c r="AH27" s="58">
        <f t="shared" si="3"/>
        <v>2116.5985167180356</v>
      </c>
      <c r="AI27" s="61">
        <f t="shared" si="4"/>
        <v>634.97955501541071</v>
      </c>
    </row>
    <row r="28" spans="2:35" ht="17" thickBot="1" x14ac:dyDescent="0.25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7.9323416742886014E-4</v>
      </c>
      <c r="E28" s="47">
        <f t="shared" ca="1" si="1"/>
        <v>1.9075946494343642E-3</v>
      </c>
      <c r="F28" s="48">
        <f t="shared" si="6"/>
        <v>110000.00000000001</v>
      </c>
      <c r="G28" s="49">
        <f t="shared" si="7"/>
        <v>105896.81857460074</v>
      </c>
      <c r="H28" s="78">
        <f t="shared" si="8"/>
        <v>20</v>
      </c>
      <c r="I28" s="48" cm="1">
        <f t="array" aca="1" ref="I28" ca="1">D28*(F28-H28)*OFFSET($X$5:$X$75,B28,0,1)</f>
        <v>50.729202107792581</v>
      </c>
      <c r="J28" s="49" cm="1">
        <f t="array" aca="1" ref="J28" ca="1">E28*(G28-H28)*OFFSET($X$5:$X$75,B28,0,1)</f>
        <v>117.44374253753918</v>
      </c>
      <c r="K28" s="72">
        <f t="shared" ca="1" si="9"/>
        <v>1.2717297662895793E-2</v>
      </c>
      <c r="L28" s="67">
        <f t="shared" si="0"/>
        <v>80.421862473761252</v>
      </c>
      <c r="M28" s="68" cm="1">
        <f t="array" aca="1" ref="M28" ca="1">L28*K28*OFFSET($X$5:$X$75,B28,0,1)</f>
        <v>0.5947190730961156</v>
      </c>
      <c r="N28" s="67">
        <f t="shared" si="10"/>
        <v>648.34786882408616</v>
      </c>
      <c r="O28" s="81" cm="1">
        <f t="array" aca="1" ref="O28" ca="1">N28*K28*OFFSET($X$5:$X$75,B28,0,1)</f>
        <v>4.7945276536800536</v>
      </c>
      <c r="P28" s="85">
        <f t="shared" ca="1" si="2"/>
        <v>281.98746227261063</v>
      </c>
      <c r="R28" s="33" t="s">
        <v>27</v>
      </c>
      <c r="S28" s="90">
        <f ca="1">SUM(I5:I55)</f>
        <v>6587.7819642931772</v>
      </c>
      <c r="U28" s="6">
        <v>23</v>
      </c>
      <c r="V28" s="94">
        <v>2.2200000000000001E-2</v>
      </c>
      <c r="W28" s="19">
        <f t="shared" si="13"/>
        <v>2.968000000000004E-2</v>
      </c>
      <c r="X28" s="20">
        <f t="shared" si="11"/>
        <v>0.60013538953256818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106837.67484083649</v>
      </c>
      <c r="AH28" s="58">
        <f t="shared" si="3"/>
        <v>2136.7534968167301</v>
      </c>
      <c r="AI28" s="61">
        <f t="shared" si="4"/>
        <v>641.02604904501902</v>
      </c>
    </row>
    <row r="29" spans="2:35" ht="17" thickBot="1" x14ac:dyDescent="0.25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7.0902153177717199E-4</v>
      </c>
      <c r="E29" s="47">
        <f t="shared" ca="1" si="1"/>
        <v>1.5024703269048809E-3</v>
      </c>
      <c r="F29" s="48">
        <f t="shared" si="6"/>
        <v>110000.00000000001</v>
      </c>
      <c r="G29" s="49">
        <f t="shared" si="7"/>
        <v>107297.1945079406</v>
      </c>
      <c r="H29" s="78">
        <f t="shared" si="8"/>
        <v>20</v>
      </c>
      <c r="I29" s="48" cm="1">
        <f t="array" aca="1" ref="I29" ca="1">D29*(F29-H29)*OFFSET($X$5:$X$75,B29,0,1)</f>
        <v>43.856772215719253</v>
      </c>
      <c r="J29" s="49" cm="1">
        <f t="array" aca="1" ref="J29" ca="1">E29*(G29-H29)*OFFSET($X$5:$X$75,B29,0,1)</f>
        <v>90.65188448764313</v>
      </c>
      <c r="K29" s="72">
        <f t="shared" ca="1" si="9"/>
        <v>1.0016468846032569E-2</v>
      </c>
      <c r="L29" s="67">
        <f t="shared" si="0"/>
        <v>82.030299723236482</v>
      </c>
      <c r="M29" s="68" cm="1">
        <f t="array" aca="1" ref="M29" ca="1">L29*K29*OFFSET($X$5:$X$75,B29,0,1)</f>
        <v>0.46211755686478029</v>
      </c>
      <c r="N29" s="67">
        <f t="shared" si="10"/>
        <v>656.92159902820777</v>
      </c>
      <c r="O29" s="81" cm="1">
        <f t="array" aca="1" ref="O29" ca="1">N29*K29*OFFSET($X$5:$X$75,B29,0,1)</f>
        <v>3.7007667339855805</v>
      </c>
      <c r="P29" s="85">
        <f t="shared" ca="1" si="2"/>
        <v>233.40060877729394</v>
      </c>
      <c r="R29" s="33" t="s">
        <v>28</v>
      </c>
      <c r="S29" s="91">
        <f ca="1">SUM(J5:J55)</f>
        <v>82700.694952949067</v>
      </c>
      <c r="U29" s="6">
        <v>24</v>
      </c>
      <c r="V29" s="94">
        <v>2.2589999999999999E-2</v>
      </c>
      <c r="W29" s="19">
        <f t="shared" si="13"/>
        <v>3.1559999999999921E-2</v>
      </c>
      <c r="X29" s="20">
        <f t="shared" si="11"/>
        <v>0.58149087460572002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108057.97813734769</v>
      </c>
      <c r="AH29" s="58">
        <f t="shared" si="3"/>
        <v>2161.1595627469537</v>
      </c>
      <c r="AI29" s="61">
        <f t="shared" si="4"/>
        <v>648.34786882408616</v>
      </c>
    </row>
    <row r="30" spans="2:35" ht="17" thickBot="1" x14ac:dyDescent="0.25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6.3742561778711937E-4</v>
      </c>
      <c r="E30" s="47">
        <f t="shared" ca="1" si="1"/>
        <v>1.1707465481025729E-3</v>
      </c>
      <c r="F30" s="48">
        <f t="shared" si="6"/>
        <v>110000.00000000001</v>
      </c>
      <c r="G30" s="49">
        <f t="shared" si="7"/>
        <v>108866.22073494342</v>
      </c>
      <c r="H30" s="78">
        <f t="shared" si="8"/>
        <v>20</v>
      </c>
      <c r="I30" s="48" cm="1">
        <f t="array" aca="1" ref="I30" ca="1">D30*(F30-H30)*OFFSET($X$5:$X$75,B30,0,1)</f>
        <v>38.082727936364435</v>
      </c>
      <c r="J30" s="49" cm="1">
        <f t="array" aca="1" ref="J30" ca="1">E30*(G30-H30)*OFFSET($X$5:$X$75,B30,0,1)</f>
        <v>69.224696706008615</v>
      </c>
      <c r="K30" s="72">
        <f t="shared" ca="1" si="9"/>
        <v>7.8049769873505172E-3</v>
      </c>
      <c r="L30" s="67">
        <f t="shared" si="0"/>
        <v>83.670905717701217</v>
      </c>
      <c r="M30" s="68" cm="1">
        <f t="array" aca="1" ref="M30" ca="1">L30*K30*OFFSET($X$5:$X$75,B30,0,1)</f>
        <v>0.35475695480075708</v>
      </c>
      <c r="N30" s="67">
        <f t="shared" si="10"/>
        <v>666.52788205067395</v>
      </c>
      <c r="O30" s="81" cm="1">
        <f t="array" aca="1" ref="O30" ca="1">N30*K30*OFFSET($X$5:$X$75,B30,0,1)</f>
        <v>2.8260169971611928</v>
      </c>
      <c r="P30" s="85">
        <f t="shared" ca="1" si="2"/>
        <v>192.98622135647756</v>
      </c>
      <c r="R30" s="33" t="s">
        <v>71</v>
      </c>
      <c r="S30" s="79">
        <f ca="1">SUM(I5:J55)</f>
        <v>89288.476917242209</v>
      </c>
      <c r="U30" s="6">
        <v>25</v>
      </c>
      <c r="V30" s="94">
        <v>2.3019999999999999E-2</v>
      </c>
      <c r="W30" s="19">
        <f t="shared" si="13"/>
        <v>3.3340000000000036E-2</v>
      </c>
      <c r="X30" s="20">
        <f t="shared" si="11"/>
        <v>0.56242358669893922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109486.93317136796</v>
      </c>
      <c r="AH30" s="58">
        <f t="shared" si="3"/>
        <v>2189.7386634273594</v>
      </c>
      <c r="AI30" s="61">
        <f t="shared" si="4"/>
        <v>656.92159902820777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5.5681931215588627E-4</v>
      </c>
      <c r="E31" s="47">
        <f t="shared" ca="1" si="1"/>
        <v>8.9952072321911904E-4</v>
      </c>
      <c r="F31" s="48">
        <f t="shared" si="6"/>
        <v>110587.50283165509</v>
      </c>
      <c r="G31" s="49">
        <f t="shared" si="7"/>
        <v>110587.50283165509</v>
      </c>
      <c r="H31" s="78">
        <f t="shared" si="8"/>
        <v>20</v>
      </c>
      <c r="I31" s="48" cm="1">
        <f t="array" aca="1" ref="I31" ca="1">D31*(F31-H31)*OFFSET($X$5:$X$75,B31,0,1)</f>
        <v>32.26560278147214</v>
      </c>
      <c r="J31" s="49" cm="1">
        <f t="array" aca="1" ref="J31" ca="1">E31*(G31-H31)*OFFSET($X$5:$X$75,B31,0,1)</f>
        <v>52.123871632105391</v>
      </c>
      <c r="K31" s="72">
        <f t="shared" ca="1" si="9"/>
        <v>5.9968048214608244E-3</v>
      </c>
      <c r="L31" s="67">
        <f t="shared" si="0"/>
        <v>85.344323832055224</v>
      </c>
      <c r="M31" s="68" cm="1">
        <f t="array" aca="1" ref="M31" ca="1">L31*K31*OFFSET($X$5:$X$75,B31,0,1)</f>
        <v>0.26822085851174216</v>
      </c>
      <c r="N31" s="67">
        <f t="shared" si="10"/>
        <v>677.06634386727615</v>
      </c>
      <c r="O31" s="81" cm="1">
        <f t="array" aca="1" ref="O31" ca="1">N31*K31*OFFSET($X$5:$X$75,B31,0,1)</f>
        <v>2.1278897982583498</v>
      </c>
      <c r="P31" s="85">
        <f t="shared" ca="1" si="2"/>
        <v>157.47543952246684</v>
      </c>
      <c r="U31" s="6">
        <v>26</v>
      </c>
      <c r="V31" s="94">
        <v>2.3470000000000001E-2</v>
      </c>
      <c r="W31" s="19">
        <f t="shared" si="13"/>
        <v>3.4719999999999973E-2</v>
      </c>
      <c r="X31" s="20">
        <f t="shared" si="11"/>
        <v>0.54323134503143022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111087.980341779</v>
      </c>
      <c r="AH31" s="58">
        <f t="shared" si="3"/>
        <v>2221.7596068355801</v>
      </c>
      <c r="AI31" s="61">
        <f t="shared" si="4"/>
        <v>666.52788205067395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4.774180148331317E-4</v>
      </c>
      <c r="E32" s="47">
        <f t="shared" ca="1" si="1"/>
        <v>6.8106971791286823E-4</v>
      </c>
      <c r="F32" s="48">
        <f t="shared" si="6"/>
        <v>112470.88420680704</v>
      </c>
      <c r="G32" s="49">
        <f t="shared" si="7"/>
        <v>112470.88420680704</v>
      </c>
      <c r="H32" s="78">
        <f t="shared" si="8"/>
        <v>20</v>
      </c>
      <c r="I32" s="48" cm="1">
        <f t="array" aca="1" ref="I32" ca="1">D32*(F32-H32)*OFFSET($X$5:$X$75,B32,0,1)</f>
        <v>27.111383932699717</v>
      </c>
      <c r="J32" s="49" cm="1">
        <f t="array" aca="1" ref="J32" ca="1">E32*(G32-H32)*OFFSET($X$5:$X$75,B32,0,1)</f>
        <v>38.676258611072946</v>
      </c>
      <c r="K32" s="72">
        <f t="shared" ca="1" si="9"/>
        <v>4.540464786085819E-3</v>
      </c>
      <c r="L32" s="67">
        <f t="shared" si="0"/>
        <v>87.051210308696341</v>
      </c>
      <c r="M32" s="68" cm="1">
        <f t="array" aca="1" ref="M32" ca="1">L32*K32*OFFSET($X$5:$X$75,B32,0,1)</f>
        <v>0.19960211346518145</v>
      </c>
      <c r="N32" s="67">
        <f t="shared" si="10"/>
        <v>688.59725024575744</v>
      </c>
      <c r="O32" s="81" cm="1">
        <f t="array" aca="1" ref="O32" ca="1">N32*K32*OFFSET($X$5:$X$75,B32,0,1)</f>
        <v>1.5789035670838334</v>
      </c>
      <c r="P32" s="85">
        <f t="shared" ca="1" si="2"/>
        <v>127.54167127848325</v>
      </c>
      <c r="U32" s="6">
        <v>27</v>
      </c>
      <c r="V32" s="94">
        <v>2.393E-2</v>
      </c>
      <c r="W32" s="19">
        <f t="shared" si="13"/>
        <v>3.5889999999999977E-2</v>
      </c>
      <c r="X32" s="20">
        <f t="shared" si="11"/>
        <v>0.52408048978365607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112844.39064454602</v>
      </c>
      <c r="AH32" s="58">
        <f t="shared" si="3"/>
        <v>2256.8878128909205</v>
      </c>
      <c r="AI32" s="61">
        <f t="shared" si="4"/>
        <v>677.06634386727615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4.0111132746905892E-4</v>
      </c>
      <c r="E33" s="47">
        <f t="shared" ca="1" si="1"/>
        <v>5.072965580009682E-4</v>
      </c>
      <c r="F33" s="48">
        <f t="shared" si="6"/>
        <v>114460.71615546207</v>
      </c>
      <c r="G33" s="49">
        <f t="shared" si="7"/>
        <v>114460.71615546207</v>
      </c>
      <c r="H33" s="78">
        <f t="shared" si="8"/>
        <v>20</v>
      </c>
      <c r="I33" s="48" cm="1">
        <f t="array" aca="1" ref="I33" ca="1">D33*(F33-H33)*OFFSET($X$5:$X$75,B33,0,1)</f>
        <v>22.322623266751862</v>
      </c>
      <c r="J33" s="49" cm="1">
        <f t="array" aca="1" ref="J33" ca="1">E33*(G33-H33)*OFFSET($X$5:$X$75,B33,0,1)</f>
        <v>28.232037275609169</v>
      </c>
      <c r="K33" s="72">
        <f t="shared" ca="1" si="9"/>
        <v>3.3819770533398191E-3</v>
      </c>
      <c r="L33" s="67">
        <f t="shared" si="0"/>
        <v>88.792234514870259</v>
      </c>
      <c r="M33" s="68" cm="1">
        <f t="array" aca="1" ref="M33" ca="1">L33*K33*OFFSET($X$5:$X$75,B33,0,1)</f>
        <v>0.146031107273809</v>
      </c>
      <c r="N33" s="67">
        <f t="shared" si="10"/>
        <v>700.77989482935959</v>
      </c>
      <c r="O33" s="81" cm="1">
        <f t="array" aca="1" ref="O33" ca="1">N33*K33*OFFSET($X$5:$X$75,B33,0,1)</f>
        <v>1.1525294363440801</v>
      </c>
      <c r="P33" s="85">
        <f t="shared" ca="1" si="2"/>
        <v>101.88912075034814</v>
      </c>
      <c r="U33" s="6">
        <v>28</v>
      </c>
      <c r="V33" s="94">
        <v>2.4400000000000002E-2</v>
      </c>
      <c r="W33" s="19">
        <f t="shared" si="13"/>
        <v>3.7090000000000067E-2</v>
      </c>
      <c r="X33" s="20">
        <f t="shared" si="11"/>
        <v>0.50499840910442839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114766.2083742929</v>
      </c>
      <c r="AH33" s="58">
        <f t="shared" si="3"/>
        <v>2295.3241674858577</v>
      </c>
      <c r="AI33" s="61">
        <f t="shared" si="4"/>
        <v>688.59725024575744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3.2932918217362623E-4</v>
      </c>
      <c r="E34" s="47">
        <f t="shared" ca="1" si="1"/>
        <v>3.7103537518046409E-4</v>
      </c>
      <c r="F34" s="48">
        <f t="shared" si="6"/>
        <v>116627.95150062641</v>
      </c>
      <c r="G34" s="49">
        <f t="shared" si="7"/>
        <v>116627.95150062641</v>
      </c>
      <c r="H34" s="78">
        <f t="shared" si="8"/>
        <v>20</v>
      </c>
      <c r="I34" s="48" cm="1">
        <f t="array" aca="1" ref="I34" ca="1">D34*(F34-H34)*OFFSET($X$5:$X$75,B34,0,1)</f>
        <v>17.961309846988961</v>
      </c>
      <c r="J34" s="49" cm="1">
        <f t="array" aca="1" ref="J34" ca="1">E34*(G34-H34)*OFFSET($X$5:$X$75,B34,0,1)</f>
        <v>20.235927146889232</v>
      </c>
      <c r="K34" s="72">
        <f t="shared" ca="1" si="9"/>
        <v>2.473569167869792E-3</v>
      </c>
      <c r="L34" s="67">
        <f t="shared" si="0"/>
        <v>90.568079205167678</v>
      </c>
      <c r="M34" s="68" cm="1">
        <f t="array" aca="1" ref="M34" ca="1">L34*K34*OFFSET($X$5:$X$75,B34,0,1)</f>
        <v>0.10478010741944098</v>
      </c>
      <c r="N34" s="67">
        <f t="shared" si="10"/>
        <v>714.0486826568964</v>
      </c>
      <c r="O34" s="81" cm="1">
        <f t="array" aca="1" ref="O34" ca="1">N34*K34*OFFSET($X$5:$X$75,B34,0,1)</f>
        <v>0.82609787386581701</v>
      </c>
      <c r="P34" s="85">
        <f t="shared" ca="1" si="2"/>
        <v>80.1258539392404</v>
      </c>
      <c r="U34" s="6">
        <v>29</v>
      </c>
      <c r="V34" s="94">
        <v>2.486E-2</v>
      </c>
      <c r="W34" s="19">
        <f t="shared" si="13"/>
        <v>3.7739999999999996E-2</v>
      </c>
      <c r="X34" s="20">
        <f t="shared" si="11"/>
        <v>0.48629492381915035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116796.6491382266</v>
      </c>
      <c r="AH34" s="58">
        <f t="shared" si="3"/>
        <v>2335.932982764532</v>
      </c>
      <c r="AI34" s="61">
        <f t="shared" si="4"/>
        <v>700.77989482935959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2.6121402323231902E-4</v>
      </c>
      <c r="E35" s="47">
        <f t="shared" ca="1" si="1"/>
        <v>2.6598069157735053E-4</v>
      </c>
      <c r="F35" s="48">
        <f t="shared" si="6"/>
        <v>118874.25564029819</v>
      </c>
      <c r="G35" s="49">
        <f t="shared" si="7"/>
        <v>118874.25564029819</v>
      </c>
      <c r="H35" s="78">
        <f t="shared" si="8"/>
        <v>20</v>
      </c>
      <c r="I35" s="48" cm="1">
        <f t="array" aca="1" ref="I35" ca="1">D35*(F35-H35)*OFFSET($X$5:$X$75,B35,0,1)</f>
        <v>13.961489714047215</v>
      </c>
      <c r="J35" s="49" cm="1">
        <f t="array" aca="1" ref="J35" ca="1">E35*(G35-H35)*OFFSET($X$5:$X$75,B35,0,1)</f>
        <v>14.216260840979567</v>
      </c>
      <c r="K35" s="72">
        <f t="shared" ca="1" si="9"/>
        <v>1.7732046105157018E-3</v>
      </c>
      <c r="L35" s="67">
        <f t="shared" si="0"/>
        <v>92.379440789271001</v>
      </c>
      <c r="M35" s="68" cm="1">
        <f t="array" aca="1" ref="M35" ca="1">L35*K35*OFFSET($X$5:$X$75,B35,0,1)</f>
        <v>7.3663901474911322E-2</v>
      </c>
      <c r="N35" s="67">
        <f t="shared" si="10"/>
        <v>727.80156514468274</v>
      </c>
      <c r="O35" s="81" cm="1">
        <f t="array" aca="1" ref="O35" ca="1">N35*K35*OFFSET($X$5:$X$75,B35,0,1)</f>
        <v>0.58035318605577413</v>
      </c>
      <c r="P35" s="85">
        <f t="shared" ca="1" si="2"/>
        <v>61.532601965671866</v>
      </c>
      <c r="U35" s="6">
        <v>30</v>
      </c>
      <c r="V35" s="94">
        <v>2.5329999999999998E-2</v>
      </c>
      <c r="W35" s="19">
        <f t="shared" si="13"/>
        <v>3.8959999999999884E-2</v>
      </c>
      <c r="X35" s="20">
        <f t="shared" si="11"/>
        <v>0.46771319599102035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119008.1137761494</v>
      </c>
      <c r="AH35" s="58">
        <f t="shared" si="3"/>
        <v>2380.1622755229882</v>
      </c>
      <c r="AI35" s="61">
        <f t="shared" si="4"/>
        <v>714.0486826568964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2.0350882507800606E-4</v>
      </c>
      <c r="E36" s="47">
        <f t="shared" ca="1" si="1"/>
        <v>1.8690148435590007E-4</v>
      </c>
      <c r="F36" s="48">
        <f t="shared" si="6"/>
        <v>121272.92108492403</v>
      </c>
      <c r="G36" s="49">
        <f t="shared" si="7"/>
        <v>121272.92108492403</v>
      </c>
      <c r="H36" s="78">
        <f t="shared" si="8"/>
        <v>20</v>
      </c>
      <c r="I36" s="48" cm="1">
        <f t="array" aca="1" ref="I36" ca="1">D36*(F36-H36)*OFFSET($X$5:$X$75,B36,0,1)</f>
        <v>10.659725973816803</v>
      </c>
      <c r="J36" s="49" cm="1">
        <f t="array" aca="1" ref="J36" ca="1">E36*(G36-H36)*OFFSET($X$5:$X$75,B36,0,1)</f>
        <v>9.7898388758808661</v>
      </c>
      <c r="K36" s="72">
        <f t="shared" ca="1" si="9"/>
        <v>1.2460098957060323E-3</v>
      </c>
      <c r="L36" s="67">
        <f t="shared" si="0"/>
        <v>94.227029605056444</v>
      </c>
      <c r="M36" s="68" cm="1">
        <f t="array" aca="1" ref="M36" ca="1">L36*K36*OFFSET($X$5:$X$75,B36,0,1)</f>
        <v>5.0718637227183325E-2</v>
      </c>
      <c r="N36" s="67">
        <f t="shared" si="10"/>
        <v>742.48727194851449</v>
      </c>
      <c r="O36" s="81" cm="1">
        <f t="array" aca="1" ref="O36" ca="1">N36*K36*OFFSET($X$5:$X$75,B36,0,1)</f>
        <v>0.3996511696229561</v>
      </c>
      <c r="P36" s="85">
        <f t="shared" ca="1" si="2"/>
        <v>46.530651763577453</v>
      </c>
      <c r="U36" s="6">
        <v>31</v>
      </c>
      <c r="V36" s="94">
        <v>2.5780000000000001E-2</v>
      </c>
      <c r="W36" s="19">
        <f t="shared" si="13"/>
        <v>3.9280000000000093E-2</v>
      </c>
      <c r="X36" s="20">
        <f t="shared" si="11"/>
        <v>0.44969756497349483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121300.26085744712</v>
      </c>
      <c r="AH36" s="58">
        <f t="shared" si="3"/>
        <v>2426.0052171489424</v>
      </c>
      <c r="AI36" s="61">
        <f t="shared" si="4"/>
        <v>727.80156514468274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1.5284536761273556E-4</v>
      </c>
      <c r="E37" s="47">
        <f t="shared" ca="1" si="1"/>
        <v>1.2833993794081415E-4</v>
      </c>
      <c r="F37" s="48">
        <f t="shared" si="6"/>
        <v>123790.52771371449</v>
      </c>
      <c r="G37" s="49">
        <f t="shared" si="7"/>
        <v>123790.52771371449</v>
      </c>
      <c r="H37" s="78">
        <f t="shared" si="8"/>
        <v>20</v>
      </c>
      <c r="I37" s="48" cm="1">
        <f t="array" aca="1" ref="I37" ca="1">D37*(F37-H37)*OFFSET($X$5:$X$75,B37,0,1)</f>
        <v>7.8458970812537405</v>
      </c>
      <c r="J37" s="49" cm="1">
        <f t="array" aca="1" ref="J37" ca="1">E37*(G37-H37)*OFFSET($X$5:$X$75,B37,0,1)</f>
        <v>6.5879781652880025</v>
      </c>
      <c r="K37" s="72">
        <f t="shared" ca="1" si="9"/>
        <v>8.555995862721263E-4</v>
      </c>
      <c r="L37" s="67">
        <f t="shared" si="0"/>
        <v>96.111570197157576</v>
      </c>
      <c r="M37" s="68" cm="1">
        <f t="array" aca="1" ref="M37" ca="1">L37*K37*OFFSET($X$5:$X$75,B37,0,1)</f>
        <v>3.4105099578849246E-2</v>
      </c>
      <c r="N37" s="67">
        <f t="shared" si="10"/>
        <v>757.9011900839663</v>
      </c>
      <c r="O37" s="81" cm="1">
        <f t="array" aca="1" ref="O37" ca="1">N37*K37*OFFSET($X$5:$X$75,B37,0,1)</f>
        <v>0.26894051887528586</v>
      </c>
      <c r="P37" s="85">
        <f t="shared" ca="1" si="2"/>
        <v>34.236226728730557</v>
      </c>
      <c r="U37" s="6">
        <v>32</v>
      </c>
      <c r="V37" s="94">
        <v>2.623E-2</v>
      </c>
      <c r="W37" s="19">
        <f t="shared" si="13"/>
        <v>4.0179999999999993E-2</v>
      </c>
      <c r="X37" s="20">
        <f t="shared" si="11"/>
        <v>0.43198690659725425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123747.87865808574</v>
      </c>
      <c r="AH37" s="58">
        <f t="shared" si="3"/>
        <v>2474.9575731617147</v>
      </c>
      <c r="AI37" s="61">
        <f t="shared" si="4"/>
        <v>742.48727194851449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1.1203712852785852E-4</v>
      </c>
      <c r="E38" s="47">
        <f t="shared" ca="1" si="1"/>
        <v>8.6162142107781698E-5</v>
      </c>
      <c r="F38" s="48">
        <f t="shared" si="6"/>
        <v>126385.67406452913</v>
      </c>
      <c r="G38" s="49">
        <f t="shared" si="7"/>
        <v>126385.67406452913</v>
      </c>
      <c r="H38" s="78">
        <f t="shared" si="8"/>
        <v>20</v>
      </c>
      <c r="I38" s="48" cm="1">
        <f t="array" aca="1" ref="I38" ca="1">D38*(F38-H38)*OFFSET($X$5:$X$75,B38,0,1)</f>
        <v>5.6361145638030878</v>
      </c>
      <c r="J38" s="49" cm="1">
        <f t="array" aca="1" ref="J38" ca="1">E38*(G38-H38)*OFFSET($X$5:$X$75,B38,0,1)</f>
        <v>4.3344533224214894</v>
      </c>
      <c r="K38" s="72">
        <f t="shared" ca="1" si="9"/>
        <v>5.7441428071857651E-4</v>
      </c>
      <c r="L38" s="67">
        <f t="shared" si="0"/>
        <v>98.03380160110072</v>
      </c>
      <c r="M38" s="68" cm="1">
        <f t="array" aca="1" ref="M38" ca="1">L38*K38*OFFSET($X$5:$X$75,B38,0,1)</f>
        <v>2.2417635179552274E-2</v>
      </c>
      <c r="N38" s="67">
        <f t="shared" si="10"/>
        <v>773.78984121140286</v>
      </c>
      <c r="O38" s="81" cm="1">
        <f t="array" aca="1" ref="O38" ca="1">N38*K38*OFFSET($X$5:$X$75,B38,0,1)</f>
        <v>0.17694446285480117</v>
      </c>
      <c r="P38" s="85">
        <f t="shared" ca="1" si="2"/>
        <v>24.657420513536724</v>
      </c>
      <c r="U38" s="6">
        <v>33</v>
      </c>
      <c r="V38" s="94">
        <v>2.6669999999999999E-2</v>
      </c>
      <c r="W38" s="19">
        <f t="shared" si="13"/>
        <v>4.0749999999999953E-2</v>
      </c>
      <c r="X38" s="20">
        <f t="shared" si="11"/>
        <v>0.41473728807064103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126316.86501399438</v>
      </c>
      <c r="AH38" s="58">
        <f t="shared" si="3"/>
        <v>2526.3373002798876</v>
      </c>
      <c r="AI38" s="61">
        <f t="shared" si="4"/>
        <v>757.9011900839663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8.0185830505165675E-5</v>
      </c>
      <c r="E39" s="47">
        <f t="shared" ca="1" si="1"/>
        <v>5.6432251512435666E-5</v>
      </c>
      <c r="F39" s="48">
        <f t="shared" si="6"/>
        <v>129098.46785317245</v>
      </c>
      <c r="G39" s="49">
        <f t="shared" si="7"/>
        <v>129098.46785317245</v>
      </c>
      <c r="H39" s="78">
        <f t="shared" si="8"/>
        <v>20</v>
      </c>
      <c r="I39" s="48" cm="1">
        <f t="array" aca="1" ref="I39" ca="1">D39*(F39-H39)*OFFSET($X$5:$X$75,B39,0,1)</f>
        <v>3.9531472770587688</v>
      </c>
      <c r="J39" s="49" cm="1">
        <f t="array" aca="1" ref="J39" ca="1">E39*(G39-H39)*OFFSET($X$5:$X$75,B39,0,1)</f>
        <v>2.7821000293849822</v>
      </c>
      <c r="K39" s="72">
        <f t="shared" ca="1" si="9"/>
        <v>3.7621501008293628E-4</v>
      </c>
      <c r="L39" s="67">
        <f t="shared" si="0"/>
        <v>99.994477633122742</v>
      </c>
      <c r="M39" s="68" cm="1">
        <f t="array" aca="1" ref="M39" ca="1">L39*K39*OFFSET($X$5:$X$75,B39,0,1)</f>
        <v>1.4368244050222145E-2</v>
      </c>
      <c r="N39" s="67">
        <f t="shared" si="10"/>
        <v>790.39878277452522</v>
      </c>
      <c r="O39" s="81" cm="1">
        <f t="array" aca="1" ref="O39" ca="1">N39*K39*OFFSET($X$5:$X$75,B39,0,1)</f>
        <v>0.11357269798008383</v>
      </c>
      <c r="P39" s="85">
        <f t="shared" ca="1" si="2"/>
        <v>17.374712245250954</v>
      </c>
      <c r="U39" s="6">
        <v>34</v>
      </c>
      <c r="V39" s="94">
        <v>2.7089999999999999E-2</v>
      </c>
      <c r="W39" s="19">
        <f t="shared" si="13"/>
        <v>4.0950000000000042E-2</v>
      </c>
      <c r="X39" s="20">
        <f t="shared" si="11"/>
        <v>0.39809683470987572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128964.9735352338</v>
      </c>
      <c r="AH39" s="58">
        <f t="shared" si="3"/>
        <v>2579.299470704676</v>
      </c>
      <c r="AI39" s="61">
        <f t="shared" si="4"/>
        <v>773.78984121140286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5.5975846335676724E-5</v>
      </c>
      <c r="E40" s="47">
        <f t="shared" ca="1" si="1"/>
        <v>3.5939539209795455E-5</v>
      </c>
      <c r="F40" s="48">
        <f t="shared" si="6"/>
        <v>131930.16407639088</v>
      </c>
      <c r="G40" s="49">
        <f t="shared" si="7"/>
        <v>131930.16407639088</v>
      </c>
      <c r="H40" s="78">
        <f t="shared" si="8"/>
        <v>20</v>
      </c>
      <c r="I40" s="48" cm="1">
        <f t="array" aca="1" ref="I40" ca="1">D40*(F40-H40)*OFFSET($X$5:$X$75,B40,0,1)</f>
        <v>2.704416342068213</v>
      </c>
      <c r="J40" s="49" cm="1">
        <f t="array" aca="1" ref="J40" ca="1">E40*(G40-H40)*OFFSET($X$5:$X$75,B40,0,1)</f>
        <v>1.7363824493605504</v>
      </c>
      <c r="K40" s="72">
        <f t="shared" ca="1" si="9"/>
        <v>2.3959692806533491E-4</v>
      </c>
      <c r="L40" s="67">
        <f t="shared" si="0"/>
        <v>101.99436718578518</v>
      </c>
      <c r="M40" s="68" cm="1">
        <f t="array" aca="1" ref="M40" ca="1">L40*K40*OFFSET($X$5:$X$75,B40,0,1)</f>
        <v>8.9505980758488018E-3</v>
      </c>
      <c r="N40" s="67">
        <f t="shared" si="10"/>
        <v>807.73569842688289</v>
      </c>
      <c r="O40" s="81" cm="1">
        <f t="array" aca="1" ref="O40" ca="1">N40*K40*OFFSET($X$5:$X$75,B40,0,1)</f>
        <v>7.088349864424319E-2</v>
      </c>
      <c r="P40" s="85">
        <f t="shared" ca="1" si="2"/>
        <v>11.955480133473856</v>
      </c>
      <c r="U40" s="6">
        <v>35</v>
      </c>
      <c r="V40" s="94">
        <v>2.75E-2</v>
      </c>
      <c r="W40" s="19">
        <f t="shared" si="13"/>
        <v>4.1440000000000032E-2</v>
      </c>
      <c r="X40" s="20">
        <f t="shared" si="11"/>
        <v>0.38193684930394889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131733.13046242087</v>
      </c>
      <c r="AH40" s="58">
        <f t="shared" si="3"/>
        <v>2634.6626092484175</v>
      </c>
      <c r="AI40" s="61">
        <f t="shared" si="4"/>
        <v>790.39878277452522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3.6966695017334915E-5</v>
      </c>
      <c r="E41" s="47">
        <f t="shared" ca="1" si="1"/>
        <v>2.2152231377974632E-5</v>
      </c>
      <c r="F41" s="48">
        <f t="shared" si="6"/>
        <v>134881.95860485607</v>
      </c>
      <c r="G41" s="49">
        <f t="shared" si="7"/>
        <v>134881.95860485607</v>
      </c>
      <c r="H41" s="78">
        <f t="shared" si="8"/>
        <v>20</v>
      </c>
      <c r="I41" s="48" cm="1">
        <f t="array" aca="1" ref="I41" ca="1">D41*(F41-H41)*OFFSET($X$5:$X$75,B41,0,1)</f>
        <v>1.7502940809549763</v>
      </c>
      <c r="J41" s="49" cm="1">
        <f t="array" aca="1" ref="J41" ca="1">E41*(G41-H41)*OFFSET($X$5:$X$75,B41,0,1)</f>
        <v>1.0488608582030983</v>
      </c>
      <c r="K41" s="72">
        <f t="shared" ca="1" si="9"/>
        <v>1.4768154251986273E-4</v>
      </c>
      <c r="L41" s="67">
        <f t="shared" si="0"/>
        <v>104.0342545295009</v>
      </c>
      <c r="M41" s="68" cm="1">
        <f t="array" aca="1" ref="M41" ca="1">L41*K41*OFFSET($X$5:$X$75,B41,0,1)</f>
        <v>5.3940319725034915E-3</v>
      </c>
      <c r="N41" s="67">
        <f t="shared" si="10"/>
        <v>825.80790982564952</v>
      </c>
      <c r="O41" s="81" cm="1">
        <f t="array" aca="1" ref="O41" ca="1">N41*K41*OFFSET($X$5:$X$75,B41,0,1)</f>
        <v>4.2816996083561057E-2</v>
      </c>
      <c r="P41" s="85">
        <f t="shared" ca="1" si="2"/>
        <v>7.8663015575234336</v>
      </c>
      <c r="U41" s="6">
        <v>36</v>
      </c>
      <c r="V41" s="94">
        <v>2.7900000000000001E-2</v>
      </c>
      <c r="W41" s="19">
        <f t="shared" si="13"/>
        <v>4.1899999999999937E-2</v>
      </c>
      <c r="X41" s="20">
        <f t="shared" si="11"/>
        <v>0.3662643274861116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134622.61640448048</v>
      </c>
      <c r="AH41" s="58">
        <f t="shared" si="3"/>
        <v>2692.4523280896096</v>
      </c>
      <c r="AI41" s="61">
        <f t="shared" si="4"/>
        <v>807.73569842688289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2.3733228308741888E-5</v>
      </c>
      <c r="E42" s="47">
        <f t="shared" ca="1" si="1"/>
        <v>1.3284392418678197E-5</v>
      </c>
      <c r="F42" s="48">
        <f t="shared" si="6"/>
        <v>137902.55436233227</v>
      </c>
      <c r="G42" s="49">
        <f t="shared" si="7"/>
        <v>137902.55436233227</v>
      </c>
      <c r="H42" s="78">
        <f t="shared" si="8"/>
        <v>20</v>
      </c>
      <c r="I42" s="48" cm="1">
        <f t="array" aca="1" ref="I42" ca="1">D42*(F42-H42)*OFFSET($X$5:$X$75,B42,0,1)</f>
        <v>1.1012469107280158</v>
      </c>
      <c r="J42" s="49" cm="1">
        <f t="array" aca="1" ref="J42" ca="1">E42*(G42-H42)*OFFSET($X$5:$X$75,B42,0,1)</f>
        <v>0.61640986728212832</v>
      </c>
      <c r="K42" s="72">
        <f t="shared" ca="1" si="9"/>
        <v>8.8562616124553188E-5</v>
      </c>
      <c r="L42" s="67">
        <f t="shared" si="0"/>
        <v>106.11493962009094</v>
      </c>
      <c r="M42" s="68" cm="1">
        <f t="array" aca="1" ref="M42" ca="1">L42*K42*OFFSET($X$5:$X$75,B42,0,1)</f>
        <v>3.1626092293014123E-3</v>
      </c>
      <c r="N42" s="67">
        <f t="shared" si="10"/>
        <v>844.30135323876891</v>
      </c>
      <c r="O42" s="81" cm="1">
        <f t="array" aca="1" ref="O42" ca="1">N42*K42*OFFSET($X$5:$X$75,B42,0,1)</f>
        <v>2.5163235842420906E-2</v>
      </c>
      <c r="P42" s="85">
        <f t="shared" ca="1" si="2"/>
        <v>5.0387083823350256</v>
      </c>
      <c r="U42" s="6">
        <v>37</v>
      </c>
      <c r="V42" s="94">
        <v>2.8289999999999999E-2</v>
      </c>
      <c r="W42" s="19">
        <f t="shared" si="13"/>
        <v>4.2329999999999979E-2</v>
      </c>
      <c r="X42" s="20">
        <f t="shared" si="11"/>
        <v>0.35108391851640369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137634.65163760824</v>
      </c>
      <c r="AH42" s="58">
        <f t="shared" si="3"/>
        <v>2752.693032752165</v>
      </c>
      <c r="AI42" s="61">
        <f t="shared" si="4"/>
        <v>825.80790982564952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1.4747334025205398E-5</v>
      </c>
      <c r="E43" s="47">
        <f t="shared" ca="1" si="1"/>
        <v>7.7317493095651819E-6</v>
      </c>
      <c r="F43" s="48">
        <f t="shared" si="6"/>
        <v>141040.14985722597</v>
      </c>
      <c r="G43" s="49">
        <f t="shared" si="7"/>
        <v>141040.14985722597</v>
      </c>
      <c r="H43" s="78">
        <f t="shared" si="8"/>
        <v>20</v>
      </c>
      <c r="I43" s="48" cm="1">
        <f t="array" aca="1" ref="I43" ca="1">D43*(F43-H43)*OFFSET($X$5:$X$75,B43,0,1)</f>
        <v>0.67060823188042273</v>
      </c>
      <c r="J43" s="49" cm="1">
        <f t="array" aca="1" ref="J43" ca="1">E43*(G43-H43)*OFFSET($X$5:$X$75,B43,0,1)</f>
        <v>0.35158725807446206</v>
      </c>
      <c r="K43" s="72">
        <f t="shared" ca="1" si="9"/>
        <v>5.15449953971331E-5</v>
      </c>
      <c r="L43" s="67">
        <f t="shared" si="0"/>
        <v>108.23723841249272</v>
      </c>
      <c r="M43" s="68" cm="1">
        <f t="array" aca="1" ref="M43" ca="1">L43*K43*OFFSET($X$5:$X$75,B43,0,1)</f>
        <v>1.7990258325282745E-3</v>
      </c>
      <c r="N43" s="67">
        <f t="shared" si="10"/>
        <v>863.51112157485284</v>
      </c>
      <c r="O43" s="81" cm="1">
        <f t="array" aca="1" ref="O43" ca="1">N43*K43*OFFSET($X$5:$X$75,B43,0,1)</f>
        <v>1.4352535570690628E-2</v>
      </c>
      <c r="P43" s="85">
        <f t="shared" ca="1" si="2"/>
        <v>3.1310731116912396</v>
      </c>
      <c r="U43" s="6">
        <v>38</v>
      </c>
      <c r="V43" s="94">
        <v>2.8660000000000001E-2</v>
      </c>
      <c r="W43" s="19">
        <f t="shared" si="13"/>
        <v>4.235000000000011E-2</v>
      </c>
      <c r="X43" s="20">
        <f t="shared" si="11"/>
        <v>0.33652595521140832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140716.89220646149</v>
      </c>
      <c r="AH43" s="58">
        <f t="shared" si="3"/>
        <v>2814.3378441292298</v>
      </c>
      <c r="AI43" s="61">
        <f t="shared" si="4"/>
        <v>844.30135323876891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8.8898774074264778E-6</v>
      </c>
      <c r="E44" s="47">
        <f t="shared" ca="1" si="1"/>
        <v>4.3598868093495945E-6</v>
      </c>
      <c r="F44" s="48">
        <f t="shared" si="6"/>
        <v>144295.29986587851</v>
      </c>
      <c r="G44" s="49">
        <f t="shared" si="7"/>
        <v>144295.29986587851</v>
      </c>
      <c r="H44" s="78">
        <f t="shared" si="8"/>
        <v>20</v>
      </c>
      <c r="I44" s="48" cm="1">
        <f t="array" aca="1" ref="I44" ca="1">D44*(F44-H44)*OFFSET($X$5:$X$75,B44,0,1)</f>
        <v>0.39616727691648146</v>
      </c>
      <c r="J44" s="49" cm="1">
        <f t="array" aca="1" ref="J44" ca="1">E44*(G44-H44)*OFFSET($X$5:$X$75,B44,0,1)</f>
        <v>0.19429339750863156</v>
      </c>
      <c r="K44" s="72">
        <f t="shared" ca="1" si="9"/>
        <v>2.9065912062362521E-5</v>
      </c>
      <c r="L44" s="67">
        <f t="shared" si="0"/>
        <v>110.40198318074259</v>
      </c>
      <c r="M44" s="68" cm="1">
        <f t="array" aca="1" ref="M44" ca="1">L44*K44*OFFSET($X$5:$X$75,B44,0,1)</f>
        <v>9.9117804289630316E-4</v>
      </c>
      <c r="N44" s="67">
        <f t="shared" si="10"/>
        <v>883.44061142374596</v>
      </c>
      <c r="O44" s="81" cm="1">
        <f t="array" aca="1" ref="O44" ca="1">N44*K44*OFFSET($X$5:$X$75,B44,0,1)</f>
        <v>7.9314420902435474E-3</v>
      </c>
      <c r="P44" s="85">
        <f t="shared" ca="1" si="2"/>
        <v>1.8891446327382344</v>
      </c>
      <c r="U44" s="6">
        <v>39</v>
      </c>
      <c r="V44" s="94">
        <v>2.9020000000000001E-2</v>
      </c>
      <c r="W44" s="19">
        <f t="shared" si="13"/>
        <v>4.269999999999996E-2</v>
      </c>
      <c r="X44" s="20">
        <f t="shared" si="11"/>
        <v>0.32245876867160328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143918.52026247547</v>
      </c>
      <c r="AH44" s="58">
        <f t="shared" si="3"/>
        <v>2878.3704052495095</v>
      </c>
      <c r="AI44" s="61">
        <f t="shared" si="4"/>
        <v>863.51112157485284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5.2471575146852541E-6</v>
      </c>
      <c r="E45" s="47">
        <f t="shared" ca="1" si="1"/>
        <v>2.3724221768331839E-6</v>
      </c>
      <c r="F45" s="48">
        <f t="shared" si="6"/>
        <v>147607.8634228404</v>
      </c>
      <c r="G45" s="49">
        <f t="shared" si="7"/>
        <v>147607.8634228404</v>
      </c>
      <c r="H45" s="78">
        <f t="shared" si="8"/>
        <v>20</v>
      </c>
      <c r="I45" s="48" cm="1">
        <f t="array" aca="1" ref="I45" ca="1">D45*(F45-H45)*OFFSET($X$5:$X$75,B45,0,1)</f>
        <v>0.22915764821589688</v>
      </c>
      <c r="J45" s="49" cm="1">
        <f t="array" aca="1" ref="J45" ca="1">E45*(G45-H45)*OFFSET($X$5:$X$75,B45,0,1)</f>
        <v>0.10361013274268781</v>
      </c>
      <c r="K45" s="72">
        <f t="shared" ca="1" si="9"/>
        <v>1.581614784558645E-5</v>
      </c>
      <c r="L45" s="67">
        <f t="shared" si="0"/>
        <v>112.61002284435745</v>
      </c>
      <c r="M45" s="68" cm="1">
        <f t="array" aca="1" ref="M45" ca="1">L45*K45*OFFSET($X$5:$X$75,B45,0,1)</f>
        <v>5.2703246931431449E-4</v>
      </c>
      <c r="N45" s="67">
        <f t="shared" si="10"/>
        <v>903.72161279290049</v>
      </c>
      <c r="O45" s="81" cm="1">
        <f t="array" aca="1" ref="O45" ca="1">N45*K45*OFFSET($X$5:$X$75,B45,0,1)</f>
        <v>4.2295580902355061E-3</v>
      </c>
      <c r="P45" s="85">
        <f t="shared" ca="1" si="2"/>
        <v>1.1120451489822885</v>
      </c>
      <c r="U45" s="6">
        <v>40</v>
      </c>
      <c r="V45" s="94">
        <v>2.937E-2</v>
      </c>
      <c r="W45" s="19">
        <f t="shared" si="13"/>
        <v>4.3020000000000058E-2</v>
      </c>
      <c r="X45" s="20">
        <f t="shared" si="11"/>
        <v>0.3088807496607488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147240.10190395766</v>
      </c>
      <c r="AH45" s="58">
        <f t="shared" si="3"/>
        <v>2944.8020380791531</v>
      </c>
      <c r="AI45" s="61">
        <f t="shared" si="4"/>
        <v>883.44061142374596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2.9788247283457916E-6</v>
      </c>
      <c r="E46" s="47">
        <f t="shared" ca="1" si="1"/>
        <v>1.2294852231054182E-6</v>
      </c>
      <c r="F46" s="48">
        <f t="shared" si="6"/>
        <v>151096.16352505347</v>
      </c>
      <c r="G46" s="49">
        <f t="shared" si="7"/>
        <v>151096.16352505347</v>
      </c>
      <c r="H46" s="78">
        <f t="shared" si="8"/>
        <v>20</v>
      </c>
      <c r="I46" s="48" cm="1">
        <f t="array" aca="1" ref="I46" ca="1">D46*(F46-H46)*OFFSET($X$5:$X$75,B46,0,1)</f>
        <v>0.12749191363568213</v>
      </c>
      <c r="J46" s="49" cm="1">
        <f t="array" aca="1" ref="J46" ca="1">E46*(G46-H46)*OFFSET($X$5:$X$75,B46,0,1)</f>
        <v>5.2621230913290372E-2</v>
      </c>
      <c r="K46" s="72">
        <f t="shared" ca="1" si="9"/>
        <v>8.1965681540680116E-6</v>
      </c>
      <c r="L46" s="67">
        <f t="shared" si="0"/>
        <v>114.86222330124458</v>
      </c>
      <c r="M46" s="68" cm="1">
        <f t="array" aca="1" ref="M46" ca="1">L46*K46*OFFSET($X$5:$X$75,B46,0,1)</f>
        <v>2.6671719458333125E-4</v>
      </c>
      <c r="N46" s="67">
        <f t="shared" si="10"/>
        <v>925.07855219420503</v>
      </c>
      <c r="O46" s="81" cm="1">
        <f t="array" aca="1" ref="O46" ca="1">N46*K46*OFFSET($X$5:$X$75,B46,0,1)</f>
        <v>2.1480896775204128E-3</v>
      </c>
      <c r="P46" s="85">
        <f t="shared" ca="1" si="2"/>
        <v>0.62913432903024291</v>
      </c>
      <c r="U46" s="6">
        <v>41</v>
      </c>
      <c r="V46" s="94">
        <v>2.9700000000000001E-2</v>
      </c>
      <c r="W46" s="19">
        <f t="shared" si="13"/>
        <v>4.2899999999999938E-2</v>
      </c>
      <c r="X46" s="20">
        <f t="shared" si="11"/>
        <v>0.2959099777907529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150620.26879881675</v>
      </c>
      <c r="AH46" s="58">
        <f t="shared" si="3"/>
        <v>3012.4053759763351</v>
      </c>
      <c r="AI46" s="61">
        <f t="shared" si="4"/>
        <v>903.72161279290049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1.5622225038716499E-6</v>
      </c>
      <c r="E47" s="47">
        <f t="shared" ca="1" si="1"/>
        <v>5.9823873038773657E-7</v>
      </c>
      <c r="F47" s="48">
        <f t="shared" si="6"/>
        <v>154635.96958278256</v>
      </c>
      <c r="G47" s="49">
        <f t="shared" si="7"/>
        <v>154635.96958278256</v>
      </c>
      <c r="H47" s="78">
        <f t="shared" si="8"/>
        <v>20</v>
      </c>
      <c r="I47" s="48" cm="1">
        <f t="array" aca="1" ref="I47" ca="1">D47*(F47-H47)*OFFSET($X$5:$X$75,B47,0,1)</f>
        <v>6.5525141998081113E-2</v>
      </c>
      <c r="J47" s="49" cm="1">
        <f t="array" aca="1" ref="J47" ca="1">E47*(G47-H47)*OFFSET($X$5:$X$75,B47,0,1)</f>
        <v>2.5092250086181572E-2</v>
      </c>
      <c r="K47" s="72">
        <f t="shared" ca="1" si="9"/>
        <v>3.988258202616802E-6</v>
      </c>
      <c r="L47" s="67">
        <f t="shared" si="0"/>
        <v>117.15946776726946</v>
      </c>
      <c r="M47" s="68" cm="1">
        <f t="array" aca="1" ref="M47" ca="1">L47*K47*OFFSET($X$5:$X$75,B47,0,1)</f>
        <v>1.2675683601275843E-4</v>
      </c>
      <c r="N47" s="67">
        <f t="shared" si="10"/>
        <v>946.75083418030147</v>
      </c>
      <c r="O47" s="81" cm="1">
        <f t="array" aca="1" ref="O47" ca="1">N47*K47*OFFSET($X$5:$X$75,B47,0,1)</f>
        <v>1.0243059525630656E-3</v>
      </c>
      <c r="P47" s="85">
        <f t="shared" ca="1" si="2"/>
        <v>0.33073318390911333</v>
      </c>
      <c r="U47" s="6">
        <v>42</v>
      </c>
      <c r="V47" s="94">
        <v>3.0030000000000001E-2</v>
      </c>
      <c r="W47" s="19">
        <f t="shared" si="13"/>
        <v>4.3560000000000043E-2</v>
      </c>
      <c r="X47" s="20">
        <f t="shared" si="11"/>
        <v>0.28329684749640754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154179.75869903417</v>
      </c>
      <c r="AH47" s="58">
        <f t="shared" si="3"/>
        <v>3083.5951739806833</v>
      </c>
      <c r="AI47" s="61">
        <f t="shared" si="4"/>
        <v>925.07855219420503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7.6845252376302715E-7</v>
      </c>
      <c r="E48" s="47">
        <f t="shared" ca="1" si="1"/>
        <v>2.7416954524882854E-7</v>
      </c>
      <c r="F48" s="48">
        <f t="shared" si="6"/>
        <v>158287.19359376607</v>
      </c>
      <c r="G48" s="49">
        <f t="shared" si="7"/>
        <v>158287.19359376607</v>
      </c>
      <c r="H48" s="78">
        <f t="shared" si="8"/>
        <v>20</v>
      </c>
      <c r="I48" s="48" cm="1">
        <f t="array" aca="1" ref="I48" ca="1">D48*(F48-H48)*OFFSET($X$5:$X$75,B48,0,1)</f>
        <v>3.1587080994630354E-2</v>
      </c>
      <c r="J48" s="49" cm="1">
        <f t="array" aca="1" ref="J48" ca="1">E48*(G48-H48)*OFFSET($X$5:$X$75,B48,0,1)</f>
        <v>1.126968207434286E-2</v>
      </c>
      <c r="K48" s="72">
        <f t="shared" ca="1" si="9"/>
        <v>1.8277969683574154E-6</v>
      </c>
      <c r="L48" s="67">
        <f t="shared" si="0"/>
        <v>119.50265712261488</v>
      </c>
      <c r="M48" s="68" cm="1">
        <f t="array" aca="1" ref="M48" ca="1">L48*K48*OFFSET($X$5:$X$75,B48,0,1)</f>
        <v>5.6729253117415881E-5</v>
      </c>
      <c r="N48" s="67">
        <f t="shared" si="10"/>
        <v>969.10526690060851</v>
      </c>
      <c r="O48" s="81" cm="1">
        <f t="array" aca="1" ref="O48" ca="1">N48*K48*OFFSET($X$5:$X$75,B48,0,1)</f>
        <v>4.6004515135606664E-4</v>
      </c>
      <c r="P48" s="85">
        <f t="shared" ca="1" si="2"/>
        <v>0.16345996776697155</v>
      </c>
      <c r="U48" s="6">
        <v>43</v>
      </c>
      <c r="V48" s="94">
        <v>3.0339999999999999E-2</v>
      </c>
      <c r="W48" s="19">
        <f t="shared" si="13"/>
        <v>4.3359999999999843E-2</v>
      </c>
      <c r="X48" s="20">
        <f t="shared" si="11"/>
        <v>0.27127560019005448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157791.80569671691</v>
      </c>
      <c r="AH48" s="58">
        <f t="shared" si="3"/>
        <v>3155.8361139343383</v>
      </c>
      <c r="AI48" s="61">
        <f t="shared" si="4"/>
        <v>946.75083418030147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3.5280853103140439E-7</v>
      </c>
      <c r="E49" s="47">
        <f t="shared" ca="1" si="1"/>
        <v>1.1777623489705015E-7</v>
      </c>
      <c r="F49" s="48">
        <f t="shared" si="6"/>
        <v>162048.93486702599</v>
      </c>
      <c r="G49" s="49">
        <f t="shared" si="7"/>
        <v>162048.93486702599</v>
      </c>
      <c r="H49" s="78">
        <f t="shared" si="8"/>
        <v>20</v>
      </c>
      <c r="I49" s="48" cm="1">
        <f t="array" aca="1" ref="I49" ca="1">D49*(F49-H49)*OFFSET($X$5:$X$75,B49,0,1)</f>
        <v>1.421212047849313E-2</v>
      </c>
      <c r="J49" s="49" cm="1">
        <f t="array" aca="1" ref="J49" ca="1">E49*(G49-H49)*OFFSET($X$5:$X$75,B49,0,1)</f>
        <v>4.7443581791144097E-3</v>
      </c>
      <c r="K49" s="72">
        <f t="shared" ca="1" si="9"/>
        <v>7.8517489934555971E-7</v>
      </c>
      <c r="L49" s="67">
        <f t="shared" si="0"/>
        <v>121.89271026506717</v>
      </c>
      <c r="M49" s="68" cm="1">
        <f t="array" aca="1" ref="M49" ca="1">L49*K49*OFFSET($X$5:$X$75,B49,0,1)</f>
        <v>2.3794214180267065E-5</v>
      </c>
      <c r="N49" s="67">
        <f t="shared" si="10"/>
        <v>992.13633592056726</v>
      </c>
      <c r="O49" s="81" cm="1">
        <f t="array" aca="1" ref="O49" ca="1">N49*K49*OFFSET($X$5:$X$75,B49,0,1)</f>
        <v>1.9367117542618833E-4</v>
      </c>
      <c r="P49" s="85">
        <f t="shared" ca="1" si="2"/>
        <v>7.5565054936856058E-2</v>
      </c>
      <c r="U49" s="6">
        <v>44</v>
      </c>
      <c r="V49" s="94">
        <v>3.0640000000000001E-2</v>
      </c>
      <c r="W49" s="19">
        <f t="shared" si="13"/>
        <v>4.3540000000000134E-2</v>
      </c>
      <c r="X49" s="20">
        <f t="shared" si="11"/>
        <v>0.25971770183667342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161517.54448343476</v>
      </c>
      <c r="AH49" s="58">
        <f t="shared" si="3"/>
        <v>3230.3508896686953</v>
      </c>
      <c r="AI49" s="61">
        <f t="shared" si="4"/>
        <v>969.10526690060851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1.5043116031791704E-7</v>
      </c>
      <c r="E50" s="47">
        <f t="shared" ca="1" si="1"/>
        <v>4.7188520007781936E-8</v>
      </c>
      <c r="F50" s="48">
        <f t="shared" si="6"/>
        <v>165919.9842211713</v>
      </c>
      <c r="G50" s="49">
        <f t="shared" si="7"/>
        <v>165919.9842211713</v>
      </c>
      <c r="H50" s="78">
        <f t="shared" si="8"/>
        <v>20</v>
      </c>
      <c r="I50" s="48" cm="1">
        <f t="array" aca="1" ref="I50" ca="1">D50*(F50-H50)*OFFSET($X$5:$X$75,B50,0,1)</f>
        <v>5.9386117629851064E-3</v>
      </c>
      <c r="J50" s="49" cm="1">
        <f t="array" aca="1" ref="J50" ca="1">E50*(G50-H50)*OFFSET($X$5:$X$75,B50,0,1)</f>
        <v>1.8628740176159808E-3</v>
      </c>
      <c r="K50" s="72">
        <f t="shared" ca="1" si="9"/>
        <v>3.1459013341710519E-7</v>
      </c>
      <c r="L50" s="67">
        <f t="shared" si="0"/>
        <v>124.33056447036851</v>
      </c>
      <c r="M50" s="68" cm="1">
        <f t="array" aca="1" ref="M50" ca="1">L50*K50*OFFSET($X$5:$X$75,B50,0,1)</f>
        <v>9.3073015953227236E-6</v>
      </c>
      <c r="N50" s="67">
        <f t="shared" si="10"/>
        <v>1015.8366380888039</v>
      </c>
      <c r="O50" s="81" cm="1">
        <f t="array" aca="1" ref="O50" ca="1">N50*K50*OFFSET($X$5:$X$75,B50,0,1)</f>
        <v>7.6044840643545191E-5</v>
      </c>
      <c r="P50" s="85">
        <f t="shared" ca="1" si="2"/>
        <v>3.2504642833184591E-2</v>
      </c>
      <c r="U50" s="6">
        <v>45</v>
      </c>
      <c r="V50" s="94">
        <v>3.0929999999999999E-2</v>
      </c>
      <c r="W50" s="19">
        <f t="shared" si="13"/>
        <v>4.3690000000000007E-2</v>
      </c>
      <c r="X50" s="20">
        <f t="shared" si="11"/>
        <v>0.24861494128549427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165356.0559867612</v>
      </c>
      <c r="AH50" s="58">
        <f t="shared" si="3"/>
        <v>3307.1211197352241</v>
      </c>
      <c r="AI50" s="61">
        <f t="shared" si="4"/>
        <v>992.13633592056726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5.9268859260262246E-8</v>
      </c>
      <c r="E51" s="47">
        <f t="shared" ca="1" si="1"/>
        <v>1.7545567958927083E-8</v>
      </c>
      <c r="F51" s="48">
        <f t="shared" si="6"/>
        <v>169818.96231694971</v>
      </c>
      <c r="G51" s="49">
        <f t="shared" si="7"/>
        <v>169818.96231694971</v>
      </c>
      <c r="H51" s="78">
        <f t="shared" si="8"/>
        <v>20</v>
      </c>
      <c r="I51" s="48" cm="1">
        <f t="array" aca="1" ref="I51" ca="1">D51*(F51-H51)*OFFSET($X$5:$X$75,B51,0,1)</f>
        <v>2.2929837401950521E-3</v>
      </c>
      <c r="J51" s="49" cm="1">
        <f t="array" aca="1" ref="J51" ca="1">E51*(G51-H51)*OFFSET($X$5:$X$75,B51,0,1)</f>
        <v>6.7880000635141431E-4</v>
      </c>
      <c r="K51" s="72">
        <f t="shared" ca="1" si="9"/>
        <v>1.1697045309140622E-7</v>
      </c>
      <c r="L51" s="67">
        <f t="shared" si="0"/>
        <v>126.81717575977585</v>
      </c>
      <c r="M51" s="68" cm="1">
        <f t="array" aca="1" ref="M51" ca="1">L51*K51*OFFSET($X$5:$X$75,B51,0,1)</f>
        <v>3.379820408795755E-6</v>
      </c>
      <c r="N51" s="67">
        <f t="shared" si="10"/>
        <v>1039.7079325527534</v>
      </c>
      <c r="O51" s="81" cm="1">
        <f t="array" aca="1" ref="O51" ca="1">N51*K51*OFFSET($X$5:$X$75,B51,0,1)</f>
        <v>2.7709386118841661E-5</v>
      </c>
      <c r="P51" s="85">
        <f t="shared" ca="1" si="2"/>
        <v>1.2936228787344174E-2</v>
      </c>
      <c r="U51" s="6">
        <v>46</v>
      </c>
      <c r="V51" s="94">
        <v>3.1210000000000002E-2</v>
      </c>
      <c r="W51" s="19">
        <f t="shared" si="13"/>
        <v>4.3810000000000127E-2</v>
      </c>
      <c r="X51" s="20">
        <f t="shared" si="11"/>
        <v>0.23795825972455592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169306.10634813397</v>
      </c>
      <c r="AH51" s="58">
        <f t="shared" si="3"/>
        <v>3386.1221269626794</v>
      </c>
      <c r="AI51" s="61">
        <f t="shared" si="4"/>
        <v>1015.8366380888039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2.1468943065453125E-8</v>
      </c>
      <c r="E52" s="47">
        <f t="shared" ca="1" si="1"/>
        <v>6.0234038760486836E-9</v>
      </c>
      <c r="F52" s="48">
        <f t="shared" si="6"/>
        <v>173899.96754798849</v>
      </c>
      <c r="G52" s="49">
        <f t="shared" si="7"/>
        <v>173899.96754798849</v>
      </c>
      <c r="H52" s="78">
        <f t="shared" si="8"/>
        <v>20</v>
      </c>
      <c r="I52" s="48" cm="1">
        <f t="array" aca="1" ref="I52" ca="1">D52*(F52-H52)*OFFSET($X$5:$X$75,B52,0,1)</f>
        <v>8.1397740019407082E-4</v>
      </c>
      <c r="J52" s="49" cm="1">
        <f t="array" aca="1" ref="J52" ca="1">E52*(G52-H52)*OFFSET($X$5:$X$75,B52,0,1)</f>
        <v>2.2837242673741826E-4</v>
      </c>
      <c r="K52" s="72">
        <f t="shared" ca="1" si="9"/>
        <v>4.0156025872216895E-8</v>
      </c>
      <c r="L52" s="67">
        <f t="shared" si="0"/>
        <v>129.35351927497138</v>
      </c>
      <c r="M52" s="68" cm="1">
        <f t="array" aca="1" ref="M52" ca="1">L52*K52*OFFSET($X$5:$X$75,B52,0,1)</f>
        <v>1.132611864145472E-6</v>
      </c>
      <c r="N52" s="67">
        <f t="shared" si="10"/>
        <v>1064.6936788652358</v>
      </c>
      <c r="O52" s="81" cm="1">
        <f t="array" aca="1" ref="O52" ca="1">N52*K52*OFFSET($X$5:$X$75,B52,0,1)</f>
        <v>9.3223957038235931E-6</v>
      </c>
      <c r="P52" s="85">
        <f t="shared" ca="1" si="2"/>
        <v>4.7428088503585443E-3</v>
      </c>
      <c r="U52" s="6">
        <v>47</v>
      </c>
      <c r="V52" s="94">
        <v>3.1469999999999998E-2</v>
      </c>
      <c r="W52" s="19">
        <f t="shared" si="13"/>
        <v>4.3429999999999636E-2</v>
      </c>
      <c r="X52" s="20">
        <f t="shared" si="11"/>
        <v>0.22784493296222363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173284.65542545888</v>
      </c>
      <c r="AH52" s="58">
        <f t="shared" si="3"/>
        <v>3465.6931085091778</v>
      </c>
      <c r="AI52" s="61">
        <f t="shared" si="4"/>
        <v>1039.7079325527534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7.1140077015114211E-9</v>
      </c>
      <c r="E53" s="47">
        <f t="shared" ca="1" si="1"/>
        <v>1.8995518348234128E-9</v>
      </c>
      <c r="F53" s="48">
        <f t="shared" si="6"/>
        <v>178084.38792787891</v>
      </c>
      <c r="G53" s="49">
        <f t="shared" si="7"/>
        <v>178084.38792787891</v>
      </c>
      <c r="H53" s="78">
        <f t="shared" si="8"/>
        <v>20</v>
      </c>
      <c r="I53" s="48" cm="1">
        <f t="array" aca="1" ref="I53" ca="1">D53*(F53-H53)*OFFSET($X$5:$X$75,B53,0,1)</f>
        <v>2.6432805675333931E-4</v>
      </c>
      <c r="J53" s="49" cm="1">
        <f t="array" aca="1" ref="J53" ca="1">E53*(G53-H53)*OFFSET($X$5:$X$75,B53,0,1)</f>
        <v>7.057974439561503E-5</v>
      </c>
      <c r="K53" s="72">
        <f t="shared" ca="1" si="9"/>
        <v>1.2663678930715088E-8</v>
      </c>
      <c r="L53" s="67">
        <f t="shared" si="0"/>
        <v>131.94058966047081</v>
      </c>
      <c r="M53" s="68" cm="1">
        <f t="array" aca="1" ref="M53" ca="1">L53*K53*OFFSET($X$5:$X$75,B53,0,1)</f>
        <v>3.4865040395263415E-7</v>
      </c>
      <c r="N53" s="67">
        <f t="shared" si="10"/>
        <v>1090.3125791502789</v>
      </c>
      <c r="O53" s="81" cm="1">
        <f t="array" aca="1" ref="O53" ca="1">N53*K53*OFFSET($X$5:$X$75,B53,0,1)</f>
        <v>2.8811294699653134E-6</v>
      </c>
      <c r="P53" s="85">
        <f t="shared" ca="1" si="2"/>
        <v>1.5928574467178685E-3</v>
      </c>
      <c r="U53" s="6">
        <v>48</v>
      </c>
      <c r="V53" s="94">
        <v>3.1730000000000001E-2</v>
      </c>
      <c r="W53" s="19">
        <f t="shared" si="13"/>
        <v>4.3950000000000156E-2</v>
      </c>
      <c r="X53" s="20">
        <f t="shared" si="11"/>
        <v>0.21804801241644622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177448.94647753928</v>
      </c>
      <c r="AH53" s="58">
        <f t="shared" si="3"/>
        <v>3548.9789295507858</v>
      </c>
      <c r="AI53" s="61">
        <f t="shared" si="4"/>
        <v>1064.6936788652358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2.1457790561074952E-9</v>
      </c>
      <c r="E54" s="47">
        <f t="shared" ca="1" si="1"/>
        <v>5.4751790437318803E-10</v>
      </c>
      <c r="F54" s="48">
        <f t="shared" si="6"/>
        <v>182369.4947780575</v>
      </c>
      <c r="G54" s="49">
        <f t="shared" si="7"/>
        <v>182369.4947780575</v>
      </c>
      <c r="H54" s="78">
        <f t="shared" si="8"/>
        <v>20</v>
      </c>
      <c r="I54" s="48" cm="1">
        <f t="array" aca="1" ref="I54" ca="1">D54*(F54-H54)*OFFSET($X$5:$X$75,B54,0,1)</f>
        <v>7.8134197520918507E-5</v>
      </c>
      <c r="J54" s="49" cm="1">
        <f t="array" aca="1" ref="J54" ca="1">E54*(G54-H54)*OFFSET($X$5:$X$75,B54,0,1)</f>
        <v>1.9936755354550789E-5</v>
      </c>
      <c r="K54" s="73">
        <f t="shared" ca="1" si="9"/>
        <v>3.6501193943802536E-9</v>
      </c>
      <c r="L54" s="69">
        <f t="shared" si="0"/>
        <v>134.57940145368025</v>
      </c>
      <c r="M54" s="70" cm="1">
        <f t="array" aca="1" ref="M54" ca="1">L54*K54*OFFSET($X$5:$X$75,B54,0,1)</f>
        <v>9.8092827338786893E-8</v>
      </c>
      <c r="N54" s="69">
        <f t="shared" si="10"/>
        <v>1116.547927212597</v>
      </c>
      <c r="O54" s="82" cm="1">
        <f t="array" aca="1" ref="O54" ca="1">N54*K54*OFFSET($X$5:$X$75,B54,0,1)</f>
        <v>8.1383437477422773E-7</v>
      </c>
      <c r="P54" s="86">
        <f ca="1">D54*(F54-H54)+E54*(G54-H54)+L54*K54-N54*K54+E55*(G55-H55)</f>
        <v>6.6629765639119481E-4</v>
      </c>
      <c r="U54" s="6">
        <v>49</v>
      </c>
      <c r="V54" s="94">
        <v>3.1980000000000001E-2</v>
      </c>
      <c r="W54" s="19">
        <f t="shared" si="13"/>
        <v>4.398000000000013E-2</v>
      </c>
      <c r="X54" s="20">
        <f t="shared" si="11"/>
        <v>0.20866608168095091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181718.76319171317</v>
      </c>
      <c r="AH54" s="58">
        <f t="shared" si="3"/>
        <v>3634.3752638342635</v>
      </c>
      <c r="AI54" s="61">
        <f t="shared" si="4"/>
        <v>1090.3125791502789</v>
      </c>
    </row>
    <row r="55" spans="2:35" ht="17" thickBot="1" x14ac:dyDescent="0.25">
      <c r="B55" s="137" t="s">
        <v>22</v>
      </c>
      <c r="C55" s="138"/>
      <c r="D55" s="50"/>
      <c r="E55" s="51">
        <f ca="1">(1-$S$9)^B54*PRODUCT(OFFSET($AC$5:$AC$124,$C$5,0,B54))</f>
        <v>9.5682240200723684E-10</v>
      </c>
      <c r="F55" s="52"/>
      <c r="G55" s="53">
        <f t="shared" si="7"/>
        <v>186847.37605829578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3.5696319393195138E-5</v>
      </c>
      <c r="K55" s="55"/>
      <c r="U55" s="6">
        <v>50</v>
      </c>
      <c r="V55" s="94">
        <v>3.2219999999999999E-2</v>
      </c>
      <c r="W55" s="19">
        <f t="shared" si="13"/>
        <v>4.3979999999999908E-2</v>
      </c>
      <c r="X55" s="20">
        <f t="shared" si="11"/>
        <v>0.19968782637157012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186091.3212020995</v>
      </c>
      <c r="AH55" s="58">
        <f t="shared" si="3"/>
        <v>3721.8264240419899</v>
      </c>
      <c r="AI55" s="61">
        <f t="shared" si="4"/>
        <v>1116.547927212597</v>
      </c>
    </row>
    <row r="56" spans="2:35" x14ac:dyDescent="0.2">
      <c r="K56" s="55"/>
      <c r="U56" s="6">
        <v>51</v>
      </c>
      <c r="V56" s="94">
        <v>3.2460000000000003E-2</v>
      </c>
      <c r="W56" s="19">
        <f t="shared" si="13"/>
        <v>4.4460000000000166E-2</v>
      </c>
      <c r="X56" s="20">
        <f t="shared" si="11"/>
        <v>0.19100417357427993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190660.58781458752</v>
      </c>
      <c r="AH56" s="58">
        <f t="shared" si="3"/>
        <v>3813.2117562917506</v>
      </c>
      <c r="AI56" s="61">
        <f t="shared" si="4"/>
        <v>1143.9635268875252</v>
      </c>
    </row>
    <row r="57" spans="2:35" ht="17" thickBot="1" x14ac:dyDescent="0.25">
      <c r="E57" s="34"/>
      <c r="U57" s="6">
        <v>52</v>
      </c>
      <c r="V57" s="94">
        <v>3.2680000000000001E-2</v>
      </c>
      <c r="W57" s="19">
        <f t="shared" si="13"/>
        <v>4.3899999999999828E-2</v>
      </c>
      <c r="X57" s="20">
        <f t="shared" si="11"/>
        <v>0.18280047892969697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195232.68679324922</v>
      </c>
      <c r="AH57" s="58">
        <f t="shared" si="3"/>
        <v>3904.6537358649844</v>
      </c>
      <c r="AI57" s="61">
        <f t="shared" si="4"/>
        <v>1171.3961207594953</v>
      </c>
    </row>
    <row r="58" spans="2:35" ht="17" thickBot="1" x14ac:dyDescent="0.25">
      <c r="B58" s="135" t="s">
        <v>24</v>
      </c>
      <c r="C58" s="136"/>
      <c r="D58" s="54">
        <f ca="1">SUM(D5:E55)</f>
        <v>0.99999999999999967</v>
      </c>
      <c r="U58" s="6">
        <v>53</v>
      </c>
      <c r="V58" s="94">
        <v>3.2899999999999999E-2</v>
      </c>
      <c r="W58" s="19">
        <f t="shared" si="13"/>
        <v>4.4340000000000046E-2</v>
      </c>
      <c r="X58" s="20">
        <f t="shared" si="11"/>
        <v>0.17487217509145336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200002.40780030238</v>
      </c>
      <c r="AH58" s="58">
        <f t="shared" si="3"/>
        <v>4000.0481560060475</v>
      </c>
      <c r="AI58" s="61">
        <f t="shared" si="4"/>
        <v>1200.0144468018143</v>
      </c>
    </row>
    <row r="59" spans="2:35" ht="17" thickBot="1" x14ac:dyDescent="0.25">
      <c r="B59" s="135" t="s">
        <v>23</v>
      </c>
      <c r="C59" s="136"/>
      <c r="D59" s="36" t="b">
        <f ca="1">D58=1</f>
        <v>1</v>
      </c>
      <c r="U59" s="6">
        <v>54</v>
      </c>
      <c r="V59" s="94">
        <v>3.3110000000000001E-2</v>
      </c>
      <c r="W59" s="19">
        <f t="shared" si="13"/>
        <v>4.4240000000000057E-2</v>
      </c>
      <c r="X59" s="20">
        <f t="shared" si="11"/>
        <v>0.16730446211602396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204868.16980581055</v>
      </c>
      <c r="AH59" s="58">
        <f t="shared" si="3"/>
        <v>4097.3633961162113</v>
      </c>
      <c r="AI59" s="61">
        <f t="shared" si="4"/>
        <v>1229.2090188348634</v>
      </c>
    </row>
    <row r="60" spans="2:35" x14ac:dyDescent="0.2">
      <c r="U60" s="6">
        <v>55</v>
      </c>
      <c r="V60" s="94">
        <v>3.3309999999999999E-2</v>
      </c>
      <c r="W60" s="19">
        <f t="shared" si="13"/>
        <v>4.4109999999999872E-2</v>
      </c>
      <c r="X60" s="20">
        <f t="shared" si="11"/>
        <v>0.16008505680003046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209825.02955871078</v>
      </c>
      <c r="AH60" s="58">
        <f t="shared" si="3"/>
        <v>4196.5005911742155</v>
      </c>
      <c r="AI60" s="61">
        <f t="shared" si="4"/>
        <v>1258.9501773522647</v>
      </c>
    </row>
    <row r="61" spans="2:35" x14ac:dyDescent="0.2">
      <c r="E61" s="34"/>
      <c r="U61" s="6">
        <v>56</v>
      </c>
      <c r="V61" s="94">
        <v>3.3500000000000002E-2</v>
      </c>
      <c r="W61" s="19">
        <f t="shared" si="13"/>
        <v>4.3950000000000156E-2</v>
      </c>
      <c r="X61" s="20">
        <f t="shared" si="11"/>
        <v>0.15320168853001417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214867.44079211459</v>
      </c>
      <c r="AH61" s="58">
        <f t="shared" si="3"/>
        <v>4297.3488158422915</v>
      </c>
      <c r="AI61" s="61">
        <f t="shared" si="4"/>
        <v>1289.2046447526875</v>
      </c>
    </row>
    <row r="62" spans="2:35" x14ac:dyDescent="0.2">
      <c r="U62" s="6">
        <v>57</v>
      </c>
      <c r="V62" s="94">
        <v>3.3689999999999998E-2</v>
      </c>
      <c r="W62" s="19">
        <f t="shared" si="13"/>
        <v>4.4329999999999758E-2</v>
      </c>
      <c r="X62" s="20">
        <f t="shared" si="11"/>
        <v>0.1465585898147182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220114.65643513997</v>
      </c>
      <c r="AH62" s="58">
        <f t="shared" si="3"/>
        <v>4402.2931287027995</v>
      </c>
      <c r="AI62" s="61">
        <f t="shared" si="4"/>
        <v>1320.6879386108399</v>
      </c>
    </row>
    <row r="63" spans="2:35" x14ac:dyDescent="0.2">
      <c r="U63" s="6">
        <v>58</v>
      </c>
      <c r="V63" s="94">
        <v>3.388E-2</v>
      </c>
      <c r="W63" s="19">
        <f t="shared" si="13"/>
        <v>4.471000000000025E-2</v>
      </c>
      <c r="X63" s="20">
        <f t="shared" si="11"/>
        <v>0.14015028049247394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225575.71530147095</v>
      </c>
      <c r="AH63" s="58">
        <f t="shared" si="3"/>
        <v>4511.5143060294195</v>
      </c>
      <c r="AI63" s="61">
        <f t="shared" si="4"/>
        <v>1353.4542918088257</v>
      </c>
    </row>
    <row r="64" spans="2:35" x14ac:dyDescent="0.2">
      <c r="U64" s="6">
        <v>59</v>
      </c>
      <c r="V64" s="94">
        <v>3.4049999999999997E-2</v>
      </c>
      <c r="W64" s="19">
        <f t="shared" si="13"/>
        <v>4.3909999999999894E-2</v>
      </c>
      <c r="X64" s="20">
        <f t="shared" si="11"/>
        <v>0.13412943666432234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230987.39953626343</v>
      </c>
      <c r="AH64" s="58">
        <f t="shared" si="3"/>
        <v>4619.7479907252691</v>
      </c>
      <c r="AI64" s="61">
        <f t="shared" si="4"/>
        <v>1385.9243972175807</v>
      </c>
    </row>
    <row r="65" spans="21:35" x14ac:dyDescent="0.2">
      <c r="U65" s="6">
        <v>60</v>
      </c>
      <c r="V65" s="94">
        <v>3.422E-2</v>
      </c>
      <c r="W65" s="19">
        <f t="shared" si="13"/>
        <v>4.4249999999999901E-2</v>
      </c>
      <c r="X65" s="20">
        <f t="shared" si="11"/>
        <v>0.1283236103165275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236609.34652582862</v>
      </c>
      <c r="AH65" s="58">
        <f t="shared" si="3"/>
        <v>4732.1869305165728</v>
      </c>
      <c r="AI65" s="61">
        <f t="shared" si="4"/>
        <v>1419.6560791549716</v>
      </c>
    </row>
    <row r="66" spans="21:35" x14ac:dyDescent="0.2">
      <c r="U66" s="6">
        <v>61</v>
      </c>
      <c r="V66" s="94">
        <v>3.4389999999999997E-2</v>
      </c>
      <c r="W66" s="19">
        <f t="shared" si="13"/>
        <v>4.4589999999999907E-2</v>
      </c>
      <c r="X66" s="20">
        <f t="shared" si="11"/>
        <v>0.12272735622455969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242450.5439094399</v>
      </c>
      <c r="AH66" s="58">
        <f t="shared" si="3"/>
        <v>4849.0108781887984</v>
      </c>
      <c r="AI66" s="61">
        <f t="shared" si="4"/>
        <v>1454.7032634566394</v>
      </c>
    </row>
    <row r="67" spans="21:35" x14ac:dyDescent="0.2">
      <c r="U67" s="6">
        <v>62</v>
      </c>
      <c r="V67" s="94">
        <v>3.4549999999999997E-2</v>
      </c>
      <c r="W67" s="19">
        <f t="shared" si="13"/>
        <v>4.430999999999985E-2</v>
      </c>
      <c r="X67" s="20">
        <f t="shared" si="11"/>
        <v>0.11740802709885741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248366.39116058889</v>
      </c>
      <c r="AH67" s="58">
        <f t="shared" si="3"/>
        <v>4967.3278232117782</v>
      </c>
      <c r="AI67" s="61">
        <f t="shared" si="4"/>
        <v>1490.1983469635334</v>
      </c>
    </row>
    <row r="68" spans="21:35" x14ac:dyDescent="0.2">
      <c r="U68" s="6">
        <v>63</v>
      </c>
      <c r="V68" s="94">
        <v>3.4709999999999998E-2</v>
      </c>
      <c r="W68" s="19">
        <f t="shared" si="13"/>
        <v>4.463000000000017E-2</v>
      </c>
      <c r="X68" s="20">
        <f t="shared" si="11"/>
        <v>0.11228331539535119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254508.0159374635</v>
      </c>
      <c r="AH68" s="58">
        <f t="shared" si="3"/>
        <v>5090.1603187492701</v>
      </c>
      <c r="AI68" s="61">
        <f t="shared" si="4"/>
        <v>1527.0480956247809</v>
      </c>
    </row>
    <row r="69" spans="21:35" x14ac:dyDescent="0.2">
      <c r="U69" s="6">
        <v>64</v>
      </c>
      <c r="V69" s="94">
        <v>3.4860000000000002E-2</v>
      </c>
      <c r="W69" s="19">
        <f t="shared" si="13"/>
        <v>4.4310000000000294E-2</v>
      </c>
      <c r="X69" s="20">
        <f t="shared" si="11"/>
        <v>0.10741665869967483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260718.06819060026</v>
      </c>
      <c r="AH69" s="58">
        <f t="shared" si="3"/>
        <v>5214.361363812005</v>
      </c>
      <c r="AI69" s="61">
        <f t="shared" si="4"/>
        <v>1564.3084091436015</v>
      </c>
    </row>
    <row r="70" spans="21:35" x14ac:dyDescent="0.2">
      <c r="U70" s="6">
        <v>65</v>
      </c>
      <c r="V70" s="94">
        <v>3.5009999999999999E-2</v>
      </c>
      <c r="W70" s="19">
        <f t="shared" si="13"/>
        <v>4.4610000000000039E-2</v>
      </c>
      <c r="X70" s="20">
        <f t="shared" si="11"/>
        <v>0.102730112155946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267159.78301525058</v>
      </c>
      <c r="AH70" s="58">
        <f t="shared" ref="AH70:AH75" si="14">AG70*$S$7</f>
        <v>5343.1956603050121</v>
      </c>
      <c r="AI70" s="61">
        <f t="shared" ref="AI70:AI75" si="15">AG70*($S$7-$S$8)</f>
        <v>1602.9586980915035</v>
      </c>
    </row>
    <row r="71" spans="21:35" x14ac:dyDescent="0.2">
      <c r="U71" s="6">
        <v>66</v>
      </c>
      <c r="V71" s="94">
        <v>3.5150000000000001E-2</v>
      </c>
      <c r="W71" s="19">
        <f t="shared" si="13"/>
        <v>4.4249999999999901E-2</v>
      </c>
      <c r="X71" s="20">
        <f t="shared" ref="X71:X75" si="16">EXP(-V71*U71)</f>
        <v>9.8283413454306273E-2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273662.12098204379</v>
      </c>
      <c r="AH71" s="58">
        <f t="shared" si="14"/>
        <v>5473.2424196408756</v>
      </c>
      <c r="AI71" s="61">
        <f t="shared" si="15"/>
        <v>1641.9727258922628</v>
      </c>
    </row>
    <row r="72" spans="21:35" x14ac:dyDescent="0.2">
      <c r="U72" s="6">
        <v>67</v>
      </c>
      <c r="V72" s="94">
        <v>3.5290000000000002E-2</v>
      </c>
      <c r="W72" s="19">
        <f t="shared" ref="W72:W75" si="18">V72*U72-V71*U71</f>
        <v>4.4529999999999959E-2</v>
      </c>
      <c r="X72" s="20">
        <f t="shared" si="16"/>
        <v>9.4002866734653287E-2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280401.21914578334</v>
      </c>
      <c r="AH72" s="58">
        <f t="shared" si="14"/>
        <v>5608.024382915667</v>
      </c>
      <c r="AI72" s="61">
        <f t="shared" si="15"/>
        <v>1682.4073148747</v>
      </c>
    </row>
    <row r="73" spans="21:35" x14ac:dyDescent="0.2">
      <c r="U73" s="6">
        <v>68</v>
      </c>
      <c r="V73" s="94">
        <v>3.542E-2</v>
      </c>
      <c r="W73" s="19">
        <f t="shared" si="18"/>
        <v>4.4130000000000003E-2</v>
      </c>
      <c r="X73" s="20">
        <f t="shared" si="16"/>
        <v>8.9944721761643018E-2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287191.37222234724</v>
      </c>
      <c r="AH73" s="58">
        <f t="shared" si="14"/>
        <v>5743.8274444469453</v>
      </c>
      <c r="AI73" s="61">
        <f t="shared" si="15"/>
        <v>1723.1482333340834</v>
      </c>
    </row>
    <row r="74" spans="21:35" x14ac:dyDescent="0.2">
      <c r="U74" s="6">
        <v>69</v>
      </c>
      <c r="V74" s="94">
        <v>3.5549999999999998E-2</v>
      </c>
      <c r="W74" s="19">
        <f t="shared" si="18"/>
        <v>4.438999999999993E-2</v>
      </c>
      <c r="X74" s="20">
        <f t="shared" si="16"/>
        <v>8.603939553521088E-2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294222.44249944756</v>
      </c>
      <c r="AH74" s="58">
        <f t="shared" si="14"/>
        <v>5884.4488499889512</v>
      </c>
      <c r="AI74" s="61">
        <f t="shared" si="15"/>
        <v>1765.3346549966855</v>
      </c>
    </row>
    <row r="75" spans="21:35" ht="17" thickBot="1" x14ac:dyDescent="0.25">
      <c r="U75" s="7">
        <v>70</v>
      </c>
      <c r="V75" s="95">
        <v>3.5680000000000003E-2</v>
      </c>
      <c r="W75" s="21">
        <f t="shared" si="18"/>
        <v>4.4650000000000301E-2</v>
      </c>
      <c r="X75" s="22">
        <f t="shared" si="16"/>
        <v>8.228223921462953E-2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301504.02954789827</v>
      </c>
      <c r="AH75" s="63">
        <f t="shared" si="14"/>
        <v>6030.0805909579658</v>
      </c>
      <c r="AI75" s="64">
        <f t="shared" si="15"/>
        <v>1809.0241772873896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9">
    <mergeCell ref="L3:M3"/>
    <mergeCell ref="N3:O3"/>
    <mergeCell ref="B55:C55"/>
    <mergeCell ref="R27:S27"/>
    <mergeCell ref="B58:C58"/>
    <mergeCell ref="B59:C59"/>
    <mergeCell ref="D3:E3"/>
    <mergeCell ref="F3:G3"/>
    <mergeCell ref="I3:J3"/>
  </mergeCells>
  <conditionalFormatting sqref="D59">
    <cfRule type="cellIs" dxfId="19" priority="1" operator="equal">
      <formula>FALSE</formula>
    </cfRule>
    <cfRule type="cellIs" dxfId="18" priority="2" operator="equal">
      <formula>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6CB1-E3D4-8842-8608-027BAA5144E6}">
  <dimension ref="A1:AI124"/>
  <sheetViews>
    <sheetView showGridLines="0" zoomScaleNormal="100" workbookViewId="0"/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51</v>
      </c>
    </row>
    <row r="2" spans="1:35" ht="17" thickBot="1" x14ac:dyDescent="0.25"/>
    <row r="3" spans="1:35" ht="17" thickBot="1" x14ac:dyDescent="0.25">
      <c r="D3" s="139" t="s">
        <v>29</v>
      </c>
      <c r="E3" s="140"/>
      <c r="F3" s="139" t="s">
        <v>25</v>
      </c>
      <c r="G3" s="140"/>
      <c r="I3" s="139" t="s">
        <v>26</v>
      </c>
      <c r="J3" s="140"/>
      <c r="L3" s="131" t="s">
        <v>33</v>
      </c>
      <c r="M3" s="132"/>
      <c r="N3" s="133" t="s">
        <v>34</v>
      </c>
      <c r="O3" s="134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6.0434065E-3</v>
      </c>
      <c r="E5" s="43">
        <f>$S$9</f>
        <v>0.15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665.81800944717361</v>
      </c>
      <c r="J5" s="45" cm="1">
        <f t="array" aca="1" ref="J5" ca="1">E5*(G5-H5)*OFFSET($X$5:$X$75,B5,0,1)</f>
        <v>14696.99474540357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14788.000424905977</v>
      </c>
      <c r="R5" s="33" t="s">
        <v>16</v>
      </c>
      <c r="S5" s="23">
        <v>0.25</v>
      </c>
      <c r="U5" s="5">
        <v>0</v>
      </c>
      <c r="V5" s="93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5.6853752009440742E-3</v>
      </c>
      <c r="E6" s="47">
        <f t="shared" ref="E6:E54" ca="1" si="1">(1-$S$9)^B5*PRODUCT(OFFSET($AC$5:$AC$124,$C$5,0,B5))*$S$9</f>
        <v>0.12659348902500001</v>
      </c>
      <c r="F6" s="48">
        <f>MAX($S$13*$S$6,G6)</f>
        <v>110000.00000000001</v>
      </c>
      <c r="G6" s="49">
        <f>AG7-AH7</f>
        <v>96334.332499055949</v>
      </c>
      <c r="H6" s="78">
        <f>$S$12</f>
        <v>20</v>
      </c>
      <c r="I6" s="48" cm="1">
        <f t="array" aca="1" ref="I6" ca="1">D6*(F6-H6)*OFFSET($X$5:$X$75,B6,0,1)</f>
        <v>623.36713969296568</v>
      </c>
      <c r="J6" s="49" cm="1">
        <f t="array" aca="1" ref="J6" ca="1">E6*(G6-H6)*OFFSET($X$5:$X$75,B6,0,1)</f>
        <v>12155.514551860404</v>
      </c>
      <c r="K6" s="72">
        <f ca="1">K5-D5-E5</f>
        <v>0.84395659349999996</v>
      </c>
      <c r="L6" s="67">
        <f t="shared" si="0"/>
        <v>52.019999999999996</v>
      </c>
      <c r="M6" s="68" cm="1">
        <f t="array" aca="1" ref="M6" ca="1">L6*K6*OFFSET($X$5:$X$75,B6,0,1)</f>
        <v>43.768485304370529</v>
      </c>
      <c r="N6" s="67">
        <f>AI7</f>
        <v>589.80203570850585</v>
      </c>
      <c r="O6" s="81" cm="1">
        <f t="array" aca="1" ref="O6" ca="1">N6*K6*OFFSET($X$5:$X$75,B6,0,1)</f>
        <v>496.24647697800003</v>
      </c>
      <c r="P6" s="85">
        <f t="shared" ref="P6:P53" ca="1" si="2">D6*(F6-H6)+E6*(G6-H6)+L6*K6-N6*K6</f>
        <v>12364.180263867225</v>
      </c>
      <c r="R6" s="33" t="s">
        <v>17</v>
      </c>
      <c r="S6" s="76">
        <v>100000</v>
      </c>
      <c r="U6" s="6">
        <v>1</v>
      </c>
      <c r="V6" s="94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69" si="3">AG6*$S$7</f>
        <v>1996.5030607143231</v>
      </c>
      <c r="AI6" s="61">
        <f t="shared" ref="AI6:AI69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5.2887536930333323E-3</v>
      </c>
      <c r="E7" s="47">
        <f t="shared" ca="1" si="1"/>
        <v>0.10675165939110838</v>
      </c>
      <c r="F7" s="48">
        <f t="shared" ref="F7:F54" si="6">MAX($S$13*$S$6,G7)</f>
        <v>110000.00000000001</v>
      </c>
      <c r="G7" s="49">
        <f t="shared" ref="G7:G55" si="7">AG8-AH8</f>
        <v>94995.741476774594</v>
      </c>
      <c r="H7" s="78">
        <f t="shared" ref="H7:H54" si="8">$S$12</f>
        <v>20</v>
      </c>
      <c r="I7" s="48" cm="1">
        <f t="array" aca="1" ref="I7" ca="1">D7*(F7-H7)*OFFSET($X$5:$X$75,B7,0,1)</f>
        <v>576.29008425015127</v>
      </c>
      <c r="J7" s="49" cm="1">
        <f t="array" aca="1" ref="J7" ca="1">E7*(G7-H7)*OFFSET($X$5:$X$75,B7,0,1)</f>
        <v>10045.265447681446</v>
      </c>
      <c r="K7" s="72">
        <f t="shared" ref="K7:K54" ca="1" si="9">K6-D6-E6</f>
        <v>0.71167772927405593</v>
      </c>
      <c r="L7" s="67">
        <f t="shared" si="0"/>
        <v>53.060399999999994</v>
      </c>
      <c r="M7" s="68" cm="1">
        <f t="array" aca="1" ref="M7" ca="1">L7*K7*OFFSET($X$5:$X$75,B7,0,1)</f>
        <v>37.413469620239674</v>
      </c>
      <c r="N7" s="67">
        <f t="shared" ref="N7:N54" si="10">AI8</f>
        <v>581.60658047004858</v>
      </c>
      <c r="O7" s="81" cm="1">
        <f t="array" aca="1" ref="O7" ca="1">N7*K7*OFFSET($X$5:$X$75,B7,0,1)</f>
        <v>410.09717471688202</v>
      </c>
      <c r="P7" s="85">
        <f t="shared" ca="1" si="2"/>
        <v>10344.320590173013</v>
      </c>
      <c r="R7" s="33" t="s">
        <v>11</v>
      </c>
      <c r="S7" s="24">
        <v>0.02</v>
      </c>
      <c r="U7" s="6">
        <v>2</v>
      </c>
      <c r="V7" s="94">
        <v>1.5299999999999999E-3</v>
      </c>
      <c r="W7" s="19">
        <f>V7*U7-V6*U6</f>
        <v>4.81E-3</v>
      </c>
      <c r="X7" s="20">
        <f t="shared" ref="X7:X70" si="11">EXP(-V7*U7)</f>
        <v>0.99694467702821499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98300.339284750968</v>
      </c>
      <c r="AH7" s="58">
        <f t="shared" si="3"/>
        <v>1966.0067856950193</v>
      </c>
      <c r="AI7" s="61">
        <f t="shared" si="4"/>
        <v>589.80203570850585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4.9665533367066602E-3</v>
      </c>
      <c r="E8" s="47">
        <f t="shared" ca="1" si="1"/>
        <v>8.9945597428487137E-2</v>
      </c>
      <c r="F8" s="48">
        <f t="shared" si="6"/>
        <v>110000.00000000001</v>
      </c>
      <c r="G8" s="49">
        <f t="shared" si="7"/>
        <v>93780.726146656743</v>
      </c>
      <c r="H8" s="78">
        <f t="shared" si="8"/>
        <v>20</v>
      </c>
      <c r="I8" s="48" cm="1">
        <f t="array" aca="1" ref="I8" ca="1">D8*(F8-H8)*OFFSET($X$5:$X$75,B8,0,1)</f>
        <v>537.22910216973696</v>
      </c>
      <c r="J8" s="49" cm="1">
        <f t="array" aca="1" ref="J8" ca="1">E8*(G8-H8)*OFFSET($X$5:$X$75,B8,0,1)</f>
        <v>8294.5262235229147</v>
      </c>
      <c r="K8" s="72">
        <f t="shared" ca="1" si="9"/>
        <v>0.59963731618991423</v>
      </c>
      <c r="L8" s="67">
        <f t="shared" si="0"/>
        <v>54.121608000000002</v>
      </c>
      <c r="M8" s="68" cm="1">
        <f t="array" aca="1" ref="M8" ca="1">L8*K8*OFFSET($X$5:$X$75,B8,0,1)</f>
        <v>31.919057176317505</v>
      </c>
      <c r="N8" s="67">
        <f t="shared" si="10"/>
        <v>574.1677111019801</v>
      </c>
      <c r="O8" s="81" cm="1">
        <f t="array" aca="1" ref="O8" ca="1">N8*K8*OFFSET($X$5:$X$75,B8,0,1)</f>
        <v>338.62430693965069</v>
      </c>
      <c r="P8" s="85">
        <f t="shared" ca="1" si="2"/>
        <v>8667.7470150017198</v>
      </c>
      <c r="R8" s="33" t="s">
        <v>13</v>
      </c>
      <c r="S8" s="25">
        <v>1.4E-2</v>
      </c>
      <c r="U8" s="6">
        <v>3</v>
      </c>
      <c r="V8" s="94">
        <v>3.0899999999999999E-3</v>
      </c>
      <c r="W8" s="19">
        <f t="shared" ref="W8:W71" si="13">V8*U8-V7*U7</f>
        <v>6.2100000000000002E-3</v>
      </c>
      <c r="X8" s="20">
        <f t="shared" si="11"/>
        <v>0.99077283399078586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96934.430078341422</v>
      </c>
      <c r="AH8" s="58">
        <f t="shared" si="3"/>
        <v>1938.6886015668285</v>
      </c>
      <c r="AI8" s="61">
        <f t="shared" si="4"/>
        <v>581.60658047004858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4.6092019449880022E-3</v>
      </c>
      <c r="E9" s="47">
        <f t="shared" ca="1" si="1"/>
        <v>7.5708774813708052E-2</v>
      </c>
      <c r="F9" s="48">
        <f t="shared" si="6"/>
        <v>110000.00000000001</v>
      </c>
      <c r="G9" s="49">
        <f t="shared" si="7"/>
        <v>92601.621231690209</v>
      </c>
      <c r="H9" s="78">
        <f t="shared" si="8"/>
        <v>20</v>
      </c>
      <c r="I9" s="48" cm="1">
        <f t="array" aca="1" ref="I9" ca="1">D9*(F9-H9)*OFFSET($X$5:$X$75,B9,0,1)</f>
        <v>494.82455194112498</v>
      </c>
      <c r="J9" s="49" cm="1">
        <f t="array" aca="1" ref="J9" ca="1">E9*(G9-H9)*OFFSET($X$5:$X$75,B9,0,1)</f>
        <v>6841.9955592603537</v>
      </c>
      <c r="K9" s="72">
        <f t="shared" ca="1" si="9"/>
        <v>0.50472516542472035</v>
      </c>
      <c r="L9" s="67">
        <f t="shared" si="0"/>
        <v>55.204040159999998</v>
      </c>
      <c r="M9" s="68" cm="1">
        <f t="array" aca="1" ref="M9" ca="1">L9*K9*OFFSET($X$5:$X$75,B9,0,1)</f>
        <v>27.198040143966388</v>
      </c>
      <c r="N9" s="67">
        <f t="shared" si="10"/>
        <v>566.94870141851152</v>
      </c>
      <c r="O9" s="81" cm="1">
        <f t="array" aca="1" ref="O9" ca="1">N9*K9*OFFSET($X$5:$X$75,B9,0,1)</f>
        <v>279.32545328309703</v>
      </c>
      <c r="P9" s="85">
        <f t="shared" ca="1" si="2"/>
        <v>7257.8707348189064</v>
      </c>
      <c r="R9" s="33" t="s">
        <v>14</v>
      </c>
      <c r="S9" s="24">
        <v>0.15</v>
      </c>
      <c r="U9" s="6">
        <v>4</v>
      </c>
      <c r="V9" s="94">
        <v>4.15E-3</v>
      </c>
      <c r="W9" s="19">
        <f t="shared" si="13"/>
        <v>7.3299999999999997E-3</v>
      </c>
      <c r="X9" s="20">
        <f t="shared" si="11"/>
        <v>0.98353702077074623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95694.618516996677</v>
      </c>
      <c r="AH9" s="58">
        <f t="shared" si="3"/>
        <v>1913.8923703399337</v>
      </c>
      <c r="AI9" s="61">
        <f t="shared" si="4"/>
        <v>574.1677111019801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4.2357942488524996E-3</v>
      </c>
      <c r="E10" s="47">
        <f t="shared" ca="1" si="1"/>
        <v>6.366107829990364E-2</v>
      </c>
      <c r="F10" s="48">
        <f t="shared" si="6"/>
        <v>110000.00000000001</v>
      </c>
      <c r="G10" s="49">
        <f t="shared" si="7"/>
        <v>91539.808393934145</v>
      </c>
      <c r="H10" s="78">
        <f t="shared" si="8"/>
        <v>20</v>
      </c>
      <c r="I10" s="48" cm="1">
        <f t="array" aca="1" ref="I10" ca="1">D10*(F10-H10)*OFFSET($X$5:$X$75,B10,0,1)</f>
        <v>450.81154217708598</v>
      </c>
      <c r="J10" s="49" cm="1">
        <f t="array" aca="1" ref="J10" ca="1">E10*(G10-H10)*OFFSET($X$5:$X$75,B10,0,1)</f>
        <v>5638.1360042352844</v>
      </c>
      <c r="K10" s="72">
        <f t="shared" ca="1" si="9"/>
        <v>0.42440718866602423</v>
      </c>
      <c r="L10" s="67">
        <f t="shared" si="0"/>
        <v>56.308120963200004</v>
      </c>
      <c r="M10" s="68" cm="1">
        <f t="array" aca="1" ref="M10" ca="1">L10*K10*OFFSET($X$5:$X$75,B10,0,1)</f>
        <v>23.125984032289946</v>
      </c>
      <c r="N10" s="67">
        <f t="shared" si="10"/>
        <v>560.44780649347433</v>
      </c>
      <c r="O10" s="81" cm="1">
        <f t="array" aca="1" ref="O10" ca="1">N10*K10*OFFSET($X$5:$X$75,B10,0,1)</f>
        <v>230.17829048798436</v>
      </c>
      <c r="P10" s="85">
        <f t="shared" ca="1" si="2"/>
        <v>6078.1418330163415</v>
      </c>
      <c r="R10" s="33" t="s">
        <v>36</v>
      </c>
      <c r="S10" s="76">
        <v>50</v>
      </c>
      <c r="U10" s="6">
        <v>5</v>
      </c>
      <c r="V10" s="94">
        <v>4.8300000000000001E-3</v>
      </c>
      <c r="W10" s="19">
        <f t="shared" si="13"/>
        <v>7.5500000000000012E-3</v>
      </c>
      <c r="X10" s="20">
        <f t="shared" si="11"/>
        <v>0.9761392778841107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94491.450236418576</v>
      </c>
      <c r="AH10" s="58">
        <f t="shared" si="3"/>
        <v>1889.8290047283715</v>
      </c>
      <c r="AI10" s="61">
        <f t="shared" si="4"/>
        <v>566.94870141851152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3.922638800959102E-3</v>
      </c>
      <c r="E11" s="47">
        <f t="shared" ca="1" si="1"/>
        <v>5.3476547417590212E-2</v>
      </c>
      <c r="F11" s="48">
        <f t="shared" si="6"/>
        <v>110000.00000000001</v>
      </c>
      <c r="G11" s="49">
        <f t="shared" si="7"/>
        <v>90536.33254855666</v>
      </c>
      <c r="H11" s="78">
        <f t="shared" si="8"/>
        <v>20</v>
      </c>
      <c r="I11" s="48" cm="1">
        <f t="array" aca="1" ref="I11" ca="1">D11*(F11-H11)*OFFSET($X$5:$X$75,B11,0,1)</f>
        <v>413.6677527013577</v>
      </c>
      <c r="J11" s="49" cm="1">
        <f t="array" aca="1" ref="J11" ca="1">E11*(G11-H11)*OFFSET($X$5:$X$75,B11,0,1)</f>
        <v>4641.4100834031397</v>
      </c>
      <c r="K11" s="72">
        <f t="shared" ca="1" si="9"/>
        <v>0.35651031611726808</v>
      </c>
      <c r="L11" s="67">
        <f t="shared" si="0"/>
        <v>57.434283382463988</v>
      </c>
      <c r="M11" s="68" cm="1">
        <f t="array" aca="1" ref="M11" ca="1">L11*K11*OFFSET($X$5:$X$75,B11,0,1)</f>
        <v>19.633735667273047</v>
      </c>
      <c r="N11" s="67">
        <f t="shared" si="10"/>
        <v>554.30407682789792</v>
      </c>
      <c r="O11" s="81" cm="1">
        <f t="array" aca="1" ref="O11" ca="1">N11*K11*OFFSET($X$5:$X$75,B11,0,1)</f>
        <v>189.48716833913886</v>
      </c>
      <c r="P11" s="85">
        <f t="shared" ca="1" si="2"/>
        <v>5094.7735577983831</v>
      </c>
      <c r="R11" s="33" t="s">
        <v>18</v>
      </c>
      <c r="S11" s="24">
        <v>0.02</v>
      </c>
      <c r="U11" s="6">
        <v>6</v>
      </c>
      <c r="V11" s="94">
        <v>5.47E-3</v>
      </c>
      <c r="W11" s="19">
        <f t="shared" si="13"/>
        <v>8.6700000000000006E-3</v>
      </c>
      <c r="X11" s="20">
        <f t="shared" si="11"/>
        <v>0.96771273220482323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93407.967748912386</v>
      </c>
      <c r="AH11" s="58">
        <f t="shared" si="3"/>
        <v>1868.1593549782478</v>
      </c>
      <c r="AI11" s="61">
        <f t="shared" si="4"/>
        <v>560.44780649347433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3.632136361473132E-3</v>
      </c>
      <c r="E12" s="47">
        <f t="shared" ca="1" si="1"/>
        <v>4.486666948480781E-2</v>
      </c>
      <c r="F12" s="48">
        <f t="shared" si="6"/>
        <v>110000.00000000001</v>
      </c>
      <c r="G12" s="49">
        <f t="shared" si="7"/>
        <v>89660.339697336312</v>
      </c>
      <c r="H12" s="78">
        <f t="shared" si="8"/>
        <v>20</v>
      </c>
      <c r="I12" s="48" cm="1">
        <f t="array" aca="1" ref="I12" ca="1">D12*(F12-H12)*OFFSET($X$5:$X$75,B12,0,1)</f>
        <v>379.0391642790978</v>
      </c>
      <c r="J12" s="49" cm="1">
        <f t="array" aca="1" ref="J12" ca="1">E12*(G12-H12)*OFFSET($X$5:$X$75,B12,0,1)</f>
        <v>3816.2388787141217</v>
      </c>
      <c r="K12" s="72">
        <f t="shared" ca="1" si="9"/>
        <v>0.29911112989871874</v>
      </c>
      <c r="L12" s="67">
        <f t="shared" si="0"/>
        <v>58.582969050113277</v>
      </c>
      <c r="M12" s="68" cm="1">
        <f t="array" aca="1" ref="M12" ca="1">L12*K12*OFFSET($X$5:$X$75,B12,0,1)</f>
        <v>16.626934173788555</v>
      </c>
      <c r="N12" s="67">
        <f t="shared" si="10"/>
        <v>548.94085528981418</v>
      </c>
      <c r="O12" s="81" cm="1">
        <f t="array" aca="1" ref="O12" ca="1">N12*K12*OFFSET($X$5:$X$75,B12,0,1)</f>
        <v>155.7996054860125</v>
      </c>
      <c r="P12" s="85">
        <f t="shared" ca="1" si="2"/>
        <v>4274.6543493331956</v>
      </c>
      <c r="R12" s="33" t="s">
        <v>19</v>
      </c>
      <c r="S12" s="76">
        <v>20</v>
      </c>
      <c r="U12" s="6">
        <v>7</v>
      </c>
      <c r="V12" s="94">
        <v>6.0000000000000001E-3</v>
      </c>
      <c r="W12" s="19">
        <f t="shared" si="13"/>
        <v>9.1800000000000007E-3</v>
      </c>
      <c r="X12" s="20">
        <f t="shared" si="11"/>
        <v>0.95886978057248451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92384.012804649654</v>
      </c>
      <c r="AH12" s="58">
        <f t="shared" si="3"/>
        <v>1847.6802560929932</v>
      </c>
      <c r="AI12" s="61">
        <f t="shared" si="4"/>
        <v>554.30407682789792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3.3725444276479746E-3</v>
      </c>
      <c r="E13" s="47">
        <f t="shared" ca="1" si="1"/>
        <v>3.7591848607865672E-2</v>
      </c>
      <c r="F13" s="48">
        <f t="shared" si="6"/>
        <v>110000.00000000001</v>
      </c>
      <c r="G13" s="49">
        <f t="shared" si="7"/>
        <v>88916.330439300684</v>
      </c>
      <c r="H13" s="78">
        <f t="shared" si="8"/>
        <v>20</v>
      </c>
      <c r="I13" s="48" cm="1">
        <f t="array" aca="1" ref="I13" ca="1">D13*(F13-H13)*OFFSET($X$5:$X$75,B13,0,1)</f>
        <v>347.79596960502744</v>
      </c>
      <c r="J13" s="49" cm="1">
        <f t="array" aca="1" ref="J13" ca="1">E13*(G13-H13)*OFFSET($X$5:$X$75,B13,0,1)</f>
        <v>3133.5069850618274</v>
      </c>
      <c r="K13" s="72">
        <f t="shared" ca="1" si="9"/>
        <v>0.25061232405243777</v>
      </c>
      <c r="L13" s="67">
        <f t="shared" si="0"/>
        <v>59.754628431115542</v>
      </c>
      <c r="M13" s="68" cm="1">
        <f t="array" aca="1" ref="M13" ca="1">L13*K13*OFFSET($X$5:$X$75,B13,0,1)</f>
        <v>14.041940363070816</v>
      </c>
      <c r="N13" s="67">
        <f t="shared" si="10"/>
        <v>544.38569656714697</v>
      </c>
      <c r="O13" s="81" cm="1">
        <f t="array" aca="1" ref="O13" ca="1">N13*K13*OFFSET($X$5:$X$75,B13,0,1)</f>
        <v>127.92701898425872</v>
      </c>
      <c r="P13" s="85">
        <f t="shared" ca="1" si="2"/>
        <v>3591.2353135281301</v>
      </c>
      <c r="R13" s="33" t="s">
        <v>20</v>
      </c>
      <c r="S13" s="26">
        <v>1.1000000000000001</v>
      </c>
      <c r="U13" s="6">
        <v>8</v>
      </c>
      <c r="V13" s="94">
        <v>6.5599999999999999E-3</v>
      </c>
      <c r="W13" s="19">
        <f t="shared" si="13"/>
        <v>1.0479999999999996E-2</v>
      </c>
      <c r="X13" s="20">
        <f t="shared" si="11"/>
        <v>0.94887329833199452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91490.142548302363</v>
      </c>
      <c r="AH13" s="58">
        <f t="shared" si="3"/>
        <v>1829.8028509660473</v>
      </c>
      <c r="AI13" s="61">
        <f t="shared" si="4"/>
        <v>548.94085528981418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3.1074092856823313E-3</v>
      </c>
      <c r="E14" s="47">
        <f t="shared" ca="1" si="1"/>
        <v>3.1447189652538621E-2</v>
      </c>
      <c r="F14" s="48">
        <f t="shared" si="6"/>
        <v>110000.00000000001</v>
      </c>
      <c r="G14" s="49">
        <f t="shared" si="7"/>
        <v>88203.188470004257</v>
      </c>
      <c r="H14" s="78">
        <f t="shared" si="8"/>
        <v>20</v>
      </c>
      <c r="I14" s="48" cm="1">
        <f t="array" aca="1" ref="I14" ca="1">D14*(F14-H14)*OFFSET($X$5:$X$75,B14,0,1)</f>
        <v>316.58377009184363</v>
      </c>
      <c r="J14" s="49" cm="1">
        <f t="array" aca="1" ref="J14" ca="1">E14*(G14-H14)*OFFSET($X$5:$X$75,B14,0,1)</f>
        <v>2568.8817278968586</v>
      </c>
      <c r="K14" s="72">
        <f t="shared" ca="1" si="9"/>
        <v>0.20964793101692414</v>
      </c>
      <c r="L14" s="67">
        <f t="shared" si="0"/>
        <v>60.949720999737856</v>
      </c>
      <c r="M14" s="68" cm="1">
        <f t="array" aca="1" ref="M14" ca="1">L14*K14*OFFSET($X$5:$X$75,B14,0,1)</f>
        <v>11.836921701532457</v>
      </c>
      <c r="N14" s="67">
        <f t="shared" si="10"/>
        <v>540.01952124492402</v>
      </c>
      <c r="O14" s="81" cm="1">
        <f t="array" aca="1" ref="O14" ca="1">N14*K14*OFFSET($X$5:$X$75,B14,0,1)</f>
        <v>104.87609599234591</v>
      </c>
      <c r="P14" s="85">
        <f t="shared" ca="1" si="2"/>
        <v>3014.4303327870298</v>
      </c>
      <c r="U14" s="6">
        <v>9</v>
      </c>
      <c r="V14" s="94">
        <v>7.1500000000000001E-3</v>
      </c>
      <c r="W14" s="19">
        <f t="shared" si="13"/>
        <v>1.1870000000000006E-2</v>
      </c>
      <c r="X14" s="20">
        <f t="shared" si="11"/>
        <v>0.93767675522699767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90730.949427857835</v>
      </c>
      <c r="AH14" s="58">
        <f t="shared" si="3"/>
        <v>1814.6189885571566</v>
      </c>
      <c r="AI14" s="61">
        <f t="shared" si="4"/>
        <v>544.38569656714697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2.8877251159213579E-3</v>
      </c>
      <c r="E15" s="47">
        <f t="shared" ca="1" si="1"/>
        <v>2.6263999811805477E-2</v>
      </c>
      <c r="F15" s="48">
        <f t="shared" si="6"/>
        <v>110000.00000000001</v>
      </c>
      <c r="G15" s="49">
        <f t="shared" si="7"/>
        <v>87438.912395437132</v>
      </c>
      <c r="H15" s="78">
        <f t="shared" si="8"/>
        <v>20</v>
      </c>
      <c r="I15" s="48" cm="1">
        <f t="array" aca="1" ref="I15" ca="1">D15*(F15-H15)*OFFSET($X$5:$X$75,B15,0,1)</f>
        <v>290.83833591445426</v>
      </c>
      <c r="J15" s="49" cm="1">
        <f t="array" aca="1" ref="J15" ca="1">E15*(G15-H15)*OFFSET($X$5:$X$75,B15,0,1)</f>
        <v>2102.5597736700597</v>
      </c>
      <c r="K15" s="72">
        <f t="shared" ca="1" si="9"/>
        <v>0.17509333207870317</v>
      </c>
      <c r="L15" s="67">
        <f t="shared" si="0"/>
        <v>62.1687154197326</v>
      </c>
      <c r="M15" s="68" cm="1">
        <f t="array" aca="1" ref="M15" ca="1">L15*K15*OFFSET($X$5:$X$75,B15,0,1)</f>
        <v>9.9683570858589921</v>
      </c>
      <c r="N15" s="67">
        <f t="shared" si="10"/>
        <v>535.34027997206408</v>
      </c>
      <c r="O15" s="81" cm="1">
        <f t="array" aca="1" ref="O15" ca="1">N15*K15*OFFSET($X$5:$X$75,B15,0,1)</f>
        <v>85.838400185303584</v>
      </c>
      <c r="P15" s="85">
        <f t="shared" ca="1" si="2"/>
        <v>2530.7131210686707</v>
      </c>
      <c r="U15" s="6">
        <v>10</v>
      </c>
      <c r="V15" s="94">
        <v>7.6499999999999997E-3</v>
      </c>
      <c r="W15" s="19">
        <f t="shared" si="13"/>
        <v>1.2149999999999994E-2</v>
      </c>
      <c r="X15" s="20">
        <f t="shared" si="11"/>
        <v>0.92635291428882216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90003.253540820675</v>
      </c>
      <c r="AH15" s="58">
        <f t="shared" si="3"/>
        <v>1800.0650708164135</v>
      </c>
      <c r="AI15" s="61">
        <f t="shared" si="4"/>
        <v>540.01952124492402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2.6233675216780893E-3</v>
      </c>
      <c r="E16" s="47">
        <f t="shared" ca="1" si="1"/>
        <v>2.1891241072646454E-2</v>
      </c>
      <c r="F16" s="48">
        <f t="shared" si="6"/>
        <v>110000.00000000001</v>
      </c>
      <c r="G16" s="49">
        <f t="shared" si="7"/>
        <v>86700.330708361769</v>
      </c>
      <c r="H16" s="78">
        <f t="shared" si="8"/>
        <v>20</v>
      </c>
      <c r="I16" s="48" cm="1">
        <f t="array" aca="1" ref="I16" ca="1">D16*(F16-H16)*OFFSET($X$5:$X$75,B16,0,1)</f>
        <v>261.13495356577175</v>
      </c>
      <c r="J16" s="49" cm="1">
        <f t="array" aca="1" ref="J16" ca="1">E16*(G16-H16)*OFFSET($X$5:$X$75,B16,0,1)</f>
        <v>1717.4460260801759</v>
      </c>
      <c r="K16" s="72">
        <f t="shared" ca="1" si="9"/>
        <v>0.14594160715097634</v>
      </c>
      <c r="L16" s="67">
        <f t="shared" si="0"/>
        <v>63.412089728127263</v>
      </c>
      <c r="M16" s="68" cm="1">
        <f t="array" aca="1" ref="M16" ca="1">L16*K16*OFFSET($X$5:$X$75,B16,0,1)</f>
        <v>8.3761287494723273</v>
      </c>
      <c r="N16" s="67">
        <f t="shared" si="10"/>
        <v>530.81835127568434</v>
      </c>
      <c r="O16" s="81" cm="1">
        <f t="array" aca="1" ref="O16" ca="1">N16*K16*OFFSET($X$5:$X$75,B16,0,1)</f>
        <v>70.116012134758407</v>
      </c>
      <c r="P16" s="85">
        <f t="shared" ca="1" si="2"/>
        <v>2117.843954824943</v>
      </c>
      <c r="U16" s="6">
        <v>11</v>
      </c>
      <c r="V16" s="94">
        <v>8.0000000000000002E-3</v>
      </c>
      <c r="W16" s="19">
        <f t="shared" si="13"/>
        <v>1.1499999999999996E-2</v>
      </c>
      <c r="X16" s="20">
        <f t="shared" si="11"/>
        <v>0.91576087672332562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89223.379995344018</v>
      </c>
      <c r="AH16" s="58">
        <f t="shared" si="3"/>
        <v>1784.4675999068804</v>
      </c>
      <c r="AI16" s="61">
        <f t="shared" si="4"/>
        <v>535.34027997206408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2.4048193891054916E-3</v>
      </c>
      <c r="E17" s="47">
        <f t="shared" ca="1" si="1"/>
        <v>1.821404978349777E-2</v>
      </c>
      <c r="F17" s="48">
        <f t="shared" si="6"/>
        <v>110000.00000000001</v>
      </c>
      <c r="G17" s="49">
        <f t="shared" si="7"/>
        <v>85987.762606931603</v>
      </c>
      <c r="H17" s="78">
        <f t="shared" si="8"/>
        <v>20</v>
      </c>
      <c r="I17" s="48" cm="1">
        <f t="array" aca="1" ref="I17" ca="1">D17*(F17-H17)*OFFSET($X$5:$X$75,B17,0,1)</f>
        <v>236.53669009750399</v>
      </c>
      <c r="J17" s="49" cm="1">
        <f t="array" aca="1" ref="J17" ca="1">E17*(G17-H17)*OFFSET($X$5:$X$75,B17,0,1)</f>
        <v>1400.3754174352632</v>
      </c>
      <c r="K17" s="72">
        <f t="shared" ca="1" si="9"/>
        <v>0.12142699855665182</v>
      </c>
      <c r="L17" s="67">
        <f t="shared" si="0"/>
        <v>64.680331522689798</v>
      </c>
      <c r="M17" s="68" cm="1">
        <f t="array" aca="1" ref="M17" ca="1">L17*K17*OFFSET($X$5:$X$75,B17,0,1)</f>
        <v>7.0240862007835725</v>
      </c>
      <c r="N17" s="67">
        <f t="shared" si="10"/>
        <v>526.4556894301935</v>
      </c>
      <c r="O17" s="81" cm="1">
        <f t="array" aca="1" ref="O17" ca="1">N17*K17*OFFSET($X$5:$X$75,B17,0,1)</f>
        <v>57.171477888195653</v>
      </c>
      <c r="P17" s="85">
        <f t="shared" ca="1" si="2"/>
        <v>1774.2311485942605</v>
      </c>
      <c r="U17" s="6">
        <v>12</v>
      </c>
      <c r="V17" s="94">
        <v>8.3099999999999997E-3</v>
      </c>
      <c r="W17" s="19">
        <f t="shared" si="13"/>
        <v>1.1720000000000008E-2</v>
      </c>
      <c r="X17" s="20">
        <f t="shared" si="11"/>
        <v>0.90509080798594721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88469.725212614052</v>
      </c>
      <c r="AH17" s="58">
        <f t="shared" si="3"/>
        <v>1769.394504252281</v>
      </c>
      <c r="AI17" s="61">
        <f t="shared" si="4"/>
        <v>530.81835127568434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2.1738494862911222E-3</v>
      </c>
      <c r="E18" s="47">
        <f t="shared" ca="1" si="1"/>
        <v>1.512121940760728E-2</v>
      </c>
      <c r="F18" s="48">
        <f t="shared" si="6"/>
        <v>110000.00000000001</v>
      </c>
      <c r="G18" s="49">
        <f t="shared" si="7"/>
        <v>85125.980566748854</v>
      </c>
      <c r="H18" s="78">
        <f t="shared" si="8"/>
        <v>20</v>
      </c>
      <c r="I18" s="48" cm="1">
        <f t="array" aca="1" ref="I18" ca="1">D18*(F18-H18)*OFFSET($X$5:$X$75,B18,0,1)</f>
        <v>211.66357077233678</v>
      </c>
      <c r="J18" s="49" cm="1">
        <f t="array" aca="1" ref="J18" ca="1">E18*(G18-H18)*OFFSET($X$5:$X$75,B18,0,1)</f>
        <v>1139.3307711844984</v>
      </c>
      <c r="K18" s="72">
        <f t="shared" ca="1" si="9"/>
        <v>0.10080812938404857</v>
      </c>
      <c r="L18" s="67">
        <f t="shared" si="0"/>
        <v>65.973938153143607</v>
      </c>
      <c r="M18" s="68" cm="1">
        <f t="array" aca="1" ref="M18" ca="1">L18*K18*OFFSET($X$5:$X$75,B18,0,1)</f>
        <v>5.888041971006297</v>
      </c>
      <c r="N18" s="67">
        <f t="shared" si="10"/>
        <v>521.17947285764603</v>
      </c>
      <c r="O18" s="81" cm="1">
        <f t="array" aca="1" ref="O18" ca="1">N18*K18*OFFSET($X$5:$X$75,B18,0,1)</f>
        <v>46.514225109457634</v>
      </c>
      <c r="P18" s="85">
        <f t="shared" ca="1" si="2"/>
        <v>1480.0977531128419</v>
      </c>
      <c r="R18" s="33" t="s">
        <v>40</v>
      </c>
      <c r="S18" s="88">
        <f>AG5</f>
        <v>100000</v>
      </c>
      <c r="U18" s="6">
        <v>13</v>
      </c>
      <c r="V18" s="94">
        <v>8.5900000000000004E-3</v>
      </c>
      <c r="W18" s="19">
        <f t="shared" si="13"/>
        <v>1.1950000000000002E-2</v>
      </c>
      <c r="X18" s="20">
        <f t="shared" si="11"/>
        <v>0.89433934079139754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87742.614905032242</v>
      </c>
      <c r="AH18" s="58">
        <f t="shared" si="3"/>
        <v>1754.8522981006449</v>
      </c>
      <c r="AI18" s="61">
        <f t="shared" si="4"/>
        <v>526.4556894301935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2.0029750714561875E-3</v>
      </c>
      <c r="E19" s="47">
        <f t="shared" ca="1" si="1"/>
        <v>1.2526959073522519E-2</v>
      </c>
      <c r="F19" s="48">
        <f t="shared" si="6"/>
        <v>110000.00000000001</v>
      </c>
      <c r="G19" s="49">
        <f t="shared" si="7"/>
        <v>84304.022151584504</v>
      </c>
      <c r="H19" s="78">
        <f t="shared" si="8"/>
        <v>20</v>
      </c>
      <c r="I19" s="48" cm="1">
        <f t="array" aca="1" ref="I19" ca="1">D19*(F19-H19)*OFFSET($X$5:$X$75,B19,0,1)</f>
        <v>192.9887972884047</v>
      </c>
      <c r="J19" s="49" cm="1">
        <f t="array" aca="1" ref="J19" ca="1">E19*(G19-H19)*OFFSET($X$5:$X$75,B19,0,1)</f>
        <v>924.98300028257404</v>
      </c>
      <c r="K19" s="72">
        <f t="shared" ca="1" si="9"/>
        <v>8.3513060490150171E-2</v>
      </c>
      <c r="L19" s="67">
        <f t="shared" si="0"/>
        <v>67.293416916206468</v>
      </c>
      <c r="M19" s="68" cm="1">
        <f t="array" aca="1" ref="M19" ca="1">L19*K19*OFFSET($X$5:$X$75,B19,0,1)</f>
        <v>4.9234532706148375</v>
      </c>
      <c r="N19" s="67">
        <f t="shared" si="10"/>
        <v>516.14707439745609</v>
      </c>
      <c r="O19" s="81" cm="1">
        <f t="array" aca="1" ref="O19" ca="1">N19*K19*OFFSET($X$5:$X$75,B19,0,1)</f>
        <v>37.763367027784618</v>
      </c>
      <c r="P19" s="85">
        <f t="shared" ca="1" si="2"/>
        <v>1238.6245517550592</v>
      </c>
      <c r="R19" s="87" t="s">
        <v>43</v>
      </c>
      <c r="S19" s="89">
        <f ca="1">SUM(I5:J55)</f>
        <v>90125.68008428016</v>
      </c>
      <c r="U19" s="6">
        <v>14</v>
      </c>
      <c r="V19" s="94">
        <v>8.6999999999999994E-3</v>
      </c>
      <c r="W19" s="19">
        <f t="shared" si="13"/>
        <v>1.0129999999999986E-2</v>
      </c>
      <c r="X19" s="20">
        <f t="shared" si="11"/>
        <v>0.88532541588047531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86863.245476274344</v>
      </c>
      <c r="AH19" s="58">
        <f t="shared" si="3"/>
        <v>1737.2649095254869</v>
      </c>
      <c r="AI19" s="61">
        <f t="shared" si="4"/>
        <v>521.17947285764603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1.8467470339456422E-3</v>
      </c>
      <c r="E20" s="47">
        <f t="shared" ca="1" si="1"/>
        <v>1.0347468951775711E-2</v>
      </c>
      <c r="F20" s="48">
        <f t="shared" si="6"/>
        <v>110000.00000000001</v>
      </c>
      <c r="G20" s="49">
        <f t="shared" si="7"/>
        <v>83043.691167701007</v>
      </c>
      <c r="H20" s="78">
        <f t="shared" si="8"/>
        <v>20</v>
      </c>
      <c r="I20" s="48" cm="1">
        <f t="array" aca="1" ref="I20" ca="1">D20*(F20-H20)*OFFSET($X$5:$X$75,B20,0,1)</f>
        <v>177.02381338293912</v>
      </c>
      <c r="J20" s="49" cm="1">
        <f t="array" aca="1" ref="J20" ca="1">E20*(G20-H20)*OFFSET($X$5:$X$75,B20,0,1)</f>
        <v>748.76706980501399</v>
      </c>
      <c r="K20" s="72">
        <f t="shared" ca="1" si="9"/>
        <v>6.8983126345171453E-2</v>
      </c>
      <c r="L20" s="67">
        <f t="shared" si="0"/>
        <v>68.639285254530606</v>
      </c>
      <c r="M20" s="68" cm="1">
        <f t="array" aca="1" ref="M20" ca="1">L20*K20*OFFSET($X$5:$X$75,B20,0,1)</f>
        <v>4.1269213458386709</v>
      </c>
      <c r="N20" s="67">
        <f t="shared" si="10"/>
        <v>508.43076225123065</v>
      </c>
      <c r="O20" s="81" cm="1">
        <f t="array" aca="1" ref="O20" ca="1">N20*K20*OFFSET($X$5:$X$75,B20,0,1)</f>
        <v>30.569283433456679</v>
      </c>
      <c r="P20" s="85">
        <f t="shared" ca="1" si="2"/>
        <v>1031.8521143897503</v>
      </c>
      <c r="R20" s="87" t="s">
        <v>44</v>
      </c>
      <c r="S20" s="89">
        <f ca="1">SUM(M5:M54)</f>
        <v>334.8988893756636</v>
      </c>
      <c r="U20" s="6">
        <v>15</v>
      </c>
      <c r="V20" s="94">
        <v>8.8199999999999997E-3</v>
      </c>
      <c r="W20" s="19">
        <f t="shared" si="13"/>
        <v>1.0500000000000009E-2</v>
      </c>
      <c r="X20" s="20">
        <f t="shared" si="11"/>
        <v>0.87607813221225106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86024.512399576022</v>
      </c>
      <c r="AH20" s="58">
        <f t="shared" si="3"/>
        <v>1720.4902479915204</v>
      </c>
      <c r="AI20" s="61">
        <f t="shared" si="4"/>
        <v>516.14707439745609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1.7214068602348558E-3</v>
      </c>
      <c r="E21" s="47">
        <f t="shared" ca="1" si="1"/>
        <v>8.5183365539175104E-3</v>
      </c>
      <c r="F21" s="48">
        <f t="shared" si="6"/>
        <v>110000.00000000001</v>
      </c>
      <c r="G21" s="49">
        <f t="shared" si="7"/>
        <v>81875.857042088523</v>
      </c>
      <c r="H21" s="78">
        <f t="shared" si="8"/>
        <v>20</v>
      </c>
      <c r="I21" s="48" cm="1">
        <f t="array" aca="1" ref="I21" ca="1">D21*(F21-H21)*OFFSET($X$5:$X$75,B21,0,1)</f>
        <v>164.01541701087726</v>
      </c>
      <c r="J21" s="49" cm="1">
        <f t="array" aca="1" ref="J21" ca="1">E21*(G21-H21)*OFFSET($X$5:$X$75,B21,0,1)</f>
        <v>604.07655773992519</v>
      </c>
      <c r="K21" s="72">
        <f t="shared" ca="1" si="9"/>
        <v>5.6788910359450093E-2</v>
      </c>
      <c r="L21" s="67">
        <f t="shared" si="0"/>
        <v>70.012070959621227</v>
      </c>
      <c r="M21" s="68" cm="1">
        <f t="array" aca="1" ref="M21" ca="1">L21*K21*OFFSET($X$5:$X$75,B21,0,1)</f>
        <v>3.4444817474523473</v>
      </c>
      <c r="N21" s="67">
        <f t="shared" si="10"/>
        <v>501.28075740054197</v>
      </c>
      <c r="O21" s="81" cm="1">
        <f t="array" aca="1" ref="O21" ca="1">N21*K21*OFFSET($X$5:$X$75,B21,0,1)</f>
        <v>24.662210323860936</v>
      </c>
      <c r="P21" s="85">
        <f t="shared" ca="1" si="2"/>
        <v>862.10478690736693</v>
      </c>
      <c r="R21" s="87" t="s">
        <v>45</v>
      </c>
      <c r="S21" s="89">
        <f ca="1">SUM(O5:O54)</f>
        <v>3376.2158675039077</v>
      </c>
      <c r="U21" s="6">
        <v>16</v>
      </c>
      <c r="V21" s="94">
        <v>8.5900000000000004E-3</v>
      </c>
      <c r="W21" s="19">
        <f t="shared" si="13"/>
        <v>5.1400000000000057E-3</v>
      </c>
      <c r="X21" s="20">
        <f t="shared" si="11"/>
        <v>0.87158664362695093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84738.460375205104</v>
      </c>
      <c r="AH21" s="58">
        <f t="shared" si="3"/>
        <v>1694.769207504102</v>
      </c>
      <c r="AI21" s="61">
        <f t="shared" si="4"/>
        <v>508.43076225123065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1.5599872430060054E-3</v>
      </c>
      <c r="E22" s="47">
        <f t="shared" ca="1" si="1"/>
        <v>6.9823750417946553E-3</v>
      </c>
      <c r="F22" s="48">
        <f t="shared" si="6"/>
        <v>110000.00000000001</v>
      </c>
      <c r="G22" s="49">
        <f t="shared" si="7"/>
        <v>80714.75968462188</v>
      </c>
      <c r="H22" s="78">
        <f t="shared" si="8"/>
        <v>20</v>
      </c>
      <c r="I22" s="48" cm="1">
        <f t="array" aca="1" ref="I22" ca="1">D22*(F22-H22)*OFFSET($X$5:$X$75,B22,0,1)</f>
        <v>147.75805532222475</v>
      </c>
      <c r="J22" s="49" cm="1">
        <f t="array" aca="1" ref="J22" ca="1">E22*(G22-H22)*OFFSET($X$5:$X$75,B22,0,1)</f>
        <v>485.24929062765426</v>
      </c>
      <c r="K22" s="72">
        <f t="shared" ca="1" si="9"/>
        <v>4.6549166945297725E-2</v>
      </c>
      <c r="L22" s="67">
        <f t="shared" si="0"/>
        <v>71.412312378813638</v>
      </c>
      <c r="M22" s="68" cm="1">
        <f t="array" aca="1" ref="M22" ca="1">L22*K22*OFFSET($X$5:$X$75,B22,0,1)</f>
        <v>2.8628685893468759</v>
      </c>
      <c r="N22" s="67">
        <f t="shared" si="10"/>
        <v>494.17199806911356</v>
      </c>
      <c r="O22" s="81" cm="1">
        <f t="array" aca="1" ref="O22" ca="1">N22*K22*OFFSET($X$5:$X$75,B22,0,1)</f>
        <v>19.811002387125797</v>
      </c>
      <c r="P22" s="85">
        <f t="shared" ca="1" si="2"/>
        <v>715.32936182438266</v>
      </c>
      <c r="R22" s="33" t="s">
        <v>41</v>
      </c>
      <c r="S22" s="90">
        <f ca="1">S19+S20-S21</f>
        <v>87084.363106151912</v>
      </c>
      <c r="U22" s="6">
        <v>17</v>
      </c>
      <c r="V22" s="94">
        <v>8.4399999999999996E-3</v>
      </c>
      <c r="W22" s="19">
        <f t="shared" si="13"/>
        <v>6.0399999999999898E-3</v>
      </c>
      <c r="X22" s="20">
        <f t="shared" si="11"/>
        <v>0.86633812677651378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83546.792900090324</v>
      </c>
      <c r="AH22" s="58">
        <f t="shared" si="3"/>
        <v>1670.9358580018065</v>
      </c>
      <c r="AI22" s="61">
        <f t="shared" si="4"/>
        <v>501.28075740054197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1.4356076582560883E-3</v>
      </c>
      <c r="E23" s="47">
        <f t="shared" ca="1" si="1"/>
        <v>5.7010206990745563E-3</v>
      </c>
      <c r="F23" s="48">
        <f t="shared" si="6"/>
        <v>110000.00000000001</v>
      </c>
      <c r="G23" s="49">
        <f t="shared" si="7"/>
        <v>79487.418156667423</v>
      </c>
      <c r="H23" s="78">
        <f t="shared" si="8"/>
        <v>20</v>
      </c>
      <c r="I23" s="48" cm="1">
        <f t="array" aca="1" ref="I23" ca="1">D23*(F23-H23)*OFFSET($X$5:$X$75,B23,0,1)</f>
        <v>135.3151829613486</v>
      </c>
      <c r="J23" s="49" cm="1">
        <f t="array" aca="1" ref="J23" ca="1">E23*(G23-H23)*OFFSET($X$5:$X$75,B23,0,1)</f>
        <v>388.27441002211179</v>
      </c>
      <c r="K23" s="72">
        <f t="shared" ca="1" si="9"/>
        <v>3.8006804660497065E-2</v>
      </c>
      <c r="L23" s="67">
        <f t="shared" si="0"/>
        <v>72.840558626389907</v>
      </c>
      <c r="M23" s="68" cm="1">
        <f t="array" aca="1" ref="M23" ca="1">L23*K23*OFFSET($X$5:$X$75,B23,0,1)</f>
        <v>2.3726390498460068</v>
      </c>
      <c r="N23" s="67">
        <f t="shared" si="10"/>
        <v>486.65766218367816</v>
      </c>
      <c r="O23" s="81" cm="1">
        <f t="array" aca="1" ref="O23" ca="1">N23*K23*OFFSET($X$5:$X$75,B23,0,1)</f>
        <v>15.851923639495954</v>
      </c>
      <c r="P23" s="85">
        <f t="shared" ca="1" si="2"/>
        <v>595.20566024810432</v>
      </c>
      <c r="R23" s="33" t="s">
        <v>42</v>
      </c>
      <c r="S23" s="91">
        <f ca="1">S18-S22</f>
        <v>12915.636893848088</v>
      </c>
      <c r="U23" s="6">
        <v>18</v>
      </c>
      <c r="V23" s="94">
        <v>8.3000000000000001E-3</v>
      </c>
      <c r="W23" s="19">
        <f t="shared" si="13"/>
        <v>5.9200000000000086E-3</v>
      </c>
      <c r="X23" s="20">
        <f t="shared" si="11"/>
        <v>0.86122455616933868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82361.999678185588</v>
      </c>
      <c r="AH23" s="58">
        <f t="shared" si="3"/>
        <v>1647.2399935637118</v>
      </c>
      <c r="AI23" s="61">
        <f t="shared" si="4"/>
        <v>494.17199806911356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1.2925743358673306E-3</v>
      </c>
      <c r="E24" s="47">
        <f t="shared" ca="1" si="1"/>
        <v>4.6305264454749593E-3</v>
      </c>
      <c r="F24" s="48">
        <f t="shared" si="6"/>
        <v>110000.00000000001</v>
      </c>
      <c r="G24" s="49">
        <f t="shared" si="7"/>
        <v>78532.773905354683</v>
      </c>
      <c r="H24" s="78">
        <f t="shared" si="8"/>
        <v>20</v>
      </c>
      <c r="I24" s="48" cm="1">
        <f t="array" aca="1" ref="I24" ca="1">D24*(F24-H24)*OFFSET($X$5:$X$75,B24,0,1)</f>
        <v>120.84809818889283</v>
      </c>
      <c r="J24" s="49" cm="1">
        <f t="array" aca="1" ref="J24" ca="1">E24*(G24-H24)*OFFSET($X$5:$X$75,B24,0,1)</f>
        <v>309.05890853005155</v>
      </c>
      <c r="K24" s="72">
        <f t="shared" ca="1" si="9"/>
        <v>3.0870176303166422E-2</v>
      </c>
      <c r="L24" s="67">
        <f t="shared" si="0"/>
        <v>74.297369798917714</v>
      </c>
      <c r="M24" s="68" cm="1">
        <f t="array" aca="1" ref="M24" ca="1">L24*K24*OFFSET($X$5:$X$75,B24,0,1)</f>
        <v>1.9497688401115139</v>
      </c>
      <c r="N24" s="67">
        <f t="shared" si="10"/>
        <v>480.81290146135524</v>
      </c>
      <c r="O24" s="81" cm="1">
        <f t="array" aca="1" ref="O24" ca="1">N24*K24*OFFSET($X$5:$X$75,B24,0,1)</f>
        <v>12.61786272825252</v>
      </c>
      <c r="P24" s="85">
        <f t="shared" ca="1" si="2"/>
        <v>493.16359520263535</v>
      </c>
      <c r="R24" s="33" t="s">
        <v>46</v>
      </c>
      <c r="S24" s="91">
        <f ca="1">MAX(baseBOF-S23,0)</f>
        <v>244.91827613409259</v>
      </c>
      <c r="U24" s="6">
        <v>19</v>
      </c>
      <c r="V24" s="94">
        <v>8.1200000000000005E-3</v>
      </c>
      <c r="W24" s="19">
        <f t="shared" si="13"/>
        <v>4.8799999999999955E-3</v>
      </c>
      <c r="X24" s="20">
        <f t="shared" si="11"/>
        <v>0.85703201844750121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81109.610363946354</v>
      </c>
      <c r="AH24" s="58">
        <f t="shared" si="3"/>
        <v>1622.1922072789271</v>
      </c>
      <c r="AI24" s="61">
        <f t="shared" si="4"/>
        <v>486.65766218367816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1.1574167498154954E-3</v>
      </c>
      <c r="E25" s="47">
        <f t="shared" ca="1" si="1"/>
        <v>3.7420613282736158E-3</v>
      </c>
      <c r="F25" s="48">
        <f t="shared" si="6"/>
        <v>110000.00000000001</v>
      </c>
      <c r="G25" s="49">
        <f t="shared" si="7"/>
        <v>77801.703927027003</v>
      </c>
      <c r="H25" s="78">
        <f t="shared" si="8"/>
        <v>20</v>
      </c>
      <c r="I25" s="48" cm="1">
        <f t="array" aca="1" ref="I25" ca="1">D25*(F25-H25)*OFFSET($X$5:$X$75,B25,0,1)</f>
        <v>107.0439088174207</v>
      </c>
      <c r="J25" s="49" cm="1">
        <f t="array" aca="1" ref="J25" ca="1">E25*(G25-H25)*OFFSET($X$5:$X$75,B25,0,1)</f>
        <v>244.76360137325875</v>
      </c>
      <c r="K25" s="72">
        <f t="shared" ca="1" si="9"/>
        <v>2.4947075521824132E-2</v>
      </c>
      <c r="L25" s="67">
        <f t="shared" si="0"/>
        <v>75.783317194896057</v>
      </c>
      <c r="M25" s="68" cm="1">
        <f t="array" aca="1" ref="M25" ca="1">L25*K25*OFFSET($X$5:$X$75,B25,0,1)</f>
        <v>1.5898338301628554</v>
      </c>
      <c r="N25" s="67">
        <f t="shared" si="10"/>
        <v>476.33696281853275</v>
      </c>
      <c r="O25" s="81" cm="1">
        <f t="array" aca="1" ref="O25" ca="1">N25*K25*OFFSET($X$5:$X$75,B25,0,1)</f>
        <v>9.992919894207704</v>
      </c>
      <c r="P25" s="85">
        <f t="shared" ca="1" si="2"/>
        <v>408.36395840934915</v>
      </c>
      <c r="R25" s="33" t="s">
        <v>47</v>
      </c>
      <c r="S25" s="92">
        <f ca="1">SUMPRODUCT(P5:P54,X6:X55,B5:B54)/S22</f>
        <v>5.7565234007646868</v>
      </c>
      <c r="U25" s="6">
        <v>20</v>
      </c>
      <c r="V25" s="94">
        <v>8.1200000000000005E-3</v>
      </c>
      <c r="W25" s="19">
        <f t="shared" si="13"/>
        <v>8.1200000000000161E-3</v>
      </c>
      <c r="X25" s="20">
        <f t="shared" si="11"/>
        <v>0.85010109608464279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80135.48357689254</v>
      </c>
      <c r="AH25" s="58">
        <f t="shared" si="3"/>
        <v>1602.7096715378509</v>
      </c>
      <c r="AI25" s="61">
        <f t="shared" si="4"/>
        <v>480.81290146135524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1.0272415693712397E-3</v>
      </c>
      <c r="E26" s="47">
        <f t="shared" ca="1" si="1"/>
        <v>3.0071396165602489E-3</v>
      </c>
      <c r="F26" s="48">
        <f t="shared" si="6"/>
        <v>110000.00000000001</v>
      </c>
      <c r="G26" s="49">
        <f t="shared" si="7"/>
        <v>77216.303888802184</v>
      </c>
      <c r="H26" s="78">
        <f t="shared" si="8"/>
        <v>20</v>
      </c>
      <c r="I26" s="48" cm="1">
        <f t="array" aca="1" ref="I26" ca="1">D26*(F26-H26)*OFFSET($X$5:$X$75,B26,0,1)</f>
        <v>93.810393318122735</v>
      </c>
      <c r="J26" s="49" cm="1">
        <f t="array" aca="1" ref="J26" ca="1">E26*(G26-H26)*OFFSET($X$5:$X$75,B26,0,1)</f>
        <v>192.7590401478931</v>
      </c>
      <c r="K26" s="72">
        <f t="shared" ca="1" si="9"/>
        <v>2.0047597443735021E-2</v>
      </c>
      <c r="L26" s="67">
        <f t="shared" si="0"/>
        <v>77.298983538793991</v>
      </c>
      <c r="M26" s="68" cm="1">
        <f t="array" aca="1" ref="M26" ca="1">L26*K26*OFFSET($X$5:$X$75,B26,0,1)</f>
        <v>1.2867695404008492</v>
      </c>
      <c r="N26" s="67">
        <f t="shared" si="10"/>
        <v>472.7528809518501</v>
      </c>
      <c r="O26" s="81" cm="1">
        <f t="array" aca="1" ref="O26" ca="1">N26*K26*OFFSET($X$5:$X$75,B26,0,1)</f>
        <v>7.8697542903690358</v>
      </c>
      <c r="P26" s="85">
        <f t="shared" ca="1" si="2"/>
        <v>337.18819093259697</v>
      </c>
      <c r="U26" s="6">
        <v>21</v>
      </c>
      <c r="V26" s="94">
        <v>8.2500000000000004E-3</v>
      </c>
      <c r="W26" s="19">
        <f t="shared" si="13"/>
        <v>1.0849999999999999E-2</v>
      </c>
      <c r="X26" s="20">
        <f t="shared" si="11"/>
        <v>0.84092735672427221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79389.493803088786</v>
      </c>
      <c r="AH26" s="58">
        <f t="shared" si="3"/>
        <v>1587.7898760617757</v>
      </c>
      <c r="AI26" s="61">
        <f t="shared" si="4"/>
        <v>476.33696281853275</v>
      </c>
    </row>
    <row r="27" spans="2:35" ht="17" thickBot="1" x14ac:dyDescent="0.25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8.9393615623721404E-4</v>
      </c>
      <c r="E27" s="47">
        <f t="shared" ca="1" si="1"/>
        <v>2.4019824386705257E-3</v>
      </c>
      <c r="F27" s="48">
        <f t="shared" si="6"/>
        <v>110000.00000000001</v>
      </c>
      <c r="G27" s="49">
        <f t="shared" si="7"/>
        <v>76771.840878027477</v>
      </c>
      <c r="H27" s="78">
        <f t="shared" si="8"/>
        <v>20</v>
      </c>
      <c r="I27" s="48" cm="1">
        <f t="array" aca="1" ref="I27" ca="1">D27*(F27-H27)*OFFSET($X$5:$X$75,B27,0,1)</f>
        <v>80.467036099697381</v>
      </c>
      <c r="J27" s="49" cm="1">
        <f t="array" aca="1" ref="J27" ca="1">E27*(G27-H27)*OFFSET($X$5:$X$75,B27,0,1)</f>
        <v>150.88859515102305</v>
      </c>
      <c r="K27" s="72">
        <f t="shared" ca="1" si="9"/>
        <v>1.6013216257803532E-2</v>
      </c>
      <c r="L27" s="67">
        <f t="shared" si="0"/>
        <v>78.844963209569855</v>
      </c>
      <c r="M27" s="68" cm="1">
        <f t="array" aca="1" ref="M27" ca="1">L27*K27*OFFSET($X$5:$X$75,B27,0,1)</f>
        <v>1.0333568200518068</v>
      </c>
      <c r="N27" s="67">
        <f t="shared" si="10"/>
        <v>470.03167884506615</v>
      </c>
      <c r="O27" s="81" cm="1">
        <f t="array" aca="1" ref="O27" ca="1">N27*K27*OFFSET($X$5:$X$75,B27,0,1)</f>
        <v>6.1603230086357161</v>
      </c>
      <c r="P27" s="85">
        <f t="shared" ca="1" si="2"/>
        <v>276.40751491297431</v>
      </c>
      <c r="R27" s="141" t="s">
        <v>70</v>
      </c>
      <c r="S27" s="141"/>
      <c r="U27" s="6">
        <v>22</v>
      </c>
      <c r="V27" s="94">
        <v>8.4499999999999992E-3</v>
      </c>
      <c r="W27" s="19">
        <f t="shared" si="13"/>
        <v>1.2649999999999967E-2</v>
      </c>
      <c r="X27" s="20">
        <f t="shared" si="11"/>
        <v>0.83035662649293729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78792.146825308344</v>
      </c>
      <c r="AH27" s="58">
        <f t="shared" si="3"/>
        <v>1575.842936506167</v>
      </c>
      <c r="AI27" s="61">
        <f t="shared" si="4"/>
        <v>472.7528809518501</v>
      </c>
    </row>
    <row r="28" spans="2:35" ht="17" thickBot="1" x14ac:dyDescent="0.25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7.9323416742886014E-4</v>
      </c>
      <c r="E28" s="47">
        <f t="shared" ca="1" si="1"/>
        <v>1.9075946494343642E-3</v>
      </c>
      <c r="F28" s="48">
        <f t="shared" si="6"/>
        <v>110000.00000000001</v>
      </c>
      <c r="G28" s="49">
        <f t="shared" si="7"/>
        <v>76424.644058325139</v>
      </c>
      <c r="H28" s="78">
        <f t="shared" si="8"/>
        <v>20</v>
      </c>
      <c r="I28" s="48" cm="1">
        <f t="array" aca="1" ref="I28" ca="1">D28*(F28-H28)*OFFSET($X$5:$X$75,B28,0,1)</f>
        <v>70.292262113034624</v>
      </c>
      <c r="J28" s="49" cm="1">
        <f t="array" aca="1" ref="J28" ca="1">E28*(G28-H28)*OFFSET($X$5:$X$75,B28,0,1)</f>
        <v>117.43518718814673</v>
      </c>
      <c r="K28" s="72">
        <f t="shared" ca="1" si="9"/>
        <v>1.2717297662895793E-2</v>
      </c>
      <c r="L28" s="67">
        <f t="shared" si="0"/>
        <v>80.421862473761252</v>
      </c>
      <c r="M28" s="68" cm="1">
        <f t="array" aca="1" ref="M28" ca="1">L28*K28*OFFSET($X$5:$X$75,B28,0,1)</f>
        <v>0.82406478384708437</v>
      </c>
      <c r="N28" s="67">
        <f t="shared" si="10"/>
        <v>467.90598403056208</v>
      </c>
      <c r="O28" s="81" cm="1">
        <f t="array" aca="1" ref="O28" ca="1">N28*K28*OFFSET($X$5:$X$75,B28,0,1)</f>
        <v>4.7945276536800536</v>
      </c>
      <c r="P28" s="85">
        <f t="shared" ca="1" si="2"/>
        <v>228.06123301794065</v>
      </c>
      <c r="R28" s="33" t="s">
        <v>27</v>
      </c>
      <c r="S28" s="90">
        <f ca="1">SUM(I5:I55)</f>
        <v>7426.2676364941817</v>
      </c>
      <c r="U28" s="6">
        <v>23</v>
      </c>
      <c r="V28" s="94">
        <v>8.7100000000000007E-3</v>
      </c>
      <c r="W28" s="19">
        <f t="shared" si="13"/>
        <v>1.4430000000000026E-2</v>
      </c>
      <c r="X28" s="20">
        <f t="shared" si="11"/>
        <v>0.81846061650445223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78338.613140844362</v>
      </c>
      <c r="AH28" s="58">
        <f t="shared" si="3"/>
        <v>1566.7722628168872</v>
      </c>
      <c r="AI28" s="61">
        <f t="shared" si="4"/>
        <v>470.03167884506615</v>
      </c>
    </row>
    <row r="29" spans="2:35" ht="17" thickBot="1" x14ac:dyDescent="0.25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7.0902153177717199E-4</v>
      </c>
      <c r="E29" s="47">
        <f t="shared" ca="1" si="1"/>
        <v>1.5024703269048809E-3</v>
      </c>
      <c r="F29" s="48">
        <f t="shared" si="6"/>
        <v>110000.00000000001</v>
      </c>
      <c r="G29" s="49">
        <f t="shared" si="7"/>
        <v>76199.317278300325</v>
      </c>
      <c r="H29" s="78">
        <f t="shared" si="8"/>
        <v>20</v>
      </c>
      <c r="I29" s="48" cm="1">
        <f t="array" aca="1" ref="I29" ca="1">D29*(F29-H29)*OFFSET($X$5:$X$75,B29,0,1)</f>
        <v>61.755259587615029</v>
      </c>
      <c r="J29" s="49" cm="1">
        <f t="array" aca="1" ref="J29" ca="1">E29*(G29-H29)*OFFSET($X$5:$X$75,B29,0,1)</f>
        <v>90.644987188067446</v>
      </c>
      <c r="K29" s="72">
        <f t="shared" ca="1" si="9"/>
        <v>1.0016468846032569E-2</v>
      </c>
      <c r="L29" s="67">
        <f t="shared" si="0"/>
        <v>82.030299723236482</v>
      </c>
      <c r="M29" s="68" cm="1">
        <f t="array" aca="1" ref="M29" ca="1">L29*K29*OFFSET($X$5:$X$75,B29,0,1)</f>
        <v>0.65071340735719319</v>
      </c>
      <c r="N29" s="67">
        <f t="shared" si="10"/>
        <v>466.52643231612444</v>
      </c>
      <c r="O29" s="81" cm="1">
        <f t="array" aca="1" ref="O29" ca="1">N29*K29*OFFSET($X$5:$X$75,B29,0,1)</f>
        <v>3.7007667339855823</v>
      </c>
      <c r="P29" s="85">
        <f t="shared" ca="1" si="2"/>
        <v>188.58405826583524</v>
      </c>
      <c r="R29" s="33" t="s">
        <v>28</v>
      </c>
      <c r="S29" s="91">
        <f ca="1">SUM(J5:J55)</f>
        <v>82699.412447786017</v>
      </c>
      <c r="U29" s="6">
        <v>24</v>
      </c>
      <c r="V29" s="94">
        <v>8.9999999999999993E-3</v>
      </c>
      <c r="W29" s="19">
        <f t="shared" si="13"/>
        <v>1.5669999999999962E-2</v>
      </c>
      <c r="X29" s="20">
        <f t="shared" si="11"/>
        <v>0.80573530187347964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77984.330671760341</v>
      </c>
      <c r="AH29" s="58">
        <f t="shared" si="3"/>
        <v>1559.6866134352069</v>
      </c>
      <c r="AI29" s="61">
        <f t="shared" si="4"/>
        <v>467.90598403056208</v>
      </c>
    </row>
    <row r="30" spans="2:35" ht="17" thickBot="1" x14ac:dyDescent="0.25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6.3742561778711937E-4</v>
      </c>
      <c r="E30" s="47">
        <f t="shared" ca="1" si="1"/>
        <v>1.1707465481025729E-3</v>
      </c>
      <c r="F30" s="48">
        <f t="shared" si="6"/>
        <v>110000.00000000001</v>
      </c>
      <c r="G30" s="49">
        <f t="shared" si="7"/>
        <v>76044.583685810227</v>
      </c>
      <c r="H30" s="78">
        <f t="shared" si="8"/>
        <v>20</v>
      </c>
      <c r="I30" s="48" cm="1">
        <f t="array" aca="1" ref="I30" ca="1">D30*(F30-H30)*OFFSET($X$5:$X$75,B30,0,1)</f>
        <v>54.51963131047647</v>
      </c>
      <c r="J30" s="49" cm="1">
        <f t="array" aca="1" ref="J30" ca="1">E30*(G30-H30)*OFFSET($X$5:$X$75,B30,0,1)</f>
        <v>69.219206740008275</v>
      </c>
      <c r="K30" s="72">
        <f t="shared" ca="1" si="9"/>
        <v>7.8049769873505172E-3</v>
      </c>
      <c r="L30" s="67">
        <f t="shared" si="0"/>
        <v>83.670905717701217</v>
      </c>
      <c r="M30" s="68" cm="1">
        <f t="array" aca="1" ref="M30" ca="1">L30*K30*OFFSET($X$5:$X$75,B30,0,1)</f>
        <v>0.50787376400355233</v>
      </c>
      <c r="N30" s="67">
        <f t="shared" si="10"/>
        <v>465.57908379067487</v>
      </c>
      <c r="O30" s="81" cm="1">
        <f t="array" aca="1" ref="O30" ca="1">N30*K30*OFFSET($X$5:$X$75,B30,0,1)</f>
        <v>2.8260169971611933</v>
      </c>
      <c r="P30" s="85">
        <f t="shared" ca="1" si="2"/>
        <v>156.12880382418439</v>
      </c>
      <c r="R30" s="33" t="s">
        <v>71</v>
      </c>
      <c r="S30" s="79">
        <f ca="1">SUM(I5:J55)</f>
        <v>90125.68008428016</v>
      </c>
      <c r="U30" s="6">
        <v>25</v>
      </c>
      <c r="V30" s="94">
        <v>9.3299999999999998E-3</v>
      </c>
      <c r="W30" s="19">
        <f t="shared" si="13"/>
        <v>1.7250000000000015E-2</v>
      </c>
      <c r="X30" s="20">
        <f t="shared" si="11"/>
        <v>0.79195555988366939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77754.405386020735</v>
      </c>
      <c r="AH30" s="58">
        <f t="shared" si="3"/>
        <v>1555.0881077204147</v>
      </c>
      <c r="AI30" s="61">
        <f t="shared" si="4"/>
        <v>466.52643231612444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5.5681931215588627E-4</v>
      </c>
      <c r="E31" s="47">
        <f t="shared" ca="1" si="1"/>
        <v>8.9952072321911904E-4</v>
      </c>
      <c r="F31" s="48">
        <f t="shared" si="6"/>
        <v>110000.00000000001</v>
      </c>
      <c r="G31" s="49">
        <f t="shared" si="7"/>
        <v>75962.294214341033</v>
      </c>
      <c r="H31" s="78">
        <f t="shared" si="8"/>
        <v>20</v>
      </c>
      <c r="I31" s="48" cm="1">
        <f t="array" aca="1" ref="I31" ca="1">D31*(F31-H31)*OFFSET($X$5:$X$75,B31,0,1)</f>
        <v>46.723350233045345</v>
      </c>
      <c r="J31" s="49" cm="1">
        <f t="array" aca="1" ref="J31" ca="1">E31*(G31-H31)*OFFSET($X$5:$X$75,B31,0,1)</f>
        <v>52.119573957927877</v>
      </c>
      <c r="K31" s="72">
        <f t="shared" ca="1" si="9"/>
        <v>5.9968048214608244E-3</v>
      </c>
      <c r="L31" s="67">
        <f t="shared" si="0"/>
        <v>85.344323832055224</v>
      </c>
      <c r="M31" s="68" cm="1">
        <f t="array" aca="1" ref="M31" ca="1">L31*K31*OFFSET($X$5:$X$75,B31,0,1)</f>
        <v>0.39048155742216045</v>
      </c>
      <c r="N31" s="67">
        <f t="shared" si="10"/>
        <v>465.0752707000471</v>
      </c>
      <c r="O31" s="81" cm="1">
        <f t="array" aca="1" ref="O31" ca="1">N31*K31*OFFSET($X$5:$X$75,B31,0,1)</f>
        <v>2.1278897982583498</v>
      </c>
      <c r="P31" s="85">
        <f t="shared" ca="1" si="2"/>
        <v>127.27348299247168</v>
      </c>
      <c r="U31" s="6">
        <v>26</v>
      </c>
      <c r="V31" s="94">
        <v>9.6699999999999998E-3</v>
      </c>
      <c r="W31" s="19">
        <f t="shared" si="13"/>
        <v>1.8169999999999992E-2</v>
      </c>
      <c r="X31" s="20">
        <f t="shared" si="11"/>
        <v>0.77769567077486967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77596.513965112477</v>
      </c>
      <c r="AH31" s="58">
        <f t="shared" si="3"/>
        <v>1551.9302793022496</v>
      </c>
      <c r="AI31" s="61">
        <f t="shared" si="4"/>
        <v>465.57908379067487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4.774180148331317E-4</v>
      </c>
      <c r="E32" s="47">
        <f t="shared" ca="1" si="1"/>
        <v>6.8106971791286823E-4</v>
      </c>
      <c r="F32" s="48">
        <f t="shared" si="6"/>
        <v>110000.00000000001</v>
      </c>
      <c r="G32" s="49">
        <f t="shared" si="7"/>
        <v>75933.228450684619</v>
      </c>
      <c r="H32" s="78">
        <f t="shared" si="8"/>
        <v>20</v>
      </c>
      <c r="I32" s="48" cm="1">
        <f t="array" aca="1" ref="I32" ca="1">D32*(F32-H32)*OFFSET($X$5:$X$75,B32,0,1)</f>
        <v>39.274509711654751</v>
      </c>
      <c r="J32" s="49" cm="1">
        <f t="array" aca="1" ref="J32" ca="1">E32*(G32-H32)*OFFSET($X$5:$X$75,B32,0,1)</f>
        <v>38.672948669016904</v>
      </c>
      <c r="K32" s="72">
        <f t="shared" ca="1" si="9"/>
        <v>4.540464786085819E-3</v>
      </c>
      <c r="L32" s="67">
        <f t="shared" si="0"/>
        <v>87.051210308696341</v>
      </c>
      <c r="M32" s="68" cm="1">
        <f t="array" aca="1" ref="M32" ca="1">L32*K32*OFFSET($X$5:$X$75,B32,0,1)</f>
        <v>0.29564693414236076</v>
      </c>
      <c r="N32" s="67">
        <f t="shared" si="10"/>
        <v>464.89731704500787</v>
      </c>
      <c r="O32" s="81" cm="1">
        <f t="array" aca="1" ref="O32" ca="1">N32*K32*OFFSET($X$5:$X$75,B32,0,1)</f>
        <v>1.5789035670838338</v>
      </c>
      <c r="P32" s="85">
        <f t="shared" ca="1" si="2"/>
        <v>102.49303741591488</v>
      </c>
      <c r="U32" s="6">
        <v>27</v>
      </c>
      <c r="V32" s="94">
        <v>1.0019999999999999E-2</v>
      </c>
      <c r="W32" s="19">
        <f t="shared" si="13"/>
        <v>1.9120000000000026E-2</v>
      </c>
      <c r="X32" s="20">
        <f t="shared" si="11"/>
        <v>0.7629673806906101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77512.545116674519</v>
      </c>
      <c r="AH32" s="58">
        <f t="shared" si="3"/>
        <v>1550.2509023334903</v>
      </c>
      <c r="AI32" s="61">
        <f t="shared" si="4"/>
        <v>465.0752707000471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4.0111132746905892E-4</v>
      </c>
      <c r="E33" s="47">
        <f t="shared" ca="1" si="1"/>
        <v>5.072965580009682E-4</v>
      </c>
      <c r="F33" s="48">
        <f t="shared" si="6"/>
        <v>110000.00000000001</v>
      </c>
      <c r="G33" s="49">
        <f t="shared" si="7"/>
        <v>75957.325331108892</v>
      </c>
      <c r="H33" s="78">
        <f t="shared" si="8"/>
        <v>20</v>
      </c>
      <c r="I33" s="48" cm="1">
        <f t="array" aca="1" ref="I33" ca="1">D33*(F33-H33)*OFFSET($X$5:$X$75,B33,0,1)</f>
        <v>32.3269829030395</v>
      </c>
      <c r="J33" s="49" cm="1">
        <f t="array" aca="1" ref="J33" ca="1">E33*(G33-H33)*OFFSET($X$5:$X$75,B33,0,1)</f>
        <v>28.229536233743882</v>
      </c>
      <c r="K33" s="72">
        <f t="shared" ca="1" si="9"/>
        <v>3.3819770533398191E-3</v>
      </c>
      <c r="L33" s="67">
        <f t="shared" si="0"/>
        <v>88.792234514870259</v>
      </c>
      <c r="M33" s="68" cm="1">
        <f t="array" aca="1" ref="M33" ca="1">L33*K33*OFFSET($X$5:$X$75,B33,0,1)</f>
        <v>0.2200554725521596</v>
      </c>
      <c r="N33" s="67">
        <f t="shared" si="10"/>
        <v>465.04484896597285</v>
      </c>
      <c r="O33" s="81" cm="1">
        <f t="array" aca="1" ref="O33" ca="1">N33*K33*OFFSET($X$5:$X$75,B33,0,1)</f>
        <v>1.1525294363440806</v>
      </c>
      <c r="P33" s="85">
        <f t="shared" ca="1" si="2"/>
        <v>81.364489850985635</v>
      </c>
      <c r="U33" s="6">
        <v>28</v>
      </c>
      <c r="V33" s="94">
        <v>1.0370000000000001E-2</v>
      </c>
      <c r="W33" s="19">
        <f t="shared" si="13"/>
        <v>1.9820000000000004E-2</v>
      </c>
      <c r="X33" s="20">
        <f t="shared" si="11"/>
        <v>0.74799424117589808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77482.886174167972</v>
      </c>
      <c r="AH33" s="58">
        <f t="shared" si="3"/>
        <v>1549.6577234833594</v>
      </c>
      <c r="AI33" s="61">
        <f t="shared" si="4"/>
        <v>464.89731704500787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3.2932918217362623E-4</v>
      </c>
      <c r="E34" s="47">
        <f t="shared" ca="1" si="1"/>
        <v>3.7103537518046409E-4</v>
      </c>
      <c r="F34" s="48">
        <f t="shared" si="6"/>
        <v>110000.00000000001</v>
      </c>
      <c r="G34" s="49">
        <f t="shared" si="7"/>
        <v>76057.449291750294</v>
      </c>
      <c r="H34" s="78">
        <f t="shared" si="8"/>
        <v>20</v>
      </c>
      <c r="I34" s="48" cm="1">
        <f t="array" aca="1" ref="I34" ca="1">D34*(F34-H34)*OFFSET($X$5:$X$75,B34,0,1)</f>
        <v>25.976727898276053</v>
      </c>
      <c r="J34" s="49" cm="1">
        <f t="array" aca="1" ref="J34" ca="1">E34*(G34-H34)*OFFSET($X$5:$X$75,B34,0,1)</f>
        <v>20.234075775431361</v>
      </c>
      <c r="K34" s="72">
        <f t="shared" ca="1" si="9"/>
        <v>2.473569167869792E-3</v>
      </c>
      <c r="L34" s="67">
        <f t="shared" si="0"/>
        <v>90.568079205167678</v>
      </c>
      <c r="M34" s="68" cm="1">
        <f t="array" aca="1" ref="M34" ca="1">L34*K34*OFFSET($X$5:$X$75,B34,0,1)</f>
        <v>0.16067182636468577</v>
      </c>
      <c r="N34" s="67">
        <f t="shared" si="10"/>
        <v>465.65785280663442</v>
      </c>
      <c r="O34" s="81" cm="1">
        <f t="array" aca="1" ref="O34" ca="1">N34*K34*OFFSET($X$5:$X$75,B34,0,1)</f>
        <v>0.82609787386581746</v>
      </c>
      <c r="P34" s="85">
        <f t="shared" ca="1" si="2"/>
        <v>63.504396482021662</v>
      </c>
      <c r="U34" s="6">
        <v>29</v>
      </c>
      <c r="V34" s="94">
        <v>1.072E-2</v>
      </c>
      <c r="W34" s="19">
        <f t="shared" si="13"/>
        <v>2.0519999999999983E-2</v>
      </c>
      <c r="X34" s="20">
        <f t="shared" si="11"/>
        <v>0.73280180681018769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77507.474827662139</v>
      </c>
      <c r="AH34" s="58">
        <f t="shared" si="3"/>
        <v>1550.1494965532429</v>
      </c>
      <c r="AI34" s="61">
        <f t="shared" si="4"/>
        <v>465.04484896597285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2.6121402323231902E-4</v>
      </c>
      <c r="E35" s="47">
        <f t="shared" ca="1" si="1"/>
        <v>2.6598069157735053E-4</v>
      </c>
      <c r="F35" s="48">
        <f t="shared" si="6"/>
        <v>110000.00000000001</v>
      </c>
      <c r="G35" s="49">
        <f t="shared" si="7"/>
        <v>76188.936292936167</v>
      </c>
      <c r="H35" s="78">
        <f t="shared" si="8"/>
        <v>20</v>
      </c>
      <c r="I35" s="48" cm="1">
        <f t="array" aca="1" ref="I35" ca="1">D35*(F35-H35)*OFFSET($X$5:$X$75,B35,0,1)</f>
        <v>20.157034532437503</v>
      </c>
      <c r="J35" s="49" cm="1">
        <f t="array" aca="1" ref="J35" ca="1">E35*(G35-H35)*OFFSET($X$5:$X$75,B35,0,1)</f>
        <v>14.214920586500831</v>
      </c>
      <c r="K35" s="72">
        <f t="shared" ca="1" si="9"/>
        <v>1.7732046105157018E-3</v>
      </c>
      <c r="L35" s="67">
        <f t="shared" si="0"/>
        <v>92.379440789271001</v>
      </c>
      <c r="M35" s="68" cm="1">
        <f t="array" aca="1" ref="M35" ca="1">L35*K35*OFFSET($X$5:$X$75,B35,0,1)</f>
        <v>0.11493455456211994</v>
      </c>
      <c r="N35" s="67">
        <f t="shared" si="10"/>
        <v>466.46287526287449</v>
      </c>
      <c r="O35" s="81" cm="1">
        <f t="array" aca="1" ref="O35" ca="1">N35*K35*OFFSET($X$5:$X$75,B35,0,1)</f>
        <v>0.58035318605577446</v>
      </c>
      <c r="P35" s="85">
        <f t="shared" ca="1" si="2"/>
        <v>48.324458156270623</v>
      </c>
      <c r="U35" s="6">
        <v>30</v>
      </c>
      <c r="V35" s="94">
        <v>1.108E-2</v>
      </c>
      <c r="W35" s="19">
        <f t="shared" si="13"/>
        <v>2.1519999999999984E-2</v>
      </c>
      <c r="X35" s="20">
        <f t="shared" si="11"/>
        <v>0.71720038531663488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77609.642134439069</v>
      </c>
      <c r="AH35" s="58">
        <f t="shared" si="3"/>
        <v>1552.1928426887814</v>
      </c>
      <c r="AI35" s="61">
        <f t="shared" si="4"/>
        <v>465.65785280663442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2.0350882507800606E-4</v>
      </c>
      <c r="E36" s="47">
        <f t="shared" ca="1" si="1"/>
        <v>1.8690148435590007E-4</v>
      </c>
      <c r="F36" s="48">
        <f t="shared" si="6"/>
        <v>110000.00000000001</v>
      </c>
      <c r="G36" s="49">
        <f t="shared" si="7"/>
        <v>76349.657965198028</v>
      </c>
      <c r="H36" s="78">
        <f t="shared" si="8"/>
        <v>20</v>
      </c>
      <c r="I36" s="48" cm="1">
        <f t="array" aca="1" ref="I36" ca="1">D36*(F36-H36)*OFFSET($X$5:$X$75,B36,0,1)</f>
        <v>15.35763312646106</v>
      </c>
      <c r="J36" s="49" cm="1">
        <f t="array" aca="1" ref="J36" ca="1">E36*(G36-H36)*OFFSET($X$5:$X$75,B36,0,1)</f>
        <v>9.788888757918043</v>
      </c>
      <c r="K36" s="72">
        <f t="shared" ca="1" si="9"/>
        <v>1.2460098957060323E-3</v>
      </c>
      <c r="L36" s="67">
        <f t="shared" si="0"/>
        <v>94.227029605056444</v>
      </c>
      <c r="M36" s="68" cm="1">
        <f t="array" aca="1" ref="M36" ca="1">L36*K36*OFFSET($X$5:$X$75,B36,0,1)</f>
        <v>8.0560901697696849E-2</v>
      </c>
      <c r="N36" s="67">
        <f t="shared" si="10"/>
        <v>467.44688550121236</v>
      </c>
      <c r="O36" s="81" cm="1">
        <f t="array" aca="1" ref="O36" ca="1">N36*K36*OFFSET($X$5:$X$75,B36,0,1)</f>
        <v>0.39965116962295616</v>
      </c>
      <c r="P36" s="85">
        <f t="shared" ca="1" si="2"/>
        <v>36.18299132243218</v>
      </c>
      <c r="U36" s="6">
        <v>31</v>
      </c>
      <c r="V36" s="94">
        <v>1.1429999999999999E-2</v>
      </c>
      <c r="W36" s="19">
        <f t="shared" si="13"/>
        <v>2.1930000000000005E-2</v>
      </c>
      <c r="X36" s="20">
        <f t="shared" si="11"/>
        <v>0.70164338682905525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77743.812543812412</v>
      </c>
      <c r="AH36" s="58">
        <f t="shared" si="3"/>
        <v>1554.8762508762484</v>
      </c>
      <c r="AI36" s="61">
        <f t="shared" si="4"/>
        <v>466.46287526287449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1.5284536761273556E-4</v>
      </c>
      <c r="E37" s="47">
        <f t="shared" ca="1" si="1"/>
        <v>1.2833993794081415E-4</v>
      </c>
      <c r="F37" s="48">
        <f t="shared" si="6"/>
        <v>110000.00000000001</v>
      </c>
      <c r="G37" s="49">
        <f t="shared" si="7"/>
        <v>76562.763664163809</v>
      </c>
      <c r="H37" s="78">
        <f t="shared" si="8"/>
        <v>20</v>
      </c>
      <c r="I37" s="48" cm="1">
        <f t="array" aca="1" ref="I37" ca="1">D37*(F37-H37)*OFFSET($X$5:$X$75,B37,0,1)</f>
        <v>11.27220536221497</v>
      </c>
      <c r="J37" s="49" cm="1">
        <f t="array" aca="1" ref="J37" ca="1">E37*(G37-H37)*OFFSET($X$5:$X$75,B37,0,1)</f>
        <v>6.5873214990509323</v>
      </c>
      <c r="K37" s="72">
        <f t="shared" ca="1" si="9"/>
        <v>8.555995862721263E-4</v>
      </c>
      <c r="L37" s="67">
        <f t="shared" si="0"/>
        <v>96.111570197157576</v>
      </c>
      <c r="M37" s="68" cm="1">
        <f t="array" aca="1" ref="M37" ca="1">L37*K37*OFFSET($X$5:$X$75,B37,0,1)</f>
        <v>5.5142840625679243E-2</v>
      </c>
      <c r="N37" s="67">
        <f t="shared" si="10"/>
        <v>468.75161427039069</v>
      </c>
      <c r="O37" s="81" cm="1">
        <f t="array" aca="1" ref="O37" ca="1">N37*K37*OFFSET($X$5:$X$75,B37,0,1)</f>
        <v>0.26894051887528592</v>
      </c>
      <c r="P37" s="85">
        <f t="shared" ca="1" si="2"/>
        <v>26.314596400988361</v>
      </c>
      <c r="U37" s="6">
        <v>32</v>
      </c>
      <c r="V37" s="94">
        <v>1.1769999999999999E-2</v>
      </c>
      <c r="W37" s="19">
        <f t="shared" si="13"/>
        <v>2.2309999999999997E-2</v>
      </c>
      <c r="X37" s="20">
        <f t="shared" si="11"/>
        <v>0.68616304813531848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77907.814250202064</v>
      </c>
      <c r="AH37" s="58">
        <f t="shared" si="3"/>
        <v>1558.1562850040414</v>
      </c>
      <c r="AI37" s="61">
        <f t="shared" si="4"/>
        <v>467.44688550121236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1.1203712852785852E-4</v>
      </c>
      <c r="E38" s="47">
        <f t="shared" ca="1" si="1"/>
        <v>8.6162142107781698E-5</v>
      </c>
      <c r="F38" s="48">
        <f t="shared" si="6"/>
        <v>110000.00000000001</v>
      </c>
      <c r="G38" s="49">
        <f t="shared" si="7"/>
        <v>76802.572615667392</v>
      </c>
      <c r="H38" s="78">
        <f t="shared" si="8"/>
        <v>20</v>
      </c>
      <c r="I38" s="48" cm="1">
        <f t="array" aca="1" ref="I38" ca="1">D38*(F38-H38)*OFFSET($X$5:$X$75,B38,0,1)</f>
        <v>8.0720992064485362</v>
      </c>
      <c r="J38" s="49" cm="1">
        <f t="array" aca="1" ref="J38" ca="1">E38*(G38-H38)*OFFSET($X$5:$X$75,B38,0,1)</f>
        <v>4.3340104352215443</v>
      </c>
      <c r="K38" s="72">
        <f t="shared" ca="1" si="9"/>
        <v>5.7441428071857651E-4</v>
      </c>
      <c r="L38" s="67">
        <f t="shared" si="0"/>
        <v>98.03380160110072</v>
      </c>
      <c r="M38" s="68" cm="1">
        <f t="array" aca="1" ref="M38" ca="1">L38*K38*OFFSET($X$5:$X$75,B38,0,1)</f>
        <v>3.6890273809948422E-2</v>
      </c>
      <c r="N38" s="67">
        <f t="shared" si="10"/>
        <v>470.21983234082074</v>
      </c>
      <c r="O38" s="81" cm="1">
        <f t="array" aca="1" ref="O38" ca="1">N38*K38*OFFSET($X$5:$X$75,B38,0,1)</f>
        <v>0.1769444628548012</v>
      </c>
      <c r="P38" s="85">
        <f t="shared" ca="1" si="2"/>
        <v>18.723805357465224</v>
      </c>
      <c r="U38" s="6">
        <v>33</v>
      </c>
      <c r="V38" s="94">
        <v>1.2109999999999999E-2</v>
      </c>
      <c r="W38" s="19">
        <f t="shared" si="13"/>
        <v>2.299000000000001E-2</v>
      </c>
      <c r="X38" s="20">
        <f t="shared" si="11"/>
        <v>0.67056811034173913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78125.269045065113</v>
      </c>
      <c r="AH38" s="58">
        <f t="shared" si="3"/>
        <v>1562.5053809013023</v>
      </c>
      <c r="AI38" s="61">
        <f t="shared" si="4"/>
        <v>468.75161427039069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8.0185830505165675E-5</v>
      </c>
      <c r="E39" s="47">
        <f t="shared" ca="1" si="1"/>
        <v>5.6432251512435666E-5</v>
      </c>
      <c r="F39" s="48">
        <f t="shared" si="6"/>
        <v>110000.00000000001</v>
      </c>
      <c r="G39" s="49">
        <f t="shared" si="7"/>
        <v>77067.019767274673</v>
      </c>
      <c r="H39" s="78">
        <f t="shared" si="8"/>
        <v>20</v>
      </c>
      <c r="I39" s="48" cm="1">
        <f t="array" aca="1" ref="I39" ca="1">D39*(F39-H39)*OFFSET($X$5:$X$75,B39,0,1)</f>
        <v>5.6422903548790959</v>
      </c>
      <c r="J39" s="49" cm="1">
        <f t="array" aca="1" ref="J39" ca="1">E39*(G39-H39)*OFFSET($X$5:$X$75,B39,0,1)</f>
        <v>2.7818089936731445</v>
      </c>
      <c r="K39" s="72">
        <f t="shared" ca="1" si="9"/>
        <v>3.7621501008293628E-4</v>
      </c>
      <c r="L39" s="67">
        <f t="shared" si="0"/>
        <v>99.994477633122742</v>
      </c>
      <c r="M39" s="68" cm="1">
        <f t="array" aca="1" ref="M39" ca="1">L39*K39*OFFSET($X$5:$X$75,B39,0,1)</f>
        <v>2.4068898709533375E-2</v>
      </c>
      <c r="N39" s="67">
        <f t="shared" si="10"/>
        <v>471.83889653433476</v>
      </c>
      <c r="O39" s="81" cm="1">
        <f t="array" aca="1" ref="O39" ca="1">N39*K39*OFFSET($X$5:$X$75,B39,0,1)</f>
        <v>0.11357269798008388</v>
      </c>
      <c r="P39" s="85">
        <f t="shared" ca="1" si="2"/>
        <v>13.026880984942366</v>
      </c>
      <c r="U39" s="6">
        <v>34</v>
      </c>
      <c r="V39" s="94">
        <v>1.244E-2</v>
      </c>
      <c r="W39" s="19">
        <f t="shared" si="13"/>
        <v>2.3330000000000017E-2</v>
      </c>
      <c r="X39" s="20">
        <f t="shared" si="11"/>
        <v>0.65510483678120068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78369.972056803454</v>
      </c>
      <c r="AH39" s="58">
        <f t="shared" si="3"/>
        <v>1567.3994411360691</v>
      </c>
      <c r="AI39" s="61">
        <f t="shared" si="4"/>
        <v>470.21983234082074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5.5975846335676724E-5</v>
      </c>
      <c r="E40" s="47">
        <f t="shared" ca="1" si="1"/>
        <v>3.5939539209795455E-5</v>
      </c>
      <c r="F40" s="48">
        <f t="shared" si="6"/>
        <v>110000.00000000001</v>
      </c>
      <c r="G40" s="49">
        <f t="shared" si="7"/>
        <v>77381.88602777943</v>
      </c>
      <c r="H40" s="78">
        <f t="shared" si="8"/>
        <v>20</v>
      </c>
      <c r="I40" s="48" cm="1">
        <f t="array" aca="1" ref="I40" ca="1">D40*(F40-H40)*OFFSET($X$5:$X$75,B40,0,1)</f>
        <v>3.8442692556712585</v>
      </c>
      <c r="J40" s="49" cm="1">
        <f t="array" aca="1" ref="J40" ca="1">E40*(G40-H40)*OFFSET($X$5:$X$75,B40,0,1)</f>
        <v>1.7361968660756533</v>
      </c>
      <c r="K40" s="72">
        <f t="shared" ca="1" si="9"/>
        <v>2.3959692806533491E-4</v>
      </c>
      <c r="L40" s="67">
        <f t="shared" si="0"/>
        <v>101.99436718578518</v>
      </c>
      <c r="M40" s="68" cm="1">
        <f t="array" aca="1" ref="M40" ca="1">L40*K40*OFFSET($X$5:$X$75,B40,0,1)</f>
        <v>1.5260081310303611E-2</v>
      </c>
      <c r="N40" s="67">
        <f t="shared" si="10"/>
        <v>473.76664914967</v>
      </c>
      <c r="O40" s="81" cm="1">
        <f t="array" aca="1" ref="O40" ca="1">N40*K40*OFFSET($X$5:$X$75,B40,0,1)</f>
        <v>7.0883498644243204E-2</v>
      </c>
      <c r="P40" s="85">
        <f t="shared" ca="1" si="2"/>
        <v>8.8474986195384488</v>
      </c>
      <c r="U40" s="6">
        <v>35</v>
      </c>
      <c r="V40" s="94">
        <v>1.2760000000000001E-2</v>
      </c>
      <c r="W40" s="19">
        <f t="shared" si="13"/>
        <v>2.3639999999999994E-2</v>
      </c>
      <c r="X40" s="20">
        <f t="shared" si="11"/>
        <v>0.63979977700844592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78639.816089055792</v>
      </c>
      <c r="AH40" s="58">
        <f t="shared" si="3"/>
        <v>1572.7963217811159</v>
      </c>
      <c r="AI40" s="61">
        <f t="shared" si="4"/>
        <v>471.83889653433476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3.6966695017334915E-5</v>
      </c>
      <c r="E41" s="47">
        <f t="shared" ca="1" si="1"/>
        <v>2.2152231377974632E-5</v>
      </c>
      <c r="F41" s="48">
        <f t="shared" si="6"/>
        <v>110000.00000000001</v>
      </c>
      <c r="G41" s="49">
        <f t="shared" si="7"/>
        <v>77719.02001376322</v>
      </c>
      <c r="H41" s="78">
        <f t="shared" si="8"/>
        <v>20</v>
      </c>
      <c r="I41" s="48" cm="1">
        <f t="array" aca="1" ref="I41" ca="1">D41*(F41-H41)*OFFSET($X$5:$X$75,B41,0,1)</f>
        <v>2.477204297026391</v>
      </c>
      <c r="J41" s="49" cm="1">
        <f t="array" aca="1" ref="J41" ca="1">E41*(G41-H41)*OFFSET($X$5:$X$75,B41,0,1)</f>
        <v>1.048746453035321</v>
      </c>
      <c r="K41" s="72">
        <f t="shared" ca="1" si="9"/>
        <v>1.4768154251986273E-4</v>
      </c>
      <c r="L41" s="67">
        <f t="shared" si="0"/>
        <v>104.0342545295009</v>
      </c>
      <c r="M41" s="68" cm="1">
        <f t="array" aca="1" ref="M41" ca="1">L41*K41*OFFSET($X$5:$X$75,B41,0,1)</f>
        <v>9.3613840871853947E-3</v>
      </c>
      <c r="N41" s="67">
        <f t="shared" si="10"/>
        <v>475.83073477814219</v>
      </c>
      <c r="O41" s="81" cm="1">
        <f t="array" aca="1" ref="O41" ca="1">N41*K41*OFFSET($X$5:$X$75,B41,0,1)</f>
        <v>4.2816996083561057E-2</v>
      </c>
      <c r="P41" s="85">
        <f t="shared" ca="1" si="2"/>
        <v>5.7318963094866833</v>
      </c>
      <c r="U41" s="6">
        <v>36</v>
      </c>
      <c r="V41" s="94">
        <v>1.308E-2</v>
      </c>
      <c r="W41" s="19">
        <f t="shared" si="13"/>
        <v>2.4279999999999968E-2</v>
      </c>
      <c r="X41" s="20">
        <f t="shared" si="11"/>
        <v>0.62445250821651899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78961.108191611667</v>
      </c>
      <c r="AH41" s="58">
        <f t="shared" si="3"/>
        <v>1579.2221638322335</v>
      </c>
      <c r="AI41" s="61">
        <f t="shared" si="4"/>
        <v>473.76664914967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2.3733228308741888E-5</v>
      </c>
      <c r="E42" s="47">
        <f t="shared" ca="1" si="1"/>
        <v>1.3284392418678197E-5</v>
      </c>
      <c r="F42" s="48">
        <f t="shared" si="6"/>
        <v>110000.00000000001</v>
      </c>
      <c r="G42" s="49">
        <f t="shared" si="7"/>
        <v>78046.695507954122</v>
      </c>
      <c r="H42" s="78">
        <f t="shared" si="8"/>
        <v>20</v>
      </c>
      <c r="I42" s="48" cm="1">
        <f t="array" aca="1" ref="I42" ca="1">D42*(F42-H42)*OFFSET($X$5:$X$75,B42,0,1)</f>
        <v>1.5520542198856082</v>
      </c>
      <c r="J42" s="49" cm="1">
        <f t="array" aca="1" ref="J42" ca="1">E42*(G42-H42)*OFFSET($X$5:$X$75,B42,0,1)</f>
        <v>0.61634129597876264</v>
      </c>
      <c r="K42" s="72">
        <f t="shared" ca="1" si="9"/>
        <v>8.8562616124553188E-5</v>
      </c>
      <c r="L42" s="67">
        <f t="shared" si="0"/>
        <v>106.11493962009094</v>
      </c>
      <c r="M42" s="68" cm="1">
        <f t="array" aca="1" ref="M42" ca="1">L42*K42*OFFSET($X$5:$X$75,B42,0,1)</f>
        <v>5.5880891347424629E-3</v>
      </c>
      <c r="N42" s="67">
        <f t="shared" si="10"/>
        <v>477.83691127318849</v>
      </c>
      <c r="O42" s="81" cm="1">
        <f t="array" aca="1" ref="O42" ca="1">N42*K42*OFFSET($X$5:$X$75,B42,0,1)</f>
        <v>2.5163235842420906E-2</v>
      </c>
      <c r="P42" s="85">
        <f t="shared" ca="1" si="2"/>
        <v>3.6137970213752353</v>
      </c>
      <c r="U42" s="6">
        <v>37</v>
      </c>
      <c r="V42" s="94">
        <v>1.3390000000000001E-2</v>
      </c>
      <c r="W42" s="19">
        <f t="shared" si="13"/>
        <v>2.4550000000000072E-2</v>
      </c>
      <c r="X42" s="20">
        <f t="shared" si="11"/>
        <v>0.60930884815292552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79305.122463023697</v>
      </c>
      <c r="AH42" s="58">
        <f t="shared" si="3"/>
        <v>1586.102449260474</v>
      </c>
      <c r="AI42" s="61">
        <f t="shared" si="4"/>
        <v>475.83073477814219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1.4747334025205398E-5</v>
      </c>
      <c r="E43" s="47">
        <f t="shared" ca="1" si="1"/>
        <v>7.7317493095651819E-6</v>
      </c>
      <c r="F43" s="48">
        <f t="shared" si="6"/>
        <v>110000.00000000001</v>
      </c>
      <c r="G43" s="49">
        <f t="shared" si="7"/>
        <v>78421.223654888337</v>
      </c>
      <c r="H43" s="78">
        <f t="shared" si="8"/>
        <v>20</v>
      </c>
      <c r="I43" s="48" cm="1">
        <f t="array" aca="1" ref="I43" ca="1">D43*(F43-H43)*OFFSET($X$5:$X$75,B43,0,1)</f>
        <v>0.94061211873508066</v>
      </c>
      <c r="J43" s="49" cm="1">
        <f t="array" aca="1" ref="J43" ca="1">E43*(G43-H43)*OFFSET($X$5:$X$75,B43,0,1)</f>
        <v>0.35154744241139679</v>
      </c>
      <c r="K43" s="72">
        <f t="shared" ca="1" si="9"/>
        <v>5.15449953971331E-5</v>
      </c>
      <c r="L43" s="67">
        <f t="shared" si="0"/>
        <v>108.23723841249272</v>
      </c>
      <c r="M43" s="68" cm="1">
        <f t="array" aca="1" ref="M43" ca="1">L43*K43*OFFSET($X$5:$X$75,B43,0,1)</f>
        <v>3.235538304444605E-3</v>
      </c>
      <c r="N43" s="67">
        <f t="shared" si="10"/>
        <v>480.12994074421431</v>
      </c>
      <c r="O43" s="81" cm="1">
        <f t="array" aca="1" ref="O43" ca="1">N43*K43*OFFSET($X$5:$X$75,B43,0,1)</f>
        <v>1.435253557069063E-2</v>
      </c>
      <c r="P43" s="85">
        <f t="shared" ca="1" si="2"/>
        <v>2.2089211953249221</v>
      </c>
      <c r="U43" s="6">
        <v>38</v>
      </c>
      <c r="V43" s="94">
        <v>1.3679999999999999E-2</v>
      </c>
      <c r="W43" s="19">
        <f t="shared" si="13"/>
        <v>2.4409999999999932E-2</v>
      </c>
      <c r="X43" s="20">
        <f t="shared" si="11"/>
        <v>0.59461567886813849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79639.48521219808</v>
      </c>
      <c r="AH43" s="58">
        <f t="shared" si="3"/>
        <v>1592.7897042439618</v>
      </c>
      <c r="AI43" s="61">
        <f t="shared" si="4"/>
        <v>477.83691127318849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8.8898774074264778E-6</v>
      </c>
      <c r="E44" s="47">
        <f t="shared" ca="1" si="1"/>
        <v>4.3598868093495945E-6</v>
      </c>
      <c r="F44" s="48">
        <f t="shared" si="6"/>
        <v>110000.00000000001</v>
      </c>
      <c r="G44" s="49">
        <f t="shared" si="7"/>
        <v>78811.733911717296</v>
      </c>
      <c r="H44" s="78">
        <f t="shared" si="8"/>
        <v>20</v>
      </c>
      <c r="I44" s="48" cm="1">
        <f t="array" aca="1" ref="I44" ca="1">D44*(F44-H44)*OFFSET($X$5:$X$75,B44,0,1)</f>
        <v>0.55291915125377955</v>
      </c>
      <c r="J44" s="49" cm="1">
        <f t="array" aca="1" ref="J44" ca="1">E44*(G44-H44)*OFFSET($X$5:$X$75,B44,0,1)</f>
        <v>0.19427101867274299</v>
      </c>
      <c r="K44" s="72">
        <f t="shared" ca="1" si="9"/>
        <v>2.9065912062362521E-5</v>
      </c>
      <c r="L44" s="67">
        <f t="shared" si="0"/>
        <v>110.40198318074259</v>
      </c>
      <c r="M44" s="68" cm="1">
        <f t="array" aca="1" ref="M44" ca="1">L44*K44*OFFSET($X$5:$X$75,B44,0,1)</f>
        <v>1.8147339973563622E-3</v>
      </c>
      <c r="N44" s="67">
        <f t="shared" si="10"/>
        <v>482.52081986765694</v>
      </c>
      <c r="O44" s="81" cm="1">
        <f t="array" aca="1" ref="O44" ca="1">N44*K44*OFFSET($X$5:$X$75,B44,0,1)</f>
        <v>7.9314420902435491E-3</v>
      </c>
      <c r="P44" s="85">
        <f t="shared" ca="1" si="2"/>
        <v>1.3104157852523532</v>
      </c>
      <c r="U44" s="6">
        <v>39</v>
      </c>
      <c r="V44" s="94">
        <v>1.397E-2</v>
      </c>
      <c r="W44" s="19">
        <f t="shared" si="13"/>
        <v>2.4990000000000068E-2</v>
      </c>
      <c r="X44" s="20">
        <f t="shared" si="11"/>
        <v>0.57994036482220268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80021.656790702385</v>
      </c>
      <c r="AH44" s="58">
        <f t="shared" si="3"/>
        <v>1600.4331358140478</v>
      </c>
      <c r="AI44" s="61">
        <f t="shared" si="4"/>
        <v>480.12994074421431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5.2471575146852541E-6</v>
      </c>
      <c r="E45" s="47">
        <f t="shared" ca="1" si="1"/>
        <v>2.3724221768331839E-6</v>
      </c>
      <c r="F45" s="48">
        <f t="shared" si="6"/>
        <v>110000.00000000001</v>
      </c>
      <c r="G45" s="49">
        <f t="shared" si="7"/>
        <v>79216.070292406366</v>
      </c>
      <c r="H45" s="78">
        <f t="shared" si="8"/>
        <v>20</v>
      </c>
      <c r="I45" s="48" cm="1">
        <f t="array" aca="1" ref="I45" ca="1">D45*(F45-H45)*OFFSET($X$5:$X$75,B45,0,1)</f>
        <v>0.31819520138334989</v>
      </c>
      <c r="J45" s="49" cm="1">
        <f t="array" aca="1" ref="J45" ca="1">E45*(G45-H45)*OFFSET($X$5:$X$75,B45,0,1)</f>
        <v>0.10359801079860895</v>
      </c>
      <c r="K45" s="72">
        <f t="shared" ca="1" si="9"/>
        <v>1.581614784558645E-5</v>
      </c>
      <c r="L45" s="67">
        <f t="shared" si="0"/>
        <v>112.61002284435745</v>
      </c>
      <c r="M45" s="68" cm="1">
        <f t="array" aca="1" ref="M45" ca="1">L45*K45*OFFSET($X$5:$X$75,B45,0,1)</f>
        <v>9.8204993586266083E-4</v>
      </c>
      <c r="N45" s="67">
        <f t="shared" si="10"/>
        <v>484.99634872901856</v>
      </c>
      <c r="O45" s="81" cm="1">
        <f t="array" aca="1" ref="O45" ca="1">N45*K45*OFFSET($X$5:$X$75,B45,0,1)</f>
        <v>4.2295580902355079E-3</v>
      </c>
      <c r="P45" s="85">
        <f t="shared" ca="1" si="2"/>
        <v>0.75907917975896244</v>
      </c>
      <c r="U45" s="6">
        <v>40</v>
      </c>
      <c r="V45" s="94">
        <v>1.4250000000000001E-2</v>
      </c>
      <c r="W45" s="19">
        <f t="shared" si="13"/>
        <v>2.5170000000000026E-2</v>
      </c>
      <c r="X45" s="20">
        <f t="shared" si="11"/>
        <v>0.56552543869953709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80420.136644609491</v>
      </c>
      <c r="AH45" s="58">
        <f t="shared" si="3"/>
        <v>1608.4027328921898</v>
      </c>
      <c r="AI45" s="61">
        <f t="shared" si="4"/>
        <v>482.52081986765694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2.9788247283457916E-6</v>
      </c>
      <c r="E46" s="47">
        <f t="shared" ca="1" si="1"/>
        <v>1.2294852231054182E-6</v>
      </c>
      <c r="F46" s="48">
        <f t="shared" si="6"/>
        <v>110000.00000000001</v>
      </c>
      <c r="G46" s="49">
        <f t="shared" si="7"/>
        <v>79665.488834687189</v>
      </c>
      <c r="H46" s="78">
        <f t="shared" si="8"/>
        <v>20</v>
      </c>
      <c r="I46" s="48" cm="1">
        <f t="array" aca="1" ref="I46" ca="1">D46*(F46-H46)*OFFSET($X$5:$X$75,B46,0,1)</f>
        <v>0.17602875587490588</v>
      </c>
      <c r="J46" s="49" cm="1">
        <f t="array" aca="1" ref="J46" ca="1">E46*(G46-H46)*OFFSET($X$5:$X$75,B46,0,1)</f>
        <v>5.2614984804018029E-2</v>
      </c>
      <c r="K46" s="72">
        <f t="shared" ca="1" si="9"/>
        <v>8.1965681540680116E-6</v>
      </c>
      <c r="L46" s="67">
        <f t="shared" si="0"/>
        <v>114.86222330124458</v>
      </c>
      <c r="M46" s="68" cm="1">
        <f t="array" aca="1" ref="M46" ca="1">L46*K46*OFFSET($X$5:$X$75,B46,0,1)</f>
        <v>5.0586452725260276E-4</v>
      </c>
      <c r="N46" s="67">
        <f t="shared" si="10"/>
        <v>487.74789082461541</v>
      </c>
      <c r="O46" s="81" cm="1">
        <f t="array" aca="1" ref="O46" ca="1">N46*K46*OFFSET($X$5:$X$75,B46,0,1)</f>
        <v>2.1480896775204132E-3</v>
      </c>
      <c r="P46" s="85">
        <f t="shared" ca="1" si="2"/>
        <v>0.42247771244519522</v>
      </c>
      <c r="U46" s="6">
        <v>41</v>
      </c>
      <c r="V46" s="94">
        <v>1.452E-2</v>
      </c>
      <c r="W46" s="19">
        <f t="shared" si="13"/>
        <v>2.5319999999999898E-2</v>
      </c>
      <c r="X46" s="20">
        <f t="shared" si="11"/>
        <v>0.55138609408374339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80832.724788169755</v>
      </c>
      <c r="AH46" s="58">
        <f t="shared" si="3"/>
        <v>1616.6544957633951</v>
      </c>
      <c r="AI46" s="61">
        <f t="shared" si="4"/>
        <v>484.99634872901856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1.5622225038716499E-6</v>
      </c>
      <c r="E47" s="47">
        <f t="shared" ca="1" si="1"/>
        <v>5.9823873038773657E-7</v>
      </c>
      <c r="F47" s="48">
        <f t="shared" si="6"/>
        <v>110000.00000000001</v>
      </c>
      <c r="G47" s="49">
        <f t="shared" si="7"/>
        <v>80091.823589903666</v>
      </c>
      <c r="H47" s="78">
        <f t="shared" si="8"/>
        <v>20</v>
      </c>
      <c r="I47" s="48" cm="1">
        <f t="array" aca="1" ref="I47" ca="1">D47*(F47-H47)*OFFSET($X$5:$X$75,B47,0,1)</f>
        <v>8.9989052173418058E-2</v>
      </c>
      <c r="J47" s="49" cm="1">
        <f t="array" aca="1" ref="J47" ca="1">E47*(G47-H47)*OFFSET($X$5:$X$75,B47,0,1)</f>
        <v>2.5089229156499481E-2</v>
      </c>
      <c r="K47" s="72">
        <f t="shared" ca="1" si="9"/>
        <v>3.988258202616802E-6</v>
      </c>
      <c r="L47" s="67">
        <f t="shared" si="0"/>
        <v>117.15946776726946</v>
      </c>
      <c r="M47" s="68" cm="1">
        <f t="array" aca="1" ref="M47" ca="1">L47*K47*OFFSET($X$5:$X$75,B47,0,1)</f>
        <v>2.4473367391961333E-4</v>
      </c>
      <c r="N47" s="67">
        <f t="shared" si="10"/>
        <v>490.35810361165505</v>
      </c>
      <c r="O47" s="81" cm="1">
        <f t="array" aca="1" ref="O47" ca="1">N47*K47*OFFSET($X$5:$X$75,B47,0,1)</f>
        <v>1.0243059525630658E-3</v>
      </c>
      <c r="P47" s="85">
        <f t="shared" ca="1" si="2"/>
        <v>0.21822688453944711</v>
      </c>
      <c r="U47" s="6">
        <v>42</v>
      </c>
      <c r="V47" s="94">
        <v>1.4789999999999999E-2</v>
      </c>
      <c r="W47" s="19">
        <f t="shared" si="13"/>
        <v>2.5859999999999994E-2</v>
      </c>
      <c r="X47" s="20">
        <f t="shared" si="11"/>
        <v>0.53731003752796369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81291.3151374359</v>
      </c>
      <c r="AH47" s="58">
        <f t="shared" si="3"/>
        <v>1625.826302748718</v>
      </c>
      <c r="AI47" s="61">
        <f t="shared" si="4"/>
        <v>487.74789082461541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7.6845252376302715E-7</v>
      </c>
      <c r="E48" s="47">
        <f t="shared" ca="1" si="1"/>
        <v>2.7416954524882854E-7</v>
      </c>
      <c r="F48" s="48">
        <f t="shared" si="6"/>
        <v>110000.00000000001</v>
      </c>
      <c r="G48" s="49">
        <f t="shared" si="7"/>
        <v>80560.710188424593</v>
      </c>
      <c r="H48" s="78">
        <f t="shared" si="8"/>
        <v>20</v>
      </c>
      <c r="I48" s="48" cm="1">
        <f t="array" aca="1" ref="I48" ca="1">D48*(F48-H48)*OFFSET($X$5:$X$75,B48,0,1)</f>
        <v>4.3127551351303153E-2</v>
      </c>
      <c r="J48" s="49" cm="1">
        <f t="array" aca="1" ref="J48" ca="1">E48*(G48-H48)*OFFSET($X$5:$X$75,B48,0,1)</f>
        <v>1.1268308043467195E-2</v>
      </c>
      <c r="K48" s="72">
        <f t="shared" ca="1" si="9"/>
        <v>1.8277969683574154E-6</v>
      </c>
      <c r="L48" s="67">
        <f t="shared" si="0"/>
        <v>119.50265712261488</v>
      </c>
      <c r="M48" s="68" cm="1">
        <f t="array" aca="1" ref="M48" ca="1">L48*K48*OFFSET($X$5:$X$75,B48,0,1)</f>
        <v>1.1146269998891343E-4</v>
      </c>
      <c r="N48" s="67">
        <f t="shared" si="10"/>
        <v>493.22883788831382</v>
      </c>
      <c r="O48" s="81" cm="1">
        <f t="array" aca="1" ref="O48" ca="1">N48*K48*OFFSET($X$5:$X$75,B48,0,1)</f>
        <v>4.6004515135606702E-4</v>
      </c>
      <c r="P48" s="85">
        <f t="shared" ca="1" si="2"/>
        <v>0.10591312286963646</v>
      </c>
      <c r="U48" s="6">
        <v>43</v>
      </c>
      <c r="V48" s="94">
        <v>1.504E-2</v>
      </c>
      <c r="W48" s="19">
        <f t="shared" si="13"/>
        <v>2.5540000000000007E-2</v>
      </c>
      <c r="X48" s="20">
        <f t="shared" si="11"/>
        <v>0.52376089817024007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81726.350601942511</v>
      </c>
      <c r="AH48" s="58">
        <f t="shared" si="3"/>
        <v>1634.5270120388502</v>
      </c>
      <c r="AI48" s="61">
        <f t="shared" si="4"/>
        <v>490.35810361165505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3.5280853103140439E-7</v>
      </c>
      <c r="E49" s="47">
        <f t="shared" ca="1" si="1"/>
        <v>1.1777623489705015E-7</v>
      </c>
      <c r="F49" s="48">
        <f t="shared" si="6"/>
        <v>110000.00000000001</v>
      </c>
      <c r="G49" s="49">
        <f t="shared" si="7"/>
        <v>81036.393537622978</v>
      </c>
      <c r="H49" s="78">
        <f t="shared" si="8"/>
        <v>20</v>
      </c>
      <c r="I49" s="48" cm="1">
        <f t="array" aca="1" ref="I49" ca="1">D49*(F49-H49)*OFFSET($X$5:$X$75,B49,0,1)</f>
        <v>1.9290615938534039E-2</v>
      </c>
      <c r="J49" s="49" cm="1">
        <f t="array" aca="1" ref="J49" ca="1">E49*(G49-H49)*OFFSET($X$5:$X$75,B49,0,1)</f>
        <v>4.7437727328506086E-3</v>
      </c>
      <c r="K49" s="72">
        <f t="shared" ca="1" si="9"/>
        <v>7.8517489934555971E-7</v>
      </c>
      <c r="L49" s="67">
        <f t="shared" si="0"/>
        <v>121.89271026506717</v>
      </c>
      <c r="M49" s="68" cm="1">
        <f t="array" aca="1" ref="M49" ca="1">L49*K49*OFFSET($X$5:$X$75,B49,0,1)</f>
        <v>4.7581424784408878E-5</v>
      </c>
      <c r="N49" s="67">
        <f t="shared" si="10"/>
        <v>496.14118492422233</v>
      </c>
      <c r="O49" s="81" cm="1">
        <f t="array" aca="1" ref="O49" ca="1">N49*K49*OFFSET($X$5:$X$75,B49,0,1)</f>
        <v>1.9367117542618841E-4</v>
      </c>
      <c r="P49" s="85">
        <f t="shared" ca="1" si="2"/>
        <v>4.8049837530212074E-2</v>
      </c>
      <c r="U49" s="6">
        <v>44</v>
      </c>
      <c r="V49" s="94">
        <v>1.529E-2</v>
      </c>
      <c r="W49" s="19">
        <f t="shared" si="13"/>
        <v>2.6040000000000063E-2</v>
      </c>
      <c r="X49" s="20">
        <f t="shared" si="11"/>
        <v>0.51029820931564329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82204.806314718968</v>
      </c>
      <c r="AH49" s="58">
        <f t="shared" si="3"/>
        <v>1644.0961262943795</v>
      </c>
      <c r="AI49" s="61">
        <f t="shared" si="4"/>
        <v>493.22883788831382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1.5043116031791704E-7</v>
      </c>
      <c r="E50" s="47">
        <f t="shared" ca="1" si="1"/>
        <v>4.7188520007781936E-8</v>
      </c>
      <c r="F50" s="48">
        <f t="shared" si="6"/>
        <v>110000.00000000001</v>
      </c>
      <c r="G50" s="49">
        <f t="shared" si="7"/>
        <v>81554.022170889002</v>
      </c>
      <c r="H50" s="78">
        <f t="shared" si="8"/>
        <v>20</v>
      </c>
      <c r="I50" s="48" cm="1">
        <f t="array" aca="1" ref="I50" ca="1">D50*(F50-H50)*OFFSET($X$5:$X$75,B50,0,1)</f>
        <v>8.009503908311108E-3</v>
      </c>
      <c r="J50" s="49" cm="1">
        <f t="array" aca="1" ref="J50" ca="1">E50*(G50-H50)*OFFSET($X$5:$X$75,B50,0,1)</f>
        <v>1.862641696323725E-3</v>
      </c>
      <c r="K50" s="72">
        <f t="shared" ca="1" si="9"/>
        <v>3.1459013341710519E-7</v>
      </c>
      <c r="L50" s="67">
        <f t="shared" si="0"/>
        <v>124.33056447036851</v>
      </c>
      <c r="M50" s="68" cm="1">
        <f t="array" aca="1" ref="M50" ca="1">L50*K50*OFFSET($X$5:$X$75,B50,0,1)</f>
        <v>1.8935514064551693E-5</v>
      </c>
      <c r="N50" s="67">
        <f t="shared" si="10"/>
        <v>499.31033982176939</v>
      </c>
      <c r="O50" s="81" cm="1">
        <f t="array" aca="1" ref="O50" ca="1">N50*K50*OFFSET($X$5:$X$75,B50,0,1)</f>
        <v>7.6044840643545218E-5</v>
      </c>
      <c r="P50" s="85">
        <f t="shared" ca="1" si="2"/>
        <v>2.0273923910733935E-2</v>
      </c>
      <c r="U50" s="6">
        <v>45</v>
      </c>
      <c r="V50" s="94">
        <v>1.553E-2</v>
      </c>
      <c r="W50" s="19">
        <f t="shared" si="13"/>
        <v>2.6089999999999947E-2</v>
      </c>
      <c r="X50" s="20">
        <f t="shared" si="11"/>
        <v>0.49715670538371198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82690.197487370388</v>
      </c>
      <c r="AH50" s="58">
        <f t="shared" si="3"/>
        <v>1653.8039497474078</v>
      </c>
      <c r="AI50" s="61">
        <f t="shared" si="4"/>
        <v>496.14118492422233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5.9268859260262246E-8</v>
      </c>
      <c r="E51" s="47">
        <f t="shared" ca="1" si="1"/>
        <v>1.7545567958927083E-8</v>
      </c>
      <c r="F51" s="48">
        <f t="shared" si="6"/>
        <v>110000.00000000001</v>
      </c>
      <c r="G51" s="49">
        <f t="shared" si="7"/>
        <v>82037.211414309102</v>
      </c>
      <c r="H51" s="78">
        <f t="shared" si="8"/>
        <v>20</v>
      </c>
      <c r="I51" s="48" cm="1">
        <f t="array" aca="1" ref="I51" ca="1">D51*(F51-H51)*OFFSET($X$5:$X$75,B51,0,1)</f>
        <v>3.074361634644735E-3</v>
      </c>
      <c r="J51" s="49" cm="1">
        <f t="array" aca="1" ref="J51" ca="1">E51*(G51-H51)*OFFSET($X$5:$X$75,B51,0,1)</f>
        <v>6.787144543545031E-4</v>
      </c>
      <c r="K51" s="72">
        <f t="shared" ca="1" si="9"/>
        <v>1.1697045309140622E-7</v>
      </c>
      <c r="L51" s="67">
        <f t="shared" si="0"/>
        <v>126.81717575977585</v>
      </c>
      <c r="M51" s="68" cm="1">
        <f t="array" aca="1" ref="M51" ca="1">L51*K51*OFFSET($X$5:$X$75,B51,0,1)</f>
        <v>6.9963079527497583E-6</v>
      </c>
      <c r="N51" s="67">
        <f t="shared" si="10"/>
        <v>502.26864131209658</v>
      </c>
      <c r="O51" s="81" cm="1">
        <f t="array" aca="1" ref="O51" ca="1">N51*K51*OFFSET($X$5:$X$75,B51,0,1)</f>
        <v>2.7709386118841664E-5</v>
      </c>
      <c r="P51" s="85">
        <f t="shared" ca="1" si="2"/>
        <v>7.9135109700756052E-3</v>
      </c>
      <c r="U51" s="6">
        <v>46</v>
      </c>
      <c r="V51" s="94">
        <v>1.5769999999999999E-2</v>
      </c>
      <c r="W51" s="19">
        <f t="shared" si="13"/>
        <v>2.6569999999999983E-2</v>
      </c>
      <c r="X51" s="20">
        <f t="shared" si="11"/>
        <v>0.48412119534784842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83218.389970294898</v>
      </c>
      <c r="AH51" s="58">
        <f t="shared" si="3"/>
        <v>1664.367799405898</v>
      </c>
      <c r="AI51" s="61">
        <f t="shared" si="4"/>
        <v>499.31033982176939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2.1468943065453125E-8</v>
      </c>
      <c r="E52" s="47">
        <f t="shared" ca="1" si="1"/>
        <v>6.0234038760486836E-9</v>
      </c>
      <c r="F52" s="48">
        <f t="shared" si="6"/>
        <v>110000.00000000001</v>
      </c>
      <c r="G52" s="49">
        <f t="shared" si="7"/>
        <v>82559.581670687869</v>
      </c>
      <c r="H52" s="78">
        <f t="shared" si="8"/>
        <v>20</v>
      </c>
      <c r="I52" s="48" cm="1">
        <f t="array" aca="1" ref="I52" ca="1">D52*(F52-H52)*OFFSET($X$5:$X$75,B52,0,1)</f>
        <v>1.0844474930936856E-3</v>
      </c>
      <c r="J52" s="49" cm="1">
        <f t="array" aca="1" ref="J52" ca="1">E52*(G52-H52)*OFFSET($X$5:$X$75,B52,0,1)</f>
        <v>2.2834336514080414E-4</v>
      </c>
      <c r="K52" s="72">
        <f t="shared" ca="1" si="9"/>
        <v>4.0156025872216895E-8</v>
      </c>
      <c r="L52" s="67">
        <f t="shared" si="0"/>
        <v>129.35351927497138</v>
      </c>
      <c r="M52" s="68" cm="1">
        <f t="array" aca="1" ref="M52" ca="1">L52*K52*OFFSET($X$5:$X$75,B52,0,1)</f>
        <v>2.3856851310729683E-6</v>
      </c>
      <c r="N52" s="67">
        <f t="shared" si="10"/>
        <v>505.46682655523188</v>
      </c>
      <c r="O52" s="81" cm="1">
        <f t="array" aca="1" ref="O52" ca="1">N52*K52*OFFSET($X$5:$X$75,B52,0,1)</f>
        <v>9.3223957038235948E-6</v>
      </c>
      <c r="P52" s="85">
        <f t="shared" ca="1" si="2"/>
        <v>2.8432203788031625E-3</v>
      </c>
      <c r="U52" s="6">
        <v>47</v>
      </c>
      <c r="V52" s="94">
        <v>1.5990000000000001E-2</v>
      </c>
      <c r="W52" s="19">
        <f t="shared" si="13"/>
        <v>2.6110000000000078E-2</v>
      </c>
      <c r="X52" s="20">
        <f t="shared" si="11"/>
        <v>0.47164438451489088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83711.440218682765</v>
      </c>
      <c r="AH52" s="58">
        <f t="shared" si="3"/>
        <v>1674.2288043736553</v>
      </c>
      <c r="AI52" s="61">
        <f t="shared" si="4"/>
        <v>502.26864131209658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7.1140077015114211E-9</v>
      </c>
      <c r="E53" s="47">
        <f t="shared" ca="1" si="1"/>
        <v>1.8995518348234128E-9</v>
      </c>
      <c r="F53" s="48">
        <f t="shared" si="6"/>
        <v>110000.00000000001</v>
      </c>
      <c r="G53" s="49">
        <f t="shared" si="7"/>
        <v>83121.843675132841</v>
      </c>
      <c r="H53" s="78">
        <f t="shared" si="8"/>
        <v>20</v>
      </c>
      <c r="I53" s="48" cm="1">
        <f t="array" aca="1" ref="I53" ca="1">D53*(F53-H53)*OFFSET($X$5:$X$75,B53,0,1)</f>
        <v>3.4977646785878545E-4</v>
      </c>
      <c r="J53" s="49" cm="1">
        <f t="array" aca="1" ref="J53" ca="1">E53*(G53-H53)*OFFSET($X$5:$X$75,B53,0,1)</f>
        <v>7.057068769148878E-5</v>
      </c>
      <c r="K53" s="72">
        <f t="shared" ca="1" si="9"/>
        <v>1.2663678930715088E-8</v>
      </c>
      <c r="L53" s="67">
        <f t="shared" si="0"/>
        <v>131.94058966047081</v>
      </c>
      <c r="M53" s="68" cm="1">
        <f t="array" aca="1" ref="M53" ca="1">L53*K53*OFFSET($X$5:$X$75,B53,0,1)</f>
        <v>7.469660325555016E-7</v>
      </c>
      <c r="N53" s="67">
        <f t="shared" si="10"/>
        <v>508.90924699060923</v>
      </c>
      <c r="O53" s="81" cm="1">
        <f t="array" aca="1" ref="O53" ca="1">N53*K53*OFFSET($X$5:$X$75,B53,0,1)</f>
        <v>2.8811294699653138E-6</v>
      </c>
      <c r="P53" s="85">
        <f t="shared" ca="1" si="2"/>
        <v>9.3548101659916155E-4</v>
      </c>
      <c r="U53" s="6">
        <v>48</v>
      </c>
      <c r="V53" s="94">
        <v>1.6209999999999999E-2</v>
      </c>
      <c r="W53" s="19">
        <f t="shared" si="13"/>
        <v>2.6549999999999851E-2</v>
      </c>
      <c r="X53" s="20">
        <f t="shared" si="11"/>
        <v>0.45928699632190706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84244.471092538646</v>
      </c>
      <c r="AH53" s="58">
        <f t="shared" si="3"/>
        <v>1684.889421850773</v>
      </c>
      <c r="AI53" s="61">
        <f t="shared" si="4"/>
        <v>505.46682655523188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2.1457790561074952E-9</v>
      </c>
      <c r="E54" s="47">
        <f t="shared" ca="1" si="1"/>
        <v>5.4751790437318803E-10</v>
      </c>
      <c r="F54" s="48">
        <f t="shared" si="6"/>
        <v>110000.00000000001</v>
      </c>
      <c r="G54" s="49">
        <f t="shared" si="7"/>
        <v>83641.082772951573</v>
      </c>
      <c r="H54" s="78">
        <f t="shared" si="8"/>
        <v>20</v>
      </c>
      <c r="I54" s="48" cm="1">
        <f t="array" aca="1" ref="I54" ca="1">D54*(F54-H54)*OFFSET($X$5:$X$75,B54,0,1)</f>
        <v>1.0275024253796201E-4</v>
      </c>
      <c r="J54" s="49" cm="1">
        <f t="array" aca="1" ref="J54" ca="1">E54*(G54-H54)*OFFSET($X$5:$X$75,B54,0,1)</f>
        <v>1.9934174268900935E-5</v>
      </c>
      <c r="K54" s="73">
        <f t="shared" ca="1" si="9"/>
        <v>3.6501193943802536E-9</v>
      </c>
      <c r="L54" s="69">
        <f t="shared" si="0"/>
        <v>134.57940145368025</v>
      </c>
      <c r="M54" s="70" cm="1">
        <f t="array" aca="1" ref="M54" ca="1">L54*K54*OFFSET($X$5:$X$75,B54,0,1)</f>
        <v>2.1387981563661567E-7</v>
      </c>
      <c r="N54" s="69">
        <f t="shared" si="10"/>
        <v>512.08826187521368</v>
      </c>
      <c r="O54" s="82" cm="1">
        <f t="array" aca="1" ref="O54" ca="1">N54*K54*OFFSET($X$5:$X$75,B54,0,1)</f>
        <v>8.1383437477422773E-7</v>
      </c>
      <c r="P54" s="86">
        <f ca="1">D54*(F54-H54)+E54*(G54-H54)+L54*K54-N54*K54+E55*(G55-H55)</f>
        <v>3.6098263182683936E-4</v>
      </c>
      <c r="U54" s="6">
        <v>49</v>
      </c>
      <c r="V54" s="94">
        <v>1.643E-2</v>
      </c>
      <c r="W54" s="19">
        <f t="shared" si="13"/>
        <v>2.6990000000000069E-2</v>
      </c>
      <c r="X54" s="20">
        <f t="shared" si="11"/>
        <v>0.44705663149983715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84818.207831768203</v>
      </c>
      <c r="AH54" s="58">
        <f t="shared" si="3"/>
        <v>1696.364156635364</v>
      </c>
      <c r="AI54" s="61">
        <f t="shared" si="4"/>
        <v>508.90924699060923</v>
      </c>
    </row>
    <row r="55" spans="2:35" ht="17" thickBot="1" x14ac:dyDescent="0.25">
      <c r="B55" s="137" t="s">
        <v>22</v>
      </c>
      <c r="C55" s="138"/>
      <c r="D55" s="50"/>
      <c r="E55" s="51">
        <f ca="1">(1-$S$9)^B54*PRODUCT(OFFSET($AC$5:$AC$124,$C$5,0,B54))</f>
        <v>9.5682240200723684E-10</v>
      </c>
      <c r="F55" s="52"/>
      <c r="G55" s="53">
        <f t="shared" si="7"/>
        <v>84240.189116390713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3.5085824399852326E-5</v>
      </c>
      <c r="K55" s="55"/>
      <c r="U55" s="6">
        <v>50</v>
      </c>
      <c r="V55" s="94">
        <v>1.6629999999999999E-2</v>
      </c>
      <c r="W55" s="19">
        <f t="shared" si="13"/>
        <v>2.6429999999999954E-2</v>
      </c>
      <c r="X55" s="20">
        <f t="shared" si="11"/>
        <v>0.43539570270231465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85348.043645868951</v>
      </c>
      <c r="AH55" s="58">
        <f t="shared" si="3"/>
        <v>1706.960872917379</v>
      </c>
      <c r="AI55" s="61">
        <f t="shared" si="4"/>
        <v>512.08826187521368</v>
      </c>
    </row>
    <row r="56" spans="2:35" x14ac:dyDescent="0.2">
      <c r="K56" s="55"/>
      <c r="U56" s="6">
        <v>51</v>
      </c>
      <c r="V56" s="94">
        <v>1.6840000000000001E-2</v>
      </c>
      <c r="W56" s="19">
        <f t="shared" si="13"/>
        <v>2.7340000000000142E-2</v>
      </c>
      <c r="X56" s="20">
        <f t="shared" si="11"/>
        <v>0.42365323514680364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85959.376649378275</v>
      </c>
      <c r="AH56" s="58">
        <f t="shared" si="3"/>
        <v>1719.1875329875656</v>
      </c>
      <c r="AI56" s="61">
        <f t="shared" si="4"/>
        <v>515.75625989626963</v>
      </c>
    </row>
    <row r="57" spans="2:35" ht="17" thickBot="1" x14ac:dyDescent="0.25">
      <c r="E57" s="34"/>
      <c r="U57" s="6">
        <v>52</v>
      </c>
      <c r="V57" s="94">
        <v>1.704E-2</v>
      </c>
      <c r="W57" s="19">
        <f t="shared" si="13"/>
        <v>2.7239999999999931E-2</v>
      </c>
      <c r="X57" s="20">
        <f t="shared" si="11"/>
        <v>0.4122686825801874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86566.43144752075</v>
      </c>
      <c r="AH57" s="58">
        <f t="shared" si="3"/>
        <v>1731.3286289504151</v>
      </c>
      <c r="AI57" s="61">
        <f t="shared" si="4"/>
        <v>519.39858868512454</v>
      </c>
    </row>
    <row r="58" spans="2:35" ht="17" thickBot="1" x14ac:dyDescent="0.25">
      <c r="B58" s="135" t="s">
        <v>24</v>
      </c>
      <c r="C58" s="136"/>
      <c r="D58" s="54">
        <f ca="1">SUM(D5:E55)</f>
        <v>0.99999999999999967</v>
      </c>
      <c r="U58" s="6">
        <v>53</v>
      </c>
      <c r="V58" s="94">
        <v>1.7229999999999999E-2</v>
      </c>
      <c r="W58" s="19">
        <f t="shared" si="13"/>
        <v>2.7109999999999967E-2</v>
      </c>
      <c r="X58" s="20">
        <f t="shared" si="11"/>
        <v>0.40124221764630841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87166.440961097382</v>
      </c>
      <c r="AH58" s="58">
        <f t="shared" si="3"/>
        <v>1743.3288192219477</v>
      </c>
      <c r="AI58" s="61">
        <f t="shared" si="4"/>
        <v>522.99864576658433</v>
      </c>
    </row>
    <row r="59" spans="2:35" ht="17" thickBot="1" x14ac:dyDescent="0.25">
      <c r="B59" s="135" t="s">
        <v>23</v>
      </c>
      <c r="C59" s="136"/>
      <c r="D59" s="36" t="b">
        <f ca="1">D58=1</f>
        <v>1</v>
      </c>
      <c r="U59" s="6">
        <v>54</v>
      </c>
      <c r="V59" s="94">
        <v>1.7420000000000001E-2</v>
      </c>
      <c r="W59" s="19">
        <f t="shared" si="13"/>
        <v>2.7490000000000125E-2</v>
      </c>
      <c r="X59" s="20">
        <f t="shared" si="11"/>
        <v>0.3903622987231653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87803.968431804358</v>
      </c>
      <c r="AH59" s="58">
        <f t="shared" si="3"/>
        <v>1756.0793686360871</v>
      </c>
      <c r="AI59" s="61">
        <f t="shared" si="4"/>
        <v>526.82381059082616</v>
      </c>
    </row>
    <row r="60" spans="2:35" x14ac:dyDescent="0.2">
      <c r="U60" s="6">
        <v>55</v>
      </c>
      <c r="V60" s="94">
        <v>1.7600000000000001E-2</v>
      </c>
      <c r="W60" s="19">
        <f t="shared" si="13"/>
        <v>2.7320000000000011E-2</v>
      </c>
      <c r="X60" s="20">
        <f t="shared" si="11"/>
        <v>0.37984196285137867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88431.124151801618</v>
      </c>
      <c r="AH60" s="58">
        <f t="shared" si="3"/>
        <v>1768.6224830360325</v>
      </c>
      <c r="AI60" s="61">
        <f t="shared" si="4"/>
        <v>530.58674491080967</v>
      </c>
    </row>
    <row r="61" spans="2:35" x14ac:dyDescent="0.2">
      <c r="E61" s="34"/>
      <c r="U61" s="6">
        <v>56</v>
      </c>
      <c r="V61" s="94">
        <v>1.7770000000000001E-2</v>
      </c>
      <c r="W61" s="19">
        <f t="shared" si="13"/>
        <v>2.7119999999999922E-2</v>
      </c>
      <c r="X61" s="20">
        <f t="shared" si="11"/>
        <v>0.36967908039261604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89044.948674169835</v>
      </c>
      <c r="AH61" s="58">
        <f t="shared" si="3"/>
        <v>1780.8989734833967</v>
      </c>
      <c r="AI61" s="61">
        <f t="shared" si="4"/>
        <v>534.26969204501904</v>
      </c>
    </row>
    <row r="62" spans="2:35" x14ac:dyDescent="0.2">
      <c r="U62" s="6">
        <v>57</v>
      </c>
      <c r="V62" s="94">
        <v>1.7950000000000001E-2</v>
      </c>
      <c r="W62" s="19">
        <f t="shared" si="13"/>
        <v>2.8029999999999999E-2</v>
      </c>
      <c r="X62" s="20">
        <f t="shared" si="11"/>
        <v>0.35946085323620663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89744.664416870481</v>
      </c>
      <c r="AH62" s="58">
        <f t="shared" si="3"/>
        <v>1794.8932883374096</v>
      </c>
      <c r="AI62" s="61">
        <f t="shared" si="4"/>
        <v>538.46798650122287</v>
      </c>
    </row>
    <row r="63" spans="2:35" x14ac:dyDescent="0.2">
      <c r="U63" s="6">
        <v>58</v>
      </c>
      <c r="V63" s="94">
        <v>1.8120000000000001E-2</v>
      </c>
      <c r="W63" s="19">
        <f t="shared" si="13"/>
        <v>2.7810000000000112E-2</v>
      </c>
      <c r="X63" s="20">
        <f t="shared" si="11"/>
        <v>0.34960197007173538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90429.981745539248</v>
      </c>
      <c r="AH63" s="58">
        <f t="shared" si="3"/>
        <v>1808.599634910785</v>
      </c>
      <c r="AI63" s="61">
        <f t="shared" si="4"/>
        <v>542.57989047323554</v>
      </c>
    </row>
    <row r="64" spans="2:35" x14ac:dyDescent="0.2">
      <c r="U64" s="6">
        <v>59</v>
      </c>
      <c r="V64" s="94">
        <v>1.8280000000000001E-2</v>
      </c>
      <c r="W64" s="19">
        <f t="shared" si="13"/>
        <v>2.7560000000000029E-2</v>
      </c>
      <c r="X64" s="20">
        <f t="shared" si="11"/>
        <v>0.34009849913146423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91097.755078241782</v>
      </c>
      <c r="AH64" s="58">
        <f t="shared" si="3"/>
        <v>1821.9551015648358</v>
      </c>
      <c r="AI64" s="61">
        <f t="shared" si="4"/>
        <v>546.58653046945074</v>
      </c>
    </row>
    <row r="65" spans="21:35" x14ac:dyDescent="0.2">
      <c r="U65" s="6">
        <v>60</v>
      </c>
      <c r="V65" s="94">
        <v>1.8440000000000002E-2</v>
      </c>
      <c r="W65" s="19">
        <f t="shared" si="13"/>
        <v>2.7879999999999905E-2</v>
      </c>
      <c r="X65" s="20">
        <f t="shared" si="11"/>
        <v>0.33074751144208603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91799.830778606265</v>
      </c>
      <c r="AH65" s="58">
        <f t="shared" si="3"/>
        <v>1835.9966155721254</v>
      </c>
      <c r="AI65" s="61">
        <f t="shared" si="4"/>
        <v>550.79898467163764</v>
      </c>
    </row>
    <row r="66" spans="21:35" x14ac:dyDescent="0.2">
      <c r="U66" s="6">
        <v>61</v>
      </c>
      <c r="V66" s="94">
        <v>1.8599999999999998E-2</v>
      </c>
      <c r="W66" s="19">
        <f t="shared" si="13"/>
        <v>2.8199999999999781E-2</v>
      </c>
      <c r="X66" s="20">
        <f t="shared" si="11"/>
        <v>0.32155071590012374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92536.924341522259</v>
      </c>
      <c r="AH66" s="58">
        <f t="shared" si="3"/>
        <v>1850.7384868304453</v>
      </c>
      <c r="AI66" s="61">
        <f t="shared" si="4"/>
        <v>555.22154604913362</v>
      </c>
    </row>
    <row r="67" spans="21:35" x14ac:dyDescent="0.2">
      <c r="U67" s="6">
        <v>62</v>
      </c>
      <c r="V67" s="94">
        <v>1.8759999999999999E-2</v>
      </c>
      <c r="W67" s="19">
        <f t="shared" si="13"/>
        <v>2.8520000000000101E-2</v>
      </c>
      <c r="X67" s="20">
        <f t="shared" si="11"/>
        <v>0.3125096282125962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93309.790647443719</v>
      </c>
      <c r="AH67" s="58">
        <f t="shared" si="3"/>
        <v>1866.1958129488744</v>
      </c>
      <c r="AI67" s="61">
        <f t="shared" si="4"/>
        <v>559.85874388466232</v>
      </c>
    </row>
    <row r="68" spans="21:35" x14ac:dyDescent="0.2">
      <c r="U68" s="6">
        <v>63</v>
      </c>
      <c r="V68" s="94">
        <v>1.891E-2</v>
      </c>
      <c r="W68" s="19">
        <f t="shared" si="13"/>
        <v>2.8210000000000068E-2</v>
      </c>
      <c r="X68" s="20">
        <f t="shared" si="11"/>
        <v>0.30381691873474498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94059.948811149457</v>
      </c>
      <c r="AH68" s="58">
        <f t="shared" si="3"/>
        <v>1881.1989762229891</v>
      </c>
      <c r="AI68" s="61">
        <f t="shared" si="4"/>
        <v>564.35969286689681</v>
      </c>
    </row>
    <row r="69" spans="21:35" x14ac:dyDescent="0.2">
      <c r="U69" s="6">
        <v>64</v>
      </c>
      <c r="V69" s="94">
        <v>1.9060000000000001E-2</v>
      </c>
      <c r="W69" s="19">
        <f t="shared" si="13"/>
        <v>2.8510000000000035E-2</v>
      </c>
      <c r="X69" s="20">
        <f t="shared" si="11"/>
        <v>0.29527740752986975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94844.586932494174</v>
      </c>
      <c r="AH69" s="58">
        <f t="shared" si="3"/>
        <v>1896.8917386498836</v>
      </c>
      <c r="AI69" s="61">
        <f t="shared" si="4"/>
        <v>569.067521594965</v>
      </c>
    </row>
    <row r="70" spans="21:35" x14ac:dyDescent="0.2">
      <c r="U70" s="6">
        <v>65</v>
      </c>
      <c r="V70" s="94">
        <v>1.9199999999999998E-2</v>
      </c>
      <c r="W70" s="19">
        <f t="shared" si="13"/>
        <v>2.8159999999999963E-2</v>
      </c>
      <c r="X70" s="20">
        <f t="shared" si="11"/>
        <v>0.28707837984570167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95602.303759224757</v>
      </c>
      <c r="AH70" s="58">
        <f t="shared" ref="AH70:AH75" si="14">AG70*$S$7</f>
        <v>1912.0460751844951</v>
      </c>
      <c r="AI70" s="61">
        <f t="shared" ref="AI70:AI75" si="15">AG70*($S$7-$S$8)</f>
        <v>573.61382255534852</v>
      </c>
    </row>
    <row r="71" spans="21:35" x14ac:dyDescent="0.2">
      <c r="U71" s="6">
        <v>66</v>
      </c>
      <c r="V71" s="94">
        <v>1.934E-2</v>
      </c>
      <c r="W71" s="19">
        <f t="shared" si="13"/>
        <v>2.8440000000000021E-2</v>
      </c>
      <c r="X71" s="20">
        <f t="shared" ref="X71:X75" si="16">EXP(-V71*U71)</f>
        <v>0.27902887720218367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96393.060291646718</v>
      </c>
      <c r="AH71" s="58">
        <f t="shared" si="14"/>
        <v>1927.8612058329345</v>
      </c>
      <c r="AI71" s="61">
        <f t="shared" si="15"/>
        <v>578.35836174988037</v>
      </c>
    </row>
    <row r="72" spans="21:35" x14ac:dyDescent="0.2">
      <c r="U72" s="6">
        <v>67</v>
      </c>
      <c r="V72" s="94">
        <v>1.9480000000000001E-2</v>
      </c>
      <c r="W72" s="19">
        <f t="shared" ref="W72:W75" si="18">V72*U72-V71*U71</f>
        <v>2.8720000000000079E-2</v>
      </c>
      <c r="X72" s="20">
        <f t="shared" si="16"/>
        <v>0.27112915091081591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97217.574528773679</v>
      </c>
      <c r="AH72" s="58">
        <f t="shared" si="14"/>
        <v>1944.3514905754737</v>
      </c>
      <c r="AI72" s="61">
        <f t="shared" si="15"/>
        <v>583.30544717264206</v>
      </c>
    </row>
    <row r="73" spans="21:35" x14ac:dyDescent="0.2">
      <c r="U73" s="6">
        <v>68</v>
      </c>
      <c r="V73" s="94">
        <v>1.9619999999999999E-2</v>
      </c>
      <c r="W73" s="19">
        <f t="shared" si="18"/>
        <v>2.8999999999999693E-2</v>
      </c>
      <c r="X73" s="20">
        <f t="shared" si="16"/>
        <v>0.26337932119161739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98076.598990435858</v>
      </c>
      <c r="AH73" s="58">
        <f t="shared" si="14"/>
        <v>1961.5319798087171</v>
      </c>
      <c r="AI73" s="61">
        <f t="shared" si="15"/>
        <v>588.45959394261513</v>
      </c>
    </row>
    <row r="74" spans="21:35" x14ac:dyDescent="0.2">
      <c r="U74" s="6">
        <v>69</v>
      </c>
      <c r="V74" s="94">
        <v>1.975E-2</v>
      </c>
      <c r="W74" s="19">
        <f t="shared" si="18"/>
        <v>2.8590000000000115E-2</v>
      </c>
      <c r="X74" s="20">
        <f t="shared" si="16"/>
        <v>0.2559559294264841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98902.655477714638</v>
      </c>
      <c r="AH74" s="58">
        <f t="shared" si="14"/>
        <v>1978.0531095542929</v>
      </c>
      <c r="AI74" s="61">
        <f t="shared" si="15"/>
        <v>593.41593286628779</v>
      </c>
    </row>
    <row r="75" spans="21:35" ht="17" thickBot="1" x14ac:dyDescent="0.25">
      <c r="U75" s="7">
        <v>70</v>
      </c>
      <c r="V75" s="95">
        <v>1.9879999999999998E-2</v>
      </c>
      <c r="W75" s="21">
        <f t="shared" si="18"/>
        <v>2.8850000000000042E-2</v>
      </c>
      <c r="X75" s="22">
        <f t="shared" si="16"/>
        <v>0.24867710279068003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99761.60412451392</v>
      </c>
      <c r="AH75" s="63">
        <f t="shared" si="14"/>
        <v>1995.2320824902783</v>
      </c>
      <c r="AI75" s="64">
        <f t="shared" si="15"/>
        <v>598.56962474708348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9">
    <mergeCell ref="L3:M3"/>
    <mergeCell ref="N3:O3"/>
    <mergeCell ref="B55:C55"/>
    <mergeCell ref="R27:S27"/>
    <mergeCell ref="B58:C58"/>
    <mergeCell ref="B59:C59"/>
    <mergeCell ref="D3:E3"/>
    <mergeCell ref="F3:G3"/>
    <mergeCell ref="I3:J3"/>
  </mergeCells>
  <conditionalFormatting sqref="D59">
    <cfRule type="cellIs" dxfId="17" priority="1" operator="equal">
      <formula>FALSE</formula>
    </cfRule>
    <cfRule type="cellIs" dxfId="16" priority="2" operator="equal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3B02-A394-2241-BA28-6BB9B6025E3B}">
  <dimension ref="A1:AI124"/>
  <sheetViews>
    <sheetView showGridLines="0" zoomScaleNormal="100" workbookViewId="0"/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52</v>
      </c>
    </row>
    <row r="2" spans="1:35" ht="17" thickBot="1" x14ac:dyDescent="0.25"/>
    <row r="3" spans="1:35" ht="17" thickBot="1" x14ac:dyDescent="0.25">
      <c r="D3" s="139" t="s">
        <v>29</v>
      </c>
      <c r="E3" s="140"/>
      <c r="F3" s="139" t="s">
        <v>25</v>
      </c>
      <c r="G3" s="140"/>
      <c r="I3" s="139" t="s">
        <v>26</v>
      </c>
      <c r="J3" s="140"/>
      <c r="L3" s="131" t="s">
        <v>33</v>
      </c>
      <c r="M3" s="132"/>
      <c r="N3" s="133" t="s">
        <v>34</v>
      </c>
      <c r="O3" s="134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6.0434065E-3</v>
      </c>
      <c r="E5" s="43">
        <f>$S$9</f>
        <v>0.15</v>
      </c>
      <c r="F5" s="44">
        <f>MAX($S$13*$S$6,G5)</f>
        <v>135981.82346525253</v>
      </c>
      <c r="G5" s="45">
        <f>AG6-AH6</f>
        <v>135981.82346525253</v>
      </c>
      <c r="H5" s="77">
        <f>$S$12</f>
        <v>20</v>
      </c>
      <c r="I5" s="44" cm="1">
        <f t="array" aca="1" ref="I5" ca="1">D5*(F5-H5)*OFFSET($X$5:$X$75,B5,0,1)</f>
        <v>823.11175359558513</v>
      </c>
      <c r="J5" s="45" cm="1">
        <f t="array" aca="1" ref="J5" ca="1">E5*(G5-H5)*OFFSET($X$5:$X$75,B5,0,1)</f>
        <v>20429.994745403568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832.54177631787263</v>
      </c>
      <c r="O5" s="80" cm="1">
        <f t="array" aca="1" ref="O5" ca="1">N5*K5*OFFSET($X$5:$X$75,B5,0,1)</f>
        <v>834</v>
      </c>
      <c r="P5" s="84">
        <f ca="1">D5*(F5-H5)+E5*(G5-H5)+L5*K5-N5*K5</f>
        <v>20434.404311151764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96">
        <f>S6*(1.39)</f>
        <v>139000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5.6853752009440742E-3</v>
      </c>
      <c r="E6" s="47">
        <f t="shared" ref="E6:E54" ca="1" si="1">(1-$S$9)^B5*PRODUCT(OFFSET($AC$5:$AC$124,$C$5,0,B5))*$S$9</f>
        <v>0.12659348902500001</v>
      </c>
      <c r="F6" s="48">
        <f>MAX($S$13*$S$6,G6)</f>
        <v>134664.77181261624</v>
      </c>
      <c r="G6" s="49">
        <f>AG7-AH7</f>
        <v>134664.77181261624</v>
      </c>
      <c r="H6" s="78">
        <f>$S$12</f>
        <v>20</v>
      </c>
      <c r="I6" s="48" cm="1">
        <f t="array" aca="1" ref="I6" ca="1">D6*(F6-H6)*OFFSET($X$5:$X$75,B6,0,1)</f>
        <v>758.85985339003594</v>
      </c>
      <c r="J6" s="49" cm="1">
        <f t="array" aca="1" ref="J6" ca="1">E6*(G6-H6)*OFFSET($X$5:$X$75,B6,0,1)</f>
        <v>16897.163885629299</v>
      </c>
      <c r="K6" s="72">
        <f ca="1">K5-D5-E5</f>
        <v>0.84395659349999996</v>
      </c>
      <c r="L6" s="67">
        <f t="shared" si="0"/>
        <v>52.019999999999996</v>
      </c>
      <c r="M6" s="68" cm="1">
        <f t="array" aca="1" ref="M6" ca="1">L6*K6*OFFSET($X$5:$X$75,B6,0,1)</f>
        <v>43.521455431566658</v>
      </c>
      <c r="N6" s="67">
        <f>AI7</f>
        <v>824.47819477111977</v>
      </c>
      <c r="O6" s="81" cm="1">
        <f t="array" aca="1" ref="O6" ca="1">N6*K6*OFFSET($X$5:$X$75,B6,0,1)</f>
        <v>689.78260299941996</v>
      </c>
      <c r="P6" s="85">
        <f t="shared" ref="P6:P53" ca="1" si="2">D6*(F6-H6)+E6*(G6-H6)+L6*K6-N6*K6</f>
        <v>17158.736302654092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138756.96271964544</v>
      </c>
      <c r="AH6" s="58">
        <f t="shared" ref="AH6:AH69" si="3">AG6*$S$7</f>
        <v>2775.1392543929087</v>
      </c>
      <c r="AI6" s="61">
        <f t="shared" ref="AI6:AI69" si="4">AG6*($S$7-$S$8)</f>
        <v>832.54177631787263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5.2887536930333323E-3</v>
      </c>
      <c r="E7" s="47">
        <f t="shared" ca="1" si="1"/>
        <v>0.10675165939110838</v>
      </c>
      <c r="F7" s="48">
        <f t="shared" ref="F7:F54" si="6">MAX($S$13*$S$6,G7)</f>
        <v>133614.10223433143</v>
      </c>
      <c r="G7" s="49">
        <f t="shared" ref="G7:G55" si="7">AG8-AH8</f>
        <v>133614.10223433143</v>
      </c>
      <c r="H7" s="78">
        <f t="shared" ref="H7:H54" si="8">$S$12</f>
        <v>20</v>
      </c>
      <c r="I7" s="48" cm="1">
        <f t="array" aca="1" ref="I7" ca="1">D7*(F7-H7)*OFFSET($X$5:$X$75,B7,0,1)</f>
        <v>691.80127291683016</v>
      </c>
      <c r="J7" s="49" cm="1">
        <f t="array" aca="1" ref="J7" ca="1">E7*(G7-H7)*OFFSET($X$5:$X$75,B7,0,1)</f>
        <v>13963.768808147297</v>
      </c>
      <c r="K7" s="72">
        <f t="shared" ref="K7:K54" ca="1" si="9">K6-D6-E6</f>
        <v>0.71167772927405593</v>
      </c>
      <c r="L7" s="67">
        <f t="shared" si="0"/>
        <v>53.060399999999994</v>
      </c>
      <c r="M7" s="68" cm="1">
        <f t="array" aca="1" ref="M7" ca="1">L7*K7*OFFSET($X$5:$X$75,B7,0,1)</f>
        <v>36.973845705064569</v>
      </c>
      <c r="N7" s="67">
        <f t="shared" ref="N7:N54" si="10">AI8</f>
        <v>818.04552388366187</v>
      </c>
      <c r="O7" s="81" cm="1">
        <f t="array" aca="1" ref="O7" ca="1">N7*K7*OFFSET($X$5:$X$75,B7,0,1)</f>
        <v>570.03507285646606</v>
      </c>
      <c r="P7" s="85">
        <f t="shared" ca="1" si="2"/>
        <v>14423.515524045595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137413.03246185329</v>
      </c>
      <c r="AH7" s="58">
        <f t="shared" si="3"/>
        <v>2748.260649237066</v>
      </c>
      <c r="AI7" s="61">
        <f t="shared" si="4"/>
        <v>824.47819477111977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4.9665533367066602E-3</v>
      </c>
      <c r="E8" s="47">
        <f t="shared" ca="1" si="1"/>
        <v>8.9945597428487137E-2</v>
      </c>
      <c r="F8" s="48">
        <f t="shared" si="6"/>
        <v>132531.86457344887</v>
      </c>
      <c r="G8" s="49">
        <f t="shared" si="7"/>
        <v>132531.86457344887</v>
      </c>
      <c r="H8" s="78">
        <f t="shared" si="8"/>
        <v>20</v>
      </c>
      <c r="I8" s="48" cm="1">
        <f t="array" aca="1" ref="I8" ca="1">D8*(F8-H8)*OFFSET($X$5:$X$75,B8,0,1)</f>
        <v>636.66161085667909</v>
      </c>
      <c r="J8" s="49" cm="1">
        <f t="array" aca="1" ref="J8" ca="1">E8*(G8-H8)*OFFSET($X$5:$X$75,B8,0,1)</f>
        <v>11530.110534614649</v>
      </c>
      <c r="K8" s="72">
        <f t="shared" ca="1" si="9"/>
        <v>0.59963731618991423</v>
      </c>
      <c r="L8" s="67">
        <f t="shared" si="0"/>
        <v>54.121608000000002</v>
      </c>
      <c r="M8" s="68" cm="1">
        <f t="array" aca="1" ref="M8" ca="1">L8*K8*OFFSET($X$5:$X$75,B8,0,1)</f>
        <v>31.394830169097663</v>
      </c>
      <c r="N8" s="67">
        <f t="shared" si="10"/>
        <v>811.41957902111551</v>
      </c>
      <c r="O8" s="81" cm="1">
        <f t="array" aca="1" ref="O8" ca="1">N8*K8*OFFSET($X$5:$X$75,B8,0,1)</f>
        <v>470.68778664611449</v>
      </c>
      <c r="P8" s="85">
        <f t="shared" ca="1" si="2"/>
        <v>12122.881945672952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136340.92064727697</v>
      </c>
      <c r="AH8" s="58">
        <f t="shared" si="3"/>
        <v>2726.8184129455394</v>
      </c>
      <c r="AI8" s="61">
        <f t="shared" si="4"/>
        <v>818.04552388366187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4.6092019449880022E-3</v>
      </c>
      <c r="E9" s="47">
        <f t="shared" ca="1" si="1"/>
        <v>7.5708774813708052E-2</v>
      </c>
      <c r="F9" s="48">
        <f t="shared" si="6"/>
        <v>131395.30785450319</v>
      </c>
      <c r="G9" s="49">
        <f t="shared" si="7"/>
        <v>131395.30785450319</v>
      </c>
      <c r="H9" s="78">
        <f t="shared" si="8"/>
        <v>20</v>
      </c>
      <c r="I9" s="48" cm="1">
        <f t="array" aca="1" ref="I9" ca="1">D9*(F9-H9)*OFFSET($X$5:$X$75,B9,0,1)</f>
        <v>579.03498602313243</v>
      </c>
      <c r="J9" s="49" cm="1">
        <f t="array" aca="1" ref="J9" ca="1">E9*(G9-H9)*OFFSET($X$5:$X$75,B9,0,1)</f>
        <v>9510.9804016621438</v>
      </c>
      <c r="K9" s="72">
        <f t="shared" ca="1" si="9"/>
        <v>0.50472516542472035</v>
      </c>
      <c r="L9" s="67">
        <f t="shared" si="0"/>
        <v>55.204040159999998</v>
      </c>
      <c r="M9" s="68" cm="1">
        <f t="array" aca="1" ref="M9" ca="1">L9*K9*OFFSET($X$5:$X$75,B9,0,1)</f>
        <v>26.643491973687649</v>
      </c>
      <c r="N9" s="67">
        <f t="shared" si="10"/>
        <v>804.46106849695832</v>
      </c>
      <c r="O9" s="81" cm="1">
        <f t="array" aca="1" ref="O9" ca="1">N9*K9*OFFSET($X$5:$X$75,B9,0,1)</f>
        <v>388.26238006350474</v>
      </c>
      <c r="P9" s="85">
        <f t="shared" ca="1" si="2"/>
        <v>10173.63004535152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135236.59650351925</v>
      </c>
      <c r="AH9" s="58">
        <f t="shared" si="3"/>
        <v>2704.7319300703853</v>
      </c>
      <c r="AI9" s="61">
        <f t="shared" si="4"/>
        <v>811.41957902111551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4.2357942488524996E-3</v>
      </c>
      <c r="E10" s="47">
        <f t="shared" ca="1" si="1"/>
        <v>6.366107829990364E-2</v>
      </c>
      <c r="F10" s="48">
        <f t="shared" si="6"/>
        <v>130299.76612405916</v>
      </c>
      <c r="G10" s="49">
        <f t="shared" si="7"/>
        <v>130299.76612405916</v>
      </c>
      <c r="H10" s="78">
        <f t="shared" si="8"/>
        <v>20</v>
      </c>
      <c r="I10" s="48" cm="1">
        <f t="array" aca="1" ref="I10" ca="1">D10*(F10-H10)*OFFSET($X$5:$X$75,B10,0,1)</f>
        <v>521.48214691436078</v>
      </c>
      <c r="J10" s="49" cm="1">
        <f t="array" aca="1" ref="J10" ca="1">E10*(G10-H10)*OFFSET($X$5:$X$75,B10,0,1)</f>
        <v>7837.5184997974166</v>
      </c>
      <c r="K10" s="72">
        <f t="shared" ca="1" si="9"/>
        <v>0.42440718866602423</v>
      </c>
      <c r="L10" s="67">
        <f t="shared" si="0"/>
        <v>56.308120963200004</v>
      </c>
      <c r="M10" s="68" cm="1">
        <f t="array" aca="1" ref="M10" ca="1">L10*K10*OFFSET($X$5:$X$75,B10,0,1)</f>
        <v>22.582987001356596</v>
      </c>
      <c r="N10" s="67">
        <f t="shared" si="10"/>
        <v>797.75367014730102</v>
      </c>
      <c r="O10" s="81" cm="1">
        <f t="array" aca="1" ref="O10" ca="1">N10*K10*OFFSET($X$5:$X$75,B10,0,1)</f>
        <v>319.94782377829824</v>
      </c>
      <c r="P10" s="85">
        <f t="shared" ca="1" si="2"/>
        <v>8530.9138551288397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134076.84474949306</v>
      </c>
      <c r="AH10" s="58">
        <f t="shared" si="3"/>
        <v>2681.5368949898611</v>
      </c>
      <c r="AI10" s="61">
        <f t="shared" si="4"/>
        <v>804.46106849695832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3.922638800959102E-3</v>
      </c>
      <c r="E11" s="47">
        <f t="shared" ca="1" si="1"/>
        <v>5.3476547417590212E-2</v>
      </c>
      <c r="F11" s="48">
        <f t="shared" si="6"/>
        <v>129265.05443281433</v>
      </c>
      <c r="G11" s="49">
        <f t="shared" si="7"/>
        <v>129265.05443281433</v>
      </c>
      <c r="H11" s="78">
        <f t="shared" si="8"/>
        <v>20</v>
      </c>
      <c r="I11" s="48" cm="1">
        <f t="array" aca="1" ref="I11" ca="1">D11*(F11-H11)*OFFSET($X$5:$X$75,B11,0,1)</f>
        <v>473.26942723104867</v>
      </c>
      <c r="J11" s="49" cm="1">
        <f t="array" aca="1" ref="J11" ca="1">E11*(G11-H11)*OFFSET($X$5:$X$75,B11,0,1)</f>
        <v>6451.9871063399514</v>
      </c>
      <c r="K11" s="72">
        <f t="shared" ca="1" si="9"/>
        <v>0.35651031611726808</v>
      </c>
      <c r="L11" s="67">
        <f t="shared" si="0"/>
        <v>57.434283382463988</v>
      </c>
      <c r="M11" s="68" cm="1">
        <f t="array" aca="1" ref="M11" ca="1">L11*K11*OFFSET($X$5:$X$75,B11,0,1)</f>
        <v>19.114348706119564</v>
      </c>
      <c r="N11" s="67">
        <f t="shared" si="10"/>
        <v>791.4187006090674</v>
      </c>
      <c r="O11" s="81" cm="1">
        <f t="array" aca="1" ref="O11" ca="1">N11*K11*OFFSET($X$5:$X$75,B11,0,1)</f>
        <v>263.38716399140299</v>
      </c>
      <c r="P11" s="85">
        <f t="shared" ca="1" si="2"/>
        <v>7156.8879306050467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132958.94502455016</v>
      </c>
      <c r="AH11" s="58">
        <f t="shared" si="3"/>
        <v>2659.1789004910033</v>
      </c>
      <c r="AI11" s="61">
        <f t="shared" si="4"/>
        <v>797.75367014730102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3.632136361473132E-3</v>
      </c>
      <c r="E12" s="47">
        <f t="shared" ca="1" si="1"/>
        <v>4.486666948480781E-2</v>
      </c>
      <c r="F12" s="48">
        <f t="shared" si="6"/>
        <v>128361.72752528706</v>
      </c>
      <c r="G12" s="49">
        <f t="shared" si="7"/>
        <v>128361.72752528706</v>
      </c>
      <c r="H12" s="78">
        <f t="shared" si="8"/>
        <v>20</v>
      </c>
      <c r="I12" s="48" cm="1">
        <f t="array" aca="1" ref="I12" ca="1">D12*(F12-H12)*OFFSET($X$5:$X$75,B12,0,1)</f>
        <v>429.45521228733696</v>
      </c>
      <c r="J12" s="49" cm="1">
        <f t="array" aca="1" ref="J12" ca="1">E12*(G12-H12)*OFFSET($X$5:$X$75,B12,0,1)</f>
        <v>5304.9288767366279</v>
      </c>
      <c r="K12" s="72">
        <f t="shared" ca="1" si="9"/>
        <v>0.29911112989871874</v>
      </c>
      <c r="L12" s="67">
        <f t="shared" si="0"/>
        <v>58.582969050113277</v>
      </c>
      <c r="M12" s="68" cm="1">
        <f t="array" aca="1" ref="M12" ca="1">L12*K12*OFFSET($X$5:$X$75,B12,0,1)</f>
        <v>16.143280920991788</v>
      </c>
      <c r="N12" s="67">
        <f t="shared" si="10"/>
        <v>785.88812770583911</v>
      </c>
      <c r="O12" s="81" cm="1">
        <f t="array" aca="1" ref="O12" ca="1">N12*K12*OFFSET($X$5:$X$75,B12,0,1)</f>
        <v>216.5614516255574</v>
      </c>
      <c r="P12" s="85">
        <f t="shared" ca="1" si="2"/>
        <v>6006.8754574385075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131903.11676817789</v>
      </c>
      <c r="AH12" s="58">
        <f t="shared" si="3"/>
        <v>2638.0623353635578</v>
      </c>
      <c r="AI12" s="61">
        <f t="shared" si="4"/>
        <v>791.4187006090674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3.3725444276479746E-3</v>
      </c>
      <c r="E13" s="47">
        <f t="shared" ca="1" si="1"/>
        <v>3.7591848607865672E-2</v>
      </c>
      <c r="F13" s="48">
        <f t="shared" si="6"/>
        <v>127571.82856612498</v>
      </c>
      <c r="G13" s="49">
        <f t="shared" si="7"/>
        <v>127571.82856612498</v>
      </c>
      <c r="H13" s="78">
        <f t="shared" si="8"/>
        <v>20</v>
      </c>
      <c r="I13" s="48" cm="1">
        <f t="array" aca="1" ref="I13" ca="1">D13*(F13-H13)*OFFSET($X$5:$X$75,B13,0,1)</f>
        <v>390.7860654569763</v>
      </c>
      <c r="J13" s="49" cm="1">
        <f t="array" aca="1" ref="J13" ca="1">E13*(G13-H13)*OFFSET($X$5:$X$75,B13,0,1)</f>
        <v>4355.871635163976</v>
      </c>
      <c r="K13" s="72">
        <f t="shared" ca="1" si="9"/>
        <v>0.25061232405243777</v>
      </c>
      <c r="L13" s="67">
        <f t="shared" si="0"/>
        <v>59.754628431115542</v>
      </c>
      <c r="M13" s="68" cm="1">
        <f t="array" aca="1" ref="M13" ca="1">L13*K13*OFFSET($X$5:$X$75,B13,0,1)</f>
        <v>13.604064270910534</v>
      </c>
      <c r="N13" s="67">
        <f t="shared" si="10"/>
        <v>781.05201162933668</v>
      </c>
      <c r="O13" s="81" cm="1">
        <f t="array" aca="1" ref="O13" ca="1">N13*K13*OFFSET($X$5:$X$75,B13,0,1)</f>
        <v>177.81855638811967</v>
      </c>
      <c r="P13" s="85">
        <f t="shared" ca="1" si="2"/>
        <v>5044.3172242449527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130981.35461763985</v>
      </c>
      <c r="AH13" s="58">
        <f t="shared" si="3"/>
        <v>2619.6270923527973</v>
      </c>
      <c r="AI13" s="61">
        <f t="shared" si="4"/>
        <v>785.88812770583911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3.1074092856823313E-3</v>
      </c>
      <c r="E14" s="47">
        <f t="shared" ca="1" si="1"/>
        <v>3.1447189652538621E-2</v>
      </c>
      <c r="F14" s="48">
        <f t="shared" si="6"/>
        <v>126893.33605132063</v>
      </c>
      <c r="G14" s="49">
        <f t="shared" si="7"/>
        <v>126893.33605132063</v>
      </c>
      <c r="H14" s="78">
        <f t="shared" si="8"/>
        <v>20</v>
      </c>
      <c r="I14" s="48" cm="1">
        <f t="array" aca="1" ref="I14" ca="1">D14*(F14-H14)*OFFSET($X$5:$X$75,B14,0,1)</f>
        <v>352.86254379919296</v>
      </c>
      <c r="J14" s="49" cm="1">
        <f t="array" aca="1" ref="J14" ca="1">E14*(G14-H14)*OFFSET($X$5:$X$75,B14,0,1)</f>
        <v>3570.9925265586107</v>
      </c>
      <c r="K14" s="72">
        <f t="shared" ca="1" si="9"/>
        <v>0.20964793101692414</v>
      </c>
      <c r="L14" s="67">
        <f t="shared" si="0"/>
        <v>60.949720999737856</v>
      </c>
      <c r="M14" s="68" cm="1">
        <f t="array" aca="1" ref="M14" ca="1">L14*K14*OFFSET($X$5:$X$75,B14,0,1)</f>
        <v>11.436655642015321</v>
      </c>
      <c r="N14" s="67">
        <f t="shared" si="10"/>
        <v>776.89797582441201</v>
      </c>
      <c r="O14" s="81" cm="1">
        <f t="array" aca="1" ref="O14" ca="1">N14*K14*OFFSET($X$5:$X$75,B14,0,1)</f>
        <v>145.77777342936088</v>
      </c>
      <c r="P14" s="85">
        <f t="shared" ca="1" si="2"/>
        <v>4233.9601728683438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130175.3352715561</v>
      </c>
      <c r="AH14" s="58">
        <f t="shared" si="3"/>
        <v>2603.5067054311221</v>
      </c>
      <c r="AI14" s="61">
        <f t="shared" si="4"/>
        <v>781.05201162933668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2.8877251159213579E-3</v>
      </c>
      <c r="E15" s="47">
        <f t="shared" ca="1" si="1"/>
        <v>2.6263999811805477E-2</v>
      </c>
      <c r="F15" s="48">
        <f t="shared" si="6"/>
        <v>126213.40347112388</v>
      </c>
      <c r="G15" s="49">
        <f t="shared" si="7"/>
        <v>126213.40347112388</v>
      </c>
      <c r="H15" s="78">
        <f t="shared" si="8"/>
        <v>20</v>
      </c>
      <c r="I15" s="48" cm="1">
        <f t="array" aca="1" ref="I15" ca="1">D15*(F15-H15)*OFFSET($X$5:$X$75,B15,0,1)</f>
        <v>321.35766156432925</v>
      </c>
      <c r="J15" s="49" cm="1">
        <f t="array" aca="1" ref="J15" ca="1">E15*(G15-H15)*OFFSET($X$5:$X$75,B15,0,1)</f>
        <v>2922.76349861468</v>
      </c>
      <c r="K15" s="72">
        <f t="shared" ca="1" si="9"/>
        <v>0.17509333207870317</v>
      </c>
      <c r="L15" s="67">
        <f t="shared" si="0"/>
        <v>62.1687154197326</v>
      </c>
      <c r="M15" s="68" cm="1">
        <f t="array" aca="1" ref="M15" ca="1">L15*K15*OFFSET($X$5:$X$75,B15,0,1)</f>
        <v>9.5992578157297253</v>
      </c>
      <c r="N15" s="67">
        <f t="shared" si="10"/>
        <v>772.73512329259518</v>
      </c>
      <c r="O15" s="81" cm="1">
        <f t="array" aca="1" ref="O15" ca="1">N15*K15*OFFSET($X$5:$X$75,B15,0,1)</f>
        <v>119.31537625757205</v>
      </c>
      <c r="P15" s="85">
        <f t="shared" ca="1" si="2"/>
        <v>3554.3399456661973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129482.99597073534</v>
      </c>
      <c r="AH15" s="58">
        <f t="shared" si="3"/>
        <v>2589.659919414707</v>
      </c>
      <c r="AI15" s="61">
        <f t="shared" si="4"/>
        <v>776.89797582441201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2.6233675216780893E-3</v>
      </c>
      <c r="E16" s="47">
        <f t="shared" ca="1" si="1"/>
        <v>2.1891241072646454E-2</v>
      </c>
      <c r="F16" s="48">
        <f t="shared" si="6"/>
        <v>125517.02984228765</v>
      </c>
      <c r="G16" s="49">
        <f t="shared" si="7"/>
        <v>125517.02984228765</v>
      </c>
      <c r="H16" s="78">
        <f t="shared" si="8"/>
        <v>20</v>
      </c>
      <c r="I16" s="48" cm="1">
        <f t="array" aca="1" ref="I16" ca="1">D16*(F16-H16)*OFFSET($X$5:$X$75,B16,0,1)</f>
        <v>286.09985629846005</v>
      </c>
      <c r="J16" s="49" cm="1">
        <f t="array" aca="1" ref="J16" ca="1">E16*(G16-H16)*OFFSET($X$5:$X$75,B16,0,1)</f>
        <v>2387.4203188552065</v>
      </c>
      <c r="K16" s="72">
        <f t="shared" ca="1" si="9"/>
        <v>0.14594160715097634</v>
      </c>
      <c r="L16" s="67">
        <f t="shared" si="0"/>
        <v>63.412089728127263</v>
      </c>
      <c r="M16" s="68" cm="1">
        <f t="array" aca="1" ref="M16" ca="1">L16*K16*OFFSET($X$5:$X$75,B16,0,1)</f>
        <v>8.0422254703692602</v>
      </c>
      <c r="N16" s="67">
        <f t="shared" si="10"/>
        <v>768.47161127931224</v>
      </c>
      <c r="O16" s="81" cm="1">
        <f t="array" aca="1" ref="O16" ca="1">N16*K16*OFFSET($X$5:$X$75,B16,0,1)</f>
        <v>97.461256867314233</v>
      </c>
      <c r="P16" s="85">
        <f t="shared" ca="1" si="2"/>
        <v>2973.6130466216705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128789.18721543252</v>
      </c>
      <c r="AH16" s="58">
        <f t="shared" si="3"/>
        <v>2575.7837443086505</v>
      </c>
      <c r="AI16" s="61">
        <f t="shared" si="4"/>
        <v>772.73512329259518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2.4048193891054916E-3</v>
      </c>
      <c r="E17" s="47">
        <f t="shared" ca="1" si="1"/>
        <v>1.821404978349777E-2</v>
      </c>
      <c r="F17" s="48">
        <f t="shared" si="6"/>
        <v>124826.99492119141</v>
      </c>
      <c r="G17" s="49">
        <f t="shared" si="7"/>
        <v>124826.99492119141</v>
      </c>
      <c r="H17" s="78">
        <f t="shared" si="8"/>
        <v>20</v>
      </c>
      <c r="I17" s="48" cm="1">
        <f t="array" aca="1" ref="I17" ca="1">D17*(F17-H17)*OFFSET($X$5:$X$75,B17,0,1)</f>
        <v>257.0198466069985</v>
      </c>
      <c r="J17" s="49" cm="1">
        <f t="array" aca="1" ref="J17" ca="1">E17*(G17-H17)*OFFSET($X$5:$X$75,B17,0,1)</f>
        <v>1946.6627317854986</v>
      </c>
      <c r="K17" s="72">
        <f t="shared" ca="1" si="9"/>
        <v>0.12142699855665182</v>
      </c>
      <c r="L17" s="67">
        <f t="shared" si="0"/>
        <v>64.680331522689798</v>
      </c>
      <c r="M17" s="68" cm="1">
        <f t="array" aca="1" ref="M17" ca="1">L17*K17*OFFSET($X$5:$X$75,B17,0,1)</f>
        <v>6.7256268199954992</v>
      </c>
      <c r="N17" s="67">
        <f t="shared" si="10"/>
        <v>764.24690768076368</v>
      </c>
      <c r="O17" s="81" cm="1">
        <f t="array" aca="1" ref="O17" ca="1">N17*K17*OFFSET($X$5:$X$75,B17,0,1)</f>
        <v>79.46835426459198</v>
      </c>
      <c r="P17" s="85">
        <f t="shared" ca="1" si="2"/>
        <v>2488.4328304723772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128078.60187988536</v>
      </c>
      <c r="AH17" s="58">
        <f t="shared" si="3"/>
        <v>2561.5720375977071</v>
      </c>
      <c r="AI17" s="61">
        <f t="shared" si="4"/>
        <v>768.47161127931224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2.1738494862911222E-3</v>
      </c>
      <c r="E18" s="47">
        <f t="shared" ca="1" si="1"/>
        <v>1.512121940760728E-2</v>
      </c>
      <c r="F18" s="48">
        <f t="shared" si="6"/>
        <v>124058.84762943612</v>
      </c>
      <c r="G18" s="49">
        <f t="shared" si="7"/>
        <v>124058.84762943612</v>
      </c>
      <c r="H18" s="78">
        <f t="shared" si="8"/>
        <v>20</v>
      </c>
      <c r="I18" s="48" cm="1">
        <f t="array" aca="1" ref="I18" ca="1">D18*(F18-H18)*OFFSET($X$5:$X$75,B18,0,1)</f>
        <v>227.68756417867408</v>
      </c>
      <c r="J18" s="49" cm="1">
        <f t="array" aca="1" ref="J18" ca="1">E18*(G18-H18)*OFFSET($X$5:$X$75,B18,0,1)</f>
        <v>1583.7865666603559</v>
      </c>
      <c r="K18" s="72">
        <f t="shared" ca="1" si="9"/>
        <v>0.10080812938404857</v>
      </c>
      <c r="L18" s="67">
        <f t="shared" si="0"/>
        <v>65.973938153143607</v>
      </c>
      <c r="M18" s="68" cm="1">
        <f t="array" aca="1" ref="M18" ca="1">L18*K18*OFFSET($X$5:$X$75,B18,0,1)</f>
        <v>5.6159092624910532</v>
      </c>
      <c r="N18" s="67">
        <f t="shared" si="10"/>
        <v>759.54396507818035</v>
      </c>
      <c r="O18" s="81" cm="1">
        <f t="array" aca="1" ref="O18" ca="1">N18*K18*OFFSET($X$5:$X$75,B18,0,1)</f>
        <v>64.654772902146135</v>
      </c>
      <c r="P18" s="85">
        <f t="shared" ca="1" si="2"/>
        <v>2075.3429182597069</v>
      </c>
      <c r="R18" s="33" t="s">
        <v>40</v>
      </c>
      <c r="S18" s="88">
        <f>AG5</f>
        <v>139000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127374.48461346062</v>
      </c>
      <c r="AH18" s="58">
        <f t="shared" si="3"/>
        <v>2547.4896922692124</v>
      </c>
      <c r="AI18" s="61">
        <f t="shared" si="4"/>
        <v>764.24690768076368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2.0029750714561875E-3</v>
      </c>
      <c r="E19" s="47">
        <f t="shared" ca="1" si="1"/>
        <v>1.2526959073522519E-2</v>
      </c>
      <c r="F19" s="48">
        <f t="shared" si="6"/>
        <v>123055.23546199387</v>
      </c>
      <c r="G19" s="49">
        <f t="shared" si="7"/>
        <v>123055.23546199387</v>
      </c>
      <c r="H19" s="78">
        <f t="shared" si="8"/>
        <v>20</v>
      </c>
      <c r="I19" s="48" cm="1">
        <f t="array" aca="1" ref="I19" ca="1">D19*(F19-H19)*OFFSET($X$5:$X$75,B19,0,1)</f>
        <v>205.59421427966515</v>
      </c>
      <c r="J19" s="49" cm="1">
        <f t="array" aca="1" ref="J19" ca="1">E19*(G19-H19)*OFFSET($X$5:$X$75,B19,0,1)</f>
        <v>1285.8224471870165</v>
      </c>
      <c r="K19" s="72">
        <f t="shared" ca="1" si="9"/>
        <v>8.3513060490150171E-2</v>
      </c>
      <c r="L19" s="67">
        <f t="shared" si="0"/>
        <v>67.293416916206468</v>
      </c>
      <c r="M19" s="68" cm="1">
        <f t="array" aca="1" ref="M19" ca="1">L19*K19*OFFSET($X$5:$X$75,B19,0,1)</f>
        <v>4.6884881226024353</v>
      </c>
      <c r="N19" s="67">
        <f t="shared" si="10"/>
        <v>753.39940078771758</v>
      </c>
      <c r="O19" s="81" cm="1">
        <f t="array" aca="1" ref="O19" ca="1">N19*K19*OFFSET($X$5:$X$75,B19,0,1)</f>
        <v>52.491080168620634</v>
      </c>
      <c r="P19" s="85">
        <f t="shared" ca="1" si="2"/>
        <v>1730.3950582410043</v>
      </c>
      <c r="R19" s="87" t="s">
        <v>43</v>
      </c>
      <c r="S19" s="89">
        <f ca="1">SUM(I5:J55)</f>
        <v>123338.03199380003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126590.66084636339</v>
      </c>
      <c r="AH19" s="58">
        <f t="shared" si="3"/>
        <v>2531.8132169272681</v>
      </c>
      <c r="AI19" s="61">
        <f t="shared" si="4"/>
        <v>759.54396507818035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1.8467470339456422E-3</v>
      </c>
      <c r="E20" s="47">
        <f t="shared" ca="1" si="1"/>
        <v>1.0347468951775711E-2</v>
      </c>
      <c r="F20" s="48">
        <f t="shared" si="6"/>
        <v>121767.15019298426</v>
      </c>
      <c r="G20" s="49">
        <f t="shared" si="7"/>
        <v>121767.15019298426</v>
      </c>
      <c r="H20" s="78">
        <f t="shared" si="8"/>
        <v>20</v>
      </c>
      <c r="I20" s="48" cm="1">
        <f t="array" aca="1" ref="I20" ca="1">D20*(F20-H20)*OFFSET($X$5:$X$75,B20,0,1)</f>
        <v>185.76679300169744</v>
      </c>
      <c r="J20" s="49" cm="1">
        <f t="array" aca="1" ref="J20" ca="1">E20*(G20-H20)*OFFSET($X$5:$X$75,B20,0,1)</f>
        <v>1040.8659591829016</v>
      </c>
      <c r="K20" s="72">
        <f t="shared" ca="1" si="9"/>
        <v>6.8983126345171453E-2</v>
      </c>
      <c r="L20" s="67">
        <f t="shared" si="0"/>
        <v>68.639285254530606</v>
      </c>
      <c r="M20" s="68" cm="1">
        <f t="array" aca="1" ref="M20" ca="1">L20*K20*OFFSET($X$5:$X$75,B20,0,1)</f>
        <v>3.9121679848132143</v>
      </c>
      <c r="N20" s="67">
        <f t="shared" si="10"/>
        <v>745.51316444684244</v>
      </c>
      <c r="O20" s="81" cm="1">
        <f t="array" aca="1" ref="O20" ca="1">N20*K20*OFFSET($X$5:$X$75,B20,0,1)</f>
        <v>42.491303972504795</v>
      </c>
      <c r="P20" s="85">
        <f t="shared" ca="1" si="2"/>
        <v>1437.9181687712376</v>
      </c>
      <c r="R20" s="87" t="s">
        <v>44</v>
      </c>
      <c r="S20" s="89">
        <f ca="1">SUM(M5:M54)</f>
        <v>327.7906913189276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125566.56679795292</v>
      </c>
      <c r="AH20" s="58">
        <f t="shared" si="3"/>
        <v>2511.3313359590584</v>
      </c>
      <c r="AI20" s="61">
        <f t="shared" si="4"/>
        <v>753.39940078771758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1.7214068602348558E-3</v>
      </c>
      <c r="E21" s="47">
        <f t="shared" ca="1" si="1"/>
        <v>8.5183365539175104E-3</v>
      </c>
      <c r="F21" s="48">
        <f t="shared" si="6"/>
        <v>120333.6027681618</v>
      </c>
      <c r="G21" s="49">
        <f t="shared" si="7"/>
        <v>120333.6027681618</v>
      </c>
      <c r="H21" s="78">
        <f t="shared" si="8"/>
        <v>20</v>
      </c>
      <c r="I21" s="48" cm="1">
        <f t="array" aca="1" ref="I21" ca="1">D21*(F21-H21)*OFFSET($X$5:$X$75,B21,0,1)</f>
        <v>169.69514945875227</v>
      </c>
      <c r="J21" s="49" cm="1">
        <f t="array" aca="1" ref="J21" ca="1">E21*(G21-H21)*OFFSET($X$5:$X$75,B21,0,1)</f>
        <v>839.73198204854884</v>
      </c>
      <c r="K21" s="72">
        <f t="shared" ca="1" si="9"/>
        <v>5.6788910359450093E-2</v>
      </c>
      <c r="L21" s="67">
        <f t="shared" si="0"/>
        <v>70.012070959621227</v>
      </c>
      <c r="M21" s="68" cm="1">
        <f t="array" aca="1" ref="M21" ca="1">L21*K21*OFFSET($X$5:$X$75,B21,0,1)</f>
        <v>3.2576740430331554</v>
      </c>
      <c r="N21" s="67">
        <f t="shared" si="10"/>
        <v>736.73634347854158</v>
      </c>
      <c r="O21" s="81" cm="1">
        <f t="array" aca="1" ref="O21" ca="1">N21*K21*OFFSET($X$5:$X$75,B21,0,1)</f>
        <v>34.28047235016669</v>
      </c>
      <c r="P21" s="85">
        <f t="shared" ca="1" si="2"/>
        <v>1194.1178766316821</v>
      </c>
      <c r="R21" s="87" t="s">
        <v>45</v>
      </c>
      <c r="S21" s="89">
        <f ca="1">SUM(O5:O54)</f>
        <v>4692.9400558304305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124252.19407447374</v>
      </c>
      <c r="AH21" s="58">
        <f t="shared" si="3"/>
        <v>2485.0438814894746</v>
      </c>
      <c r="AI21" s="61">
        <f t="shared" si="4"/>
        <v>745.51316444684244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1.5599872430060054E-3</v>
      </c>
      <c r="E22" s="47">
        <f t="shared" ca="1" si="1"/>
        <v>6.9823750417946553E-3</v>
      </c>
      <c r="F22" s="48">
        <f t="shared" si="6"/>
        <v>118909.79749238216</v>
      </c>
      <c r="G22" s="49">
        <f t="shared" si="7"/>
        <v>118909.79749238216</v>
      </c>
      <c r="H22" s="78">
        <f t="shared" si="8"/>
        <v>20</v>
      </c>
      <c r="I22" s="48" cm="1">
        <f t="array" aca="1" ref="I22" ca="1">D22*(F22-H22)*OFFSET($X$5:$X$75,B22,0,1)</f>
        <v>150.70656020196199</v>
      </c>
      <c r="J22" s="49" cm="1">
        <f t="array" aca="1" ref="J22" ca="1">E22*(G22-H22)*OFFSET($X$5:$X$75,B22,0,1)</f>
        <v>674.55021142429439</v>
      </c>
      <c r="K22" s="72">
        <f t="shared" ca="1" si="9"/>
        <v>4.6549166945297725E-2</v>
      </c>
      <c r="L22" s="67">
        <f t="shared" si="0"/>
        <v>71.412312378813638</v>
      </c>
      <c r="M22" s="68" cm="1">
        <f t="array" aca="1" ref="M22" ca="1">L22*K22*OFFSET($X$5:$X$75,B22,0,1)</f>
        <v>2.7011676039184147</v>
      </c>
      <c r="N22" s="67">
        <f t="shared" si="10"/>
        <v>728.01916832070708</v>
      </c>
      <c r="O22" s="81" cm="1">
        <f t="array" aca="1" ref="O22" ca="1">N22*K22*OFFSET($X$5:$X$75,B22,0,1)</f>
        <v>27.537293318104854</v>
      </c>
      <c r="P22" s="85">
        <f t="shared" ca="1" si="2"/>
        <v>985.03521999184727</v>
      </c>
      <c r="R22" s="33" t="s">
        <v>41</v>
      </c>
      <c r="S22" s="90">
        <f ca="1">S19+S20-S21</f>
        <v>118972.88262928852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122789.39057975693</v>
      </c>
      <c r="AH22" s="58">
        <f t="shared" si="3"/>
        <v>2455.7878115951385</v>
      </c>
      <c r="AI22" s="61">
        <f t="shared" si="4"/>
        <v>736.73634347854158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1.4356076582560883E-3</v>
      </c>
      <c r="E23" s="47">
        <f t="shared" ca="1" si="1"/>
        <v>5.7010206990745563E-3</v>
      </c>
      <c r="F23" s="48">
        <f t="shared" si="6"/>
        <v>117659.22164184808</v>
      </c>
      <c r="G23" s="49">
        <f t="shared" si="7"/>
        <v>117659.22164184808</v>
      </c>
      <c r="H23" s="78">
        <f t="shared" si="8"/>
        <v>20</v>
      </c>
      <c r="I23" s="48" cm="1">
        <f t="array" aca="1" ref="I23" ca="1">D23*(F23-H23)*OFFSET($X$5:$X$75,B23,0,1)</f>
        <v>135.91649802137925</v>
      </c>
      <c r="J23" s="49" cm="1">
        <f t="array" aca="1" ref="J23" ca="1">E23*(G23-H23)*OFFSET($X$5:$X$75,B23,0,1)</f>
        <v>539.74549669571809</v>
      </c>
      <c r="K23" s="72">
        <f t="shared" ca="1" si="9"/>
        <v>3.8006804660497065E-2</v>
      </c>
      <c r="L23" s="67">
        <f t="shared" si="0"/>
        <v>72.840558626389907</v>
      </c>
      <c r="M23" s="68" cm="1">
        <f t="array" aca="1" ref="M23" ca="1">L23*K23*OFFSET($X$5:$X$75,B23,0,1)</f>
        <v>2.228019019886061</v>
      </c>
      <c r="N23" s="67">
        <f t="shared" si="10"/>
        <v>720.3625814807026</v>
      </c>
      <c r="O23" s="81" cm="1">
        <f t="array" aca="1" ref="O23" ca="1">N23*K23*OFFSET($X$5:$X$75,B23,0,1)</f>
        <v>22.034173858899372</v>
      </c>
      <c r="P23" s="85">
        <f t="shared" ca="1" si="2"/>
        <v>814.93716206752424</v>
      </c>
      <c r="R23" s="33" t="s">
        <v>42</v>
      </c>
      <c r="S23" s="91">
        <f ca="1">S18-S22</f>
        <v>20027.117370711479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121336.52805345118</v>
      </c>
      <c r="AH23" s="58">
        <f t="shared" si="3"/>
        <v>2426.7305610690237</v>
      </c>
      <c r="AI23" s="61">
        <f t="shared" si="4"/>
        <v>728.01916832070708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1.2925743358673306E-3</v>
      </c>
      <c r="E24" s="47">
        <f t="shared" ca="1" si="1"/>
        <v>4.6305264454749593E-3</v>
      </c>
      <c r="F24" s="48">
        <f t="shared" si="6"/>
        <v>116654.87470854778</v>
      </c>
      <c r="G24" s="49">
        <f t="shared" si="7"/>
        <v>116654.87470854778</v>
      </c>
      <c r="H24" s="78">
        <f t="shared" si="8"/>
        <v>20</v>
      </c>
      <c r="I24" s="48" cm="1">
        <f t="array" aca="1" ref="I24" ca="1">D24*(F24-H24)*OFFSET($X$5:$X$75,B24,0,1)</f>
        <v>119.92711283132361</v>
      </c>
      <c r="J24" s="49" cm="1">
        <f t="array" aca="1" ref="J24" ca="1">E24*(G24-H24)*OFFSET($X$5:$X$75,B24,0,1)</f>
        <v>429.62764468186197</v>
      </c>
      <c r="K24" s="72">
        <f t="shared" ca="1" si="9"/>
        <v>3.0870176303166422E-2</v>
      </c>
      <c r="L24" s="67">
        <f t="shared" si="0"/>
        <v>74.297369798917714</v>
      </c>
      <c r="M24" s="68" cm="1">
        <f t="array" aca="1" ref="M24" ca="1">L24*K24*OFFSET($X$5:$X$75,B24,0,1)</f>
        <v>1.8245088399463096</v>
      </c>
      <c r="N24" s="67">
        <f t="shared" si="10"/>
        <v>714.21351862376196</v>
      </c>
      <c r="O24" s="81" cm="1">
        <f t="array" aca="1" ref="O24" ca="1">N24*K24*OFFSET($X$5:$X$75,B24,0,1)</f>
        <v>17.538829192271002</v>
      </c>
      <c r="P24" s="85">
        <f t="shared" ca="1" si="2"/>
        <v>671.08579318449324</v>
      </c>
      <c r="R24" s="33" t="s">
        <v>46</v>
      </c>
      <c r="S24" s="91">
        <f ca="1">MAX(baseBOF-S23,0)</f>
        <v>0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120060.43024678376</v>
      </c>
      <c r="AH24" s="58">
        <f t="shared" si="3"/>
        <v>2401.2086049356753</v>
      </c>
      <c r="AI24" s="61">
        <f t="shared" si="4"/>
        <v>720.3625814807026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1.1574167498154954E-3</v>
      </c>
      <c r="E25" s="47">
        <f t="shared" ca="1" si="1"/>
        <v>3.7420613282736158E-3</v>
      </c>
      <c r="F25" s="48">
        <f t="shared" si="6"/>
        <v>116026.32203531332</v>
      </c>
      <c r="G25" s="49">
        <f t="shared" si="7"/>
        <v>116026.32203531332</v>
      </c>
      <c r="H25" s="78">
        <f t="shared" si="8"/>
        <v>20</v>
      </c>
      <c r="I25" s="48" cm="1">
        <f t="array" aca="1" ref="I25" ca="1">D25*(F25-H25)*OFFSET($X$5:$X$75,B25,0,1)</f>
        <v>105.23913869197088</v>
      </c>
      <c r="J25" s="49" cm="1">
        <f t="array" aca="1" ref="J25" ca="1">E25*(G25-H25)*OFFSET($X$5:$X$75,B25,0,1)</f>
        <v>340.25022636213413</v>
      </c>
      <c r="K25" s="72">
        <f t="shared" ca="1" si="9"/>
        <v>2.4947075521824132E-2</v>
      </c>
      <c r="L25" s="67">
        <f t="shared" si="0"/>
        <v>75.783317194896057</v>
      </c>
      <c r="M25" s="68" cm="1">
        <f t="array" aca="1" ref="M25" ca="1">L25*K25*OFFSET($X$5:$X$75,B25,0,1)</f>
        <v>1.4818325057713984</v>
      </c>
      <c r="N25" s="67">
        <f t="shared" si="10"/>
        <v>710.36523695089784</v>
      </c>
      <c r="O25" s="81" cm="1">
        <f t="array" aca="1" ref="O25" ca="1">N25*K25*OFFSET($X$5:$X$75,B25,0,1)</f>
        <v>13.89015865294871</v>
      </c>
      <c r="P25" s="85">
        <f t="shared" ca="1" si="2"/>
        <v>552.53946865482635</v>
      </c>
      <c r="R25" s="33" t="s">
        <v>47</v>
      </c>
      <c r="S25" s="92">
        <f ca="1">SUMPRODUCT(P5:P54,X6:X55,B5:B54)/S22</f>
        <v>5.6628094393279538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119035.58643729365</v>
      </c>
      <c r="AH25" s="58">
        <f t="shared" si="3"/>
        <v>2380.7117287458732</v>
      </c>
      <c r="AI25" s="61">
        <f t="shared" si="4"/>
        <v>714.21351862376196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1.0272415693712397E-3</v>
      </c>
      <c r="E26" s="47">
        <f t="shared" ca="1" si="1"/>
        <v>3.0071396165602489E-3</v>
      </c>
      <c r="F26" s="48">
        <f t="shared" si="6"/>
        <v>115692.33373430381</v>
      </c>
      <c r="G26" s="49">
        <f t="shared" si="7"/>
        <v>115692.33373430381</v>
      </c>
      <c r="H26" s="78">
        <f t="shared" si="8"/>
        <v>20</v>
      </c>
      <c r="I26" s="48" cm="1">
        <f t="array" aca="1" ref="I26" ca="1">D26*(F26-H26)*OFFSET($X$5:$X$75,B26,0,1)</f>
        <v>91.534743139970359</v>
      </c>
      <c r="J26" s="49" cm="1">
        <f t="array" aca="1" ref="J26" ca="1">E26*(G26-H26)*OFFSET($X$5:$X$75,B26,0,1)</f>
        <v>267.95815180683621</v>
      </c>
      <c r="K26" s="72">
        <f t="shared" ca="1" si="9"/>
        <v>2.0047597443735021E-2</v>
      </c>
      <c r="L26" s="67">
        <f t="shared" si="0"/>
        <v>77.298983538793991</v>
      </c>
      <c r="M26" s="68" cm="1">
        <f t="array" aca="1" ref="M26" ca="1">L26*K26*OFFSET($X$5:$X$75,B26,0,1)</f>
        <v>1.1937681839104399</v>
      </c>
      <c r="N26" s="67">
        <f t="shared" si="10"/>
        <v>708.32041061818666</v>
      </c>
      <c r="O26" s="81" cm="1">
        <f t="array" aca="1" ref="O26" ca="1">N26*K26*OFFSET($X$5:$X$75,B26,0,1)</f>
        <v>10.938958463612964</v>
      </c>
      <c r="P26" s="85">
        <f t="shared" ca="1" si="2"/>
        <v>454.01582340200474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118394.20615848298</v>
      </c>
      <c r="AH26" s="58">
        <f t="shared" si="3"/>
        <v>2367.8841231696597</v>
      </c>
      <c r="AI26" s="61">
        <f t="shared" si="4"/>
        <v>710.36523695089784</v>
      </c>
    </row>
    <row r="27" spans="2:35" ht="17" thickBot="1" x14ac:dyDescent="0.25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8.9393615623721404E-4</v>
      </c>
      <c r="E27" s="47">
        <f t="shared" ca="1" si="1"/>
        <v>2.4019824386705257E-3</v>
      </c>
      <c r="F27" s="48">
        <f t="shared" si="6"/>
        <v>115631.87630702634</v>
      </c>
      <c r="G27" s="49">
        <f t="shared" si="7"/>
        <v>115631.87630702634</v>
      </c>
      <c r="H27" s="78">
        <f t="shared" si="8"/>
        <v>20</v>
      </c>
      <c r="I27" s="48" cm="1">
        <f t="array" aca="1" ref="I27" ca="1">D27*(F27-H27)*OFFSET($X$5:$X$75,B27,0,1)</f>
        <v>78.063122889075771</v>
      </c>
      <c r="J27" s="49" cm="1">
        <f t="array" aca="1" ref="J27" ca="1">E27*(G27-H27)*OFFSET($X$5:$X$75,B27,0,1)</f>
        <v>209.75351425161807</v>
      </c>
      <c r="K27" s="72">
        <f t="shared" ca="1" si="9"/>
        <v>1.6013216257803532E-2</v>
      </c>
      <c r="L27" s="67">
        <f t="shared" si="0"/>
        <v>78.844963209569855</v>
      </c>
      <c r="M27" s="68" cm="1">
        <f t="array" aca="1" ref="M27" ca="1">L27*K27*OFFSET($X$5:$X$75,B27,0,1)</f>
        <v>0.95365105169226982</v>
      </c>
      <c r="N27" s="67">
        <f t="shared" si="10"/>
        <v>707.95026310424282</v>
      </c>
      <c r="O27" s="81" cm="1">
        <f t="array" aca="1" ref="O27" ca="1">N27*K27*OFFSET($X$5:$X$75,B27,0,1)</f>
        <v>8.5628489820036471</v>
      </c>
      <c r="P27" s="85">
        <f t="shared" ca="1" si="2"/>
        <v>370.97333369635788</v>
      </c>
      <c r="R27" s="141" t="s">
        <v>70</v>
      </c>
      <c r="S27" s="141"/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118053.40176969777</v>
      </c>
      <c r="AH27" s="58">
        <f t="shared" si="3"/>
        <v>2361.0680353939556</v>
      </c>
      <c r="AI27" s="61">
        <f t="shared" si="4"/>
        <v>708.32041061818666</v>
      </c>
    </row>
    <row r="28" spans="2:35" ht="17" thickBot="1" x14ac:dyDescent="0.25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7.9323416742886014E-4</v>
      </c>
      <c r="E28" s="47">
        <f t="shared" ca="1" si="1"/>
        <v>1.9075946494343642E-3</v>
      </c>
      <c r="F28" s="48">
        <f t="shared" si="6"/>
        <v>115788.92916583657</v>
      </c>
      <c r="G28" s="49">
        <f t="shared" si="7"/>
        <v>115788.92916583657</v>
      </c>
      <c r="H28" s="78">
        <f t="shared" si="8"/>
        <v>20</v>
      </c>
      <c r="I28" s="48" cm="1">
        <f t="array" aca="1" ref="I28" ca="1">D28*(F28-H28)*OFFSET($X$5:$X$75,B28,0,1)</f>
        <v>67.883934866689216</v>
      </c>
      <c r="J28" s="49" cm="1">
        <f t="array" aca="1" ref="J28" ca="1">E28*(G28-H28)*OFFSET($X$5:$X$75,B28,0,1)</f>
        <v>163.24943661212217</v>
      </c>
      <c r="K28" s="72">
        <f t="shared" ca="1" si="9"/>
        <v>1.2717297662895793E-2</v>
      </c>
      <c r="L28" s="67">
        <f t="shared" si="0"/>
        <v>80.421862473761252</v>
      </c>
      <c r="M28" s="68" cm="1">
        <f t="array" aca="1" ref="M28" ca="1">L28*K28*OFFSET($X$5:$X$75,B28,0,1)</f>
        <v>0.75603611635337042</v>
      </c>
      <c r="N28" s="67">
        <f t="shared" si="10"/>
        <v>708.91181121940758</v>
      </c>
      <c r="O28" s="81" cm="1">
        <f t="array" aca="1" ref="O28" ca="1">N28*K28*OFFSET($X$5:$X$75,B28,0,1)</f>
        <v>6.6643934386152761</v>
      </c>
      <c r="P28" s="85">
        <f t="shared" ca="1" si="2"/>
        <v>304.67936623215235</v>
      </c>
      <c r="R28" s="33" t="s">
        <v>27</v>
      </c>
      <c r="S28" s="90">
        <f ca="1">SUM(I5:I55)</f>
        <v>8378.527897794087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117991.71051737381</v>
      </c>
      <c r="AH28" s="58">
        <f t="shared" si="3"/>
        <v>2359.8342103474761</v>
      </c>
      <c r="AI28" s="61">
        <f t="shared" si="4"/>
        <v>707.95026310424282</v>
      </c>
    </row>
    <row r="29" spans="2:35" ht="17" thickBot="1" x14ac:dyDescent="0.25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7.0902153177717199E-4</v>
      </c>
      <c r="E29" s="47">
        <f t="shared" ca="1" si="1"/>
        <v>1.5024703269048809E-3</v>
      </c>
      <c r="F29" s="48">
        <f t="shared" si="6"/>
        <v>116152.7633547671</v>
      </c>
      <c r="G29" s="49">
        <f t="shared" si="7"/>
        <v>116152.7633547671</v>
      </c>
      <c r="H29" s="78">
        <f t="shared" si="8"/>
        <v>20</v>
      </c>
      <c r="I29" s="48" cm="1">
        <f t="array" aca="1" ref="I29" ca="1">D29*(F29-H29)*OFFSET($X$5:$X$75,B29,0,1)</f>
        <v>59.463618076878355</v>
      </c>
      <c r="J29" s="49" cm="1">
        <f t="array" aca="1" ref="J29" ca="1">E29*(G29-H29)*OFFSET($X$5:$X$75,B29,0,1)</f>
        <v>126.00791046073972</v>
      </c>
      <c r="K29" s="72">
        <f t="shared" ca="1" si="9"/>
        <v>1.0016468846032569E-2</v>
      </c>
      <c r="L29" s="67">
        <f t="shared" si="0"/>
        <v>82.030299723236482</v>
      </c>
      <c r="M29" s="68" cm="1">
        <f t="array" aca="1" ref="M29" ca="1">L29*K29*OFFSET($X$5:$X$75,B29,0,1)</f>
        <v>0.59337068851202057</v>
      </c>
      <c r="N29" s="67">
        <f t="shared" si="10"/>
        <v>711.13936747816592</v>
      </c>
      <c r="O29" s="81" cm="1">
        <f t="array" aca="1" ref="O29" ca="1">N29*K29*OFFSET($X$5:$X$75,B29,0,1)</f>
        <v>5.1440657602399584</v>
      </c>
      <c r="P29" s="85">
        <f t="shared" ca="1" si="2"/>
        <v>250.52520930739306</v>
      </c>
      <c r="R29" s="33" t="s">
        <v>28</v>
      </c>
      <c r="S29" s="91">
        <f ca="1">SUM(J5:J55)</f>
        <v>114959.50409600591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118151.96853656793</v>
      </c>
      <c r="AH29" s="58">
        <f t="shared" si="3"/>
        <v>2363.0393707313588</v>
      </c>
      <c r="AI29" s="61">
        <f t="shared" si="4"/>
        <v>708.91181121940758</v>
      </c>
    </row>
    <row r="30" spans="2:35" ht="17" thickBot="1" x14ac:dyDescent="0.25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6.3742561778711937E-4</v>
      </c>
      <c r="E30" s="47">
        <f t="shared" ca="1" si="1"/>
        <v>1.1707465481025729E-3</v>
      </c>
      <c r="F30" s="48">
        <f t="shared" si="6"/>
        <v>116678.64627198572</v>
      </c>
      <c r="G30" s="49">
        <f t="shared" si="7"/>
        <v>116678.64627198572</v>
      </c>
      <c r="H30" s="78">
        <f t="shared" si="8"/>
        <v>20</v>
      </c>
      <c r="I30" s="48" cm="1">
        <f t="array" aca="1" ref="I30" ca="1">D30*(F30-H30)*OFFSET($X$5:$X$75,B30,0,1)</f>
        <v>52.389931738704455</v>
      </c>
      <c r="J30" s="49" cm="1">
        <f t="array" aca="1" ref="J30" ca="1">E30*(G30-H30)*OFFSET($X$5:$X$75,B30,0,1)</f>
        <v>96.223512245003292</v>
      </c>
      <c r="K30" s="72">
        <f t="shared" ca="1" si="9"/>
        <v>7.8049769873505172E-3</v>
      </c>
      <c r="L30" s="67">
        <f t="shared" si="0"/>
        <v>83.670905717701217</v>
      </c>
      <c r="M30" s="68" cm="1">
        <f t="array" aca="1" ref="M30" ca="1">L30*K30*OFFSET($X$5:$X$75,B30,0,1)</f>
        <v>0.46009496813503115</v>
      </c>
      <c r="N30" s="67">
        <f t="shared" si="10"/>
        <v>714.35905880807582</v>
      </c>
      <c r="O30" s="81" cm="1">
        <f t="array" aca="1" ref="O30" ca="1">N30*K30*OFFSET($X$5:$X$75,B30,0,1)</f>
        <v>3.9281636260540584</v>
      </c>
      <c r="P30" s="85">
        <f t="shared" ca="1" si="2"/>
        <v>206.01641057831091</v>
      </c>
      <c r="R30" s="33" t="s">
        <v>71</v>
      </c>
      <c r="S30" s="79">
        <f ca="1">SUM(I5:J55)</f>
        <v>123338.03199380003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118523.22791302766</v>
      </c>
      <c r="AH30" s="58">
        <f t="shared" si="3"/>
        <v>2370.4645582605531</v>
      </c>
      <c r="AI30" s="61">
        <f t="shared" si="4"/>
        <v>711.13936747816592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5.5681931215588627E-4</v>
      </c>
      <c r="E31" s="47">
        <f t="shared" ca="1" si="1"/>
        <v>8.9952072321911904E-4</v>
      </c>
      <c r="F31" s="48">
        <f t="shared" si="6"/>
        <v>117344.12246832986</v>
      </c>
      <c r="G31" s="49">
        <f t="shared" si="7"/>
        <v>117344.12246832986</v>
      </c>
      <c r="H31" s="78">
        <f t="shared" si="8"/>
        <v>20</v>
      </c>
      <c r="I31" s="48" cm="1">
        <f t="array" aca="1" ref="I31" ca="1">D31*(F31-H31)*OFFSET($X$5:$X$75,B31,0,1)</f>
        <v>44.849654982745236</v>
      </c>
      <c r="J31" s="49" cm="1">
        <f t="array" aca="1" ref="J31" ca="1">E31*(G31-H31)*OFFSET($X$5:$X$75,B31,0,1)</f>
        <v>72.452936177818032</v>
      </c>
      <c r="K31" s="72">
        <f t="shared" ca="1" si="9"/>
        <v>5.9968048214608244E-3</v>
      </c>
      <c r="L31" s="67">
        <f t="shared" si="0"/>
        <v>85.344323832055224</v>
      </c>
      <c r="M31" s="68" cm="1">
        <f t="array" aca="1" ref="M31" ca="1">L31*K31*OFFSET($X$5:$X$75,B31,0,1)</f>
        <v>0.35135978959553438</v>
      </c>
      <c r="N31" s="67">
        <f t="shared" si="10"/>
        <v>718.43340286732564</v>
      </c>
      <c r="O31" s="81" cm="1">
        <f t="array" aca="1" ref="O31" ca="1">N31*K31*OFFSET($X$5:$X$75,B31,0,1)</f>
        <v>2.9577668195791067</v>
      </c>
      <c r="P31" s="85">
        <f t="shared" ca="1" si="2"/>
        <v>167.06730502429608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119059.84313467931</v>
      </c>
      <c r="AH31" s="58">
        <f t="shared" si="3"/>
        <v>2381.1968626935864</v>
      </c>
      <c r="AI31" s="61">
        <f t="shared" si="4"/>
        <v>714.35905880807582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4.774180148331317E-4</v>
      </c>
      <c r="E32" s="47">
        <f t="shared" ca="1" si="1"/>
        <v>6.8106971791286823E-4</v>
      </c>
      <c r="F32" s="48">
        <f t="shared" si="6"/>
        <v>118155.09528220953</v>
      </c>
      <c r="G32" s="49">
        <f t="shared" si="7"/>
        <v>118155.09528220953</v>
      </c>
      <c r="H32" s="78">
        <f t="shared" si="8"/>
        <v>20</v>
      </c>
      <c r="I32" s="48" cm="1">
        <f t="array" aca="1" ref="I32" ca="1">D32*(F32-H32)*OFFSET($X$5:$X$75,B32,0,1)</f>
        <v>37.685146108262515</v>
      </c>
      <c r="J32" s="49" cm="1">
        <f t="array" aca="1" ref="J32" ca="1">E32*(G32-H32)*OFFSET($X$5:$X$75,B32,0,1)</f>
        <v>53.760459454866805</v>
      </c>
      <c r="K32" s="72">
        <f t="shared" ca="1" si="9"/>
        <v>4.540464786085819E-3</v>
      </c>
      <c r="L32" s="67">
        <f t="shared" si="0"/>
        <v>87.051210308696341</v>
      </c>
      <c r="M32" s="68" cm="1">
        <f t="array" aca="1" ref="M32" ca="1">L32*K32*OFFSET($X$5:$X$75,B32,0,1)</f>
        <v>0.26409950693134132</v>
      </c>
      <c r="N32" s="67">
        <f t="shared" si="10"/>
        <v>723.39854254414001</v>
      </c>
      <c r="O32" s="81" cm="1">
        <f t="array" aca="1" ref="O32" ca="1">N32*K32*OFFSET($X$5:$X$75,B32,0,1)</f>
        <v>2.1946759582465294</v>
      </c>
      <c r="P32" s="85">
        <f t="shared" ca="1" si="2"/>
        <v>133.96874603748492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119738.90047788761</v>
      </c>
      <c r="AH32" s="58">
        <f t="shared" si="3"/>
        <v>2394.7780095577523</v>
      </c>
      <c r="AI32" s="61">
        <f t="shared" si="4"/>
        <v>718.43340286732564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4.0111132746905892E-4</v>
      </c>
      <c r="E33" s="47">
        <f t="shared" ca="1" si="1"/>
        <v>5.072965580009682E-4</v>
      </c>
      <c r="F33" s="48">
        <f t="shared" si="6"/>
        <v>119049.02950713622</v>
      </c>
      <c r="G33" s="49">
        <f t="shared" si="7"/>
        <v>119049.02950713622</v>
      </c>
      <c r="H33" s="78">
        <f t="shared" si="8"/>
        <v>20</v>
      </c>
      <c r="I33" s="48" cm="1">
        <f t="array" aca="1" ref="I33" ca="1">D33*(F33-H33)*OFFSET($X$5:$X$75,B33,0,1)</f>
        <v>31.028655336157108</v>
      </c>
      <c r="J33" s="49" cm="1">
        <f t="array" aca="1" ref="J33" ca="1">E33*(G33-H33)*OFFSET($X$5:$X$75,B33,0,1)</f>
        <v>39.242796135307579</v>
      </c>
      <c r="K33" s="72">
        <f t="shared" ca="1" si="9"/>
        <v>3.3819770533398191E-3</v>
      </c>
      <c r="L33" s="67">
        <f t="shared" si="0"/>
        <v>88.792234514870259</v>
      </c>
      <c r="M33" s="68" cm="1">
        <f t="array" aca="1" ref="M33" ca="1">L33*K33*OFFSET($X$5:$X$75,B33,0,1)</f>
        <v>0.19515998586751482</v>
      </c>
      <c r="N33" s="67">
        <f t="shared" si="10"/>
        <v>728.87160922736462</v>
      </c>
      <c r="O33" s="81" cm="1">
        <f t="array" aca="1" ref="O33" ca="1">N33*K33*OFFSET($X$5:$X$75,B33,0,1)</f>
        <v>1.6020159165182724</v>
      </c>
      <c r="P33" s="85">
        <f t="shared" ca="1" si="2"/>
        <v>105.96217524653331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120566.42375735666</v>
      </c>
      <c r="AH33" s="58">
        <f t="shared" si="3"/>
        <v>2411.3284751471333</v>
      </c>
      <c r="AI33" s="61">
        <f t="shared" si="4"/>
        <v>723.39854254414001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3.2932918217362623E-4</v>
      </c>
      <c r="E34" s="47">
        <f t="shared" ca="1" si="1"/>
        <v>3.7103537518046409E-4</v>
      </c>
      <c r="F34" s="48">
        <f t="shared" si="6"/>
        <v>120096.15500230246</v>
      </c>
      <c r="G34" s="49">
        <f t="shared" si="7"/>
        <v>120096.15500230246</v>
      </c>
      <c r="H34" s="78">
        <f t="shared" si="8"/>
        <v>20</v>
      </c>
      <c r="I34" s="48" cm="1">
        <f t="array" aca="1" ref="I34" ca="1">D34*(F34-H34)*OFFSET($X$5:$X$75,B34,0,1)</f>
        <v>24.966344347560046</v>
      </c>
      <c r="J34" s="49" cm="1">
        <f t="array" aca="1" ref="J34" ca="1">E34*(G34-H34)*OFFSET($X$5:$X$75,B34,0,1)</f>
        <v>28.128078054734388</v>
      </c>
      <c r="K34" s="72">
        <f t="shared" ca="1" si="9"/>
        <v>2.473569167869792E-3</v>
      </c>
      <c r="L34" s="67">
        <f t="shared" si="0"/>
        <v>90.568079205167678</v>
      </c>
      <c r="M34" s="68" cm="1">
        <f t="array" aca="1" ref="M34" ca="1">L34*K34*OFFSET($X$5:$X$75,B34,0,1)</f>
        <v>0.14143835085889211</v>
      </c>
      <c r="N34" s="67">
        <f t="shared" si="10"/>
        <v>735.28258164674969</v>
      </c>
      <c r="O34" s="81" cm="1">
        <f t="array" aca="1" ref="O34" ca="1">N34*K34*OFFSET($X$5:$X$75,B34,0,1)</f>
        <v>1.1482760446734863</v>
      </c>
      <c r="P34" s="85">
        <f t="shared" ca="1" si="2"/>
        <v>82.502337231650699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121478.60153789411</v>
      </c>
      <c r="AH34" s="58">
        <f t="shared" si="3"/>
        <v>2429.5720307578822</v>
      </c>
      <c r="AI34" s="61">
        <f t="shared" si="4"/>
        <v>728.87160922736462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2.6121402323231902E-4</v>
      </c>
      <c r="E35" s="47">
        <f t="shared" ca="1" si="1"/>
        <v>2.6598069157735053E-4</v>
      </c>
      <c r="F35" s="48">
        <f t="shared" si="6"/>
        <v>121191.26575219868</v>
      </c>
      <c r="G35" s="49">
        <f t="shared" si="7"/>
        <v>121191.26575219868</v>
      </c>
      <c r="H35" s="78">
        <f t="shared" si="8"/>
        <v>20</v>
      </c>
      <c r="I35" s="48" cm="1">
        <f t="array" aca="1" ref="I35" ca="1">D35*(F35-H35)*OFFSET($X$5:$X$75,B35,0,1)</f>
        <v>19.406533136132868</v>
      </c>
      <c r="J35" s="49" cm="1">
        <f t="array" aca="1" ref="J35" ca="1">E35*(G35-H35)*OFFSET($X$5:$X$75,B35,0,1)</f>
        <v>19.760666141865634</v>
      </c>
      <c r="K35" s="72">
        <f t="shared" ca="1" si="9"/>
        <v>1.7732046105157018E-3</v>
      </c>
      <c r="L35" s="67">
        <f t="shared" si="0"/>
        <v>92.379440789271001</v>
      </c>
      <c r="M35" s="68" cm="1">
        <f t="array" aca="1" ref="M35" ca="1">L35*K35*OFFSET($X$5:$X$75,B35,0,1)</f>
        <v>0.10043521327585248</v>
      </c>
      <c r="N35" s="67">
        <f t="shared" si="10"/>
        <v>741.98734133999199</v>
      </c>
      <c r="O35" s="81" cm="1">
        <f t="array" aca="1" ref="O35" ca="1">N35*K35*OFFSET($X$5:$X$75,B35,0,1)</f>
        <v>0.80669092861752667</v>
      </c>
      <c r="P35" s="85">
        <f t="shared" ca="1" si="2"/>
        <v>62.728963167073097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122547.09694112495</v>
      </c>
      <c r="AH35" s="58">
        <f t="shared" si="3"/>
        <v>2450.9419388224992</v>
      </c>
      <c r="AI35" s="61">
        <f t="shared" si="4"/>
        <v>735.28258164674969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2.0350882507800606E-4</v>
      </c>
      <c r="E36" s="47">
        <f t="shared" ca="1" si="1"/>
        <v>1.8690148435590007E-4</v>
      </c>
      <c r="F36" s="48">
        <f t="shared" si="6"/>
        <v>122406.47866781458</v>
      </c>
      <c r="G36" s="49">
        <f t="shared" si="7"/>
        <v>122406.47866781458</v>
      </c>
      <c r="H36" s="78">
        <f t="shared" si="8"/>
        <v>20</v>
      </c>
      <c r="I36" s="48" cm="1">
        <f t="array" aca="1" ref="I36" ca="1">D36*(F36-H36)*OFFSET($X$5:$X$75,B36,0,1)</f>
        <v>14.817041736380498</v>
      </c>
      <c r="J36" s="49" cm="1">
        <f t="array" aca="1" ref="J36" ca="1">E36*(G36-H36)*OFFSET($X$5:$X$75,B36,0,1)</f>
        <v>13.607896823301591</v>
      </c>
      <c r="K36" s="72">
        <f t="shared" ca="1" si="9"/>
        <v>1.2460098957060323E-3</v>
      </c>
      <c r="L36" s="67">
        <f t="shared" si="0"/>
        <v>94.227029605056444</v>
      </c>
      <c r="M36" s="68" cm="1">
        <f t="array" aca="1" ref="M36" ca="1">L36*K36*OFFSET($X$5:$X$75,B36,0,1)</f>
        <v>6.9846043494837418E-2</v>
      </c>
      <c r="N36" s="67">
        <f t="shared" si="10"/>
        <v>749.42742041519125</v>
      </c>
      <c r="O36" s="81" cm="1">
        <f t="array" aca="1" ref="O36" ca="1">N36*K36*OFFSET($X$5:$X$75,B36,0,1)</f>
        <v>0.55551512577590922</v>
      </c>
      <c r="P36" s="85">
        <f t="shared" ca="1" si="2"/>
        <v>46.964556836607755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123664.55688999865</v>
      </c>
      <c r="AH36" s="58">
        <f t="shared" si="3"/>
        <v>2473.2911377999731</v>
      </c>
      <c r="AI36" s="61">
        <f t="shared" si="4"/>
        <v>741.98734133999199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1.5284536761273556E-4</v>
      </c>
      <c r="E37" s="47">
        <f t="shared" ca="1" si="1"/>
        <v>1.2833993794081415E-4</v>
      </c>
      <c r="F37" s="48">
        <f t="shared" si="6"/>
        <v>123704.36820295829</v>
      </c>
      <c r="G37" s="49">
        <f t="shared" si="7"/>
        <v>123704.36820295829</v>
      </c>
      <c r="H37" s="78">
        <f t="shared" si="8"/>
        <v>20</v>
      </c>
      <c r="I37" s="48" cm="1">
        <f t="array" aca="1" ref="I37" ca="1">D37*(F37-H37)*OFFSET($X$5:$X$75,B37,0,1)</f>
        <v>10.905795715536403</v>
      </c>
      <c r="J37" s="49" cm="1">
        <f t="array" aca="1" ref="J37" ca="1">E37*(G37-H37)*OFFSET($X$5:$X$75,B37,0,1)</f>
        <v>9.1572886191319256</v>
      </c>
      <c r="K37" s="72">
        <f t="shared" ca="1" si="9"/>
        <v>8.555995862721263E-4</v>
      </c>
      <c r="L37" s="67">
        <f t="shared" si="0"/>
        <v>96.111570197157576</v>
      </c>
      <c r="M37" s="68" cm="1">
        <f t="array" aca="1" ref="M37" ca="1">L37*K37*OFFSET($X$5:$X$75,B37,0,1)</f>
        <v>4.7439106532262791E-2</v>
      </c>
      <c r="N37" s="67">
        <f t="shared" si="10"/>
        <v>757.37368287525487</v>
      </c>
      <c r="O37" s="81" cm="1">
        <f t="array" aca="1" ref="O37" ca="1">N37*K37*OFFSET($X$5:$X$75,B37,0,1)</f>
        <v>0.37382732123664758</v>
      </c>
      <c r="P37" s="85">
        <f t="shared" ca="1" si="2"/>
        <v>34.212451275321762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124904.57006919854</v>
      </c>
      <c r="AH37" s="58">
        <f t="shared" si="3"/>
        <v>2498.0914013839711</v>
      </c>
      <c r="AI37" s="61">
        <f t="shared" si="4"/>
        <v>749.42742041519125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1.1203712852785852E-4</v>
      </c>
      <c r="E38" s="47">
        <f t="shared" ca="1" si="1"/>
        <v>8.6162142107781698E-5</v>
      </c>
      <c r="F38" s="48">
        <f t="shared" si="6"/>
        <v>125041.02510985713</v>
      </c>
      <c r="G38" s="49">
        <f t="shared" si="7"/>
        <v>125041.02510985713</v>
      </c>
      <c r="H38" s="78">
        <f t="shared" si="8"/>
        <v>20</v>
      </c>
      <c r="I38" s="48" cm="1">
        <f t="array" aca="1" ref="I38" ca="1">D38*(F38-H38)*OFFSET($X$5:$X$75,B38,0,1)</f>
        <v>7.8341859099493494</v>
      </c>
      <c r="J38" s="49" cm="1">
        <f t="array" aca="1" ref="J38" ca="1">E38*(G38-H38)*OFFSET($X$5:$X$75,B38,0,1)</f>
        <v>6.0248798638568521</v>
      </c>
      <c r="K38" s="72">
        <f t="shared" ca="1" si="9"/>
        <v>5.7441428071857651E-4</v>
      </c>
      <c r="L38" s="67">
        <f t="shared" si="0"/>
        <v>98.03380160110072</v>
      </c>
      <c r="M38" s="68" cm="1">
        <f t="array" aca="1" ref="M38" ca="1">L38*K38*OFFSET($X$5:$X$75,B38,0,1)</f>
        <v>3.1495602531645628E-2</v>
      </c>
      <c r="N38" s="67">
        <f t="shared" si="10"/>
        <v>765.55729659096198</v>
      </c>
      <c r="O38" s="81" cm="1">
        <f t="array" aca="1" ref="O38" ca="1">N38*K38*OFFSET($X$5:$X$75,B38,0,1)</f>
        <v>0.24595280336817377</v>
      </c>
      <c r="P38" s="85">
        <f t="shared" ca="1" si="2"/>
        <v>24.395640962656394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126228.94714587581</v>
      </c>
      <c r="AH38" s="58">
        <f t="shared" si="3"/>
        <v>2524.5789429175161</v>
      </c>
      <c r="AI38" s="61">
        <f t="shared" si="4"/>
        <v>757.37368287525487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8.0185830505165675E-5</v>
      </c>
      <c r="E39" s="47">
        <f t="shared" ca="1" si="1"/>
        <v>5.6432251512435666E-5</v>
      </c>
      <c r="F39" s="48">
        <f t="shared" si="6"/>
        <v>126454.0722489202</v>
      </c>
      <c r="G39" s="49">
        <f t="shared" si="7"/>
        <v>126454.0722489202</v>
      </c>
      <c r="H39" s="78">
        <f t="shared" si="8"/>
        <v>20</v>
      </c>
      <c r="I39" s="48" cm="1">
        <f t="array" aca="1" ref="I39" ca="1">D39*(F39-H39)*OFFSET($X$5:$X$75,B39,0,1)</f>
        <v>5.4948569107013245</v>
      </c>
      <c r="J39" s="49" cm="1">
        <f t="array" aca="1" ref="J39" ca="1">E39*(G39-H39)*OFFSET($X$5:$X$75,B39,0,1)</f>
        <v>3.8671065106642022</v>
      </c>
      <c r="K39" s="72">
        <f t="shared" ca="1" si="9"/>
        <v>3.7621501008293628E-4</v>
      </c>
      <c r="L39" s="67">
        <f t="shared" si="0"/>
        <v>99.994477633122742</v>
      </c>
      <c r="M39" s="68" cm="1">
        <f t="array" aca="1" ref="M39" ca="1">L39*K39*OFFSET($X$5:$X$75,B39,0,1)</f>
        <v>2.0389508861938396E-2</v>
      </c>
      <c r="N39" s="67">
        <f t="shared" si="10"/>
        <v>774.20860560563392</v>
      </c>
      <c r="O39" s="81" cm="1">
        <f t="array" aca="1" ref="O39" ca="1">N39*K39*OFFSET($X$5:$X$75,B39,0,1)</f>
        <v>0.15786605019231664</v>
      </c>
      <c r="P39" s="85">
        <f t="shared" ca="1" si="2"/>
        <v>17.019530977369079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127592.88276516034</v>
      </c>
      <c r="AH39" s="58">
        <f t="shared" si="3"/>
        <v>2551.8576553032067</v>
      </c>
      <c r="AI39" s="61">
        <f t="shared" si="4"/>
        <v>765.55729659096198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5.5975846335676724E-5</v>
      </c>
      <c r="E40" s="47">
        <f t="shared" ca="1" si="1"/>
        <v>3.5939539209795455E-5</v>
      </c>
      <c r="F40" s="48">
        <f t="shared" si="6"/>
        <v>127941.92751736303</v>
      </c>
      <c r="G40" s="49">
        <f t="shared" si="7"/>
        <v>127941.92751736303</v>
      </c>
      <c r="H40" s="78">
        <f t="shared" si="8"/>
        <v>20</v>
      </c>
      <c r="I40" s="48" cm="1">
        <f t="array" aca="1" ref="I40" ca="1">D40*(F40-H40)*OFFSET($X$5:$X$75,B40,0,1)</f>
        <v>3.7591209487200503</v>
      </c>
      <c r="J40" s="49" cm="1">
        <f t="array" aca="1" ref="J40" ca="1">E40*(G40-H40)*OFFSET($X$5:$X$75,B40,0,1)</f>
        <v>2.4135601973878473</v>
      </c>
      <c r="K40" s="72">
        <f t="shared" ca="1" si="9"/>
        <v>2.3959692806533491E-4</v>
      </c>
      <c r="L40" s="67">
        <f t="shared" si="0"/>
        <v>101.99436718578518</v>
      </c>
      <c r="M40" s="68" cm="1">
        <f t="array" aca="1" ref="M40" ca="1">L40*K40*OFFSET($X$5:$X$75,B40,0,1)</f>
        <v>1.2829155500021271E-2</v>
      </c>
      <c r="N40" s="67">
        <f t="shared" si="10"/>
        <v>783.31792357569202</v>
      </c>
      <c r="O40" s="81" cm="1">
        <f t="array" aca="1" ref="O40" ca="1">N40*K40*OFFSET($X$5:$X$75,B40,0,1)</f>
        <v>9.8528063115498096E-2</v>
      </c>
      <c r="P40" s="85">
        <f t="shared" ca="1" si="2"/>
        <v>11.594750256348799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129034.76760093898</v>
      </c>
      <c r="AH40" s="58">
        <f t="shared" si="3"/>
        <v>2580.6953520187799</v>
      </c>
      <c r="AI40" s="61">
        <f t="shared" si="4"/>
        <v>774.20860560563392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3.6966695017334915E-5</v>
      </c>
      <c r="E41" s="47">
        <f t="shared" ca="1" si="1"/>
        <v>2.2152231377974632E-5</v>
      </c>
      <c r="F41" s="48">
        <f t="shared" si="6"/>
        <v>129502.96315485318</v>
      </c>
      <c r="G41" s="49">
        <f t="shared" si="7"/>
        <v>129502.96315485318</v>
      </c>
      <c r="H41" s="78">
        <f t="shared" si="8"/>
        <v>20</v>
      </c>
      <c r="I41" s="48" cm="1">
        <f t="array" aca="1" ref="I41" ca="1">D41*(F41-H41)*OFFSET($X$5:$X$75,B41,0,1)</f>
        <v>2.4328937864549398</v>
      </c>
      <c r="J41" s="49" cm="1">
        <f t="array" aca="1" ref="J41" ca="1">E41*(G41-H41)*OFFSET($X$5:$X$75,B41,0,1)</f>
        <v>1.457907612522946</v>
      </c>
      <c r="K41" s="72">
        <f t="shared" ca="1" si="9"/>
        <v>1.4768154251986273E-4</v>
      </c>
      <c r="L41" s="67">
        <f t="shared" si="0"/>
        <v>104.0342545295009</v>
      </c>
      <c r="M41" s="68" cm="1">
        <f t="array" aca="1" ref="M41" ca="1">L41*K41*OFFSET($X$5:$X$75,B41,0,1)</f>
        <v>7.8091267991939935E-3</v>
      </c>
      <c r="N41" s="67">
        <f t="shared" si="10"/>
        <v>792.87528462155012</v>
      </c>
      <c r="O41" s="81" cm="1">
        <f t="array" aca="1" ref="O41" ca="1">N41*K41*OFFSET($X$5:$X$75,B41,0,1)</f>
        <v>5.9515624556149893E-2</v>
      </c>
      <c r="P41" s="85">
        <f t="shared" ca="1" si="2"/>
        <v>7.5531646623233772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130552.98726261534</v>
      </c>
      <c r="AH41" s="58">
        <f t="shared" si="3"/>
        <v>2611.0597452523066</v>
      </c>
      <c r="AI41" s="61">
        <f t="shared" si="4"/>
        <v>783.31792357569202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2.3733228308741888E-5</v>
      </c>
      <c r="E42" s="47">
        <f t="shared" ca="1" si="1"/>
        <v>1.3284392418678197E-5</v>
      </c>
      <c r="F42" s="48">
        <f t="shared" si="6"/>
        <v>131085.66687268924</v>
      </c>
      <c r="G42" s="49">
        <f t="shared" si="7"/>
        <v>131085.66687268924</v>
      </c>
      <c r="H42" s="78">
        <f t="shared" si="8"/>
        <v>20</v>
      </c>
      <c r="I42" s="48" cm="1">
        <f t="array" aca="1" ref="I42" ca="1">D42*(F42-H42)*OFFSET($X$5:$X$75,B42,0,1)</f>
        <v>1.5307216593923447</v>
      </c>
      <c r="J42" s="49" cm="1">
        <f t="array" aca="1" ref="J42" ca="1">E42*(G42-H42)*OFFSET($X$5:$X$75,B42,0,1)</f>
        <v>0.85680325249507228</v>
      </c>
      <c r="K42" s="72">
        <f t="shared" ca="1" si="9"/>
        <v>8.8562616124553188E-5</v>
      </c>
      <c r="L42" s="67">
        <f t="shared" si="0"/>
        <v>106.11493962009094</v>
      </c>
      <c r="M42" s="68" cm="1">
        <f t="array" aca="1" ref="M42" ca="1">L42*K42*OFFSET($X$5:$X$75,B42,0,1)</f>
        <v>4.624634738409906E-3</v>
      </c>
      <c r="N42" s="67">
        <f t="shared" si="10"/>
        <v>802.56530738381161</v>
      </c>
      <c r="O42" s="81" cm="1">
        <f t="array" aca="1" ref="O42" ca="1">N42*K42*OFFSET($X$5:$X$75,B42,0,1)</f>
        <v>3.4976897820965074E-2</v>
      </c>
      <c r="P42" s="85">
        <f t="shared" ca="1" si="2"/>
        <v>4.7900596801095343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132145.88077025834</v>
      </c>
      <c r="AH42" s="58">
        <f t="shared" si="3"/>
        <v>2642.917615405167</v>
      </c>
      <c r="AI42" s="61">
        <f t="shared" si="4"/>
        <v>792.87528462155012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1.4747334025205398E-5</v>
      </c>
      <c r="E43" s="47">
        <f t="shared" ca="1" si="1"/>
        <v>7.7317493095651819E-6</v>
      </c>
      <c r="F43" s="48">
        <f t="shared" si="6"/>
        <v>132734.16222710983</v>
      </c>
      <c r="G43" s="49">
        <f t="shared" si="7"/>
        <v>132734.16222710983</v>
      </c>
      <c r="H43" s="78">
        <f t="shared" si="8"/>
        <v>20</v>
      </c>
      <c r="I43" s="48" cm="1">
        <f t="array" aca="1" ref="I43" ca="1">D43*(F43-H43)*OFFSET($X$5:$X$75,B43,0,1)</f>
        <v>0.93213716973196858</v>
      </c>
      <c r="J43" s="49" cm="1">
        <f t="array" aca="1" ref="J43" ca="1">E43*(G43-H43)*OFFSET($X$5:$X$75,B43,0,1)</f>
        <v>0.48870195156475493</v>
      </c>
      <c r="K43" s="72">
        <f t="shared" ca="1" si="9"/>
        <v>5.15449953971331E-5</v>
      </c>
      <c r="L43" s="67">
        <f t="shared" si="0"/>
        <v>108.23723841249272</v>
      </c>
      <c r="M43" s="68" cm="1">
        <f t="array" aca="1" ref="M43" ca="1">L43*K43*OFFSET($X$5:$X$75,B43,0,1)</f>
        <v>2.6571266023429933E-3</v>
      </c>
      <c r="N43" s="67">
        <f t="shared" si="10"/>
        <v>812.65813608434598</v>
      </c>
      <c r="O43" s="81" cm="1">
        <f t="array" aca="1" ref="O43" ca="1">N43*K43*OFFSET($X$5:$X$75,B43,0,1)</f>
        <v>1.9950024443259985E-2</v>
      </c>
      <c r="P43" s="85">
        <f t="shared" ca="1" si="2"/>
        <v>2.9469833404793238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133760.8845639686</v>
      </c>
      <c r="AH43" s="58">
        <f t="shared" si="3"/>
        <v>2675.217691279372</v>
      </c>
      <c r="AI43" s="61">
        <f t="shared" si="4"/>
        <v>802.56530738381161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8.8898774074264778E-6</v>
      </c>
      <c r="E44" s="47">
        <f t="shared" ca="1" si="1"/>
        <v>4.3598868093495945E-6</v>
      </c>
      <c r="F44" s="48">
        <f t="shared" si="6"/>
        <v>134446.40454786268</v>
      </c>
      <c r="G44" s="49">
        <f t="shared" si="7"/>
        <v>134446.40454786268</v>
      </c>
      <c r="H44" s="78">
        <f t="shared" si="8"/>
        <v>20</v>
      </c>
      <c r="I44" s="48" cm="1">
        <f t="array" aca="1" ref="I44" ca="1">D44*(F44-H44)*OFFSET($X$5:$X$75,B44,0,1)</f>
        <v>0.55066692288073049</v>
      </c>
      <c r="J44" s="49" cm="1">
        <f t="array" aca="1" ref="J44" ca="1">E44*(G44-H44)*OFFSET($X$5:$X$75,B44,0,1)</f>
        <v>0.270065080020923</v>
      </c>
      <c r="K44" s="72">
        <f t="shared" ca="1" si="9"/>
        <v>2.9065912062362521E-5</v>
      </c>
      <c r="L44" s="67">
        <f t="shared" si="0"/>
        <v>110.40198318074259</v>
      </c>
      <c r="M44" s="68" cm="1">
        <f t="array" aca="1" ref="M44" ca="1">L44*K44*OFFSET($X$5:$X$75,B44,0,1)</f>
        <v>1.4786638841524438E-3</v>
      </c>
      <c r="N44" s="67">
        <f t="shared" si="10"/>
        <v>823.14125233385323</v>
      </c>
      <c r="O44" s="81" cm="1">
        <f t="array" aca="1" ref="O44" ca="1">N44*K44*OFFSET($X$5:$X$75,B44,0,1)</f>
        <v>1.1024704505438536E-2</v>
      </c>
      <c r="P44" s="85">
        <f t="shared" ca="1" si="2"/>
        <v>1.7604017478475387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135443.02268072433</v>
      </c>
      <c r="AH44" s="58">
        <f t="shared" si="3"/>
        <v>2708.8604536144867</v>
      </c>
      <c r="AI44" s="61">
        <f t="shared" si="4"/>
        <v>812.65813608434598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5.2471575146852541E-6</v>
      </c>
      <c r="E45" s="47">
        <f t="shared" ca="1" si="1"/>
        <v>2.3724221768331839E-6</v>
      </c>
      <c r="F45" s="48">
        <f t="shared" si="6"/>
        <v>136164.39372089147</v>
      </c>
      <c r="G45" s="49">
        <f t="shared" si="7"/>
        <v>136164.39372089147</v>
      </c>
      <c r="H45" s="78">
        <f t="shared" si="8"/>
        <v>20</v>
      </c>
      <c r="I45" s="48" cm="1">
        <f t="array" aca="1" ref="I45" ca="1">D45*(F45-H45)*OFFSET($X$5:$X$75,B45,0,1)</f>
        <v>0.31852550339269098</v>
      </c>
      <c r="J45" s="49" cm="1">
        <f t="array" aca="1" ref="J45" ca="1">E45*(G45-H45)*OFFSET($X$5:$X$75,B45,0,1)</f>
        <v>0.14401644433597724</v>
      </c>
      <c r="K45" s="72">
        <f t="shared" ca="1" si="9"/>
        <v>1.581614784558645E-5</v>
      </c>
      <c r="L45" s="67">
        <f t="shared" si="0"/>
        <v>112.61002284435745</v>
      </c>
      <c r="M45" s="68" cm="1">
        <f t="array" aca="1" ref="M45" ca="1">L45*K45*OFFSET($X$5:$X$75,B45,0,1)</f>
        <v>7.9414189809475357E-4</v>
      </c>
      <c r="N45" s="67">
        <f t="shared" si="10"/>
        <v>833.65955339321306</v>
      </c>
      <c r="O45" s="81" cm="1">
        <f t="array" aca="1" ref="O45" ca="1">N45*K45*OFFSET($X$5:$X$75,B45,0,1)</f>
        <v>5.8790857454273553E-3</v>
      </c>
      <c r="P45" s="85">
        <f t="shared" ca="1" si="2"/>
        <v>1.0259588315306436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137190.20872230886</v>
      </c>
      <c r="AH45" s="58">
        <f t="shared" si="3"/>
        <v>2743.8041744461771</v>
      </c>
      <c r="AI45" s="61">
        <f t="shared" si="4"/>
        <v>823.14125233385323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2.9788247283457916E-6</v>
      </c>
      <c r="E46" s="47">
        <f t="shared" ca="1" si="1"/>
        <v>1.2294852231054182E-6</v>
      </c>
      <c r="F46" s="48">
        <f t="shared" si="6"/>
        <v>137995.38268524513</v>
      </c>
      <c r="G46" s="49">
        <f t="shared" si="7"/>
        <v>137995.38268524513</v>
      </c>
      <c r="H46" s="78">
        <f t="shared" si="8"/>
        <v>20</v>
      </c>
      <c r="I46" s="48" cm="1">
        <f t="array" aca="1" ref="I46" ca="1">D46*(F46-H46)*OFFSET($X$5:$X$75,B46,0,1)</f>
        <v>0.17721153272848741</v>
      </c>
      <c r="J46" s="49" cm="1">
        <f t="array" aca="1" ref="J46" ca="1">E46*(G46-H46)*OFFSET($X$5:$X$75,B46,0,1)</f>
        <v>7.3142591700764675E-2</v>
      </c>
      <c r="K46" s="72">
        <f t="shared" ca="1" si="9"/>
        <v>8.1965681540680116E-6</v>
      </c>
      <c r="L46" s="67">
        <f t="shared" si="0"/>
        <v>114.86222330124458</v>
      </c>
      <c r="M46" s="68" cm="1">
        <f t="array" aca="1" ref="M46" ca="1">L46*K46*OFFSET($X$5:$X$75,B46,0,1)</f>
        <v>4.0593331637828466E-4</v>
      </c>
      <c r="N46" s="67">
        <f t="shared" si="10"/>
        <v>844.8696899096642</v>
      </c>
      <c r="O46" s="81" cm="1">
        <f t="array" aca="1" ref="O46" ca="1">N46*K46*OFFSET($X$5:$X$75,B46,0,1)</f>
        <v>2.9858446517533744E-3</v>
      </c>
      <c r="P46" s="85">
        <f t="shared" ca="1" si="2"/>
        <v>0.57465962005657156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138943.25889886884</v>
      </c>
      <c r="AH46" s="58">
        <f t="shared" si="3"/>
        <v>2778.8651779773768</v>
      </c>
      <c r="AI46" s="61">
        <f t="shared" si="4"/>
        <v>833.65955339321306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1.5622225038716499E-6</v>
      </c>
      <c r="E47" s="47">
        <f t="shared" ca="1" si="1"/>
        <v>5.9823873038773657E-7</v>
      </c>
      <c r="F47" s="48">
        <f t="shared" si="6"/>
        <v>139823.02537309192</v>
      </c>
      <c r="G47" s="49">
        <f t="shared" si="7"/>
        <v>139823.02537309192</v>
      </c>
      <c r="H47" s="78">
        <f t="shared" si="8"/>
        <v>20</v>
      </c>
      <c r="I47" s="48" cm="1">
        <f t="array" aca="1" ref="I47" ca="1">D47*(F47-H47)*OFFSET($X$5:$X$75,B47,0,1)</f>
        <v>9.1078699243628727E-2</v>
      </c>
      <c r="J47" s="49" cm="1">
        <f t="array" aca="1" ref="J47" ca="1">E47*(G47-H47)*OFFSET($X$5:$X$75,B47,0,1)</f>
        <v>3.4877749658477272E-2</v>
      </c>
      <c r="K47" s="72">
        <f t="shared" ca="1" si="9"/>
        <v>3.988258202616802E-6</v>
      </c>
      <c r="L47" s="67">
        <f t="shared" si="0"/>
        <v>117.15946776726946</v>
      </c>
      <c r="M47" s="68" cm="1">
        <f t="array" aca="1" ref="M47" ca="1">L47*K47*OFFSET($X$5:$X$75,B47,0,1)</f>
        <v>1.9485789982178858E-4</v>
      </c>
      <c r="N47" s="67">
        <f t="shared" si="10"/>
        <v>856.05933901893025</v>
      </c>
      <c r="O47" s="81" cm="1">
        <f t="array" aca="1" ref="O47" ca="1">N47*K47*OFFSET($X$5:$X$75,B47,0,1)</f>
        <v>1.4237852740626611E-3</v>
      </c>
      <c r="P47" s="85">
        <f t="shared" ca="1" si="2"/>
        <v>0.2990920932783146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140811.61498494403</v>
      </c>
      <c r="AH47" s="58">
        <f t="shared" si="3"/>
        <v>2816.2322996988805</v>
      </c>
      <c r="AI47" s="61">
        <f t="shared" si="4"/>
        <v>844.8696899096642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7.6845252376302715E-7</v>
      </c>
      <c r="E48" s="47">
        <f t="shared" ca="1" si="1"/>
        <v>2.7416954524882854E-7</v>
      </c>
      <c r="F48" s="48">
        <f t="shared" si="6"/>
        <v>141700.3775549386</v>
      </c>
      <c r="G48" s="49">
        <f t="shared" si="7"/>
        <v>141700.3775549386</v>
      </c>
      <c r="H48" s="78">
        <f t="shared" si="8"/>
        <v>20</v>
      </c>
      <c r="I48" s="48" cm="1">
        <f t="array" aca="1" ref="I48" ca="1">D48*(F48-H48)*OFFSET($X$5:$X$75,B48,0,1)</f>
        <v>4.39053931180486E-2</v>
      </c>
      <c r="J48" s="49" cm="1">
        <f t="array" aca="1" ref="J48" ca="1">E48*(G48-H48)*OFFSET($X$5:$X$75,B48,0,1)</f>
        <v>1.5664626366506045E-2</v>
      </c>
      <c r="K48" s="72">
        <f t="shared" ca="1" si="9"/>
        <v>1.8277969683574154E-6</v>
      </c>
      <c r="L48" s="67">
        <f t="shared" si="0"/>
        <v>119.50265712261488</v>
      </c>
      <c r="M48" s="68" cm="1">
        <f t="array" aca="1" ref="M48" ca="1">L48*K48*OFFSET($X$5:$X$75,B48,0,1)</f>
        <v>8.8083920816168354E-5</v>
      </c>
      <c r="N48" s="67">
        <f t="shared" si="10"/>
        <v>867.55333196901188</v>
      </c>
      <c r="O48" s="81" cm="1">
        <f t="array" aca="1" ref="O48" ca="1">N48*K48*OFFSET($X$5:$X$75,B48,0,1)</f>
        <v>6.3946276038493279E-4</v>
      </c>
      <c r="P48" s="85">
        <f t="shared" ca="1" si="2"/>
        <v>0.14635180362904904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142676.55650315504</v>
      </c>
      <c r="AH48" s="58">
        <f t="shared" si="3"/>
        <v>2853.5311300631006</v>
      </c>
      <c r="AI48" s="61">
        <f t="shared" si="4"/>
        <v>856.05933901893025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3.5280853103140439E-7</v>
      </c>
      <c r="E49" s="47">
        <f t="shared" ca="1" si="1"/>
        <v>1.1777623489705015E-7</v>
      </c>
      <c r="F49" s="48">
        <f t="shared" si="6"/>
        <v>143624.47830803911</v>
      </c>
      <c r="G49" s="49">
        <f t="shared" si="7"/>
        <v>143624.47830803911</v>
      </c>
      <c r="H49" s="78">
        <f t="shared" si="8"/>
        <v>20</v>
      </c>
      <c r="I49" s="48" cm="1">
        <f t="array" aca="1" ref="I49" ca="1">D49*(F49-H49)*OFFSET($X$5:$X$75,B49,0,1)</f>
        <v>1.9754534657486854E-2</v>
      </c>
      <c r="J49" s="49" cm="1">
        <f t="array" aca="1" ref="J49" ca="1">E49*(G49-H49)*OFFSET($X$5:$X$75,B49,0,1)</f>
        <v>6.5945534460304517E-3</v>
      </c>
      <c r="K49" s="72">
        <f t="shared" ca="1" si="9"/>
        <v>7.8517489934555971E-7</v>
      </c>
      <c r="L49" s="67">
        <f t="shared" si="0"/>
        <v>121.89271026506717</v>
      </c>
      <c r="M49" s="68" cm="1">
        <f t="array" aca="1" ref="M49" ca="1">L49*K49*OFFSET($X$5:$X$75,B49,0,1)</f>
        <v>3.7316756043075801E-5</v>
      </c>
      <c r="N49" s="67">
        <f t="shared" si="10"/>
        <v>879.33354066146399</v>
      </c>
      <c r="O49" s="81" cm="1">
        <f t="array" aca="1" ref="O49" ca="1">N49*K49*OFFSET($X$5:$X$75,B49,0,1)</f>
        <v>2.6920293384240175E-4</v>
      </c>
      <c r="P49" s="85">
        <f t="shared" ca="1" si="2"/>
        <v>6.6983356283099704E-2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144592.2219948353</v>
      </c>
      <c r="AH49" s="58">
        <f t="shared" si="3"/>
        <v>2891.8444398967063</v>
      </c>
      <c r="AI49" s="61">
        <f t="shared" si="4"/>
        <v>867.55333196901188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1.5043116031791704E-7</v>
      </c>
      <c r="E50" s="47">
        <f t="shared" ca="1" si="1"/>
        <v>4.7188520007781936E-8</v>
      </c>
      <c r="F50" s="48">
        <f t="shared" si="6"/>
        <v>145592.17577721376</v>
      </c>
      <c r="G50" s="49">
        <f t="shared" si="7"/>
        <v>145592.17577721376</v>
      </c>
      <c r="H50" s="78">
        <f t="shared" si="8"/>
        <v>20</v>
      </c>
      <c r="I50" s="48" cm="1">
        <f t="array" aca="1" ref="I50" ca="1">D50*(F50-H50)*OFFSET($X$5:$X$75,B50,0,1)</f>
        <v>8.2545314077934456E-3</v>
      </c>
      <c r="J50" s="49" cm="1">
        <f t="array" aca="1" ref="J50" ca="1">E50*(G50-H50)*OFFSET($X$5:$X$75,B50,0,1)</f>
        <v>2.5893512997461864E-3</v>
      </c>
      <c r="K50" s="72">
        <f t="shared" ca="1" si="9"/>
        <v>3.1459013341710519E-7</v>
      </c>
      <c r="L50" s="67">
        <f t="shared" si="0"/>
        <v>124.33056447036851</v>
      </c>
      <c r="M50" s="68" cm="1">
        <f t="array" aca="1" ref="M50" ca="1">L50*K50*OFFSET($X$5:$X$75,B50,0,1)</f>
        <v>1.4743454327648366E-5</v>
      </c>
      <c r="N50" s="67">
        <f t="shared" si="10"/>
        <v>891.38066802375772</v>
      </c>
      <c r="O50" s="81" cm="1">
        <f t="array" aca="1" ref="O50" ca="1">N50*K50*OFFSET($X$5:$X$75,B50,0,1)</f>
        <v>1.0570232849452783E-4</v>
      </c>
      <c r="P50" s="85">
        <f t="shared" ca="1" si="2"/>
        <v>2.8526620446994978E-2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146555.590110244</v>
      </c>
      <c r="AH50" s="58">
        <f t="shared" si="3"/>
        <v>2931.11180220488</v>
      </c>
      <c r="AI50" s="61">
        <f t="shared" si="4"/>
        <v>879.33354066146399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5.9268859260262246E-8</v>
      </c>
      <c r="E51" s="47">
        <f t="shared" ca="1" si="1"/>
        <v>1.7545567958927083E-8</v>
      </c>
      <c r="F51" s="48">
        <f t="shared" si="6"/>
        <v>147530.75893725624</v>
      </c>
      <c r="G51" s="49">
        <f t="shared" si="7"/>
        <v>147530.75893725624</v>
      </c>
      <c r="H51" s="78">
        <f t="shared" si="8"/>
        <v>20</v>
      </c>
      <c r="I51" s="48" cm="1">
        <f t="array" aca="1" ref="I51" ca="1">D51*(F51-H51)*OFFSET($X$5:$X$75,B51,0,1)</f>
        <v>3.1871906831805186E-3</v>
      </c>
      <c r="J51" s="49" cm="1">
        <f t="array" aca="1" ref="J51" ca="1">E51*(G51-H51)*OFFSET($X$5:$X$75,B51,0,1)</f>
        <v>9.4351521908396508E-4</v>
      </c>
      <c r="K51" s="72">
        <f t="shared" ca="1" si="9"/>
        <v>1.1697045309140622E-7</v>
      </c>
      <c r="L51" s="67">
        <f t="shared" si="0"/>
        <v>126.81717575977585</v>
      </c>
      <c r="M51" s="68" cm="1">
        <f t="array" aca="1" ref="M51" ca="1">L51*K51*OFFSET($X$5:$X$75,B51,0,1)</f>
        <v>5.4076930281907311E-6</v>
      </c>
      <c r="N51" s="67">
        <f t="shared" si="10"/>
        <v>903.24954451381382</v>
      </c>
      <c r="O51" s="81" cm="1">
        <f t="array" aca="1" ref="O51" ca="1">N51*K51*OFFSET($X$5:$X$75,B51,0,1)</f>
        <v>3.8516046705189909E-5</v>
      </c>
      <c r="P51" s="85">
        <f t="shared" ca="1" si="2"/>
        <v>1.1240134810465258E-2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148563.44467062628</v>
      </c>
      <c r="AH51" s="58">
        <f t="shared" si="3"/>
        <v>2971.2688934125258</v>
      </c>
      <c r="AI51" s="61">
        <f t="shared" si="4"/>
        <v>891.38066802375772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2.1468943065453125E-8</v>
      </c>
      <c r="E52" s="47">
        <f t="shared" ca="1" si="1"/>
        <v>6.0234038760486836E-9</v>
      </c>
      <c r="F52" s="48">
        <f t="shared" si="6"/>
        <v>149572.91233850777</v>
      </c>
      <c r="G52" s="49">
        <f t="shared" si="7"/>
        <v>149572.91233850777</v>
      </c>
      <c r="H52" s="78">
        <f t="shared" si="8"/>
        <v>20</v>
      </c>
      <c r="I52" s="48" cm="1">
        <f t="array" aca="1" ref="I52" ca="1">D52*(F52-H52)*OFFSET($X$5:$X$75,B52,0,1)</f>
        <v>1.1314074200069919E-3</v>
      </c>
      <c r="J52" s="49" cm="1">
        <f t="array" aca="1" ref="J52" ca="1">E52*(G52-H52)*OFFSET($X$5:$X$75,B52,0,1)</f>
        <v>3.1743173468220853E-4</v>
      </c>
      <c r="K52" s="72">
        <f t="shared" ca="1" si="9"/>
        <v>4.0156025872216895E-8</v>
      </c>
      <c r="L52" s="67">
        <f t="shared" si="0"/>
        <v>129.35351927497138</v>
      </c>
      <c r="M52" s="68" cm="1">
        <f t="array" aca="1" ref="M52" ca="1">L52*K52*OFFSET($X$5:$X$75,B52,0,1)</f>
        <v>1.8303850412654723E-6</v>
      </c>
      <c r="N52" s="67">
        <f t="shared" si="10"/>
        <v>915.75252452147618</v>
      </c>
      <c r="O52" s="81" cm="1">
        <f t="array" aca="1" ref="O52" ca="1">N52*K52*OFFSET($X$5:$X$75,B52,0,1)</f>
        <v>1.2958130028314789E-5</v>
      </c>
      <c r="P52" s="85">
        <f t="shared" ca="1" si="2"/>
        <v>4.0799818933216978E-3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150541.59075230229</v>
      </c>
      <c r="AH52" s="58">
        <f t="shared" si="3"/>
        <v>3010.8318150460459</v>
      </c>
      <c r="AI52" s="61">
        <f t="shared" si="4"/>
        <v>903.24954451381382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7.1140077015114211E-9</v>
      </c>
      <c r="E53" s="47">
        <f t="shared" ca="1" si="1"/>
        <v>1.8995518348234128E-9</v>
      </c>
      <c r="F53" s="48">
        <f t="shared" si="6"/>
        <v>151647.88304714533</v>
      </c>
      <c r="G53" s="49">
        <f t="shared" si="7"/>
        <v>151647.88304714533</v>
      </c>
      <c r="H53" s="78">
        <f t="shared" si="8"/>
        <v>20</v>
      </c>
      <c r="I53" s="48" cm="1">
        <f t="array" aca="1" ref="I53" ca="1">D53*(F53-H53)*OFFSET($X$5:$X$75,B53,0,1)</f>
        <v>3.6740880475065132E-4</v>
      </c>
      <c r="J53" s="49" cm="1">
        <f t="array" aca="1" ref="J53" ca="1">E53*(G53-H53)*OFFSET($X$5:$X$75,B53,0,1)</f>
        <v>9.8103923762424443E-5</v>
      </c>
      <c r="K53" s="72">
        <f t="shared" ca="1" si="9"/>
        <v>1.2663678930715088E-8</v>
      </c>
      <c r="L53" s="67">
        <f t="shared" si="0"/>
        <v>131.94058966047081</v>
      </c>
      <c r="M53" s="68" cm="1">
        <f t="array" aca="1" ref="M53" ca="1">L53*K53*OFFSET($X$5:$X$75,B53,0,1)</f>
        <v>5.6910770946587965E-7</v>
      </c>
      <c r="N53" s="67">
        <f t="shared" si="10"/>
        <v>928.4564268192571</v>
      </c>
      <c r="O53" s="81" cm="1">
        <f t="array" aca="1" ref="O53" ca="1">N53*K53*OFFSET($X$5:$X$75,B53,0,1)</f>
        <v>4.0047699632517854E-6</v>
      </c>
      <c r="P53" s="85">
        <f t="shared" ca="1" si="2"/>
        <v>1.356620130388851E-3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152625.42075357935</v>
      </c>
      <c r="AH53" s="58">
        <f t="shared" si="3"/>
        <v>3052.508415071587</v>
      </c>
      <c r="AI53" s="61">
        <f t="shared" si="4"/>
        <v>915.75252452147618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2.1457790561074952E-9</v>
      </c>
      <c r="E54" s="47">
        <f t="shared" ca="1" si="1"/>
        <v>5.4751790437318803E-10</v>
      </c>
      <c r="F54" s="48">
        <f t="shared" si="6"/>
        <v>153751.63907108083</v>
      </c>
      <c r="G54" s="49">
        <f t="shared" si="7"/>
        <v>153751.63907108083</v>
      </c>
      <c r="H54" s="78">
        <f t="shared" si="8"/>
        <v>20</v>
      </c>
      <c r="I54" s="48" cm="1">
        <f t="array" aca="1" ref="I54" ca="1">D54*(F54-H54)*OFFSET($X$5:$X$75,B54,0,1)</f>
        <v>1.0860431738545856E-4</v>
      </c>
      <c r="J54" s="49" cm="1">
        <f t="array" aca="1" ref="J54" ca="1">E54*(G54-H54)*OFFSET($X$5:$X$75,B54,0,1)</f>
        <v>2.7711524209129947E-5</v>
      </c>
      <c r="K54" s="73">
        <f t="shared" ca="1" si="9"/>
        <v>3.6501193943802536E-9</v>
      </c>
      <c r="L54" s="69">
        <f t="shared" si="0"/>
        <v>134.57940145368025</v>
      </c>
      <c r="M54" s="70" cm="1">
        <f t="array" aca="1" ref="M54" ca="1">L54*K54*OFFSET($X$5:$X$75,B54,0,1)</f>
        <v>1.6172773093657299E-7</v>
      </c>
      <c r="N54" s="69">
        <f t="shared" si="10"/>
        <v>941.33656574131123</v>
      </c>
      <c r="O54" s="82" cm="1">
        <f t="array" aca="1" ref="O54" ca="1">N54*K54*OFFSET($X$5:$X$75,B54,0,1)</f>
        <v>1.1312297809361763E-6</v>
      </c>
      <c r="P54" s="86">
        <f ca="1">D54*(F54-H54)+E54*(G54-H54)+L54*K54-N54*K54+E55*(G55-H55)</f>
        <v>5.6030652887833902E-4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154742.73780320951</v>
      </c>
      <c r="AH54" s="58">
        <f t="shared" si="3"/>
        <v>3094.8547560641905</v>
      </c>
      <c r="AI54" s="61">
        <f t="shared" si="4"/>
        <v>928.4564268192571</v>
      </c>
    </row>
    <row r="55" spans="2:35" ht="17" thickBot="1" x14ac:dyDescent="0.25">
      <c r="B55" s="137" t="s">
        <v>22</v>
      </c>
      <c r="C55" s="138"/>
      <c r="D55" s="50"/>
      <c r="E55" s="51">
        <f ca="1">(1-$S$9)^B54*PRODUCT(OFFSET($AC$5:$AC$124,$C$5,0,B54))</f>
        <v>9.5682240200723684E-10</v>
      </c>
      <c r="F55" s="52"/>
      <c r="G55" s="53">
        <f t="shared" si="7"/>
        <v>155959.42229759437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4.9123136254911932E-5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156889.42762355186</v>
      </c>
      <c r="AH55" s="58">
        <f t="shared" si="3"/>
        <v>3137.7885524710373</v>
      </c>
      <c r="AI55" s="61">
        <f t="shared" si="4"/>
        <v>941.33656574131123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159142.26765060649</v>
      </c>
      <c r="AH56" s="58">
        <f t="shared" si="3"/>
        <v>3182.8453530121296</v>
      </c>
      <c r="AI56" s="61">
        <f t="shared" si="4"/>
        <v>954.85360590363894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161337.08306828197</v>
      </c>
      <c r="AH57" s="58">
        <f t="shared" si="3"/>
        <v>3226.7416613656392</v>
      </c>
      <c r="AI57" s="61">
        <f t="shared" si="4"/>
        <v>968.02249840969182</v>
      </c>
    </row>
    <row r="58" spans="2:35" ht="17" thickBot="1" x14ac:dyDescent="0.25">
      <c r="B58" s="135" t="s">
        <v>24</v>
      </c>
      <c r="C58" s="136"/>
      <c r="D58" s="54">
        <f ca="1">SUM(D5:E55)</f>
        <v>0.99999999999999967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163634.15153866401</v>
      </c>
      <c r="AH58" s="58">
        <f t="shared" si="3"/>
        <v>3272.6830307732803</v>
      </c>
      <c r="AI58" s="61">
        <f t="shared" si="4"/>
        <v>981.80490923198408</v>
      </c>
    </row>
    <row r="59" spans="2:35" ht="17" thickBot="1" x14ac:dyDescent="0.25">
      <c r="B59" s="135" t="s">
        <v>23</v>
      </c>
      <c r="C59" s="136"/>
      <c r="D59" s="36" t="b">
        <f ca="1">D58=1</f>
        <v>1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165947.32941073738</v>
      </c>
      <c r="AH59" s="58">
        <f t="shared" si="3"/>
        <v>3318.9465882147479</v>
      </c>
      <c r="AI59" s="61">
        <f t="shared" si="4"/>
        <v>995.68397646442429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168271.33031359973</v>
      </c>
      <c r="AH60" s="58">
        <f t="shared" si="3"/>
        <v>3365.4266062719944</v>
      </c>
      <c r="AI60" s="61">
        <f t="shared" si="4"/>
        <v>1009.6279818815984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170600.57929197166</v>
      </c>
      <c r="AH61" s="58">
        <f t="shared" si="3"/>
        <v>3412.0115858394333</v>
      </c>
      <c r="AI61" s="61">
        <f t="shared" si="4"/>
        <v>1023.60347575183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173027.80832610582</v>
      </c>
      <c r="AH62" s="58">
        <f t="shared" si="3"/>
        <v>3460.5561665221167</v>
      </c>
      <c r="AI62" s="61">
        <f t="shared" si="4"/>
        <v>1038.1668499566349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175556.26960242083</v>
      </c>
      <c r="AH63" s="58">
        <f t="shared" si="3"/>
        <v>3511.1253920484164</v>
      </c>
      <c r="AI63" s="61">
        <f t="shared" si="4"/>
        <v>1053.337617614525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177979.23901002202</v>
      </c>
      <c r="AH64" s="58">
        <f t="shared" si="3"/>
        <v>3559.5847802004405</v>
      </c>
      <c r="AI64" s="61">
        <f t="shared" si="4"/>
        <v>1067.8754340601322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180497.00798895</v>
      </c>
      <c r="AH65" s="58">
        <f t="shared" si="3"/>
        <v>3609.9401597790002</v>
      </c>
      <c r="AI65" s="61">
        <f t="shared" si="4"/>
        <v>1082.9820479337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183112.64209968323</v>
      </c>
      <c r="AH66" s="58">
        <f t="shared" si="3"/>
        <v>3662.2528419936648</v>
      </c>
      <c r="AI66" s="61">
        <f t="shared" si="4"/>
        <v>1098.6758525980995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185714.17286831964</v>
      </c>
      <c r="AH67" s="58">
        <f t="shared" si="3"/>
        <v>3714.2834573663931</v>
      </c>
      <c r="AI67" s="61">
        <f t="shared" si="4"/>
        <v>1114.2850372099178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188412.94678456776</v>
      </c>
      <c r="AH68" s="58">
        <f t="shared" si="3"/>
        <v>3768.2589356913554</v>
      </c>
      <c r="AI68" s="61">
        <f t="shared" si="4"/>
        <v>1130.4776807074065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191089.7804135789</v>
      </c>
      <c r="AH69" s="58">
        <f t="shared" si="3"/>
        <v>3821.7956082715782</v>
      </c>
      <c r="AI69" s="61">
        <f t="shared" si="4"/>
        <v>1146.5386824814734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193862.79465646629</v>
      </c>
      <c r="AH70" s="58">
        <f t="shared" ref="AH70:AH75" si="14">AG70*$S$7</f>
        <v>3877.2558931293256</v>
      </c>
      <c r="AI70" s="61">
        <f t="shared" ref="AI70:AI75" si="15">AG70*($S$7-$S$8)</f>
        <v>1163.1767679387976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196605.25907686338</v>
      </c>
      <c r="AH71" s="58">
        <f t="shared" si="14"/>
        <v>3932.1051815372675</v>
      </c>
      <c r="AI71" s="61">
        <f t="shared" si="15"/>
        <v>1179.6315544611803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199442.35559159491</v>
      </c>
      <c r="AH72" s="58">
        <f t="shared" si="14"/>
        <v>3988.8471118318985</v>
      </c>
      <c r="AI72" s="61">
        <f t="shared" si="15"/>
        <v>1196.6541335495695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202239.48062779853</v>
      </c>
      <c r="AH73" s="58">
        <f t="shared" si="14"/>
        <v>4044.789612555971</v>
      </c>
      <c r="AI73" s="61">
        <f t="shared" si="15"/>
        <v>1213.4368837667912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205129.16123444209</v>
      </c>
      <c r="AH74" s="58">
        <f t="shared" si="14"/>
        <v>4102.5832246888422</v>
      </c>
      <c r="AI74" s="61">
        <f t="shared" si="15"/>
        <v>1230.7749674066526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208114.23344925413</v>
      </c>
      <c r="AH75" s="63">
        <f t="shared" si="14"/>
        <v>4162.284668985083</v>
      </c>
      <c r="AI75" s="64">
        <f t="shared" si="15"/>
        <v>1248.6854006955248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9">
    <mergeCell ref="L3:M3"/>
    <mergeCell ref="N3:O3"/>
    <mergeCell ref="B55:C55"/>
    <mergeCell ref="R27:S27"/>
    <mergeCell ref="B58:C58"/>
    <mergeCell ref="B59:C59"/>
    <mergeCell ref="D3:E3"/>
    <mergeCell ref="F3:G3"/>
    <mergeCell ref="I3:J3"/>
  </mergeCells>
  <conditionalFormatting sqref="D59">
    <cfRule type="cellIs" dxfId="15" priority="1" operator="equal">
      <formula>FALSE</formula>
    </cfRule>
    <cfRule type="cellIs" dxfId="14" priority="2" operator="equal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64C3-3C6F-0147-A835-45946DACE648}">
  <dimension ref="A1:AI124"/>
  <sheetViews>
    <sheetView showGridLines="0" zoomScaleNormal="100" workbookViewId="0"/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53</v>
      </c>
    </row>
    <row r="2" spans="1:35" ht="17" thickBot="1" x14ac:dyDescent="0.25"/>
    <row r="3" spans="1:35" ht="17" thickBot="1" x14ac:dyDescent="0.25">
      <c r="D3" s="139" t="s">
        <v>29</v>
      </c>
      <c r="E3" s="140"/>
      <c r="F3" s="139" t="s">
        <v>25</v>
      </c>
      <c r="G3" s="140"/>
      <c r="I3" s="139" t="s">
        <v>26</v>
      </c>
      <c r="J3" s="140"/>
      <c r="L3" s="131" t="s">
        <v>33</v>
      </c>
      <c r="M3" s="132"/>
      <c r="N3" s="133" t="s">
        <v>34</v>
      </c>
      <c r="O3" s="134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6.0434065E-3</v>
      </c>
      <c r="E5" s="43">
        <f>$S$9</f>
        <v>0.15</v>
      </c>
      <c r="F5" s="44">
        <f>MAX($S$13*$S$6,G5)</f>
        <v>110000.00000000001</v>
      </c>
      <c r="G5" s="45">
        <f>AG6-AH6</f>
        <v>59675.476484751118</v>
      </c>
      <c r="H5" s="77">
        <f>$S$12</f>
        <v>20</v>
      </c>
      <c r="I5" s="44" cm="1">
        <f t="array" aca="1" ref="I5" ca="1">D5*(F5-H5)*OFFSET($X$5:$X$75,B5,0,1)</f>
        <v>665.81800944717361</v>
      </c>
      <c r="J5" s="45" cm="1">
        <f t="array" aca="1" ref="J5" ca="1">E5*(G5-H5)*OFFSET($X$5:$X$75,B5,0,1)</f>
        <v>8963.9947454035701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365.36006011072112</v>
      </c>
      <c r="O5" s="80" cm="1">
        <f t="array" aca="1" ref="O5" ca="1">N5*K5*OFFSET($X$5:$X$75,B5,0,1)</f>
        <v>366</v>
      </c>
      <c r="P5" s="84">
        <f ca="1">D5*(F5-H5)+E5*(G5-H5)+L5*K5-N5*K5</f>
        <v>9298.615259471946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96">
        <f>S6*(1-0.39)</f>
        <v>61000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5.6853752009440742E-3</v>
      </c>
      <c r="E6" s="47">
        <f t="shared" ref="E6:E54" ca="1" si="1">(1-$S$9)^B5*PRODUCT(OFFSET($AC$5:$AC$124,$C$5,0,B5))*$S$9</f>
        <v>0.12659348902500001</v>
      </c>
      <c r="F6" s="48">
        <f>MAX($S$13*$S$6,G6)</f>
        <v>110000.00000000001</v>
      </c>
      <c r="G6" s="49">
        <f>AG7-AH7</f>
        <v>59097.489788270432</v>
      </c>
      <c r="H6" s="78">
        <f>$S$12</f>
        <v>20</v>
      </c>
      <c r="I6" s="48" cm="1">
        <f t="array" aca="1" ref="I6" ca="1">D6*(F6-H6)*OFFSET($X$5:$X$75,B6,0,1)</f>
        <v>619.8488478407894</v>
      </c>
      <c r="J6" s="49" cm="1">
        <f t="array" aca="1" ref="J6" ca="1">E6*(G6-H6)*OFFSET($X$5:$X$75,B6,0,1)</f>
        <v>7413.8937105797186</v>
      </c>
      <c r="K6" s="72">
        <f ca="1">K5-D5-E5</f>
        <v>0.84395659349999996</v>
      </c>
      <c r="L6" s="67">
        <f t="shared" si="0"/>
        <v>52.019999999999996</v>
      </c>
      <c r="M6" s="68" cm="1">
        <f t="array" aca="1" ref="M6" ca="1">L6*K6*OFFSET($X$5:$X$75,B6,0,1)</f>
        <v>43.521455431566658</v>
      </c>
      <c r="N6" s="67">
        <f>AI7</f>
        <v>361.82136605063533</v>
      </c>
      <c r="O6" s="81" cm="1">
        <f t="array" aca="1" ref="O6" ca="1">N6*K6*OFFSET($X$5:$X$75,B6,0,1)</f>
        <v>302.71035095657999</v>
      </c>
      <c r="P6" s="85">
        <f t="shared" ref="P6:P53" ca="1" si="2">D6*(F6-H6)+E6*(G6-H6)+L6*K6-N6*K6</f>
        <v>7842.6442141820507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60893.343351786854</v>
      </c>
      <c r="AH6" s="58">
        <f t="shared" ref="AH6:AH69" si="3">AG6*$S$7</f>
        <v>1217.8668670357372</v>
      </c>
      <c r="AI6" s="61">
        <f t="shared" ref="AI6:AI69" si="4">AG6*($S$7-$S$8)</f>
        <v>365.36006011072112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5.2887536930333323E-3</v>
      </c>
      <c r="E7" s="47">
        <f t="shared" ca="1" si="1"/>
        <v>0.10675165939110838</v>
      </c>
      <c r="F7" s="48">
        <f t="shared" ref="F7:F54" si="6">MAX($S$13*$S$6,G7)</f>
        <v>110000.00000000001</v>
      </c>
      <c r="G7" s="49">
        <f t="shared" ref="G7:G55" si="7">AG8-AH8</f>
        <v>58636.404577656242</v>
      </c>
      <c r="H7" s="78">
        <f t="shared" ref="H7:H54" si="8">$S$12</f>
        <v>20</v>
      </c>
      <c r="I7" s="48" cm="1">
        <f t="array" aca="1" ref="I7" ca="1">D7*(F7-H7)*OFFSET($X$5:$X$75,B7,0,1)</f>
        <v>569.51843474300188</v>
      </c>
      <c r="J7" s="49" cm="1">
        <f t="array" aca="1" ref="J7" ca="1">E7*(G7-H7)*OFFSET($X$5:$X$75,B7,0,1)</f>
        <v>6126.811799307683</v>
      </c>
      <c r="K7" s="72">
        <f t="shared" ref="K7:K54" ca="1" si="9">K6-D6-E6</f>
        <v>0.71167772927405593</v>
      </c>
      <c r="L7" s="67">
        <f t="shared" si="0"/>
        <v>53.060399999999994</v>
      </c>
      <c r="M7" s="68" cm="1">
        <f t="array" aca="1" ref="M7" ca="1">L7*K7*OFFSET($X$5:$X$75,B7,0,1)</f>
        <v>36.973845705064569</v>
      </c>
      <c r="N7" s="67">
        <f t="shared" ref="N7:N54" si="10">AI8</f>
        <v>358.99839537340557</v>
      </c>
      <c r="O7" s="81" cm="1">
        <f t="array" aca="1" ref="O7" ca="1">N7*K7*OFFSET($X$5:$X$75,B7,0,1)</f>
        <v>250.15927657729804</v>
      </c>
      <c r="P7" s="85">
        <f t="shared" ca="1" si="2"/>
        <v>6621.32632951917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60303.561008439217</v>
      </c>
      <c r="AH7" s="58">
        <f t="shared" si="3"/>
        <v>1206.0712201687843</v>
      </c>
      <c r="AI7" s="61">
        <f t="shared" si="4"/>
        <v>361.82136605063533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4.9665533367066602E-3</v>
      </c>
      <c r="E8" s="47">
        <f t="shared" ca="1" si="1"/>
        <v>8.9945597428487137E-2</v>
      </c>
      <c r="F8" s="48">
        <f t="shared" si="6"/>
        <v>110000.00000000001</v>
      </c>
      <c r="G8" s="49">
        <f t="shared" si="7"/>
        <v>58161.465748060291</v>
      </c>
      <c r="H8" s="78">
        <f t="shared" si="8"/>
        <v>20</v>
      </c>
      <c r="I8" s="48" cm="1">
        <f t="array" aca="1" ref="I8" ca="1">D8*(F8-H8)*OFFSET($X$5:$X$75,B8,0,1)</f>
        <v>528.4058464305042</v>
      </c>
      <c r="J8" s="49" cm="1">
        <f t="array" aca="1" ref="J8" ca="1">E8*(G8-H8)*OFFSET($X$5:$X$75,B8,0,1)</f>
        <v>5059.0000289979243</v>
      </c>
      <c r="K8" s="72">
        <f t="shared" ca="1" si="9"/>
        <v>0.59963731618991423</v>
      </c>
      <c r="L8" s="67">
        <f t="shared" si="0"/>
        <v>54.121608000000002</v>
      </c>
      <c r="M8" s="68" cm="1">
        <f t="array" aca="1" ref="M8" ca="1">L8*K8*OFFSET($X$5:$X$75,B8,0,1)</f>
        <v>31.394830169097663</v>
      </c>
      <c r="N8" s="67">
        <f t="shared" si="10"/>
        <v>356.09060662077729</v>
      </c>
      <c r="O8" s="81" cm="1">
        <f t="array" aca="1" ref="O8" ca="1">N8*K8*OFFSET($X$5:$X$75,B8,0,1)</f>
        <v>206.56082723318693</v>
      </c>
      <c r="P8" s="85">
        <f t="shared" ca="1" si="2"/>
        <v>5594.7185281426846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59833.06589556759</v>
      </c>
      <c r="AH8" s="58">
        <f t="shared" si="3"/>
        <v>1196.6613179113517</v>
      </c>
      <c r="AI8" s="61">
        <f t="shared" si="4"/>
        <v>358.99839537340557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4.6092019449880022E-3</v>
      </c>
      <c r="E9" s="47">
        <f t="shared" ca="1" si="1"/>
        <v>7.5708774813708052E-2</v>
      </c>
      <c r="F9" s="48">
        <f t="shared" si="6"/>
        <v>110000.00000000001</v>
      </c>
      <c r="G9" s="49">
        <f t="shared" si="7"/>
        <v>57662.68905845104</v>
      </c>
      <c r="H9" s="78">
        <f t="shared" si="8"/>
        <v>20</v>
      </c>
      <c r="I9" s="48" cm="1">
        <f t="array" aca="1" ref="I9" ca="1">D9*(F9-H9)*OFFSET($X$5:$X$75,B9,0,1)</f>
        <v>484.7354407979891</v>
      </c>
      <c r="J9" s="49" cm="1">
        <f t="array" aca="1" ref="J9" ca="1">E9*(G9-H9)*OFFSET($X$5:$X$75,B9,0,1)</f>
        <v>4173.0709894221627</v>
      </c>
      <c r="K9" s="72">
        <f t="shared" ca="1" si="9"/>
        <v>0.50472516542472035</v>
      </c>
      <c r="L9" s="67">
        <f t="shared" si="0"/>
        <v>55.204040159999998</v>
      </c>
      <c r="M9" s="68" cm="1">
        <f t="array" aca="1" ref="M9" ca="1">L9*K9*OFFSET($X$5:$X$75,B9,0,1)</f>
        <v>26.643491973687649</v>
      </c>
      <c r="N9" s="67">
        <f t="shared" si="10"/>
        <v>353.03687178643492</v>
      </c>
      <c r="O9" s="81" cm="1">
        <f t="array" aca="1" ref="O9" ca="1">N9*K9*OFFSET($X$5:$X$75,B9,0,1)</f>
        <v>170.38852650268913</v>
      </c>
      <c r="P9" s="85">
        <f t="shared" ca="1" si="2"/>
        <v>4720.6536702810781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59348.434436796219</v>
      </c>
      <c r="AH9" s="58">
        <f t="shared" si="3"/>
        <v>1186.9686887359244</v>
      </c>
      <c r="AI9" s="61">
        <f t="shared" si="4"/>
        <v>356.09060662077729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4.2357942488524996E-3</v>
      </c>
      <c r="E10" s="47">
        <f t="shared" ca="1" si="1"/>
        <v>6.366107829990364E-2</v>
      </c>
      <c r="F10" s="48">
        <f t="shared" si="6"/>
        <v>110000.00000000001</v>
      </c>
      <c r="G10" s="49">
        <f t="shared" si="7"/>
        <v>57181.911752284956</v>
      </c>
      <c r="H10" s="78">
        <f t="shared" si="8"/>
        <v>20</v>
      </c>
      <c r="I10" s="48" cm="1">
        <f t="array" aca="1" ref="I10" ca="1">D10*(F10-H10)*OFFSET($X$5:$X$75,B10,0,1)</f>
        <v>440.22650810585026</v>
      </c>
      <c r="J10" s="49" cm="1">
        <f t="array" aca="1" ref="J10" ca="1">E10*(G10-H10)*OFFSET($X$5:$X$75,B10,0,1)</f>
        <v>3438.8113685720368</v>
      </c>
      <c r="K10" s="72">
        <f t="shared" ca="1" si="9"/>
        <v>0.42440718866602423</v>
      </c>
      <c r="L10" s="67">
        <f t="shared" si="0"/>
        <v>56.308120963200004</v>
      </c>
      <c r="M10" s="68" cm="1">
        <f t="array" aca="1" ref="M10" ca="1">L10*K10*OFFSET($X$5:$X$75,B10,0,1)</f>
        <v>22.582987001356596</v>
      </c>
      <c r="N10" s="67">
        <f t="shared" si="10"/>
        <v>350.09333725888746</v>
      </c>
      <c r="O10" s="81" cm="1">
        <f t="array" aca="1" ref="O10" ca="1">N10*K10*OFFSET($X$5:$X$75,B10,0,1)</f>
        <v>140.40875719767044</v>
      </c>
      <c r="P10" s="85">
        <f t="shared" ca="1" si="2"/>
        <v>3980.1570336034997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58839.478631072488</v>
      </c>
      <c r="AH10" s="58">
        <f t="shared" si="3"/>
        <v>1176.7895726214499</v>
      </c>
      <c r="AI10" s="61">
        <f t="shared" si="4"/>
        <v>353.03687178643492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3.922638800959102E-3</v>
      </c>
      <c r="E11" s="47">
        <f t="shared" ca="1" si="1"/>
        <v>5.3476547417590212E-2</v>
      </c>
      <c r="F11" s="48">
        <f t="shared" si="6"/>
        <v>110000.00000000001</v>
      </c>
      <c r="G11" s="49">
        <f t="shared" si="7"/>
        <v>56727.829643177509</v>
      </c>
      <c r="H11" s="78">
        <f t="shared" si="8"/>
        <v>20</v>
      </c>
      <c r="I11" s="48" cm="1">
        <f t="array" aca="1" ref="I11" ca="1">D11*(F11-H11)*OFFSET($X$5:$X$75,B11,0,1)</f>
        <v>402.72466776613152</v>
      </c>
      <c r="J11" s="49" cm="1">
        <f t="array" aca="1" ref="J11" ca="1">E11*(G11-H11)*OFFSET($X$5:$X$75,B11,0,1)</f>
        <v>2830.8873193790082</v>
      </c>
      <c r="K11" s="72">
        <f t="shared" ca="1" si="9"/>
        <v>0.35651031611726808</v>
      </c>
      <c r="L11" s="67">
        <f t="shared" si="0"/>
        <v>57.434283382463988</v>
      </c>
      <c r="M11" s="68" cm="1">
        <f t="array" aca="1" ref="M11" ca="1">L11*K11*OFFSET($X$5:$X$75,B11,0,1)</f>
        <v>19.114348706119564</v>
      </c>
      <c r="N11" s="67">
        <f t="shared" si="10"/>
        <v>347.3132427133317</v>
      </c>
      <c r="O11" s="81" cm="1">
        <f t="array" aca="1" ref="O11" ca="1">N11*K11*OFFSET($X$5:$X$75,B11,0,1)</f>
        <v>115.58717268687468</v>
      </c>
      <c r="P11" s="85">
        <f t="shared" ca="1" si="2"/>
        <v>3360.6059167646999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58348.88954314791</v>
      </c>
      <c r="AH11" s="58">
        <f t="shared" si="3"/>
        <v>1166.9777908629583</v>
      </c>
      <c r="AI11" s="61">
        <f t="shared" si="4"/>
        <v>350.09333725888746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3.632136361473132E-3</v>
      </c>
      <c r="E12" s="47">
        <f t="shared" ca="1" si="1"/>
        <v>4.486666948480781E-2</v>
      </c>
      <c r="F12" s="48">
        <f t="shared" si="6"/>
        <v>110000.00000000001</v>
      </c>
      <c r="G12" s="49">
        <f t="shared" si="7"/>
        <v>56331.405604622378</v>
      </c>
      <c r="H12" s="78">
        <f t="shared" si="8"/>
        <v>20</v>
      </c>
      <c r="I12" s="48" cm="1">
        <f t="array" aca="1" ref="I12" ca="1">D12*(F12-H12)*OFFSET($X$5:$X$75,B12,0,1)</f>
        <v>368.01346809092428</v>
      </c>
      <c r="J12" s="49" cm="1">
        <f t="array" aca="1" ref="J12" ca="1">E12*(G12-H12)*OFFSET($X$5:$X$75,B12,0,1)</f>
        <v>2327.5984158989277</v>
      </c>
      <c r="K12" s="72">
        <f t="shared" ca="1" si="9"/>
        <v>0.29911112989871874</v>
      </c>
      <c r="L12" s="67">
        <f t="shared" si="0"/>
        <v>58.582969050113277</v>
      </c>
      <c r="M12" s="68" cm="1">
        <f t="array" aca="1" ref="M12" ca="1">L12*K12*OFFSET($X$5:$X$75,B12,0,1)</f>
        <v>16.143280920991788</v>
      </c>
      <c r="N12" s="67">
        <f t="shared" si="10"/>
        <v>344.88615676299418</v>
      </c>
      <c r="O12" s="81" cm="1">
        <f t="array" aca="1" ref="O12" ca="1">N12*K12*OFFSET($X$5:$X$75,B12,0,1)</f>
        <v>95.037759346467652</v>
      </c>
      <c r="P12" s="85">
        <f t="shared" ca="1" si="2"/>
        <v>2840.331110551957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57885.540452221947</v>
      </c>
      <c r="AH12" s="58">
        <f t="shared" si="3"/>
        <v>1157.710809044439</v>
      </c>
      <c r="AI12" s="61">
        <f t="shared" si="4"/>
        <v>347.3132427133317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3.3725444276479746E-3</v>
      </c>
      <c r="E13" s="47">
        <f t="shared" ca="1" si="1"/>
        <v>3.7591848607865672E-2</v>
      </c>
      <c r="F13" s="48">
        <f t="shared" si="6"/>
        <v>110000.00000000001</v>
      </c>
      <c r="G13" s="49">
        <f t="shared" si="7"/>
        <v>55984.759298803052</v>
      </c>
      <c r="H13" s="78">
        <f t="shared" si="8"/>
        <v>20</v>
      </c>
      <c r="I13" s="48" cm="1">
        <f t="array" aca="1" ref="I13" ca="1">D13*(F13-H13)*OFFSET($X$5:$X$75,B13,0,1)</f>
        <v>336.95049269072149</v>
      </c>
      <c r="J13" s="49" cm="1">
        <f t="array" aca="1" ref="J13" ca="1">E13*(G13-H13)*OFFSET($X$5:$X$75,B13,0,1)</f>
        <v>1911.1863023747903</v>
      </c>
      <c r="K13" s="72">
        <f t="shared" ca="1" si="9"/>
        <v>0.25061232405243777</v>
      </c>
      <c r="L13" s="67">
        <f t="shared" si="0"/>
        <v>59.754628431115542</v>
      </c>
      <c r="M13" s="68" cm="1">
        <f t="array" aca="1" ref="M13" ca="1">L13*K13*OFFSET($X$5:$X$75,B13,0,1)</f>
        <v>13.604064270910534</v>
      </c>
      <c r="N13" s="67">
        <f t="shared" si="10"/>
        <v>342.76383244165135</v>
      </c>
      <c r="O13" s="81" cm="1">
        <f t="array" aca="1" ref="O13" ca="1">N13*K13*OFFSET($X$5:$X$75,B13,0,1)</f>
        <v>78.035481580397843</v>
      </c>
      <c r="P13" s="85">
        <f t="shared" ca="1" si="2"/>
        <v>2403.8056007436603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57481.026127165693</v>
      </c>
      <c r="AH13" s="58">
        <f t="shared" si="3"/>
        <v>1149.6205225433139</v>
      </c>
      <c r="AI13" s="61">
        <f t="shared" si="4"/>
        <v>344.88615676299418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3.1074092856823313E-3</v>
      </c>
      <c r="E14" s="47">
        <f t="shared" ca="1" si="1"/>
        <v>3.1447189652538621E-2</v>
      </c>
      <c r="F14" s="48">
        <f t="shared" si="6"/>
        <v>110000.00000000001</v>
      </c>
      <c r="G14" s="49">
        <f t="shared" si="7"/>
        <v>55687.003590867324</v>
      </c>
      <c r="H14" s="78">
        <f t="shared" si="8"/>
        <v>20</v>
      </c>
      <c r="I14" s="48" cm="1">
        <f t="array" aca="1" ref="I14" ca="1">D14*(F14-H14)*OFFSET($X$5:$X$75,B14,0,1)</f>
        <v>305.8784751378916</v>
      </c>
      <c r="J14" s="49" cm="1">
        <f t="array" aca="1" ref="J14" ca="1">E14*(G14-H14)*OFFSET($X$5:$X$75,B14,0,1)</f>
        <v>1566.8103321448791</v>
      </c>
      <c r="K14" s="72">
        <f t="shared" ca="1" si="9"/>
        <v>0.20964793101692414</v>
      </c>
      <c r="L14" s="67">
        <f t="shared" si="0"/>
        <v>60.949720999737856</v>
      </c>
      <c r="M14" s="68" cm="1">
        <f t="array" aca="1" ref="M14" ca="1">L14*K14*OFFSET($X$5:$X$75,B14,0,1)</f>
        <v>11.436655642015321</v>
      </c>
      <c r="N14" s="67">
        <f t="shared" si="10"/>
        <v>340.94083831143263</v>
      </c>
      <c r="O14" s="81" cm="1">
        <f t="array" aca="1" ref="O14" ca="1">N14*K14*OFFSET($X$5:$X$75,B14,0,1)</f>
        <v>63.974418555331042</v>
      </c>
      <c r="P14" s="85">
        <f t="shared" ca="1" si="2"/>
        <v>2033.6241341023824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57127.305406941887</v>
      </c>
      <c r="AH14" s="58">
        <f t="shared" si="3"/>
        <v>1142.5461081388378</v>
      </c>
      <c r="AI14" s="61">
        <f t="shared" si="4"/>
        <v>342.76383244165135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2.8877251159213579E-3</v>
      </c>
      <c r="E15" s="47">
        <f t="shared" ca="1" si="1"/>
        <v>2.6263999811805477E-2</v>
      </c>
      <c r="F15" s="48">
        <f t="shared" si="6"/>
        <v>110000.00000000001</v>
      </c>
      <c r="G15" s="49">
        <f t="shared" si="7"/>
        <v>55388.615911788169</v>
      </c>
      <c r="H15" s="78">
        <f t="shared" si="8"/>
        <v>20</v>
      </c>
      <c r="I15" s="48" cm="1">
        <f t="array" aca="1" ref="I15" ca="1">D15*(F15-H15)*OFFSET($X$5:$X$75,B15,0,1)</f>
        <v>280.06943823281739</v>
      </c>
      <c r="J15" s="49" cm="1">
        <f t="array" aca="1" ref="J15" ca="1">E15*(G15-H15)*OFFSET($X$5:$X$75,B15,0,1)</f>
        <v>1282.3916710735275</v>
      </c>
      <c r="K15" s="72">
        <f t="shared" ca="1" si="9"/>
        <v>0.17509333207870317</v>
      </c>
      <c r="L15" s="67">
        <f t="shared" si="0"/>
        <v>62.1687154197326</v>
      </c>
      <c r="M15" s="68" cm="1">
        <f t="array" aca="1" ref="M15" ca="1">L15*K15*OFFSET($X$5:$X$75,B15,0,1)</f>
        <v>9.5992578157297253</v>
      </c>
      <c r="N15" s="67">
        <f t="shared" si="10"/>
        <v>339.11397497013166</v>
      </c>
      <c r="O15" s="81" cm="1">
        <f t="array" aca="1" ref="O15" ca="1">N15*K15*OFFSET($X$5:$X$75,B15,0,1)</f>
        <v>52.361424113035213</v>
      </c>
      <c r="P15" s="85">
        <f t="shared" ca="1" si="2"/>
        <v>1723.3020578380842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56823.473051905436</v>
      </c>
      <c r="AH15" s="58">
        <f t="shared" si="3"/>
        <v>1136.4694610381086</v>
      </c>
      <c r="AI15" s="61">
        <f t="shared" si="4"/>
        <v>340.94083831143263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2.6233675216780893E-3</v>
      </c>
      <c r="E16" s="47">
        <f t="shared" ca="1" si="1"/>
        <v>2.1891241072646454E-2</v>
      </c>
      <c r="F16" s="48">
        <f t="shared" si="6"/>
        <v>110000.00000000001</v>
      </c>
      <c r="G16" s="49">
        <f t="shared" si="7"/>
        <v>55083.013096255723</v>
      </c>
      <c r="H16" s="78">
        <f t="shared" si="8"/>
        <v>20</v>
      </c>
      <c r="I16" s="48" cm="1">
        <f t="array" aca="1" ref="I16" ca="1">D16*(F16-H16)*OFFSET($X$5:$X$75,B16,0,1)</f>
        <v>250.72515449367282</v>
      </c>
      <c r="J16" s="49" cm="1">
        <f t="array" aca="1" ref="J16" ca="1">E16*(G16-H16)*OFFSET($X$5:$X$75,B16,0,1)</f>
        <v>1047.5033269599724</v>
      </c>
      <c r="K16" s="72">
        <f t="shared" ca="1" si="9"/>
        <v>0.14594160715097634</v>
      </c>
      <c r="L16" s="67">
        <f t="shared" si="0"/>
        <v>63.412089728127263</v>
      </c>
      <c r="M16" s="68" cm="1">
        <f t="array" aca="1" ref="M16" ca="1">L16*K16*OFFSET($X$5:$X$75,B16,0,1)</f>
        <v>8.0422254703692602</v>
      </c>
      <c r="N16" s="67">
        <f t="shared" si="10"/>
        <v>337.24293732401463</v>
      </c>
      <c r="O16" s="81" cm="1">
        <f t="array" aca="1" ref="O16" ca="1">N16*K16*OFFSET($X$5:$X$75,B16,0,1)</f>
        <v>42.770767402202644</v>
      </c>
      <c r="P16" s="85">
        <f t="shared" ca="1" si="2"/>
        <v>1453.9523399249215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56518.995828355277</v>
      </c>
      <c r="AH16" s="58">
        <f t="shared" si="3"/>
        <v>1130.3799165671055</v>
      </c>
      <c r="AI16" s="61">
        <f t="shared" si="4"/>
        <v>339.11397497013166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2.4048193891054916E-3</v>
      </c>
      <c r="E17" s="47">
        <f t="shared" ca="1" si="1"/>
        <v>1.821404978349777E-2</v>
      </c>
      <c r="F17" s="48">
        <f t="shared" si="6"/>
        <v>110000.00000000001</v>
      </c>
      <c r="G17" s="49">
        <f t="shared" si="7"/>
        <v>54780.192015774643</v>
      </c>
      <c r="H17" s="78">
        <f t="shared" si="8"/>
        <v>20</v>
      </c>
      <c r="I17" s="48" cm="1">
        <f t="array" aca="1" ref="I17" ca="1">D17*(F17-H17)*OFFSET($X$5:$X$75,B17,0,1)</f>
        <v>226.48604549518032</v>
      </c>
      <c r="J17" s="49" cm="1">
        <f t="array" aca="1" ref="J17" ca="1">E17*(G17-H17)*OFFSET($X$5:$X$75,B17,0,1)</f>
        <v>854.11578934207967</v>
      </c>
      <c r="K17" s="72">
        <f t="shared" ca="1" si="9"/>
        <v>0.12142699855665182</v>
      </c>
      <c r="L17" s="67">
        <f t="shared" si="0"/>
        <v>64.680331522689798</v>
      </c>
      <c r="M17" s="68" cm="1">
        <f t="array" aca="1" ref="M17" ca="1">L17*K17*OFFSET($X$5:$X$75,B17,0,1)</f>
        <v>6.7256268199954992</v>
      </c>
      <c r="N17" s="67">
        <f t="shared" si="10"/>
        <v>335.38893070882432</v>
      </c>
      <c r="O17" s="81" cm="1">
        <f t="array" aca="1" ref="O17" ca="1">N17*K17*OFFSET($X$5:$X$75,B17,0,1)</f>
        <v>34.874601511799355</v>
      </c>
      <c r="P17" s="85">
        <f t="shared" ca="1" si="2"/>
        <v>1229.0155672603903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56207.156220669109</v>
      </c>
      <c r="AH17" s="58">
        <f t="shared" si="3"/>
        <v>1124.1431244133821</v>
      </c>
      <c r="AI17" s="61">
        <f t="shared" si="4"/>
        <v>337.24293732401463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2.1738494862911222E-3</v>
      </c>
      <c r="E18" s="47">
        <f t="shared" ca="1" si="1"/>
        <v>1.512121940760728E-2</v>
      </c>
      <c r="F18" s="48">
        <f t="shared" si="6"/>
        <v>110000.00000000001</v>
      </c>
      <c r="G18" s="49">
        <f t="shared" si="7"/>
        <v>54443.091405723761</v>
      </c>
      <c r="H18" s="78">
        <f t="shared" si="8"/>
        <v>20</v>
      </c>
      <c r="I18" s="48" cm="1">
        <f t="array" aca="1" ref="I18" ca="1">D18*(F18-H18)*OFFSET($X$5:$X$75,B18,0,1)</f>
        <v>201.88093316684433</v>
      </c>
      <c r="J18" s="49" cm="1">
        <f t="array" aca="1" ref="J18" ca="1">E18*(G18-H18)*OFFSET($X$5:$X$75,B18,0,1)</f>
        <v>694.89972481862048</v>
      </c>
      <c r="K18" s="72">
        <f t="shared" ca="1" si="9"/>
        <v>0.10080812938404857</v>
      </c>
      <c r="L18" s="67">
        <f t="shared" si="0"/>
        <v>65.973938153143607</v>
      </c>
      <c r="M18" s="68" cm="1">
        <f t="array" aca="1" ref="M18" ca="1">L18*K18*OFFSET($X$5:$X$75,B18,0,1)</f>
        <v>5.6159092624910532</v>
      </c>
      <c r="N18" s="67">
        <f t="shared" si="10"/>
        <v>333.32504942279854</v>
      </c>
      <c r="O18" s="81" cm="1">
        <f t="array" aca="1" ref="O18" ca="1">N18*K18*OFFSET($X$5:$X$75,B18,0,1)</f>
        <v>28.373677316769168</v>
      </c>
      <c r="P18" s="85">
        <f t="shared" ca="1" si="2"/>
        <v>1035.0723070726722</v>
      </c>
      <c r="R18" s="33" t="s">
        <v>40</v>
      </c>
      <c r="S18" s="88">
        <f>AG5</f>
        <v>61000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55898.155118137387</v>
      </c>
      <c r="AH18" s="58">
        <f t="shared" si="3"/>
        <v>1117.9631023627478</v>
      </c>
      <c r="AI18" s="61">
        <f t="shared" si="4"/>
        <v>335.38893070882432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2.0029750714561875E-3</v>
      </c>
      <c r="E19" s="47">
        <f t="shared" ca="1" si="1"/>
        <v>1.2526959073522519E-2</v>
      </c>
      <c r="F19" s="48">
        <f t="shared" si="6"/>
        <v>110000.00000000001</v>
      </c>
      <c r="G19" s="49">
        <f t="shared" si="7"/>
        <v>54002.657289076444</v>
      </c>
      <c r="H19" s="78">
        <f t="shared" si="8"/>
        <v>20</v>
      </c>
      <c r="I19" s="48" cm="1">
        <f t="array" aca="1" ref="I19" ca="1">D19*(F19-H19)*OFFSET($X$5:$X$75,B19,0,1)</f>
        <v>183.77866796916314</v>
      </c>
      <c r="J19" s="49" cm="1">
        <f t="array" aca="1" ref="J19" ca="1">E19*(G19-H19)*OFFSET($X$5:$X$75,B19,0,1)</f>
        <v>564.16450328605265</v>
      </c>
      <c r="K19" s="72">
        <f t="shared" ca="1" si="9"/>
        <v>8.3513060490150171E-2</v>
      </c>
      <c r="L19" s="67">
        <f t="shared" si="0"/>
        <v>67.293416916206468</v>
      </c>
      <c r="M19" s="68" cm="1">
        <f t="array" aca="1" ref="M19" ca="1">L19*K19*OFFSET($X$5:$X$75,B19,0,1)</f>
        <v>4.6884881226024353</v>
      </c>
      <c r="N19" s="67">
        <f t="shared" si="10"/>
        <v>330.62851401475376</v>
      </c>
      <c r="O19" s="81" cm="1">
        <f t="array" aca="1" ref="O19" ca="1">N19*K19*OFFSET($X$5:$X$75,B19,0,1)</f>
        <v>23.035653886948623</v>
      </c>
      <c r="P19" s="85">
        <f t="shared" ca="1" si="2"/>
        <v>874.53381700583373</v>
      </c>
      <c r="R19" s="87" t="s">
        <v>43</v>
      </c>
      <c r="S19" s="89">
        <f ca="1">SUM(I5:J55)</f>
        <v>57628.127377985635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55554.174903799758</v>
      </c>
      <c r="AH19" s="58">
        <f t="shared" si="3"/>
        <v>1111.0834980759953</v>
      </c>
      <c r="AI19" s="61">
        <f t="shared" si="4"/>
        <v>333.32504942279854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1.8467470339456422E-3</v>
      </c>
      <c r="E20" s="47">
        <f t="shared" ca="1" si="1"/>
        <v>1.0347468951775711E-2</v>
      </c>
      <c r="F20" s="48">
        <f t="shared" si="6"/>
        <v>110000.00000000001</v>
      </c>
      <c r="G20" s="49">
        <f t="shared" si="7"/>
        <v>53437.382458791653</v>
      </c>
      <c r="H20" s="78">
        <f t="shared" si="8"/>
        <v>20</v>
      </c>
      <c r="I20" s="48" cm="1">
        <f t="array" aca="1" ref="I20" ca="1">D20*(F20-H20)*OFFSET($X$5:$X$75,B20,0,1)</f>
        <v>167.81199282235036</v>
      </c>
      <c r="J20" s="49" cm="1">
        <f t="array" aca="1" ref="J20" ca="1">E20*(G20-H20)*OFFSET($X$5:$X$75,B20,0,1)</f>
        <v>456.6869527695448</v>
      </c>
      <c r="K20" s="72">
        <f t="shared" ca="1" si="9"/>
        <v>6.8983126345171453E-2</v>
      </c>
      <c r="L20" s="67">
        <f t="shared" si="0"/>
        <v>68.639285254530606</v>
      </c>
      <c r="M20" s="68" cm="1">
        <f t="array" aca="1" ref="M20" ca="1">L20*K20*OFFSET($X$5:$X$75,B20,0,1)</f>
        <v>3.9121679848132143</v>
      </c>
      <c r="N20" s="67">
        <f t="shared" si="10"/>
        <v>327.16764770688764</v>
      </c>
      <c r="O20" s="81" cm="1">
        <f t="array" aca="1" ref="O20" ca="1">N20*K20*OFFSET($X$5:$X$75,B20,0,1)</f>
        <v>18.647262894408577</v>
      </c>
      <c r="P20" s="85">
        <f t="shared" ca="1" si="2"/>
        <v>738.00585057995568</v>
      </c>
      <c r="R20" s="87" t="s">
        <v>44</v>
      </c>
      <c r="S20" s="89">
        <f ca="1">SUM(M5:M54)</f>
        <v>327.7906913189276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55104.752335792291</v>
      </c>
      <c r="AH20" s="58">
        <f t="shared" si="3"/>
        <v>1102.0950467158459</v>
      </c>
      <c r="AI20" s="61">
        <f t="shared" si="4"/>
        <v>330.62851401475376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1.7214068602348558E-3</v>
      </c>
      <c r="E21" s="47">
        <f t="shared" ca="1" si="1"/>
        <v>8.5183365539175104E-3</v>
      </c>
      <c r="F21" s="48">
        <f t="shared" si="6"/>
        <v>110000.00000000001</v>
      </c>
      <c r="G21" s="49">
        <f t="shared" si="7"/>
        <v>52808.271718401942</v>
      </c>
      <c r="H21" s="78">
        <f t="shared" si="8"/>
        <v>20</v>
      </c>
      <c r="I21" s="48" cm="1">
        <f t="array" aca="1" ref="I21" ca="1">D21*(F21-H21)*OFFSET($X$5:$X$75,B21,0,1)</f>
        <v>155.12022005887704</v>
      </c>
      <c r="J21" s="49" cm="1">
        <f t="array" aca="1" ref="J21" ca="1">E21*(G21-H21)*OFFSET($X$5:$X$75,B21,0,1)</f>
        <v>368.43714275956665</v>
      </c>
      <c r="K21" s="72">
        <f t="shared" ca="1" si="9"/>
        <v>5.6788910359450093E-2</v>
      </c>
      <c r="L21" s="67">
        <f t="shared" si="0"/>
        <v>70.012070959621227</v>
      </c>
      <c r="M21" s="68" cm="1">
        <f t="array" aca="1" ref="M21" ca="1">L21*K21*OFFSET($X$5:$X$75,B21,0,1)</f>
        <v>3.2576740430331554</v>
      </c>
      <c r="N21" s="67">
        <f t="shared" si="10"/>
        <v>323.31594929633843</v>
      </c>
      <c r="O21" s="81" cm="1">
        <f t="array" aca="1" ref="O21" ca="1">N21*K21*OFFSET($X$5:$X$75,B21,0,1)</f>
        <v>15.043948297555168</v>
      </c>
      <c r="P21" s="85">
        <f t="shared" ca="1" si="2"/>
        <v>624.6037398450577</v>
      </c>
      <c r="R21" s="87" t="s">
        <v>45</v>
      </c>
      <c r="S21" s="89">
        <f ca="1">SUM(O5:O54)</f>
        <v>2059.4916791773844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54527.941284481276</v>
      </c>
      <c r="AH21" s="58">
        <f t="shared" si="3"/>
        <v>1090.5588256896256</v>
      </c>
      <c r="AI21" s="61">
        <f t="shared" si="4"/>
        <v>327.16764770688764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1.5599872430060054E-3</v>
      </c>
      <c r="E22" s="47">
        <f t="shared" ca="1" si="1"/>
        <v>6.9823750417946553E-3</v>
      </c>
      <c r="F22" s="48">
        <f t="shared" si="6"/>
        <v>110000.00000000001</v>
      </c>
      <c r="G22" s="49">
        <f t="shared" si="7"/>
        <v>52183.436309606564</v>
      </c>
      <c r="H22" s="78">
        <f t="shared" si="8"/>
        <v>20</v>
      </c>
      <c r="I22" s="48" cm="1">
        <f t="array" aca="1" ref="I22" ca="1">D22*(F22-H22)*OFFSET($X$5:$X$75,B22,0,1)</f>
        <v>139.41236204119031</v>
      </c>
      <c r="J22" s="49" cm="1">
        <f t="array" aca="1" ref="J22" ca="1">E22*(G22-H22)*OFFSET($X$5:$X$75,B22,0,1)</f>
        <v>295.96195580632065</v>
      </c>
      <c r="K22" s="72">
        <f t="shared" ca="1" si="9"/>
        <v>4.6549166945297725E-2</v>
      </c>
      <c r="L22" s="67">
        <f t="shared" si="0"/>
        <v>71.412312378813638</v>
      </c>
      <c r="M22" s="68" cm="1">
        <f t="array" aca="1" ref="M22" ca="1">L22*K22*OFFSET($X$5:$X$75,B22,0,1)</f>
        <v>2.7011676039184147</v>
      </c>
      <c r="N22" s="67">
        <f t="shared" si="10"/>
        <v>319.49042638534632</v>
      </c>
      <c r="O22" s="81" cm="1">
        <f t="array" aca="1" ref="O22" ca="1">N22*K22*OFFSET($X$5:$X$75,B22,0,1)</f>
        <v>12.084711456146737</v>
      </c>
      <c r="P22" s="85">
        <f t="shared" ca="1" si="2"/>
        <v>524.24424322387779</v>
      </c>
      <c r="R22" s="33" t="s">
        <v>41</v>
      </c>
      <c r="S22" s="90">
        <f ca="1">S19+S20-S21</f>
        <v>55896.426390127177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53885.991549389735</v>
      </c>
      <c r="AH22" s="58">
        <f t="shared" si="3"/>
        <v>1077.7198309877947</v>
      </c>
      <c r="AI22" s="61">
        <f t="shared" si="4"/>
        <v>323.31594929633843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1.4356076582560883E-3</v>
      </c>
      <c r="E23" s="47">
        <f t="shared" ca="1" si="1"/>
        <v>5.7010206990745563E-3</v>
      </c>
      <c r="F23" s="48">
        <f t="shared" si="6"/>
        <v>110000.00000000001</v>
      </c>
      <c r="G23" s="49">
        <f t="shared" si="7"/>
        <v>51634.62244714197</v>
      </c>
      <c r="H23" s="78">
        <f t="shared" si="8"/>
        <v>20</v>
      </c>
      <c r="I23" s="48" cm="1">
        <f t="array" aca="1" ref="I23" ca="1">D23*(F23-H23)*OFFSET($X$5:$X$75,B23,0,1)</f>
        <v>127.06728456518256</v>
      </c>
      <c r="J23" s="49" cm="1">
        <f t="array" aca="1" ref="J23" ca="1">E23*(G23-H23)*OFFSET($X$5:$X$75,B23,0,1)</f>
        <v>236.81523594495067</v>
      </c>
      <c r="K23" s="72">
        <f t="shared" ca="1" si="9"/>
        <v>3.8006804660497065E-2</v>
      </c>
      <c r="L23" s="67">
        <f t="shared" si="0"/>
        <v>72.840558626389907</v>
      </c>
      <c r="M23" s="68" cm="1">
        <f t="array" aca="1" ref="M23" ca="1">L23*K23*OFFSET($X$5:$X$75,B23,0,1)</f>
        <v>2.228019019886061</v>
      </c>
      <c r="N23" s="67">
        <f t="shared" si="10"/>
        <v>316.1303415131141</v>
      </c>
      <c r="O23" s="81" cm="1">
        <f t="array" aca="1" ref="O23" ca="1">N23*K23*OFFSET($X$5:$X$75,B23,0,1)</f>
        <v>9.6696734200925292</v>
      </c>
      <c r="P23" s="85">
        <f t="shared" ca="1" si="2"/>
        <v>442.89749394700874</v>
      </c>
      <c r="R23" s="33" t="s">
        <v>42</v>
      </c>
      <c r="S23" s="91">
        <f ca="1">S18-S22</f>
        <v>5103.573609872823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53248.404397557715</v>
      </c>
      <c r="AH23" s="58">
        <f t="shared" si="3"/>
        <v>1064.9680879511543</v>
      </c>
      <c r="AI23" s="61">
        <f t="shared" si="4"/>
        <v>319.49042638534632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1.2925743358673306E-3</v>
      </c>
      <c r="E24" s="47">
        <f t="shared" ca="1" si="1"/>
        <v>4.6305264454749593E-3</v>
      </c>
      <c r="F24" s="48">
        <f t="shared" si="6"/>
        <v>110000.00000000001</v>
      </c>
      <c r="G24" s="49">
        <f t="shared" si="7"/>
        <v>51193.865879290752</v>
      </c>
      <c r="H24" s="78">
        <f t="shared" si="8"/>
        <v>20</v>
      </c>
      <c r="I24" s="48" cm="1">
        <f t="array" aca="1" ref="I24" ca="1">D24*(F24-H24)*OFFSET($X$5:$X$75,B24,0,1)</f>
        <v>113.08439180088861</v>
      </c>
      <c r="J24" s="49" cm="1">
        <f t="array" aca="1" ref="J24" ca="1">E24*(G24-H24)*OFFSET($X$5:$X$75,B24,0,1)</f>
        <v>188.5002879449566</v>
      </c>
      <c r="K24" s="72">
        <f t="shared" ca="1" si="9"/>
        <v>3.0870176303166422E-2</v>
      </c>
      <c r="L24" s="67">
        <f t="shared" si="0"/>
        <v>74.297369798917714</v>
      </c>
      <c r="M24" s="68" cm="1">
        <f t="array" aca="1" ref="M24" ca="1">L24*K24*OFFSET($X$5:$X$75,B24,0,1)</f>
        <v>1.8245088399463096</v>
      </c>
      <c r="N24" s="67">
        <f t="shared" si="10"/>
        <v>313.43183191402505</v>
      </c>
      <c r="O24" s="81" cm="1">
        <f t="array" aca="1" ref="O24" ca="1">N24*K24*OFFSET($X$5:$X$75,B24,0,1)</f>
        <v>7.6968962642340379</v>
      </c>
      <c r="P24" s="85">
        <f t="shared" ca="1" si="2"/>
        <v>371.73714172427731</v>
      </c>
      <c r="R24" s="33" t="s">
        <v>46</v>
      </c>
      <c r="S24" s="91">
        <f ca="1">MAX(baseBOF-S23,0)</f>
        <v>8056.9815601093578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52688.390252185687</v>
      </c>
      <c r="AH24" s="58">
        <f t="shared" si="3"/>
        <v>1053.7678050437137</v>
      </c>
      <c r="AI24" s="61">
        <f t="shared" si="4"/>
        <v>316.1303415131141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1.1574167498154954E-3</v>
      </c>
      <c r="E25" s="47">
        <f t="shared" ca="1" si="1"/>
        <v>3.7420613282736158E-3</v>
      </c>
      <c r="F25" s="48">
        <f t="shared" si="6"/>
        <v>110000.00000000001</v>
      </c>
      <c r="G25" s="49">
        <f t="shared" si="7"/>
        <v>50918.026216936058</v>
      </c>
      <c r="H25" s="78">
        <f t="shared" si="8"/>
        <v>20</v>
      </c>
      <c r="I25" s="48" cm="1">
        <f t="array" aca="1" ref="I25" ca="1">D25*(F25-H25)*OFFSET($X$5:$X$75,B25,0,1)</f>
        <v>99.772152674745371</v>
      </c>
      <c r="J25" s="49" cm="1">
        <f t="array" aca="1" ref="J25" ca="1">E25*(G25-H25)*OFFSET($X$5:$X$75,B25,0,1)</f>
        <v>149.28552718382505</v>
      </c>
      <c r="K25" s="72">
        <f t="shared" ca="1" si="9"/>
        <v>2.4947075521824132E-2</v>
      </c>
      <c r="L25" s="67">
        <f t="shared" si="0"/>
        <v>75.783317194896057</v>
      </c>
      <c r="M25" s="68" cm="1">
        <f t="array" aca="1" ref="M25" ca="1">L25*K25*OFFSET($X$5:$X$75,B25,0,1)</f>
        <v>1.4818325057713984</v>
      </c>
      <c r="N25" s="67">
        <f t="shared" si="10"/>
        <v>311.74301765471057</v>
      </c>
      <c r="O25" s="81" cm="1">
        <f t="array" aca="1" ref="O25" ca="1">N25*K25*OFFSET($X$5:$X$75,B25,0,1)</f>
        <v>6.0956811354667</v>
      </c>
      <c r="P25" s="85">
        <f t="shared" ca="1" si="2"/>
        <v>311.86972526908323</v>
      </c>
      <c r="R25" s="33" t="s">
        <v>47</v>
      </c>
      <c r="S25" s="92">
        <f ca="1">SUMPRODUCT(P5:P54,X6:X55,B5:B54)/S22</f>
        <v>5.9001526641165496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52238.638652337504</v>
      </c>
      <c r="AH25" s="58">
        <f t="shared" si="3"/>
        <v>1044.77277304675</v>
      </c>
      <c r="AI25" s="61">
        <f t="shared" si="4"/>
        <v>313.43183191402505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1.0272415693712397E-3</v>
      </c>
      <c r="E26" s="47">
        <f t="shared" ca="1" si="1"/>
        <v>3.0071396165602489E-3</v>
      </c>
      <c r="F26" s="48">
        <f t="shared" si="6"/>
        <v>110000.00000000001</v>
      </c>
      <c r="G26" s="49">
        <f t="shared" si="7"/>
        <v>50771.455811457068</v>
      </c>
      <c r="H26" s="78">
        <f t="shared" si="8"/>
        <v>20</v>
      </c>
      <c r="I26" s="48" cm="1">
        <f t="array" aca="1" ref="I26" ca="1">D26*(F26-H26)*OFFSET($X$5:$X$75,B26,0,1)</f>
        <v>87.030240728587231</v>
      </c>
      <c r="J26" s="49" cm="1">
        <f t="array" aca="1" ref="J26" ca="1">E26*(G26-H26)*OFFSET($X$5:$X$75,B26,0,1)</f>
        <v>117.56714731788414</v>
      </c>
      <c r="K26" s="72">
        <f t="shared" ca="1" si="9"/>
        <v>2.0047597443735021E-2</v>
      </c>
      <c r="L26" s="67">
        <f t="shared" si="0"/>
        <v>77.298983538793991</v>
      </c>
      <c r="M26" s="68" cm="1">
        <f t="array" aca="1" ref="M26" ca="1">L26*K26*OFFSET($X$5:$X$75,B26,0,1)</f>
        <v>1.1937681839104399</v>
      </c>
      <c r="N26" s="67">
        <f t="shared" si="10"/>
        <v>310.84564782524734</v>
      </c>
      <c r="O26" s="81" cm="1">
        <f t="array" aca="1" ref="O26" ca="1">N26*K26*OFFSET($X$5:$X$75,B26,0,1)</f>
        <v>4.8005501171251126</v>
      </c>
      <c r="P26" s="85">
        <f t="shared" ca="1" si="2"/>
        <v>260.91069165824644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51957.169609118428</v>
      </c>
      <c r="AH26" s="58">
        <f t="shared" si="3"/>
        <v>1039.1433921823686</v>
      </c>
      <c r="AI26" s="61">
        <f t="shared" si="4"/>
        <v>311.74301765471057</v>
      </c>
    </row>
    <row r="27" spans="2:35" ht="17" thickBot="1" x14ac:dyDescent="0.25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8.9393615623721404E-4</v>
      </c>
      <c r="E27" s="47">
        <f t="shared" ca="1" si="1"/>
        <v>2.4019824386705257E-3</v>
      </c>
      <c r="F27" s="48">
        <f t="shared" si="6"/>
        <v>110000.00000000001</v>
      </c>
      <c r="G27" s="49">
        <f t="shared" si="7"/>
        <v>50744.924134738176</v>
      </c>
      <c r="H27" s="78">
        <f t="shared" si="8"/>
        <v>20</v>
      </c>
      <c r="I27" s="48" cm="1">
        <f t="array" aca="1" ref="I27" ca="1">D27*(F27-H27)*OFFSET($X$5:$X$75,B27,0,1)</f>
        <v>74.260383358372806</v>
      </c>
      <c r="J27" s="49" cm="1">
        <f t="array" aca="1" ref="J27" ca="1">E27*(G27-H27)*OFFSET($X$5:$X$75,B27,0,1)</f>
        <v>92.029741556589698</v>
      </c>
      <c r="K27" s="72">
        <f t="shared" ca="1" si="9"/>
        <v>1.6013216257803532E-2</v>
      </c>
      <c r="L27" s="67">
        <f t="shared" si="0"/>
        <v>78.844963209569855</v>
      </c>
      <c r="M27" s="68" cm="1">
        <f t="array" aca="1" ref="M27" ca="1">L27*K27*OFFSET($X$5:$X$75,B27,0,1)</f>
        <v>0.95365105169226982</v>
      </c>
      <c r="N27" s="67">
        <f t="shared" si="10"/>
        <v>310.68320898819292</v>
      </c>
      <c r="O27" s="81" cm="1">
        <f t="array" aca="1" ref="O27" ca="1">N27*K27*OFFSET($X$5:$X$75,B27,0,1)</f>
        <v>3.7577970352677879</v>
      </c>
      <c r="P27" s="85">
        <f t="shared" ca="1" si="2"/>
        <v>216.44299947102172</v>
      </c>
      <c r="R27" s="141" t="s">
        <v>70</v>
      </c>
      <c r="S27" s="141"/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51807.60797087456</v>
      </c>
      <c r="AH27" s="58">
        <f t="shared" si="3"/>
        <v>1036.1521594174912</v>
      </c>
      <c r="AI27" s="61">
        <f t="shared" si="4"/>
        <v>310.84564782524734</v>
      </c>
    </row>
    <row r="28" spans="2:35" ht="17" thickBot="1" x14ac:dyDescent="0.25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7.9323416742886014E-4</v>
      </c>
      <c r="E28" s="47">
        <f t="shared" ca="1" si="1"/>
        <v>1.9075946494343642E-3</v>
      </c>
      <c r="F28" s="48">
        <f t="shared" si="6"/>
        <v>110000.00000000001</v>
      </c>
      <c r="G28" s="49">
        <f t="shared" si="7"/>
        <v>50813.846612345544</v>
      </c>
      <c r="H28" s="78">
        <f t="shared" si="8"/>
        <v>20</v>
      </c>
      <c r="I28" s="48" cm="1">
        <f t="array" aca="1" ref="I28" ca="1">D28*(F28-H28)*OFFSET($X$5:$X$75,B28,0,1)</f>
        <v>64.489455076014139</v>
      </c>
      <c r="J28" s="49" cm="1">
        <f t="array" aca="1" ref="J28" ca="1">E28*(G28-H28)*OFFSET($X$5:$X$75,B28,0,1)</f>
        <v>71.626013150296558</v>
      </c>
      <c r="K28" s="72">
        <f t="shared" ca="1" si="9"/>
        <v>1.2717297662895793E-2</v>
      </c>
      <c r="L28" s="67">
        <f t="shared" si="0"/>
        <v>80.421862473761252</v>
      </c>
      <c r="M28" s="68" cm="1">
        <f t="array" aca="1" ref="M28" ca="1">L28*K28*OFFSET($X$5:$X$75,B28,0,1)</f>
        <v>0.75603611635337042</v>
      </c>
      <c r="N28" s="67">
        <f t="shared" si="10"/>
        <v>311.10518334089113</v>
      </c>
      <c r="O28" s="81" cm="1">
        <f t="array" aca="1" ref="O28" ca="1">N28*K28*OFFSET($X$5:$X$75,B28,0,1)</f>
        <v>2.9246618687448338</v>
      </c>
      <c r="P28" s="85">
        <f t="shared" ca="1" si="2"/>
        <v>181.20029529839363</v>
      </c>
      <c r="R28" s="33" t="s">
        <v>27</v>
      </c>
      <c r="S28" s="90">
        <f ca="1">SUM(I5:I55)</f>
        <v>7188.1085375483426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51780.534831365483</v>
      </c>
      <c r="AH28" s="58">
        <f t="shared" si="3"/>
        <v>1035.6106966273096</v>
      </c>
      <c r="AI28" s="61">
        <f t="shared" si="4"/>
        <v>310.68320898819292</v>
      </c>
    </row>
    <row r="29" spans="2:35" ht="17" thickBot="1" x14ac:dyDescent="0.25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7.0902153177717199E-4</v>
      </c>
      <c r="E29" s="47">
        <f t="shared" ca="1" si="1"/>
        <v>1.5024703269048809E-3</v>
      </c>
      <c r="F29" s="48">
        <f t="shared" si="6"/>
        <v>110000.00000000001</v>
      </c>
      <c r="G29" s="49">
        <f t="shared" si="7"/>
        <v>50973.514853530891</v>
      </c>
      <c r="H29" s="78">
        <f t="shared" si="8"/>
        <v>20</v>
      </c>
      <c r="I29" s="48" cm="1">
        <f t="array" aca="1" ref="I29" ca="1">D29*(F29-H29)*OFFSET($X$5:$X$75,B29,0,1)</f>
        <v>56.313210218868285</v>
      </c>
      <c r="J29" s="49" cm="1">
        <f t="array" aca="1" ref="J29" ca="1">E29*(G29-H29)*OFFSET($X$5:$X$75,B29,0,1)</f>
        <v>55.286258174275467</v>
      </c>
      <c r="K29" s="72">
        <f t="shared" ca="1" si="9"/>
        <v>1.0016468846032569E-2</v>
      </c>
      <c r="L29" s="67">
        <f t="shared" si="0"/>
        <v>82.030299723236482</v>
      </c>
      <c r="M29" s="68" cm="1">
        <f t="array" aca="1" ref="M29" ca="1">L29*K29*OFFSET($X$5:$X$75,B29,0,1)</f>
        <v>0.59337068851202057</v>
      </c>
      <c r="N29" s="67">
        <f t="shared" si="10"/>
        <v>312.08274400120956</v>
      </c>
      <c r="O29" s="81" cm="1">
        <f t="array" aca="1" ref="O29" ca="1">N29*K29*OFFSET($X$5:$X$75,B29,0,1)</f>
        <v>2.2574677077312053</v>
      </c>
      <c r="P29" s="85">
        <f t="shared" ca="1" si="2"/>
        <v>152.23001904272667</v>
      </c>
      <c r="R29" s="33" t="s">
        <v>28</v>
      </c>
      <c r="S29" s="91">
        <f ca="1">SUM(J5:J55)</f>
        <v>50440.018840437267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51850.863890148517</v>
      </c>
      <c r="AH29" s="58">
        <f t="shared" si="3"/>
        <v>1037.0172778029703</v>
      </c>
      <c r="AI29" s="61">
        <f t="shared" si="4"/>
        <v>311.10518334089113</v>
      </c>
    </row>
    <row r="30" spans="2:35" ht="17" thickBot="1" x14ac:dyDescent="0.25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6.3742561778711937E-4</v>
      </c>
      <c r="E30" s="47">
        <f t="shared" ca="1" si="1"/>
        <v>1.1707465481025729E-3</v>
      </c>
      <c r="F30" s="48">
        <f t="shared" si="6"/>
        <v>110000.00000000001</v>
      </c>
      <c r="G30" s="49">
        <f t="shared" si="7"/>
        <v>51204.298004252734</v>
      </c>
      <c r="H30" s="78">
        <f t="shared" si="8"/>
        <v>20</v>
      </c>
      <c r="I30" s="48" cm="1">
        <f t="array" aca="1" ref="I30" ca="1">D30*(F30-H30)*OFFSET($X$5:$X$75,B30,0,1)</f>
        <v>49.39063564297814</v>
      </c>
      <c r="J30" s="49" cm="1">
        <f t="array" aca="1" ref="J30" ca="1">E30*(G30-H30)*OFFSET($X$5:$X$75,B30,0,1)</f>
        <v>42.218327429253108</v>
      </c>
      <c r="K30" s="72">
        <f t="shared" ca="1" si="9"/>
        <v>7.8049769873505172E-3</v>
      </c>
      <c r="L30" s="67">
        <f t="shared" si="0"/>
        <v>83.670905717701217</v>
      </c>
      <c r="M30" s="68" cm="1">
        <f t="array" aca="1" ref="M30" ca="1">L30*K30*OFFSET($X$5:$X$75,B30,0,1)</f>
        <v>0.46009496813503115</v>
      </c>
      <c r="N30" s="67">
        <f t="shared" si="10"/>
        <v>313.49570206685348</v>
      </c>
      <c r="O30" s="81" cm="1">
        <f t="array" aca="1" ref="O30" ca="1">N30*K30*OFFSET($X$5:$X$75,B30,0,1)</f>
        <v>1.7238703682683283</v>
      </c>
      <c r="P30" s="85">
        <f t="shared" ca="1" si="2"/>
        <v>128.23413240313204</v>
      </c>
      <c r="R30" s="33" t="s">
        <v>71</v>
      </c>
      <c r="S30" s="79">
        <f ca="1">SUM(I5:J55)</f>
        <v>57628.127377985635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52013.790666868255</v>
      </c>
      <c r="AH30" s="58">
        <f t="shared" si="3"/>
        <v>1040.2758133373652</v>
      </c>
      <c r="AI30" s="61">
        <f t="shared" si="4"/>
        <v>312.08274400120956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5.5681931215588627E-4</v>
      </c>
      <c r="E31" s="47">
        <f t="shared" ca="1" si="1"/>
        <v>8.9952072321911904E-4</v>
      </c>
      <c r="F31" s="48">
        <f t="shared" si="6"/>
        <v>110000.00000000001</v>
      </c>
      <c r="G31" s="49">
        <f t="shared" si="7"/>
        <v>51496.341514878572</v>
      </c>
      <c r="H31" s="78">
        <f t="shared" si="8"/>
        <v>20</v>
      </c>
      <c r="I31" s="48" cm="1">
        <f t="array" aca="1" ref="I31" ca="1">D31*(F31-H31)*OFFSET($X$5:$X$75,B31,0,1)</f>
        <v>42.042207103094292</v>
      </c>
      <c r="J31" s="49" cm="1">
        <f t="array" aca="1" ref="J31" ca="1">E31*(G31-H31)*OFFSET($X$5:$X$75,B31,0,1)</f>
        <v>31.788962133101169</v>
      </c>
      <c r="K31" s="72">
        <f t="shared" ca="1" si="9"/>
        <v>5.9968048214608244E-3</v>
      </c>
      <c r="L31" s="67">
        <f t="shared" si="0"/>
        <v>85.344323832055224</v>
      </c>
      <c r="M31" s="68" cm="1">
        <f t="array" aca="1" ref="M31" ca="1">L31*K31*OFFSET($X$5:$X$75,B31,0,1)</f>
        <v>0.35135978959553438</v>
      </c>
      <c r="N31" s="67">
        <f t="shared" si="10"/>
        <v>315.28372356048106</v>
      </c>
      <c r="O31" s="81" cm="1">
        <f t="array" aca="1" ref="O31" ca="1">N31*K31*OFFSET($X$5:$X$75,B31,0,1)</f>
        <v>1.2980127769375938</v>
      </c>
      <c r="P31" s="85">
        <f t="shared" ca="1" si="2"/>
        <v>106.16412219810708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52249.283677808911</v>
      </c>
      <c r="AH31" s="58">
        <f t="shared" si="3"/>
        <v>1044.9856735561782</v>
      </c>
      <c r="AI31" s="61">
        <f t="shared" si="4"/>
        <v>313.49570206685348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4.774180148331317E-4</v>
      </c>
      <c r="E32" s="47">
        <f t="shared" ca="1" si="1"/>
        <v>6.8106971791286823E-4</v>
      </c>
      <c r="F32" s="48">
        <f t="shared" si="6"/>
        <v>110000.00000000001</v>
      </c>
      <c r="G32" s="49">
        <f t="shared" si="7"/>
        <v>51852.236059099145</v>
      </c>
      <c r="H32" s="78">
        <f t="shared" si="8"/>
        <v>20</v>
      </c>
      <c r="I32" s="48" cm="1">
        <f t="array" aca="1" ref="I32" ca="1">D32*(F32-H32)*OFFSET($X$5:$X$75,B32,0,1)</f>
        <v>35.083667212404301</v>
      </c>
      <c r="J32" s="49" cm="1">
        <f t="array" aca="1" ref="J32" ca="1">E32*(G32-H32)*OFFSET($X$5:$X$75,B32,0,1)</f>
        <v>23.587612287894938</v>
      </c>
      <c r="K32" s="72">
        <f t="shared" ca="1" si="9"/>
        <v>4.540464786085819E-3</v>
      </c>
      <c r="L32" s="67">
        <f t="shared" si="0"/>
        <v>87.051210308696341</v>
      </c>
      <c r="M32" s="68" cm="1">
        <f t="array" aca="1" ref="M32" ca="1">L32*K32*OFFSET($X$5:$X$75,B32,0,1)</f>
        <v>0.26409950693134132</v>
      </c>
      <c r="N32" s="67">
        <f t="shared" si="10"/>
        <v>317.46266974958661</v>
      </c>
      <c r="O32" s="81" cm="1">
        <f t="array" aca="1" ref="O32" ca="1">N32*K32*OFFSET($X$5:$X$75,B32,0,1)</f>
        <v>0.96313117592113884</v>
      </c>
      <c r="P32" s="85">
        <f t="shared" ca="1" si="2"/>
        <v>86.761624545009681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52547.287260080178</v>
      </c>
      <c r="AH32" s="58">
        <f t="shared" si="3"/>
        <v>1050.9457452016036</v>
      </c>
      <c r="AI32" s="61">
        <f t="shared" si="4"/>
        <v>315.28372356048106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4.0111132746905892E-4</v>
      </c>
      <c r="E33" s="47">
        <f t="shared" ca="1" si="1"/>
        <v>5.072965580009682E-4</v>
      </c>
      <c r="F33" s="48">
        <f t="shared" si="6"/>
        <v>110000.00000000001</v>
      </c>
      <c r="G33" s="49">
        <f t="shared" si="7"/>
        <v>52244.538129031003</v>
      </c>
      <c r="H33" s="78">
        <f t="shared" si="8"/>
        <v>20</v>
      </c>
      <c r="I33" s="48" cm="1">
        <f t="array" aca="1" ref="I33" ca="1">D33*(F33-H33)*OFFSET($X$5:$X$75,B33,0,1)</f>
        <v>28.669741558011829</v>
      </c>
      <c r="J33" s="49" cm="1">
        <f t="array" aca="1" ref="J33" ca="1">E33*(G33-H33)*OFFSET($X$5:$X$75,B33,0,1)</f>
        <v>17.217958606772388</v>
      </c>
      <c r="K33" s="72">
        <f t="shared" ca="1" si="9"/>
        <v>3.3819770533398191E-3</v>
      </c>
      <c r="L33" s="67">
        <f t="shared" si="0"/>
        <v>88.792234514870259</v>
      </c>
      <c r="M33" s="68" cm="1">
        <f t="array" aca="1" ref="M33" ca="1">L33*K33*OFFSET($X$5:$X$75,B33,0,1)</f>
        <v>0.19515998586751482</v>
      </c>
      <c r="N33" s="67">
        <f t="shared" si="10"/>
        <v>319.86451915733267</v>
      </c>
      <c r="O33" s="81" cm="1">
        <f t="array" aca="1" ref="O33" ca="1">N33*K33*OFFSET($X$5:$X$75,B33,0,1)</f>
        <v>0.70304295616988932</v>
      </c>
      <c r="P33" s="85">
        <f t="shared" ca="1" si="2"/>
        <v>69.826071066771235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52910.44495826443</v>
      </c>
      <c r="AH33" s="58">
        <f t="shared" si="3"/>
        <v>1058.2088991652886</v>
      </c>
      <c r="AI33" s="61">
        <f t="shared" si="4"/>
        <v>317.46266974958661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3.2932918217362623E-4</v>
      </c>
      <c r="E34" s="47">
        <f t="shared" ca="1" si="1"/>
        <v>3.7103537518046409E-4</v>
      </c>
      <c r="F34" s="48">
        <f t="shared" si="6"/>
        <v>110000.00000000001</v>
      </c>
      <c r="G34" s="49">
        <f t="shared" si="7"/>
        <v>52704.068022593157</v>
      </c>
      <c r="H34" s="78">
        <f t="shared" si="8"/>
        <v>20</v>
      </c>
      <c r="I34" s="48" cm="1">
        <f t="array" aca="1" ref="I34" ca="1">D34*(F34-H34)*OFFSET($X$5:$X$75,B34,0,1)</f>
        <v>22.867142533769535</v>
      </c>
      <c r="J34" s="49" cm="1">
        <f t="array" aca="1" ref="J34" ca="1">E34*(G34-H34)*OFFSET($X$5:$X$75,B34,0,1)</f>
        <v>12.341347685158814</v>
      </c>
      <c r="K34" s="72">
        <f t="shared" ca="1" si="9"/>
        <v>2.473569167869792E-3</v>
      </c>
      <c r="L34" s="67">
        <f t="shared" si="0"/>
        <v>90.568079205167678</v>
      </c>
      <c r="M34" s="68" cm="1">
        <f t="array" aca="1" ref="M34" ca="1">L34*K34*OFFSET($X$5:$X$75,B34,0,1)</f>
        <v>0.14143835085889211</v>
      </c>
      <c r="N34" s="67">
        <f t="shared" si="10"/>
        <v>322.67796748526428</v>
      </c>
      <c r="O34" s="81" cm="1">
        <f t="array" aca="1" ref="O34" ca="1">N34*K34*OFFSET($X$5:$X$75,B34,0,1)</f>
        <v>0.5039197030581487</v>
      </c>
      <c r="P34" s="85">
        <f t="shared" ca="1" si="2"/>
        <v>55.193136537044012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53310.753192888777</v>
      </c>
      <c r="AH34" s="58">
        <f t="shared" si="3"/>
        <v>1066.2150638577755</v>
      </c>
      <c r="AI34" s="61">
        <f t="shared" si="4"/>
        <v>319.86451915733267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2.6121402323231902E-4</v>
      </c>
      <c r="E35" s="47">
        <f t="shared" ca="1" si="1"/>
        <v>2.6598069157735053E-4</v>
      </c>
      <c r="F35" s="48">
        <f t="shared" si="6"/>
        <v>110000.00000000001</v>
      </c>
      <c r="G35" s="49">
        <f t="shared" si="7"/>
        <v>53184.656193410927</v>
      </c>
      <c r="H35" s="78">
        <f t="shared" si="8"/>
        <v>20</v>
      </c>
      <c r="I35" s="48" cm="1">
        <f t="array" aca="1" ref="I35" ca="1">D35*(F35-H35)*OFFSET($X$5:$X$75,B35,0,1)</f>
        <v>17.61416372984587</v>
      </c>
      <c r="J35" s="49" cm="1">
        <f t="array" aca="1" ref="J35" ca="1">E35*(G35-H35)*OFFSET($X$5:$X$75,B35,0,1)</f>
        <v>8.6701167563399792</v>
      </c>
      <c r="K35" s="72">
        <f t="shared" ca="1" si="9"/>
        <v>1.7732046105157018E-3</v>
      </c>
      <c r="L35" s="67">
        <f t="shared" si="0"/>
        <v>92.379440789271001</v>
      </c>
      <c r="M35" s="68" cm="1">
        <f t="array" aca="1" ref="M35" ca="1">L35*K35*OFFSET($X$5:$X$75,B35,0,1)</f>
        <v>0.10043521327585248</v>
      </c>
      <c r="N35" s="67">
        <f t="shared" si="10"/>
        <v>325.62034404129139</v>
      </c>
      <c r="O35" s="81" cm="1">
        <f t="array" aca="1" ref="O35" ca="1">N35*K35*OFFSET($X$5:$X$75,B35,0,1)</f>
        <v>0.35401544349402247</v>
      </c>
      <c r="P35" s="85">
        <f t="shared" ca="1" si="2"/>
        <v>42.455506451878634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53779.661247544042</v>
      </c>
      <c r="AH35" s="58">
        <f t="shared" si="3"/>
        <v>1075.5932249508808</v>
      </c>
      <c r="AI35" s="61">
        <f t="shared" si="4"/>
        <v>322.67796748526428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2.0350882507800606E-4</v>
      </c>
      <c r="E36" s="47">
        <f t="shared" ca="1" si="1"/>
        <v>1.8690148435590007E-4</v>
      </c>
      <c r="F36" s="48">
        <f t="shared" si="6"/>
        <v>110000.00000000001</v>
      </c>
      <c r="G36" s="49">
        <f t="shared" si="7"/>
        <v>53717.951070048119</v>
      </c>
      <c r="H36" s="78">
        <f t="shared" si="8"/>
        <v>20</v>
      </c>
      <c r="I36" s="48" cm="1">
        <f t="array" aca="1" ref="I36" ca="1">D36*(F36-H36)*OFFSET($X$5:$X$75,B36,0,1)</f>
        <v>13.315018684295856</v>
      </c>
      <c r="J36" s="49" cm="1">
        <f t="array" aca="1" ref="J36" ca="1">E36*(G36-H36)*OFFSET($X$5:$X$75,B36,0,1)</f>
        <v>5.9705629718070901</v>
      </c>
      <c r="K36" s="72">
        <f t="shared" ca="1" si="9"/>
        <v>1.2460098957060323E-3</v>
      </c>
      <c r="L36" s="67">
        <f t="shared" si="0"/>
        <v>94.227029605056444</v>
      </c>
      <c r="M36" s="68" cm="1">
        <f t="array" aca="1" ref="M36" ca="1">L36*K36*OFFSET($X$5:$X$75,B36,0,1)</f>
        <v>6.9846043494837418E-2</v>
      </c>
      <c r="N36" s="67">
        <f t="shared" si="10"/>
        <v>328.88541471458029</v>
      </c>
      <c r="O36" s="81" cm="1">
        <f t="array" aca="1" ref="O36" ca="1">N36*K36*OFFSET($X$5:$X$75,B36,0,1)</f>
        <v>0.24378721347000332</v>
      </c>
      <c r="P36" s="85">
        <f t="shared" ca="1" si="2"/>
        <v>32.12574067398473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54270.057340215229</v>
      </c>
      <c r="AH36" s="58">
        <f t="shared" si="3"/>
        <v>1085.4011468043045</v>
      </c>
      <c r="AI36" s="61">
        <f t="shared" si="4"/>
        <v>325.62034404129139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1.5284536761273556E-4</v>
      </c>
      <c r="E37" s="47">
        <f t="shared" ca="1" si="1"/>
        <v>1.2833993794081415E-4</v>
      </c>
      <c r="F37" s="48">
        <f t="shared" si="6"/>
        <v>110000.00000000001</v>
      </c>
      <c r="G37" s="49">
        <f t="shared" si="7"/>
        <v>54287.528491945719</v>
      </c>
      <c r="H37" s="78">
        <f t="shared" si="8"/>
        <v>20</v>
      </c>
      <c r="I37" s="48" cm="1">
        <f t="array" aca="1" ref="I37" ca="1">D37*(F37-H37)*OFFSET($X$5:$X$75,B37,0,1)</f>
        <v>9.6974211876679668</v>
      </c>
      <c r="J37" s="49" cm="1">
        <f t="array" aca="1" ref="J37" ca="1">E37*(G37-H37)*OFFSET($X$5:$X$75,B37,0,1)</f>
        <v>4.017835303425402</v>
      </c>
      <c r="K37" s="72">
        <f t="shared" ca="1" si="9"/>
        <v>8.555995862721263E-4</v>
      </c>
      <c r="L37" s="67">
        <f t="shared" si="0"/>
        <v>96.111570197157576</v>
      </c>
      <c r="M37" s="68" cm="1">
        <f t="array" aca="1" ref="M37" ca="1">L37*K37*OFFSET($X$5:$X$75,B37,0,1)</f>
        <v>4.7439106532262791E-2</v>
      </c>
      <c r="N37" s="67">
        <f t="shared" si="10"/>
        <v>332.37262342007585</v>
      </c>
      <c r="O37" s="81" cm="1">
        <f t="array" aca="1" ref="O37" ca="1">N37*K37*OFFSET($X$5:$X$75,B37,0,1)</f>
        <v>0.16405371651392445</v>
      </c>
      <c r="P37" s="85">
        <f t="shared" ca="1" si="2"/>
        <v>23.572479909516588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54814.235785763383</v>
      </c>
      <c r="AH37" s="58">
        <f t="shared" si="3"/>
        <v>1096.2847157152678</v>
      </c>
      <c r="AI37" s="61">
        <f t="shared" si="4"/>
        <v>328.88541471458029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1.1203712852785852E-4</v>
      </c>
      <c r="E38" s="47">
        <f t="shared" ca="1" si="1"/>
        <v>8.6162142107781698E-5</v>
      </c>
      <c r="F38" s="48">
        <f t="shared" si="6"/>
        <v>110000.00000000001</v>
      </c>
      <c r="G38" s="49">
        <f t="shared" si="7"/>
        <v>54874.118933102771</v>
      </c>
      <c r="H38" s="78">
        <f t="shared" si="8"/>
        <v>20</v>
      </c>
      <c r="I38" s="48" cm="1">
        <f t="array" aca="1" ref="I38" ca="1">D38*(F38-H38)*OFFSET($X$5:$X$75,B38,0,1)</f>
        <v>6.8916709458999428</v>
      </c>
      <c r="J38" s="49" cm="1">
        <f t="array" aca="1" ref="J38" ca="1">E38*(G38-H38)*OFFSET($X$5:$X$75,B38,0,1)</f>
        <v>2.643471178701787</v>
      </c>
      <c r="K38" s="72">
        <f t="shared" ca="1" si="9"/>
        <v>5.7441428071857651E-4</v>
      </c>
      <c r="L38" s="67">
        <f t="shared" si="0"/>
        <v>98.03380160110072</v>
      </c>
      <c r="M38" s="68" cm="1">
        <f t="array" aca="1" ref="M38" ca="1">L38*K38*OFFSET($X$5:$X$75,B38,0,1)</f>
        <v>3.1495602531645628E-2</v>
      </c>
      <c r="N38" s="67">
        <f t="shared" si="10"/>
        <v>335.96399346797614</v>
      </c>
      <c r="O38" s="81" cm="1">
        <f t="array" aca="1" ref="O38" ca="1">N38*K38*OFFSET($X$5:$X$75,B38,0,1)</f>
        <v>0.10793612234142877</v>
      </c>
      <c r="P38" s="85">
        <f t="shared" ca="1" si="2"/>
        <v>16.911521286182598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55395.437236679303</v>
      </c>
      <c r="AH38" s="58">
        <f t="shared" si="3"/>
        <v>1107.908744733586</v>
      </c>
      <c r="AI38" s="61">
        <f t="shared" si="4"/>
        <v>332.37262342007585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8.0185830505165675E-5</v>
      </c>
      <c r="E39" s="47">
        <f t="shared" ca="1" si="1"/>
        <v>5.6432251512435666E-5</v>
      </c>
      <c r="F39" s="48">
        <f t="shared" si="6"/>
        <v>110000.00000000001</v>
      </c>
      <c r="G39" s="49">
        <f t="shared" si="7"/>
        <v>55494.23314520959</v>
      </c>
      <c r="H39" s="78">
        <f t="shared" si="8"/>
        <v>20</v>
      </c>
      <c r="I39" s="48" cm="1">
        <f t="array" aca="1" ref="I39" ca="1">D39*(F39-H39)*OFFSET($X$5:$X$75,B39,0,1)</f>
        <v>4.7797587492804414</v>
      </c>
      <c r="J39" s="49" cm="1">
        <f t="array" aca="1" ref="J39" ca="1">E39*(G39-H39)*OFFSET($X$5:$X$75,B39,0,1)</f>
        <v>1.6967322522649826</v>
      </c>
      <c r="K39" s="72">
        <f t="shared" ca="1" si="9"/>
        <v>3.7621501008293628E-4</v>
      </c>
      <c r="L39" s="67">
        <f t="shared" si="0"/>
        <v>99.994477633122742</v>
      </c>
      <c r="M39" s="68" cm="1">
        <f t="array" aca="1" ref="M39" ca="1">L39*K39*OFFSET($X$5:$X$75,B39,0,1)</f>
        <v>2.0389508861938396E-2</v>
      </c>
      <c r="N39" s="67">
        <f t="shared" si="10"/>
        <v>339.76061109311991</v>
      </c>
      <c r="O39" s="81" cm="1">
        <f t="array" aca="1" ref="O39" ca="1">N39*K39*OFFSET($X$5:$X$75,B39,0,1)</f>
        <v>6.9279345767851191E-2</v>
      </c>
      <c r="P39" s="85">
        <f t="shared" ca="1" si="2"/>
        <v>11.859169897950887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55993.998911329356</v>
      </c>
      <c r="AH39" s="58">
        <f t="shared" si="3"/>
        <v>1119.8799782265871</v>
      </c>
      <c r="AI39" s="61">
        <f t="shared" si="4"/>
        <v>335.96399346797614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5.5975846335676724E-5</v>
      </c>
      <c r="E40" s="47">
        <f t="shared" ca="1" si="1"/>
        <v>3.5939539209795455E-5</v>
      </c>
      <c r="F40" s="48">
        <f t="shared" si="6"/>
        <v>110000.00000000001</v>
      </c>
      <c r="G40" s="49">
        <f t="shared" si="7"/>
        <v>56147.176824166512</v>
      </c>
      <c r="H40" s="78">
        <f t="shared" si="8"/>
        <v>20</v>
      </c>
      <c r="I40" s="48" cm="1">
        <f t="array" aca="1" ref="I40" ca="1">D40*(F40-H40)*OFFSET($X$5:$X$75,B40,0,1)</f>
        <v>3.2318784587115919</v>
      </c>
      <c r="J40" s="49" cm="1">
        <f t="array" aca="1" ref="J40" ca="1">E40*(G40-H40)*OFFSET($X$5:$X$75,B40,0,1)</f>
        <v>1.0589765382965397</v>
      </c>
      <c r="K40" s="72">
        <f t="shared" ca="1" si="9"/>
        <v>2.3959692806533491E-4</v>
      </c>
      <c r="L40" s="67">
        <f t="shared" si="0"/>
        <v>101.99436718578518</v>
      </c>
      <c r="M40" s="68" cm="1">
        <f t="array" aca="1" ref="M40" ca="1">L40*K40*OFFSET($X$5:$X$75,B40,0,1)</f>
        <v>1.2829155500021271E-2</v>
      </c>
      <c r="N40" s="67">
        <f t="shared" si="10"/>
        <v>343.75822545408067</v>
      </c>
      <c r="O40" s="81" cm="1">
        <f t="array" aca="1" ref="O40" ca="1">N40*K40*OFFSET($X$5:$X$75,B40,0,1)</f>
        <v>4.323893417298838E-2</v>
      </c>
      <c r="P40" s="85">
        <f t="shared" ca="1" si="2"/>
        <v>8.1154825744466752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56626.768515519987</v>
      </c>
      <c r="AH40" s="58">
        <f t="shared" si="3"/>
        <v>1132.5353703103997</v>
      </c>
      <c r="AI40" s="61">
        <f t="shared" si="4"/>
        <v>339.76061109311991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3.6966695017334915E-5</v>
      </c>
      <c r="E41" s="47">
        <f t="shared" ca="1" si="1"/>
        <v>2.2152231377974632E-5</v>
      </c>
      <c r="F41" s="48">
        <f t="shared" si="6"/>
        <v>110000.00000000001</v>
      </c>
      <c r="G41" s="49">
        <f t="shared" si="7"/>
        <v>56832.235629108232</v>
      </c>
      <c r="H41" s="78">
        <f t="shared" si="8"/>
        <v>20</v>
      </c>
      <c r="I41" s="48" cm="1">
        <f t="array" aca="1" ref="I41" ca="1">D41*(F41-H41)*OFFSET($X$5:$X$75,B41,0,1)</f>
        <v>2.0664468291038296</v>
      </c>
      <c r="J41" s="49" cm="1">
        <f t="array" aca="1" ref="J41" ca="1">E41*(G41-H41)*OFFSET($X$5:$X$75,B41,0,1)</f>
        <v>0.63967481736627041</v>
      </c>
      <c r="K41" s="72">
        <f t="shared" ca="1" si="9"/>
        <v>1.4768154251986273E-4</v>
      </c>
      <c r="L41" s="67">
        <f t="shared" si="0"/>
        <v>104.0342545295009</v>
      </c>
      <c r="M41" s="68" cm="1">
        <f t="array" aca="1" ref="M41" ca="1">L41*K41*OFFSET($X$5:$X$75,B41,0,1)</f>
        <v>7.8091267991939935E-3</v>
      </c>
      <c r="N41" s="67">
        <f t="shared" si="10"/>
        <v>347.95246303535657</v>
      </c>
      <c r="O41" s="81" cm="1">
        <f t="array" aca="1" ref="O41" ca="1">N41*K41*OFFSET($X$5:$X$75,B41,0,1)</f>
        <v>2.6118367610972259E-2</v>
      </c>
      <c r="P41" s="85">
        <f t="shared" ca="1" si="2"/>
        <v>5.2880926894816875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57293.037575680115</v>
      </c>
      <c r="AH41" s="58">
        <f t="shared" si="3"/>
        <v>1145.8607515136023</v>
      </c>
      <c r="AI41" s="61">
        <f t="shared" si="4"/>
        <v>343.75822545408067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2.3733228308741888E-5</v>
      </c>
      <c r="E42" s="47">
        <f t="shared" ca="1" si="1"/>
        <v>1.3284392418678197E-5</v>
      </c>
      <c r="F42" s="48">
        <f t="shared" si="6"/>
        <v>110000.00000000001</v>
      </c>
      <c r="G42" s="49">
        <f t="shared" si="7"/>
        <v>57526.803447726932</v>
      </c>
      <c r="H42" s="78">
        <f t="shared" si="8"/>
        <v>20</v>
      </c>
      <c r="I42" s="48" cm="1">
        <f t="array" aca="1" ref="I42" ca="1">D42*(F42-H42)*OFFSET($X$5:$X$75,B42,0,1)</f>
        <v>1.2844612331885192</v>
      </c>
      <c r="J42" s="49" cm="1">
        <f t="array" aca="1" ref="J42" ca="1">E42*(G42-H42)*OFFSET($X$5:$X$75,B42,0,1)</f>
        <v>0.37593381554658167</v>
      </c>
      <c r="K42" s="72">
        <f t="shared" ca="1" si="9"/>
        <v>8.8562616124553188E-5</v>
      </c>
      <c r="L42" s="67">
        <f t="shared" si="0"/>
        <v>106.11493962009094</v>
      </c>
      <c r="M42" s="68" cm="1">
        <f t="array" aca="1" ref="M42" ca="1">L42*K42*OFFSET($X$5:$X$75,B42,0,1)</f>
        <v>4.624634738409906E-3</v>
      </c>
      <c r="N42" s="67">
        <f t="shared" si="10"/>
        <v>352.20491906771593</v>
      </c>
      <c r="O42" s="81" cm="1">
        <f t="array" aca="1" ref="O42" ca="1">N42*K42*OFFSET($X$5:$X$75,B42,0,1)</f>
        <v>1.534957386387676E-2</v>
      </c>
      <c r="P42" s="85">
        <f t="shared" ca="1" si="2"/>
        <v>3.3523290207569145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57992.077172559424</v>
      </c>
      <c r="AH42" s="58">
        <f t="shared" si="3"/>
        <v>1159.8415434511885</v>
      </c>
      <c r="AI42" s="61">
        <f t="shared" si="4"/>
        <v>347.95246303535657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1.4747334025205398E-5</v>
      </c>
      <c r="E43" s="47">
        <f t="shared" ca="1" si="1"/>
        <v>7.7317493095651819E-6</v>
      </c>
      <c r="F43" s="48">
        <f t="shared" si="6"/>
        <v>110000.00000000001</v>
      </c>
      <c r="G43" s="49">
        <f t="shared" si="7"/>
        <v>58250.243855062596</v>
      </c>
      <c r="H43" s="78">
        <f t="shared" si="8"/>
        <v>20</v>
      </c>
      <c r="I43" s="48" cm="1">
        <f t="array" aca="1" ref="I43" ca="1">D43*(F43-H43)*OFFSET($X$5:$X$75,B43,0,1)</f>
        <v>0.77246048354423968</v>
      </c>
      <c r="J43" s="49" cm="1">
        <f t="array" aca="1" ref="J43" ca="1">E43*(G43-H43)*OFFSET($X$5:$X$75,B43,0,1)</f>
        <v>0.21442499680902666</v>
      </c>
      <c r="K43" s="72">
        <f t="shared" ca="1" si="9"/>
        <v>5.15449953971331E-5</v>
      </c>
      <c r="L43" s="67">
        <f t="shared" si="0"/>
        <v>108.23723841249272</v>
      </c>
      <c r="M43" s="68" cm="1">
        <f t="array" aca="1" ref="M43" ca="1">L43*K43*OFFSET($X$5:$X$75,B43,0,1)</f>
        <v>2.6571266023429933E-3</v>
      </c>
      <c r="N43" s="67">
        <f t="shared" si="10"/>
        <v>356.63414605140366</v>
      </c>
      <c r="O43" s="81" cm="1">
        <f t="array" aca="1" ref="O43" ca="1">N43*K43*OFFSET($X$5:$X$75,B43,0,1)</f>
        <v>8.7550466981212889E-3</v>
      </c>
      <c r="P43" s="85">
        <f t="shared" ca="1" si="2"/>
        <v>2.0593298263533724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58700.81984461932</v>
      </c>
      <c r="AH43" s="58">
        <f t="shared" si="3"/>
        <v>1174.0163968923864</v>
      </c>
      <c r="AI43" s="61">
        <f t="shared" si="4"/>
        <v>352.20491906771593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8.8898774074264778E-6</v>
      </c>
      <c r="E44" s="47">
        <f t="shared" ca="1" si="1"/>
        <v>4.3598868093495945E-6</v>
      </c>
      <c r="F44" s="48">
        <f t="shared" si="6"/>
        <v>110000.00000000001</v>
      </c>
      <c r="G44" s="49">
        <f t="shared" si="7"/>
        <v>59001.659549781478</v>
      </c>
      <c r="H44" s="78">
        <f t="shared" si="8"/>
        <v>20</v>
      </c>
      <c r="I44" s="48" cm="1">
        <f t="array" aca="1" ref="I44" ca="1">D44*(F44-H44)*OFFSET($X$5:$X$75,B44,0,1)</f>
        <v>0.45052419859120346</v>
      </c>
      <c r="J44" s="49" cm="1">
        <f t="array" aca="1" ref="J44" ca="1">E44*(G44-H44)*OFFSET($X$5:$X$75,B44,0,1)</f>
        <v>0.11849522167653508</v>
      </c>
      <c r="K44" s="72">
        <f t="shared" ca="1" si="9"/>
        <v>2.9065912062362521E-5</v>
      </c>
      <c r="L44" s="67">
        <f t="shared" si="0"/>
        <v>110.40198318074259</v>
      </c>
      <c r="M44" s="68" cm="1">
        <f t="array" aca="1" ref="M44" ca="1">L44*K44*OFFSET($X$5:$X$75,B44,0,1)</f>
        <v>1.4786638841524438E-3</v>
      </c>
      <c r="N44" s="67">
        <f t="shared" si="10"/>
        <v>361.23465030478457</v>
      </c>
      <c r="O44" s="81" cm="1">
        <f t="array" aca="1" ref="O44" ca="1">N44*K44*OFFSET($X$5:$X$75,B44,0,1)</f>
        <v>4.8381796750485663E-3</v>
      </c>
      <c r="P44" s="85">
        <f t="shared" ca="1" si="2"/>
        <v>1.2275713964884098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59439.024341900607</v>
      </c>
      <c r="AH44" s="58">
        <f t="shared" si="3"/>
        <v>1188.7804868380122</v>
      </c>
      <c r="AI44" s="61">
        <f t="shared" si="4"/>
        <v>356.63414605140366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5.2471575146852541E-6</v>
      </c>
      <c r="E45" s="47">
        <f t="shared" ca="1" si="1"/>
        <v>2.3724221768331839E-6</v>
      </c>
      <c r="F45" s="48">
        <f t="shared" si="6"/>
        <v>110000.00000000001</v>
      </c>
      <c r="G45" s="49">
        <f t="shared" si="7"/>
        <v>59755.597244420009</v>
      </c>
      <c r="H45" s="78">
        <f t="shared" si="8"/>
        <v>20</v>
      </c>
      <c r="I45" s="48" cm="1">
        <f t="array" aca="1" ref="I45" ca="1">D45*(F45-H45)*OFFSET($X$5:$X$75,B45,0,1)</f>
        <v>0.25731088813650177</v>
      </c>
      <c r="J45" s="49" cm="1">
        <f t="array" aca="1" ref="J45" ca="1">E45*(G45-H45)*OFFSET($X$5:$X$75,B45,0,1)</f>
        <v>6.318958923173966E-2</v>
      </c>
      <c r="K45" s="72">
        <f t="shared" ca="1" si="9"/>
        <v>1.581614784558645E-5</v>
      </c>
      <c r="L45" s="67">
        <f t="shared" si="0"/>
        <v>112.61002284435745</v>
      </c>
      <c r="M45" s="68" cm="1">
        <f t="array" aca="1" ref="M45" ca="1">L45*K45*OFFSET($X$5:$X$75,B45,0,1)</f>
        <v>7.9414189809475357E-4</v>
      </c>
      <c r="N45" s="67">
        <f t="shared" si="10"/>
        <v>365.85059537400002</v>
      </c>
      <c r="O45" s="81" cm="1">
        <f t="array" aca="1" ref="O45" ca="1">N45*K45*OFFSET($X$5:$X$75,B45,0,1)</f>
        <v>2.58003043504366E-3</v>
      </c>
      <c r="P45" s="85">
        <f t="shared" ca="1" si="2"/>
        <v>0.71479514877849182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60205.775050797427</v>
      </c>
      <c r="AH45" s="58">
        <f t="shared" si="3"/>
        <v>1204.1155010159487</v>
      </c>
      <c r="AI45" s="61">
        <f t="shared" si="4"/>
        <v>361.23465030478457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2.9788247283457916E-6</v>
      </c>
      <c r="E46" s="47">
        <f t="shared" ca="1" si="1"/>
        <v>1.2294852231054182E-6</v>
      </c>
      <c r="F46" s="48">
        <f t="shared" si="6"/>
        <v>110000.00000000001</v>
      </c>
      <c r="G46" s="49">
        <f t="shared" si="7"/>
        <v>60559.124775539254</v>
      </c>
      <c r="H46" s="78">
        <f t="shared" si="8"/>
        <v>20</v>
      </c>
      <c r="I46" s="48" cm="1">
        <f t="array" aca="1" ref="I46" ca="1">D46*(F46-H46)*OFFSET($X$5:$X$75,B46,0,1)</f>
        <v>0.14125508471275469</v>
      </c>
      <c r="J46" s="49" cm="1">
        <f t="array" aca="1" ref="J46" ca="1">E46*(G46-H46)*OFFSET($X$5:$X$75,B46,0,1)</f>
        <v>3.2092597963509301E-2</v>
      </c>
      <c r="K46" s="72">
        <f t="shared" ca="1" si="9"/>
        <v>8.1965681540680116E-6</v>
      </c>
      <c r="L46" s="67">
        <f t="shared" si="0"/>
        <v>114.86222330124458</v>
      </c>
      <c r="M46" s="68" cm="1">
        <f t="array" aca="1" ref="M46" ca="1">L46*K46*OFFSET($X$5:$X$75,B46,0,1)</f>
        <v>4.0593331637828466E-4</v>
      </c>
      <c r="N46" s="67">
        <f t="shared" si="10"/>
        <v>370.77015168697505</v>
      </c>
      <c r="O46" s="81" cm="1">
        <f t="array" aca="1" ref="O46" ca="1">N46*K46*OFFSET($X$5:$X$75,B46,0,1)</f>
        <v>1.3103347032874526E-3</v>
      </c>
      <c r="P46" s="85">
        <f t="shared" ca="1" si="2"/>
        <v>0.39994553617855083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60975.099229000007</v>
      </c>
      <c r="AH46" s="58">
        <f t="shared" si="3"/>
        <v>1219.5019845800002</v>
      </c>
      <c r="AI46" s="61">
        <f t="shared" si="4"/>
        <v>365.85059537400002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1.5622225038716499E-6</v>
      </c>
      <c r="E47" s="47">
        <f t="shared" ca="1" si="1"/>
        <v>5.9823873038773657E-7</v>
      </c>
      <c r="F47" s="48">
        <f t="shared" si="6"/>
        <v>110000.00000000001</v>
      </c>
      <c r="G47" s="49">
        <f t="shared" si="7"/>
        <v>61361.183796824538</v>
      </c>
      <c r="H47" s="78">
        <f t="shared" si="8"/>
        <v>20</v>
      </c>
      <c r="I47" s="48" cm="1">
        <f t="array" aca="1" ref="I47" ca="1">D47*(F47-H47)*OFFSET($X$5:$X$75,B47,0,1)</f>
        <v>7.1649632159836246E-2</v>
      </c>
      <c r="J47" s="49" cm="1">
        <f t="array" aca="1" ref="J47" ca="1">E47*(G47-H47)*OFFSET($X$5:$X$75,B47,0,1)</f>
        <v>1.5303262905153629E-2</v>
      </c>
      <c r="K47" s="72">
        <f t="shared" ca="1" si="9"/>
        <v>3.988258202616802E-6</v>
      </c>
      <c r="L47" s="67">
        <f t="shared" si="0"/>
        <v>117.15946776726946</v>
      </c>
      <c r="M47" s="68" cm="1">
        <f t="array" aca="1" ref="M47" ca="1">L47*K47*OFFSET($X$5:$X$75,B47,0,1)</f>
        <v>1.9485789982178858E-4</v>
      </c>
      <c r="N47" s="67">
        <f t="shared" si="10"/>
        <v>375.68071712341555</v>
      </c>
      <c r="O47" s="81" cm="1">
        <f t="array" aca="1" ref="O47" ca="1">N47*K47*OFFSET($X$5:$X$75,B47,0,1)</f>
        <v>6.2482663106347024E-4</v>
      </c>
      <c r="P47" s="85">
        <f t="shared" ca="1" si="2"/>
        <v>0.20747885339760183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61795.025281162503</v>
      </c>
      <c r="AH47" s="58">
        <f t="shared" si="3"/>
        <v>1235.9005056232502</v>
      </c>
      <c r="AI47" s="61">
        <f t="shared" si="4"/>
        <v>370.77015168697505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7.6845252376302715E-7</v>
      </c>
      <c r="E48" s="47">
        <f t="shared" ca="1" si="1"/>
        <v>2.7416954524882854E-7</v>
      </c>
      <c r="F48" s="48">
        <f t="shared" si="6"/>
        <v>110000.00000000001</v>
      </c>
      <c r="G48" s="49">
        <f t="shared" si="7"/>
        <v>62185.057775908332</v>
      </c>
      <c r="H48" s="78">
        <f t="shared" si="8"/>
        <v>20</v>
      </c>
      <c r="I48" s="48" cm="1">
        <f t="array" aca="1" ref="I48" ca="1">D48*(F48-H48)*OFFSET($X$5:$X$75,B48,0,1)</f>
        <v>3.4081749487508119E-2</v>
      </c>
      <c r="J48" s="49" cm="1">
        <f t="array" aca="1" ref="J48" ca="1">E48*(G48-H48)*OFFSET($X$5:$X$75,B48,0,1)</f>
        <v>6.873163524245011E-3</v>
      </c>
      <c r="K48" s="72">
        <f t="shared" ca="1" si="9"/>
        <v>1.8277969683574154E-6</v>
      </c>
      <c r="L48" s="67">
        <f t="shared" si="0"/>
        <v>119.50265712261488</v>
      </c>
      <c r="M48" s="68" cm="1">
        <f t="array" aca="1" ref="M48" ca="1">L48*K48*OFFSET($X$5:$X$75,B48,0,1)</f>
        <v>8.8083920816168354E-5</v>
      </c>
      <c r="N48" s="67">
        <f t="shared" si="10"/>
        <v>380.72484352596939</v>
      </c>
      <c r="O48" s="81" cm="1">
        <f t="array" aca="1" ref="O48" ca="1">N48*K48*OFFSET($X$5:$X$75,B48,0,1)</f>
        <v>2.8062754232720082E-4</v>
      </c>
      <c r="P48" s="85">
        <f t="shared" ca="1" si="2"/>
        <v>0.10108071306386993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62613.452853902592</v>
      </c>
      <c r="AH48" s="58">
        <f t="shared" si="3"/>
        <v>1252.2690570780519</v>
      </c>
      <c r="AI48" s="61">
        <f t="shared" si="4"/>
        <v>375.68071712341555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3.5280853103140439E-7</v>
      </c>
      <c r="E49" s="47">
        <f t="shared" ca="1" si="1"/>
        <v>1.1777623489705015E-7</v>
      </c>
      <c r="F49" s="48">
        <f t="shared" si="6"/>
        <v>110000.00000000001</v>
      </c>
      <c r="G49" s="49">
        <f t="shared" si="7"/>
        <v>63029.447315038771</v>
      </c>
      <c r="H49" s="78">
        <f t="shared" si="8"/>
        <v>20</v>
      </c>
      <c r="I49" s="48" cm="1">
        <f t="array" aca="1" ref="I49" ca="1">D49*(F49-H49)*OFFSET($X$5:$X$75,B49,0,1)</f>
        <v>1.5129080563699803E-2</v>
      </c>
      <c r="J49" s="49" cm="1">
        <f t="array" aca="1" ref="J49" ca="1">E49*(G49-H49)*OFFSET($X$5:$X$75,B49,0,1)</f>
        <v>2.8934972837863235E-3</v>
      </c>
      <c r="K49" s="72">
        <f t="shared" ca="1" si="9"/>
        <v>7.8517489934555971E-7</v>
      </c>
      <c r="L49" s="67">
        <f t="shared" si="0"/>
        <v>121.89271026506717</v>
      </c>
      <c r="M49" s="68" cm="1">
        <f t="array" aca="1" ref="M49" ca="1">L49*K49*OFFSET($X$5:$X$75,B49,0,1)</f>
        <v>3.7316756043075801E-5</v>
      </c>
      <c r="N49" s="67">
        <f t="shared" si="10"/>
        <v>385.89457539819659</v>
      </c>
      <c r="O49" s="81" cm="1">
        <f t="array" aca="1" ref="O49" ca="1">N49*K49*OFFSET($X$5:$X$75,B49,0,1)</f>
        <v>1.1813941700997493E-4</v>
      </c>
      <c r="P49" s="85">
        <f t="shared" ca="1" si="2"/>
        <v>4.601561007266023E-2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63454.140587661561</v>
      </c>
      <c r="AH49" s="58">
        <f t="shared" si="3"/>
        <v>1269.0828117532312</v>
      </c>
      <c r="AI49" s="61">
        <f t="shared" si="4"/>
        <v>380.72484352596939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1.5043116031791704E-7</v>
      </c>
      <c r="E50" s="47">
        <f t="shared" ca="1" si="1"/>
        <v>4.7188520007781936E-8</v>
      </c>
      <c r="F50" s="48">
        <f t="shared" si="6"/>
        <v>110000.00000000001</v>
      </c>
      <c r="G50" s="49">
        <f t="shared" si="7"/>
        <v>63892.969225971538</v>
      </c>
      <c r="H50" s="78">
        <f t="shared" si="8"/>
        <v>20</v>
      </c>
      <c r="I50" s="48" cm="1">
        <f t="array" aca="1" ref="I50" ca="1">D50*(F50-H50)*OFFSET($X$5:$X$75,B50,0,1)</f>
        <v>6.2363110215408711E-3</v>
      </c>
      <c r="J50" s="49" cm="1">
        <f t="array" aca="1" ref="J50" ca="1">E50*(G50-H50)*OFFSET($X$5:$X$75,B50,0,1)</f>
        <v>1.136134395195361E-3</v>
      </c>
      <c r="K50" s="72">
        <f t="shared" ca="1" si="9"/>
        <v>3.1459013341710519E-7</v>
      </c>
      <c r="L50" s="67">
        <f t="shared" si="0"/>
        <v>124.33056447036851</v>
      </c>
      <c r="M50" s="68" cm="1">
        <f t="array" aca="1" ref="M50" ca="1">L50*K50*OFFSET($X$5:$X$75,B50,0,1)</f>
        <v>1.4743454327648366E-5</v>
      </c>
      <c r="N50" s="67">
        <f t="shared" si="10"/>
        <v>391.18144424064207</v>
      </c>
      <c r="O50" s="81" cm="1">
        <f t="array" aca="1" ref="O50" ca="1">N50*K50*OFFSET($X$5:$X$75,B50,0,1)</f>
        <v>4.6387352792562594E-5</v>
      </c>
      <c r="P50" s="85">
        <f t="shared" ca="1" si="2"/>
        <v>1.9474541244171317E-2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64315.762566366095</v>
      </c>
      <c r="AH50" s="58">
        <f t="shared" si="3"/>
        <v>1286.3152513273219</v>
      </c>
      <c r="AI50" s="61">
        <f t="shared" si="4"/>
        <v>385.89457539819659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5.9268859260262246E-8</v>
      </c>
      <c r="E51" s="47">
        <f t="shared" ca="1" si="1"/>
        <v>1.7545567958927083E-8</v>
      </c>
      <c r="F51" s="48">
        <f t="shared" si="6"/>
        <v>110000.00000000001</v>
      </c>
      <c r="G51" s="49">
        <f t="shared" si="7"/>
        <v>64743.71435375997</v>
      </c>
      <c r="H51" s="78">
        <f t="shared" si="8"/>
        <v>20</v>
      </c>
      <c r="I51" s="48" cm="1">
        <f t="array" aca="1" ref="I51" ca="1">D51*(F51-H51)*OFFSET($X$5:$X$75,B51,0,1)</f>
        <v>2.3762824749975721E-3</v>
      </c>
      <c r="J51" s="49" cm="1">
        <f t="array" aca="1" ref="J51" ca="1">E51*(G51-H51)*OFFSET($X$5:$X$75,B51,0,1)</f>
        <v>4.1398885049727819E-4</v>
      </c>
      <c r="K51" s="72">
        <f t="shared" ca="1" si="9"/>
        <v>1.1697045309140622E-7</v>
      </c>
      <c r="L51" s="67">
        <f t="shared" si="0"/>
        <v>126.81717575977585</v>
      </c>
      <c r="M51" s="68" cm="1">
        <f t="array" aca="1" ref="M51" ca="1">L51*K51*OFFSET($X$5:$X$75,B51,0,1)</f>
        <v>5.4076930281907311E-6</v>
      </c>
      <c r="N51" s="67">
        <f t="shared" si="10"/>
        <v>396.39008788016309</v>
      </c>
      <c r="O51" s="81" cm="1">
        <f t="array" aca="1" ref="O51" ca="1">N51*K51*OFFSET($X$5:$X$75,B51,0,1)</f>
        <v>1.690272553249342E-5</v>
      </c>
      <c r="P51" s="85">
        <f t="shared" ca="1" si="2"/>
        <v>7.6224714045198313E-3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65196.907373440343</v>
      </c>
      <c r="AH51" s="58">
        <f t="shared" si="3"/>
        <v>1303.9381474688068</v>
      </c>
      <c r="AI51" s="61">
        <f t="shared" si="4"/>
        <v>391.18144424064207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2.1468943065453125E-8</v>
      </c>
      <c r="E52" s="47">
        <f t="shared" ca="1" si="1"/>
        <v>6.0234038760486836E-9</v>
      </c>
      <c r="F52" s="48">
        <f t="shared" si="6"/>
        <v>110000.00000000001</v>
      </c>
      <c r="G52" s="49">
        <f t="shared" si="7"/>
        <v>65639.911170136533</v>
      </c>
      <c r="H52" s="78">
        <f t="shared" si="8"/>
        <v>20</v>
      </c>
      <c r="I52" s="48" cm="1">
        <f t="array" aca="1" ref="I52" ca="1">D52*(F52-H52)*OFFSET($X$5:$X$75,B52,0,1)</f>
        <v>8.3202784958624613E-4</v>
      </c>
      <c r="J52" s="49" cm="1">
        <f t="array" aca="1" ref="J52" ca="1">E52*(G52-H52)*OFFSET($X$5:$X$75,B52,0,1)</f>
        <v>1.3928075292362916E-4</v>
      </c>
      <c r="K52" s="72">
        <f t="shared" ca="1" si="9"/>
        <v>4.0156025872216895E-8</v>
      </c>
      <c r="L52" s="67">
        <f t="shared" si="0"/>
        <v>129.35351927497138</v>
      </c>
      <c r="M52" s="68" cm="1">
        <f t="array" aca="1" ref="M52" ca="1">L52*K52*OFFSET($X$5:$X$75,B52,0,1)</f>
        <v>1.8303850412654723E-6</v>
      </c>
      <c r="N52" s="67">
        <f t="shared" si="10"/>
        <v>401.87700716410126</v>
      </c>
      <c r="O52" s="81" cm="1">
        <f t="array" aca="1" ref="O52" ca="1">N52*K52*OFFSET($X$5:$X$75,B52,0,1)</f>
        <v>5.6866613793323934E-6</v>
      </c>
      <c r="P52" s="85">
        <f t="shared" ca="1" si="2"/>
        <v>2.7454661253962431E-3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66065.014646693846</v>
      </c>
      <c r="AH52" s="58">
        <f t="shared" si="3"/>
        <v>1321.300292933877</v>
      </c>
      <c r="AI52" s="61">
        <f t="shared" si="4"/>
        <v>396.39008788016309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7.1140077015114211E-9</v>
      </c>
      <c r="E53" s="47">
        <f t="shared" ca="1" si="1"/>
        <v>1.8995518348234128E-9</v>
      </c>
      <c r="F53" s="48">
        <f t="shared" si="6"/>
        <v>110000.00000000001</v>
      </c>
      <c r="G53" s="49">
        <f t="shared" si="7"/>
        <v>66550.509826445093</v>
      </c>
      <c r="H53" s="78">
        <f t="shared" si="8"/>
        <v>20</v>
      </c>
      <c r="I53" s="48" cm="1">
        <f t="array" aca="1" ref="I53" ca="1">D53*(F53-H53)*OFFSET($X$5:$X$75,B53,0,1)</f>
        <v>2.664920167348956E-4</v>
      </c>
      <c r="J53" s="49" cm="1">
        <f t="array" aca="1" ref="J53" ca="1">E53*(G53-H53)*OFFSET($X$5:$X$75,B53,0,1)</f>
        <v>4.3045539730046902E-5</v>
      </c>
      <c r="K53" s="72">
        <f t="shared" ca="1" si="9"/>
        <v>1.2663678930715088E-8</v>
      </c>
      <c r="L53" s="67">
        <f t="shared" si="0"/>
        <v>131.94058966047081</v>
      </c>
      <c r="M53" s="68" cm="1">
        <f t="array" aca="1" ref="M53" ca="1">L53*K53*OFFSET($X$5:$X$75,B53,0,1)</f>
        <v>5.6910770946587965E-7</v>
      </c>
      <c r="N53" s="67">
        <f t="shared" si="10"/>
        <v>407.45210097823525</v>
      </c>
      <c r="O53" s="81" cm="1">
        <f t="array" aca="1" ref="O53" ca="1">N53*K53*OFFSET($X$5:$X$75,B53,0,1)</f>
        <v>1.7574889766788416E-6</v>
      </c>
      <c r="P53" s="85">
        <f t="shared" ca="1" si="2"/>
        <v>9.052877297037428E-4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66979.501194016877</v>
      </c>
      <c r="AH53" s="58">
        <f t="shared" si="3"/>
        <v>1339.5900238803376</v>
      </c>
      <c r="AI53" s="61">
        <f t="shared" si="4"/>
        <v>401.87700716410126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2.1457790561074952E-9</v>
      </c>
      <c r="E54" s="47">
        <f t="shared" ca="1" si="1"/>
        <v>5.4751790437318803E-10</v>
      </c>
      <c r="F54" s="48">
        <f t="shared" si="6"/>
        <v>110000.00000000001</v>
      </c>
      <c r="G54" s="49">
        <f t="shared" si="7"/>
        <v>67473.740887308872</v>
      </c>
      <c r="H54" s="78">
        <f t="shared" si="8"/>
        <v>20</v>
      </c>
      <c r="I54" s="48" cm="1">
        <f t="array" aca="1" ref="I54" ca="1">D54*(F54-H54)*OFFSET($X$5:$X$75,B54,0,1)</f>
        <v>7.7695800930932966E-5</v>
      </c>
      <c r="J54" s="49" cm="1">
        <f t="array" aca="1" ref="J54" ca="1">E54*(G54-H54)*OFFSET($X$5:$X$75,B54,0,1)</f>
        <v>1.2159149443080849E-5</v>
      </c>
      <c r="K54" s="73">
        <f t="shared" ca="1" si="9"/>
        <v>3.6501193943802536E-9</v>
      </c>
      <c r="L54" s="69">
        <f t="shared" si="0"/>
        <v>134.57940145368025</v>
      </c>
      <c r="M54" s="70" cm="1">
        <f t="array" aca="1" ref="M54" ca="1">L54*K54*OFFSET($X$5:$X$75,B54,0,1)</f>
        <v>1.6172773093657299E-7</v>
      </c>
      <c r="N54" s="69">
        <f t="shared" si="10"/>
        <v>413.10453604474827</v>
      </c>
      <c r="O54" s="82" cm="1">
        <f t="array" aca="1" ref="O54" ca="1">N54*K54*OFFSET($X$5:$X$75,B54,0,1)</f>
        <v>4.9643896861227896E-7</v>
      </c>
      <c r="P54" s="86">
        <f ca="1">D54*(F54-H54)+E54*(G54-H54)+L54*K54-N54*K54+E55*(G55-H55)</f>
        <v>3.3737656106144027E-4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67908.683496372541</v>
      </c>
      <c r="AH54" s="58">
        <f t="shared" si="3"/>
        <v>1358.1736699274509</v>
      </c>
      <c r="AI54" s="61">
        <f t="shared" si="4"/>
        <v>407.45210097823525</v>
      </c>
    </row>
    <row r="55" spans="2:35" ht="17" thickBot="1" x14ac:dyDescent="0.25">
      <c r="B55" s="137" t="s">
        <v>22</v>
      </c>
      <c r="C55" s="138"/>
      <c r="D55" s="50"/>
      <c r="E55" s="51">
        <f ca="1">(1-$S$9)^B54*PRODUCT(OFFSET($AC$5:$AC$124,$C$5,0,B54))</f>
        <v>9.5682240200723684E-10</v>
      </c>
      <c r="F55" s="52"/>
      <c r="G55" s="53">
        <f t="shared" si="7"/>
        <v>68442.62417376446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2.1554099923443889E-5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68850.75600745804</v>
      </c>
      <c r="AH55" s="58">
        <f t="shared" si="3"/>
        <v>1377.0151201491608</v>
      </c>
      <c r="AI55" s="61">
        <f t="shared" si="4"/>
        <v>413.10453604474827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69839.412422208625</v>
      </c>
      <c r="AH56" s="58">
        <f t="shared" si="3"/>
        <v>1396.7882484441725</v>
      </c>
      <c r="AI56" s="61">
        <f t="shared" si="4"/>
        <v>419.03647453325175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70802.604799749664</v>
      </c>
      <c r="AH57" s="58">
        <f t="shared" si="3"/>
        <v>1416.0520959949934</v>
      </c>
      <c r="AI57" s="61">
        <f t="shared" si="4"/>
        <v>424.81562879849798</v>
      </c>
    </row>
    <row r="58" spans="2:35" ht="17" thickBot="1" x14ac:dyDescent="0.25">
      <c r="B58" s="135" t="s">
        <v>24</v>
      </c>
      <c r="C58" s="136"/>
      <c r="D58" s="54">
        <f ca="1">SUM(D5:E55)</f>
        <v>0.99999999999999967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71810.670819125953</v>
      </c>
      <c r="AH58" s="58">
        <f t="shared" si="3"/>
        <v>1436.2134163825192</v>
      </c>
      <c r="AI58" s="61">
        <f t="shared" si="4"/>
        <v>430.8640249147557</v>
      </c>
    </row>
    <row r="59" spans="2:35" ht="17" thickBot="1" x14ac:dyDescent="0.25">
      <c r="B59" s="135" t="s">
        <v>23</v>
      </c>
      <c r="C59" s="136"/>
      <c r="D59" s="36" t="b">
        <f ca="1">D58=1</f>
        <v>1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72825.806432050231</v>
      </c>
      <c r="AH59" s="58">
        <f t="shared" si="3"/>
        <v>1456.5161286410046</v>
      </c>
      <c r="AI59" s="61">
        <f t="shared" si="4"/>
        <v>436.95483859230137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73845.691720356728</v>
      </c>
      <c r="AH60" s="58">
        <f t="shared" si="3"/>
        <v>1476.9138344071346</v>
      </c>
      <c r="AI60" s="61">
        <f t="shared" si="4"/>
        <v>443.07415032214038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74867.880120937203</v>
      </c>
      <c r="AH61" s="58">
        <f t="shared" si="3"/>
        <v>1497.3576024187441</v>
      </c>
      <c r="AI61" s="61">
        <f t="shared" si="4"/>
        <v>449.20728072562321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75933.066963255071</v>
      </c>
      <c r="AH62" s="58">
        <f t="shared" si="3"/>
        <v>1518.6613392651013</v>
      </c>
      <c r="AI62" s="61">
        <f t="shared" si="4"/>
        <v>455.59840177953043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77042.679465810565</v>
      </c>
      <c r="AH63" s="58">
        <f t="shared" si="3"/>
        <v>1540.8535893162114</v>
      </c>
      <c r="AI63" s="61">
        <f t="shared" si="4"/>
        <v>462.25607679486342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78105.996975621165</v>
      </c>
      <c r="AH64" s="58">
        <f t="shared" si="3"/>
        <v>1562.1199395124233</v>
      </c>
      <c r="AI64" s="61">
        <f t="shared" si="4"/>
        <v>468.635981853727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79210.91717500682</v>
      </c>
      <c r="AH65" s="58">
        <f t="shared" si="3"/>
        <v>1584.2183435001364</v>
      </c>
      <c r="AI65" s="61">
        <f t="shared" si="4"/>
        <v>475.26550305004093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80358.785381875365</v>
      </c>
      <c r="AH66" s="58">
        <f t="shared" si="3"/>
        <v>1607.1757076375072</v>
      </c>
      <c r="AI66" s="61">
        <f t="shared" si="4"/>
        <v>482.15271229125221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81500.464352284165</v>
      </c>
      <c r="AH67" s="58">
        <f t="shared" si="3"/>
        <v>1630.0092870456833</v>
      </c>
      <c r="AI67" s="61">
        <f t="shared" si="4"/>
        <v>489.00278611370499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82684.818373083705</v>
      </c>
      <c r="AH68" s="58">
        <f t="shared" si="3"/>
        <v>1653.6963674616741</v>
      </c>
      <c r="AI68" s="61">
        <f t="shared" si="4"/>
        <v>496.10891023850223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83859.543922505865</v>
      </c>
      <c r="AH69" s="58">
        <f t="shared" si="3"/>
        <v>1677.1908784501175</v>
      </c>
      <c r="AI69" s="61">
        <f t="shared" si="4"/>
        <v>503.15726353503521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85076.478230535591</v>
      </c>
      <c r="AH70" s="58">
        <f t="shared" ref="AH70:AH75" si="14">AG70*$S$7</f>
        <v>1701.5295646107118</v>
      </c>
      <c r="AI70" s="61">
        <f t="shared" ref="AI70:AI75" si="15">AG70*($S$7-$S$8)</f>
        <v>510.45886938321354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86280.005781932879</v>
      </c>
      <c r="AH71" s="58">
        <f t="shared" si="14"/>
        <v>1725.6001156386576</v>
      </c>
      <c r="AI71" s="61">
        <f t="shared" si="15"/>
        <v>517.68003469159726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87525.062525807865</v>
      </c>
      <c r="AH72" s="58">
        <f t="shared" si="14"/>
        <v>1750.5012505161574</v>
      </c>
      <c r="AI72" s="61">
        <f t="shared" si="15"/>
        <v>525.15037515484721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88752.577829465561</v>
      </c>
      <c r="AH73" s="58">
        <f t="shared" si="14"/>
        <v>1775.0515565893113</v>
      </c>
      <c r="AI73" s="61">
        <f t="shared" si="15"/>
        <v>532.51546697679339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90020.71104533071</v>
      </c>
      <c r="AH74" s="58">
        <f t="shared" si="14"/>
        <v>1800.4142209066142</v>
      </c>
      <c r="AI74" s="61">
        <f t="shared" si="15"/>
        <v>540.12426627198431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91330.706765500014</v>
      </c>
      <c r="AH75" s="63">
        <f t="shared" si="14"/>
        <v>1826.6141353100004</v>
      </c>
      <c r="AI75" s="64">
        <f t="shared" si="15"/>
        <v>547.9842405930001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9">
    <mergeCell ref="L3:M3"/>
    <mergeCell ref="N3:O3"/>
    <mergeCell ref="B55:C55"/>
    <mergeCell ref="R27:S27"/>
    <mergeCell ref="B58:C58"/>
    <mergeCell ref="B59:C59"/>
    <mergeCell ref="D3:E3"/>
    <mergeCell ref="F3:G3"/>
    <mergeCell ref="I3:J3"/>
  </mergeCells>
  <conditionalFormatting sqref="D59">
    <cfRule type="cellIs" dxfId="13" priority="1" operator="equal">
      <formula>FALSE</formula>
    </cfRule>
    <cfRule type="cellIs" dxfId="12" priority="2" operator="equal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7526-F4E8-E842-89EF-C80F15803164}">
  <dimension ref="A1:AI124"/>
  <sheetViews>
    <sheetView showGridLines="0" zoomScaleNormal="100" workbookViewId="0"/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8" width="8.1640625" bestFit="1" customWidth="1"/>
    <col min="29" max="29" width="7.332031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54</v>
      </c>
    </row>
    <row r="2" spans="1:35" ht="17" thickBot="1" x14ac:dyDescent="0.25"/>
    <row r="3" spans="1:35" ht="17" thickBot="1" x14ac:dyDescent="0.25">
      <c r="D3" s="139" t="s">
        <v>29</v>
      </c>
      <c r="E3" s="140"/>
      <c r="F3" s="139" t="s">
        <v>25</v>
      </c>
      <c r="G3" s="140"/>
      <c r="I3" s="139" t="s">
        <v>26</v>
      </c>
      <c r="J3" s="140"/>
      <c r="L3" s="131" t="s">
        <v>33</v>
      </c>
      <c r="M3" s="132"/>
      <c r="N3" s="133" t="s">
        <v>34</v>
      </c>
      <c r="O3" s="134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100" t="s">
        <v>6</v>
      </c>
      <c r="AC4" s="100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6.9499174749999984E-3</v>
      </c>
      <c r="E5" s="43">
        <f>$S$9</f>
        <v>0.15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765.69071086424958</v>
      </c>
      <c r="J5" s="45" cm="1">
        <f t="array" aca="1" ref="J5" ca="1">E5*(G5-H5)*OFFSET($X$5:$X$75,B5,0,1)</f>
        <v>14696.99474540357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14887.698501936477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7">
        <v>1</v>
      </c>
      <c r="AB5" s="93">
        <f>MIN(BASE!AB5*1.15,1)</f>
        <v>3.0642554999999994E-3</v>
      </c>
      <c r="AC5" s="101">
        <f>1-AB5</f>
        <v>0.9969357445</v>
      </c>
      <c r="AD5" s="18">
        <f>PRODUCT(AC$4:AC5)</f>
        <v>0.9969357445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6.5311586871235373E-3</v>
      </c>
      <c r="E6" s="47">
        <f t="shared" ref="E6:E54" ca="1" si="1">(1-$S$9)^B5*PRODUCT(OFFSET($AC$5:$AC$124,$C$5,0,B5))*$S$9</f>
        <v>0.12645751237875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712.0605138965409</v>
      </c>
      <c r="J6" s="49" cm="1">
        <f t="array" aca="1" ref="J6" ca="1">E6*(G6-H6)*OFFSET($X$5:$X$75,B6,0,1)</f>
        <v>12142.47229692035</v>
      </c>
      <c r="K6" s="72">
        <f ca="1">K5-D5-E5</f>
        <v>0.84305008252500002</v>
      </c>
      <c r="L6" s="67">
        <f t="shared" si="0"/>
        <v>52.019999999999996</v>
      </c>
      <c r="M6" s="68" cm="1">
        <f t="array" aca="1" ref="M6" ca="1">L6*K6*OFFSET($X$5:$X$75,B6,0,1)</f>
        <v>43.474708149419044</v>
      </c>
      <c r="N6" s="67">
        <f>AI7</f>
        <v>593.14978041087761</v>
      </c>
      <c r="O6" s="81" cm="1">
        <f t="array" aca="1" ref="O6" ca="1">N6*K6*OFFSET($X$5:$X$75,B6,0,1)</f>
        <v>495.71344852470008</v>
      </c>
      <c r="P6" s="85">
        <f t="shared" ref="P6:P53" ca="1" si="2">D6*(F6-H6)+E6*(G6-H6)+L6*K6-N6*K6</f>
        <v>12510.914973594507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98">
        <v>2</v>
      </c>
      <c r="AB6" s="94">
        <f>MIN(BASE!AB6*1.15,1)</f>
        <v>2.4063749999999996E-4</v>
      </c>
      <c r="AC6" s="102">
        <f>1-AB6</f>
        <v>0.99975936249999997</v>
      </c>
      <c r="AD6" s="20">
        <f>PRODUCT(AC$4:AC6)</f>
        <v>0.99669584437478287</v>
      </c>
      <c r="AF6" s="15">
        <v>1</v>
      </c>
      <c r="AG6" s="57">
        <f>(AG5-AH5)*EXP(W6)</f>
        <v>99825.153035716154</v>
      </c>
      <c r="AH6" s="58">
        <f t="shared" ref="AH6:AH69" si="3">AG6*$S$7</f>
        <v>1996.5030607143231</v>
      </c>
      <c r="AI6" s="61">
        <f t="shared" ref="AI6:AI69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6.068253538522788E-3</v>
      </c>
      <c r="E7" s="47">
        <f t="shared" ca="1" si="1"/>
        <v>0.10650921171886896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653.45872723012417</v>
      </c>
      <c r="J7" s="49" cm="1">
        <f t="array" aca="1" ref="J7" ca="1">E7*(G7-H7)*OFFSET($X$5:$X$75,B7,0,1)</f>
        <v>10022.476070534307</v>
      </c>
      <c r="K7" s="72">
        <f t="shared" ref="K7:K54" ca="1" si="9">K6-D6-E6</f>
        <v>0.71006141145912649</v>
      </c>
      <c r="L7" s="67">
        <f t="shared" si="0"/>
        <v>53.060399999999994</v>
      </c>
      <c r="M7" s="68" cm="1">
        <f t="array" aca="1" ref="M7" ca="1">L7*K7*OFFSET($X$5:$X$75,B7,0,1)</f>
        <v>36.889873026081759</v>
      </c>
      <c r="N7" s="67">
        <f t="shared" ref="N7:N54" si="10">AI8</f>
        <v>588.52195962853375</v>
      </c>
      <c r="O7" s="81" cm="1">
        <f t="array" aca="1" ref="O7" ca="1">N7*K7*OFFSET($X$5:$X$75,B7,0,1)</f>
        <v>409.16578773920713</v>
      </c>
      <c r="P7" s="85">
        <f t="shared" ca="1" si="2"/>
        <v>10523.270715669343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98">
        <v>3</v>
      </c>
      <c r="AB7" s="94">
        <f>MIN(BASE!AB7*1.15,1)</f>
        <v>1.7665149999999998E-4</v>
      </c>
      <c r="AC7" s="102">
        <f t="shared" ref="AC7:AC70" si="12">1-AB7</f>
        <v>0.99982334849999999</v>
      </c>
      <c r="AD7" s="20">
        <f>PRODUCT(AC$4:AC7)</f>
        <v>0.99651977655883028</v>
      </c>
      <c r="AF7" s="15">
        <v>2</v>
      </c>
      <c r="AG7" s="57">
        <f t="shared" ref="AG7:AG70" si="13">(AG6-AH6)*EXP(W7)</f>
        <v>98858.296735146258</v>
      </c>
      <c r="AH7" s="58">
        <f t="shared" si="3"/>
        <v>1977.1659347029251</v>
      </c>
      <c r="AI7" s="61">
        <f t="shared" si="4"/>
        <v>593.14978041087761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5.6910255207526378E-3</v>
      </c>
      <c r="E8" s="47">
        <f t="shared" ca="1" si="1"/>
        <v>8.962259193026019E-2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605.48451883634948</v>
      </c>
      <c r="J8" s="49" cm="1">
        <f t="array" aca="1" ref="J8" ca="1">E8*(G8-H8)*OFFSET($X$5:$X$75,B8,0,1)</f>
        <v>8264.7685325048442</v>
      </c>
      <c r="K8" s="72">
        <f t="shared" ca="1" si="9"/>
        <v>0.59748394620173473</v>
      </c>
      <c r="L8" s="67">
        <f t="shared" si="0"/>
        <v>54.121608000000002</v>
      </c>
      <c r="M8" s="68" cm="1">
        <f t="array" aca="1" ref="M8" ca="1">L8*K8*OFFSET($X$5:$X$75,B8,0,1)</f>
        <v>31.282087544106133</v>
      </c>
      <c r="N8" s="67">
        <f t="shared" si="10"/>
        <v>583.75509282094652</v>
      </c>
      <c r="O8" s="81" cm="1">
        <f t="array" aca="1" ref="O8" ca="1">N8*K8*OFFSET($X$5:$X$75,B8,0,1)</f>
        <v>337.40826617610196</v>
      </c>
      <c r="P8" s="85">
        <f t="shared" ca="1" si="2"/>
        <v>8852.8742939958393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4">V8*U8-V7*U7</f>
        <v>1.2369999999999997E-2</v>
      </c>
      <c r="X8" s="20">
        <f t="shared" si="11"/>
        <v>0.97913083882836616</v>
      </c>
      <c r="Z8" s="10">
        <v>3</v>
      </c>
      <c r="AA8" s="98">
        <v>4</v>
      </c>
      <c r="AB8" s="94">
        <f>MIN(BASE!AB8*1.15,1)</f>
        <v>1.30548E-4</v>
      </c>
      <c r="AC8" s="102">
        <f t="shared" si="12"/>
        <v>0.99986945199999999</v>
      </c>
      <c r="AD8" s="20">
        <f>PRODUCT(AC$4:AC8)</f>
        <v>0.99638968289504004</v>
      </c>
      <c r="AF8" s="15">
        <v>3</v>
      </c>
      <c r="AG8" s="57">
        <f t="shared" si="13"/>
        <v>98086.993271422281</v>
      </c>
      <c r="AH8" s="58">
        <f t="shared" si="3"/>
        <v>1961.7398654284457</v>
      </c>
      <c r="AI8" s="61">
        <f t="shared" si="4"/>
        <v>588.52195962853375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5.2737515518018309E-3</v>
      </c>
      <c r="E9" s="47">
        <f t="shared" ca="1" si="1"/>
        <v>7.5325549312608264E-2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554.62405718662728</v>
      </c>
      <c r="J9" s="49" cm="1">
        <f t="array" aca="1" ref="J9" ca="1">E9*(G9-H9)*OFFSET($X$5:$X$75,B9,0,1)</f>
        <v>6807.3924745956574</v>
      </c>
      <c r="K9" s="72">
        <f t="shared" ca="1" si="9"/>
        <v>0.50217032875072187</v>
      </c>
      <c r="L9" s="67">
        <f t="shared" si="0"/>
        <v>55.204040159999998</v>
      </c>
      <c r="M9" s="68" cm="1">
        <f t="array" aca="1" ref="M9" ca="1">L9*K9*OFFSET($X$5:$X$75,B9,0,1)</f>
        <v>26.508626951927774</v>
      </c>
      <c r="N9" s="67">
        <f t="shared" si="10"/>
        <v>578.74897014169665</v>
      </c>
      <c r="O9" s="81" cm="1">
        <f t="array" aca="1" ref="O9" ca="1">N9*K9*OFFSET($X$5:$X$75,B9,0,1)</f>
        <v>277.91155328183902</v>
      </c>
      <c r="P9" s="85">
        <f t="shared" ca="1" si="2"/>
        <v>7436.040689781069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4"/>
        <v>1.2070000000000004E-2</v>
      </c>
      <c r="X9" s="20">
        <f t="shared" si="11"/>
        <v>0.96738376580333085</v>
      </c>
      <c r="Z9" s="10">
        <v>4</v>
      </c>
      <c r="AA9" s="98">
        <v>5</v>
      </c>
      <c r="AB9" s="94">
        <f>MIN(BASE!AB9*1.15,1)</f>
        <v>9.9406000000000003E-5</v>
      </c>
      <c r="AC9" s="102">
        <f t="shared" si="12"/>
        <v>0.99990059399999998</v>
      </c>
      <c r="AD9" s="20">
        <f>PRODUCT(AC$4:AC9)</f>
        <v>0.9962906357822221</v>
      </c>
      <c r="AF9" s="15">
        <v>4</v>
      </c>
      <c r="AG9" s="57">
        <f t="shared" si="13"/>
        <v>97292.515470157741</v>
      </c>
      <c r="AH9" s="58">
        <f t="shared" si="3"/>
        <v>1945.8503094031548</v>
      </c>
      <c r="AI9" s="61">
        <f t="shared" si="4"/>
        <v>583.75509282094652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4.8386111511655042E-3</v>
      </c>
      <c r="E10" s="47">
        <f t="shared" ca="1" si="1"/>
        <v>6.3235654182946743E-2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502.87732737176037</v>
      </c>
      <c r="J10" s="49" cm="1">
        <f t="array" aca="1" ref="J10" ca="1">E10*(G10-H10)*OFFSET($X$5:$X$75,B10,0,1)</f>
        <v>5600.4871033587533</v>
      </c>
      <c r="K10" s="72">
        <f t="shared" ca="1" si="9"/>
        <v>0.42157102788631179</v>
      </c>
      <c r="L10" s="67">
        <f t="shared" si="0"/>
        <v>56.308120963200004</v>
      </c>
      <c r="M10" s="68" cm="1">
        <f t="array" aca="1" ref="M10" ca="1">L10*K10*OFFSET($X$5:$X$75,B10,0,1)</f>
        <v>22.4320730118379</v>
      </c>
      <c r="N10" s="67">
        <f t="shared" si="10"/>
        <v>573.9235037030943</v>
      </c>
      <c r="O10" s="81" cm="1">
        <f t="array" aca="1" ref="O10" ca="1">N10*K10*OFFSET($X$5:$X$75,B10,0,1)</f>
        <v>228.64009166087402</v>
      </c>
      <c r="P10" s="85">
        <f t="shared" ca="1" si="2"/>
        <v>6240.437366283657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4"/>
        <v>1.1589999999999996E-2</v>
      </c>
      <c r="X10" s="20">
        <f t="shared" si="11"/>
        <v>0.95623651108096919</v>
      </c>
      <c r="Z10" s="10">
        <v>5</v>
      </c>
      <c r="AA10" s="98">
        <v>6</v>
      </c>
      <c r="AB10" s="94">
        <f>MIN(BASE!AB10*1.15,1)</f>
        <v>8.4870000000000006E-5</v>
      </c>
      <c r="AC10" s="102">
        <f t="shared" si="12"/>
        <v>0.99991512999999999</v>
      </c>
      <c r="AD10" s="20">
        <f>PRODUCT(AC$4:AC10)</f>
        <v>0.99620608059596327</v>
      </c>
      <c r="AF10" s="15">
        <v>5</v>
      </c>
      <c r="AG10" s="57">
        <f t="shared" si="13"/>
        <v>96458.161690282781</v>
      </c>
      <c r="AH10" s="58">
        <f t="shared" si="3"/>
        <v>1929.1632338056556</v>
      </c>
      <c r="AI10" s="61">
        <f t="shared" si="4"/>
        <v>578.74897014169665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4.4729032014777861E-3</v>
      </c>
      <c r="E11" s="47">
        <f t="shared" ca="1" si="1"/>
        <v>5.3024514382829895E-2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459.21853812407352</v>
      </c>
      <c r="J11" s="49" cm="1">
        <f t="array" aca="1" ref="J11" ca="1">E11*(G11-H11)*OFFSET($X$5:$X$75,B11,0,1)</f>
        <v>4602.2035104180204</v>
      </c>
      <c r="K11" s="72">
        <f t="shared" ca="1" si="9"/>
        <v>0.35349676255219953</v>
      </c>
      <c r="L11" s="67">
        <f t="shared" si="0"/>
        <v>57.434283382463988</v>
      </c>
      <c r="M11" s="68" cm="1">
        <f t="array" aca="1" ref="M11" ca="1">L11*K11*OFFSET($X$5:$X$75,B11,0,1)</f>
        <v>18.952776625079579</v>
      </c>
      <c r="N11" s="67">
        <f t="shared" si="10"/>
        <v>569.36597166119952</v>
      </c>
      <c r="O11" s="81" cm="1">
        <f t="array" aca="1" ref="O11" ca="1">N11*K11*OFFSET($X$5:$X$75,B11,0,1)</f>
        <v>187.88544826017392</v>
      </c>
      <c r="P11" s="85">
        <f t="shared" ca="1" si="2"/>
        <v>5240.9943877521782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4"/>
        <v>1.1829999999999993E-2</v>
      </c>
      <c r="X11" s="20">
        <f t="shared" si="11"/>
        <v>0.9449908822005193</v>
      </c>
      <c r="Z11" s="10">
        <v>6</v>
      </c>
      <c r="AA11" s="98">
        <v>7</v>
      </c>
      <c r="AB11" s="94">
        <f>MIN(BASE!AB11*1.15,1)</f>
        <v>8.4110999999999981E-5</v>
      </c>
      <c r="AC11" s="102">
        <f t="shared" si="12"/>
        <v>0.99991588899999995</v>
      </c>
      <c r="AD11" s="20">
        <f>PRODUCT(AC$4:AC11)</f>
        <v>0.99612228870631825</v>
      </c>
      <c r="AF11" s="15">
        <v>6</v>
      </c>
      <c r="AG11" s="57">
        <f t="shared" si="13"/>
        <v>95653.917283849049</v>
      </c>
      <c r="AH11" s="58">
        <f t="shared" si="3"/>
        <v>1913.0783456769809</v>
      </c>
      <c r="AI11" s="61">
        <f t="shared" si="4"/>
        <v>573.9235037030943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4.1335020927615457E-3</v>
      </c>
      <c r="E12" s="47">
        <f t="shared" ca="1" si="1"/>
        <v>4.439990174518374E-2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418.81259102874202</v>
      </c>
      <c r="J12" s="49" cm="1">
        <f t="array" aca="1" ref="J12" ca="1">E12*(G12-H12)*OFFSET($X$5:$X$75,B12,0,1)</f>
        <v>3776.5613734177496</v>
      </c>
      <c r="K12" s="72">
        <f t="shared" ca="1" si="9"/>
        <v>0.29599934496789182</v>
      </c>
      <c r="L12" s="67">
        <f t="shared" si="0"/>
        <v>58.582969050113277</v>
      </c>
      <c r="M12" s="68" cm="1">
        <f t="array" aca="1" ref="M12" ca="1">L12*K12*OFFSET($X$5:$X$75,B12,0,1)</f>
        <v>15.975335253703991</v>
      </c>
      <c r="N12" s="67">
        <f t="shared" si="10"/>
        <v>565.38714223441673</v>
      </c>
      <c r="O12" s="81" cm="1">
        <f t="array" aca="1" ref="O12" ca="1">N12*K12*OFFSET($X$5:$X$75,B12,0,1)</f>
        <v>154.17875351455859</v>
      </c>
      <c r="P12" s="85">
        <f t="shared" ca="1" si="2"/>
        <v>4403.8793408265246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4"/>
        <v>1.2230000000000005E-2</v>
      </c>
      <c r="X12" s="20">
        <f t="shared" si="11"/>
        <v>0.93350402899503038</v>
      </c>
      <c r="Z12" s="10">
        <v>7</v>
      </c>
      <c r="AA12" s="98">
        <v>8</v>
      </c>
      <c r="AB12" s="94">
        <f>MIN(BASE!AB12*1.15,1)</f>
        <v>7.9269499999999997E-5</v>
      </c>
      <c r="AC12" s="102">
        <f t="shared" si="12"/>
        <v>0.99992073049999997</v>
      </c>
      <c r="AD12" s="20">
        <f>PRODUCT(AC$4:AC12)</f>
        <v>0.99604332659055361</v>
      </c>
      <c r="AF12" s="15">
        <v>7</v>
      </c>
      <c r="AG12" s="57">
        <f t="shared" si="13"/>
        <v>94894.328610199926</v>
      </c>
      <c r="AH12" s="58">
        <f t="shared" si="3"/>
        <v>1897.8865722039986</v>
      </c>
      <c r="AI12" s="61">
        <f t="shared" si="4"/>
        <v>569.36597166119952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3.8297333003791496E-3</v>
      </c>
      <c r="E13" s="47">
        <f t="shared" ca="1" si="1"/>
        <v>3.711989116949195E-2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382.62817588344376</v>
      </c>
      <c r="J13" s="49" cm="1">
        <f t="array" aca="1" ref="J13" ca="1">E13*(G13-H13)*OFFSET($X$5:$X$75,B13,0,1)</f>
        <v>3094.1881978326546</v>
      </c>
      <c r="K13" s="72">
        <f t="shared" ca="1" si="9"/>
        <v>0.24746594112994655</v>
      </c>
      <c r="L13" s="67">
        <f t="shared" si="0"/>
        <v>59.754628431115542</v>
      </c>
      <c r="M13" s="68" cm="1">
        <f t="array" aca="1" ref="M13" ca="1">L13*K13*OFFSET($X$5:$X$75,B13,0,1)</f>
        <v>13.43326821903916</v>
      </c>
      <c r="N13" s="67">
        <f t="shared" si="10"/>
        <v>561.90792203549415</v>
      </c>
      <c r="O13" s="81" cm="1">
        <f t="array" aca="1" ref="O13" ca="1">N13*K13*OFFSET($X$5:$X$75,B13,0,1)</f>
        <v>126.32092323705579</v>
      </c>
      <c r="P13" s="85">
        <f t="shared" ca="1" si="2"/>
        <v>3702.9861156537077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4"/>
        <v>1.3190000000000007E-2</v>
      </c>
      <c r="X13" s="20">
        <f t="shared" si="11"/>
        <v>0.9212719586963487</v>
      </c>
      <c r="Z13" s="10">
        <v>8</v>
      </c>
      <c r="AA13" s="98">
        <v>9</v>
      </c>
      <c r="AB13" s="94">
        <f>MIN(BASE!AB13*1.15,1)</f>
        <v>7.9637499999999991E-5</v>
      </c>
      <c r="AC13" s="102">
        <f t="shared" si="12"/>
        <v>0.99992036250000005</v>
      </c>
      <c r="AD13" s="20">
        <f>PRODUCT(AC$4:AC13)</f>
        <v>0.99596400419013231</v>
      </c>
      <c r="AF13" s="15">
        <v>8</v>
      </c>
      <c r="AG13" s="57">
        <f t="shared" si="13"/>
        <v>94231.190372402794</v>
      </c>
      <c r="AH13" s="58">
        <f t="shared" si="3"/>
        <v>1884.6238074480559</v>
      </c>
      <c r="AI13" s="61">
        <f t="shared" si="4"/>
        <v>565.38714223441673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3.5201412408883714E-3</v>
      </c>
      <c r="E14" s="47">
        <f t="shared" ca="1" si="1"/>
        <v>3.0977447499011282E-2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346.50583043376236</v>
      </c>
      <c r="J14" s="49" cm="1">
        <f t="array" aca="1" ref="J14" ca="1">E14*(G14-H14)*OFFSET($X$5:$X$75,B14,0,1)</f>
        <v>2530.5284840120744</v>
      </c>
      <c r="K14" s="72">
        <f t="shared" ca="1" si="9"/>
        <v>0.20651631666007547</v>
      </c>
      <c r="L14" s="67">
        <f t="shared" si="0"/>
        <v>60.949720999737856</v>
      </c>
      <c r="M14" s="68" cm="1">
        <f t="array" aca="1" ref="M14" ca="1">L14*K14*OFFSET($X$5:$X$75,B14,0,1)</f>
        <v>11.265820686339186</v>
      </c>
      <c r="N14" s="67">
        <f t="shared" si="10"/>
        <v>558.91940706792252</v>
      </c>
      <c r="O14" s="81" cm="1">
        <f t="array" aca="1" ref="O14" ca="1">N14*K14*OFFSET($X$5:$X$75,B14,0,1)</f>
        <v>103.30951011521967</v>
      </c>
      <c r="P14" s="85">
        <f t="shared" ca="1" si="2"/>
        <v>3111.6231621565116</v>
      </c>
      <c r="U14" s="6">
        <v>9</v>
      </c>
      <c r="V14" s="28">
        <v>1.0670000000000001E-2</v>
      </c>
      <c r="W14" s="19">
        <f t="shared" si="14"/>
        <v>1.4030000000000001E-2</v>
      </c>
      <c r="X14" s="20">
        <f t="shared" si="11"/>
        <v>0.90843676255702877</v>
      </c>
      <c r="Z14" s="10">
        <v>9</v>
      </c>
      <c r="AA14" s="98">
        <v>10</v>
      </c>
      <c r="AB14" s="94">
        <f>MIN(BASE!AB14*1.15,1)</f>
        <v>7.7291499999999997E-5</v>
      </c>
      <c r="AC14" s="102">
        <f t="shared" si="12"/>
        <v>0.99992270849999998</v>
      </c>
      <c r="AD14" s="20">
        <f>PRODUCT(AC$4:AC14)</f>
        <v>0.99588702463830248</v>
      </c>
      <c r="AF14" s="15">
        <v>9</v>
      </c>
      <c r="AG14" s="57">
        <f t="shared" si="13"/>
        <v>93651.320339249025</v>
      </c>
      <c r="AH14" s="58">
        <f t="shared" si="3"/>
        <v>1873.0264067849805</v>
      </c>
      <c r="AI14" s="61">
        <f t="shared" si="4"/>
        <v>561.90792203549415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3.2625698214524173E-3</v>
      </c>
      <c r="E15" s="47">
        <f t="shared" ca="1" si="1"/>
        <v>2.5802809188026334E-2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316.4241956589355</v>
      </c>
      <c r="J15" s="49" cm="1">
        <f t="array" aca="1" ref="J15" ca="1">E15*(G15-H15)*OFFSET($X$5:$X$75,B15,0,1)</f>
        <v>2065.6567397768417</v>
      </c>
      <c r="K15" s="72">
        <f t="shared" ca="1" si="9"/>
        <v>0.17201872792017581</v>
      </c>
      <c r="L15" s="67">
        <f t="shared" si="0"/>
        <v>62.1687154197326</v>
      </c>
      <c r="M15" s="68" cm="1">
        <f t="array" aca="1" ref="M15" ca="1">L15*K15*OFFSET($X$5:$X$75,B15,0,1)</f>
        <v>9.4306967537599142</v>
      </c>
      <c r="N15" s="67">
        <f t="shared" si="10"/>
        <v>555.92454913136362</v>
      </c>
      <c r="O15" s="81" cm="1">
        <f t="array" aca="1" ref="O15" ca="1">N15*K15*OFFSET($X$5:$X$75,B15,0,1)</f>
        <v>84.331094915378017</v>
      </c>
      <c r="P15" s="85">
        <f t="shared" ca="1" si="2"/>
        <v>2616.2872495101064</v>
      </c>
      <c r="U15" s="6">
        <v>10</v>
      </c>
      <c r="V15" s="28">
        <v>1.1089999999999999E-2</v>
      </c>
      <c r="W15" s="19">
        <f t="shared" si="14"/>
        <v>1.4869999999999994E-2</v>
      </c>
      <c r="X15" s="20">
        <f t="shared" si="11"/>
        <v>0.89502824727876684</v>
      </c>
      <c r="Z15" s="10">
        <v>10</v>
      </c>
      <c r="AA15" s="98">
        <v>11</v>
      </c>
      <c r="AB15" s="94">
        <f>MIN(BASE!AB15*1.15,1)</f>
        <v>8.4524999999999995E-5</v>
      </c>
      <c r="AC15" s="102">
        <f t="shared" si="12"/>
        <v>0.999915475</v>
      </c>
      <c r="AD15" s="20">
        <f>PRODUCT(AC$4:AC15)</f>
        <v>0.99580284728754487</v>
      </c>
      <c r="AF15" s="15">
        <v>10</v>
      </c>
      <c r="AG15" s="57">
        <f t="shared" si="13"/>
        <v>93153.234511320421</v>
      </c>
      <c r="AH15" s="58">
        <f t="shared" si="3"/>
        <v>1863.0646902264084</v>
      </c>
      <c r="AI15" s="61">
        <f t="shared" si="4"/>
        <v>558.91940706792252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2.9551000359918146E-3</v>
      </c>
      <c r="E16" s="47">
        <f t="shared" ca="1" si="1"/>
        <v>2.1443002336604521E-2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282.43008535623056</v>
      </c>
      <c r="J16" s="49" cm="1">
        <f t="array" aca="1" ref="J16" ca="1">E16*(G16-H16)*OFFSET($X$5:$X$75,B16,0,1)</f>
        <v>1682.2955701517196</v>
      </c>
      <c r="K16" s="72">
        <f t="shared" ca="1" si="9"/>
        <v>0.14295334891069705</v>
      </c>
      <c r="L16" s="67">
        <f t="shared" si="0"/>
        <v>63.412089728127263</v>
      </c>
      <c r="M16" s="68" cm="1">
        <f t="array" aca="1" ref="M16" ca="1">L16*K16*OFFSET($X$5:$X$75,B16,0,1)</f>
        <v>7.8775551820178809</v>
      </c>
      <c r="N16" s="67">
        <f t="shared" si="10"/>
        <v>552.85727430166355</v>
      </c>
      <c r="O16" s="81" cm="1">
        <f t="array" aca="1" ref="O16" ca="1">N16*K16*OFFSET($X$5:$X$75,B16,0,1)</f>
        <v>68.680336900481635</v>
      </c>
      <c r="P16" s="85">
        <f t="shared" ca="1" si="2"/>
        <v>2190.9087850296783</v>
      </c>
      <c r="U16" s="6">
        <v>11</v>
      </c>
      <c r="V16" s="28">
        <v>1.1429999999999999E-2</v>
      </c>
      <c r="W16" s="19">
        <f t="shared" si="14"/>
        <v>1.4829999999999982E-2</v>
      </c>
      <c r="X16" s="20">
        <f t="shared" si="11"/>
        <v>0.88185291492980111</v>
      </c>
      <c r="Z16" s="10">
        <v>11</v>
      </c>
      <c r="AA16" s="98">
        <v>12</v>
      </c>
      <c r="AB16" s="94">
        <f>MIN(BASE!AB16*1.15,1)</f>
        <v>8.3443999999999996E-5</v>
      </c>
      <c r="AC16" s="102">
        <f t="shared" si="12"/>
        <v>0.99991655599999996</v>
      </c>
      <c r="AD16" s="20">
        <f>PRODUCT(AC$4:AC16)</f>
        <v>0.99571975351475572</v>
      </c>
      <c r="AF16" s="15">
        <v>11</v>
      </c>
      <c r="AG16" s="57">
        <f t="shared" si="13"/>
        <v>92654.091521893934</v>
      </c>
      <c r="AH16" s="58">
        <f t="shared" si="3"/>
        <v>1853.0818304378788</v>
      </c>
      <c r="AI16" s="61">
        <f t="shared" si="4"/>
        <v>555.92454913136362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2.7001371423612096E-3</v>
      </c>
      <c r="E17" s="47">
        <f t="shared" ca="1" si="1"/>
        <v>1.7783286980715067E-2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254.29909058389609</v>
      </c>
      <c r="J17" s="49" cm="1">
        <f t="array" aca="1" ref="J17" ca="1">E17*(G17-H17)*OFFSET($X$5:$X$75,B17,0,1)</f>
        <v>1367.2700141557889</v>
      </c>
      <c r="K17" s="72">
        <f t="shared" ca="1" si="9"/>
        <v>0.11855524653810072</v>
      </c>
      <c r="L17" s="67">
        <f t="shared" si="0"/>
        <v>64.680331522689798</v>
      </c>
      <c r="M17" s="68" cm="1">
        <f t="array" aca="1" ref="M17" ca="1">L17*K17*OFFSET($X$5:$X$75,B17,0,1)</f>
        <v>6.5665655516950032</v>
      </c>
      <c r="N17" s="67">
        <f t="shared" si="10"/>
        <v>549.81791919479417</v>
      </c>
      <c r="O17" s="81" cm="1">
        <f t="array" aca="1" ref="O17" ca="1">N17*K17*OFFSET($X$5:$X$75,B17,0,1)</f>
        <v>55.819370786969948</v>
      </c>
      <c r="P17" s="85">
        <f t="shared" ca="1" si="2"/>
        <v>1836.0928854154092</v>
      </c>
      <c r="U17" s="6">
        <v>12</v>
      </c>
      <c r="V17" s="28">
        <v>1.17E-2</v>
      </c>
      <c r="W17" s="19">
        <f t="shared" si="14"/>
        <v>1.4670000000000016E-2</v>
      </c>
      <c r="X17" s="20">
        <f t="shared" si="11"/>
        <v>0.8690105616440329</v>
      </c>
      <c r="Z17" s="10">
        <v>12</v>
      </c>
      <c r="AA17" s="98">
        <v>13</v>
      </c>
      <c r="AB17" s="94">
        <f>MIN(BASE!AB17*1.15,1)</f>
        <v>9.0022E-5</v>
      </c>
      <c r="AC17" s="102">
        <f t="shared" si="12"/>
        <v>0.99990997800000003</v>
      </c>
      <c r="AD17" s="20">
        <f>PRODUCT(AC$4:AC17)</f>
        <v>0.99563011683110481</v>
      </c>
      <c r="AF17" s="15">
        <v>12</v>
      </c>
      <c r="AG17" s="57">
        <f t="shared" si="13"/>
        <v>92142.879050277261</v>
      </c>
      <c r="AH17" s="58">
        <f t="shared" si="3"/>
        <v>1842.8575810055452</v>
      </c>
      <c r="AI17" s="61">
        <f t="shared" si="4"/>
        <v>552.85727430166355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2.4320696097730552E-3</v>
      </c>
      <c r="E18" s="47">
        <f t="shared" ca="1" si="1"/>
        <v>1.4710773362253626E-2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225.86130523019759</v>
      </c>
      <c r="J18" s="49" cm="1">
        <f t="array" aca="1" ref="J18" ca="1">E18*(G18-H18)*OFFSET($X$5:$X$75,B18,0,1)</f>
        <v>1108.4171419653285</v>
      </c>
      <c r="K18" s="72">
        <f t="shared" ca="1" si="9"/>
        <v>9.8071822415024434E-2</v>
      </c>
      <c r="L18" s="67">
        <f t="shared" si="0"/>
        <v>65.973938153143607</v>
      </c>
      <c r="M18" s="68" cm="1">
        <f t="array" aca="1" ref="M18" ca="1">L18*K18*OFFSET($X$5:$X$75,B18,0,1)</f>
        <v>5.4634726311771402</v>
      </c>
      <c r="N18" s="67">
        <f t="shared" si="10"/>
        <v>546.43450725048956</v>
      </c>
      <c r="O18" s="81" cm="1">
        <f t="array" aca="1" ref="O18" ca="1">N18*K18*OFFSET($X$5:$X$75,B18,0,1)</f>
        <v>45.251656315616849</v>
      </c>
      <c r="P18" s="85">
        <f t="shared" ca="1" si="2"/>
        <v>1533.0159415401845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4"/>
        <v>1.4690000000000009E-2</v>
      </c>
      <c r="X18" s="20">
        <f t="shared" si="11"/>
        <v>0.85633810358601736</v>
      </c>
      <c r="Z18" s="10">
        <v>13</v>
      </c>
      <c r="AA18" s="98">
        <v>14</v>
      </c>
      <c r="AB18" s="94">
        <f>MIN(BASE!AB18*1.15,1)</f>
        <v>1.0716849999999998E-4</v>
      </c>
      <c r="AC18" s="102">
        <f t="shared" si="12"/>
        <v>0.99989283149999997</v>
      </c>
      <c r="AD18" s="20">
        <f>PRODUCT(AC$4:AC18)</f>
        <v>0.99552341664492916</v>
      </c>
      <c r="AF18" s="15">
        <v>13</v>
      </c>
      <c r="AG18" s="57">
        <f t="shared" si="13"/>
        <v>91636.319865799029</v>
      </c>
      <c r="AH18" s="58">
        <f t="shared" si="3"/>
        <v>1832.7263973159806</v>
      </c>
      <c r="AI18" s="61">
        <f t="shared" si="4"/>
        <v>549.81791919479417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2.232148319628494E-3</v>
      </c>
      <c r="E19" s="47">
        <f t="shared" ca="1" si="1"/>
        <v>1.2139346916449625E-2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204.80596625333661</v>
      </c>
      <c r="J19" s="49" cm="1">
        <f t="array" aca="1" ref="J19" ca="1">E19*(G19-H19)*OFFSET($X$5:$X$75,B19,0,1)</f>
        <v>896.37210638632382</v>
      </c>
      <c r="K19" s="72">
        <f t="shared" ca="1" si="9"/>
        <v>8.0928979442997748E-2</v>
      </c>
      <c r="L19" s="67">
        <f t="shared" si="0"/>
        <v>67.293416916206468</v>
      </c>
      <c r="M19" s="68" cm="1">
        <f t="array" aca="1" ref="M19" ca="1">L19*K19*OFFSET($X$5:$X$75,B19,0,1)</f>
        <v>4.5434158042571484</v>
      </c>
      <c r="N19" s="67">
        <f t="shared" si="10"/>
        <v>542.01395740123576</v>
      </c>
      <c r="O19" s="81" cm="1">
        <f t="array" aca="1" ref="O19" ca="1">N19*K19*OFFSET($X$5:$X$75,B19,0,1)</f>
        <v>36.594883913401958</v>
      </c>
      <c r="P19" s="85">
        <f t="shared" ca="1" si="2"/>
        <v>1281.5138285927183</v>
      </c>
      <c r="R19" s="87" t="s">
        <v>43</v>
      </c>
      <c r="S19" s="89">
        <f ca="1">SUM(I5:J55)</f>
        <v>90116.676021550258</v>
      </c>
      <c r="U19" s="6">
        <v>14</v>
      </c>
      <c r="V19" s="28">
        <v>1.208E-2</v>
      </c>
      <c r="W19" s="19">
        <f t="shared" si="14"/>
        <v>1.4029999999999987E-2</v>
      </c>
      <c r="X19" s="20">
        <f t="shared" si="11"/>
        <v>0.84440756839784892</v>
      </c>
      <c r="Z19" s="10">
        <v>14</v>
      </c>
      <c r="AA19" s="98">
        <v>15</v>
      </c>
      <c r="AB19" s="94">
        <f>MIN(BASE!AB19*1.15,1)</f>
        <v>1.3624049999999999E-4</v>
      </c>
      <c r="AC19" s="102">
        <f t="shared" si="12"/>
        <v>0.99986375949999995</v>
      </c>
      <c r="AD19" s="20">
        <f>PRODUCT(AC$4:AC19)</f>
        <v>0.99538778603688371</v>
      </c>
      <c r="AF19" s="15">
        <v>14</v>
      </c>
      <c r="AG19" s="57">
        <f t="shared" si="13"/>
        <v>91072.417875081592</v>
      </c>
      <c r="AH19" s="58">
        <f t="shared" si="3"/>
        <v>1821.4483575016318</v>
      </c>
      <c r="AI19" s="61">
        <f t="shared" si="4"/>
        <v>546.43450725048956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2.0490817032650806E-3</v>
      </c>
      <c r="E20" s="47">
        <f t="shared" ca="1" si="1"/>
        <v>9.9836226310379052E-3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186.19793494188465</v>
      </c>
      <c r="J20" s="49" cm="1">
        <f t="array" aca="1" ref="J20" ca="1">E20*(G20-H20)*OFFSET($X$5:$X$75,B20,0,1)</f>
        <v>722.4473546441252</v>
      </c>
      <c r="K20" s="72">
        <f t="shared" ca="1" si="9"/>
        <v>6.6557484206919634E-2</v>
      </c>
      <c r="L20" s="67">
        <f t="shared" si="0"/>
        <v>68.639285254530606</v>
      </c>
      <c r="M20" s="68" cm="1">
        <f t="array" aca="1" ref="M20" ca="1">L20*K20*OFFSET($X$5:$X$75,B20,0,1)</f>
        <v>3.7746050760462233</v>
      </c>
      <c r="N20" s="67">
        <f t="shared" si="10"/>
        <v>536.34040607686518</v>
      </c>
      <c r="O20" s="81" cm="1">
        <f t="array" aca="1" ref="O20" ca="1">N20*K20*OFFSET($X$5:$X$75,B20,0,1)</f>
        <v>29.494380831024177</v>
      </c>
      <c r="P20" s="85">
        <f t="shared" ca="1" si="2"/>
        <v>1068.6172919311268</v>
      </c>
      <c r="R20" s="87" t="s">
        <v>44</v>
      </c>
      <c r="S20" s="89">
        <f ca="1">SUM(M5:M54)</f>
        <v>324.52867585528941</v>
      </c>
      <c r="U20" s="6">
        <v>15</v>
      </c>
      <c r="V20" s="28">
        <v>1.208E-2</v>
      </c>
      <c r="W20" s="19">
        <f t="shared" si="14"/>
        <v>1.2080000000000007E-2</v>
      </c>
      <c r="X20" s="20">
        <f t="shared" si="11"/>
        <v>0.83426848831164502</v>
      </c>
      <c r="Z20" s="10">
        <v>15</v>
      </c>
      <c r="AA20" s="98">
        <v>16</v>
      </c>
      <c r="AB20" s="94">
        <f>MIN(BASE!AB20*1.15,1)</f>
        <v>1.791815E-4</v>
      </c>
      <c r="AC20" s="102">
        <f t="shared" si="12"/>
        <v>0.99982081850000004</v>
      </c>
      <c r="AD20" s="20">
        <f>PRODUCT(AC$4:AC20)</f>
        <v>0.99520943096030001</v>
      </c>
      <c r="AF20" s="15">
        <v>15</v>
      </c>
      <c r="AG20" s="57">
        <f t="shared" si="13"/>
        <v>90335.659566872622</v>
      </c>
      <c r="AH20" s="58">
        <f t="shared" si="3"/>
        <v>1806.7131913374524</v>
      </c>
      <c r="AI20" s="61">
        <f t="shared" si="4"/>
        <v>542.01395740123576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1.9006920358418738E-3</v>
      </c>
      <c r="E21" s="47">
        <f t="shared" ca="1" si="1"/>
        <v>8.1787169808924601E-3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171.27604965145852</v>
      </c>
      <c r="J21" s="49" cm="1">
        <f t="array" aca="1" ref="J21" ca="1">E21*(G21-H21)*OFFSET($X$5:$X$75,B21,0,1)</f>
        <v>580.00017223514169</v>
      </c>
      <c r="K21" s="72">
        <f t="shared" ca="1" si="9"/>
        <v>5.4524779872616648E-2</v>
      </c>
      <c r="L21" s="67">
        <f t="shared" si="0"/>
        <v>70.012070959621227</v>
      </c>
      <c r="M21" s="68" cm="1">
        <f t="array" aca="1" ref="M21" ca="1">L21*K21*OFFSET($X$5:$X$75,B21,0,1)</f>
        <v>3.1277930667948088</v>
      </c>
      <c r="N21" s="67">
        <f t="shared" si="10"/>
        <v>530.02614638744012</v>
      </c>
      <c r="O21" s="81" cm="1">
        <f t="array" aca="1" ref="O21" ca="1">N21*K21*OFFSET($X$5:$X$75,B21,0,1)</f>
        <v>23.678946832564524</v>
      </c>
      <c r="P21" s="85">
        <f t="shared" ca="1" si="2"/>
        <v>891.83156404466956</v>
      </c>
      <c r="R21" s="87" t="s">
        <v>45</v>
      </c>
      <c r="S21" s="89">
        <f ca="1">SUM(O5:O54)</f>
        <v>3348.8179534847718</v>
      </c>
      <c r="U21" s="6">
        <v>16</v>
      </c>
      <c r="V21" s="28">
        <v>1.193E-2</v>
      </c>
      <c r="W21" s="19">
        <f t="shared" si="14"/>
        <v>9.6799999999999942E-3</v>
      </c>
      <c r="X21" s="20">
        <f t="shared" si="11"/>
        <v>0.82623173001016459</v>
      </c>
      <c r="Z21" s="10">
        <v>16</v>
      </c>
      <c r="AA21" s="98">
        <v>17</v>
      </c>
      <c r="AB21" s="94">
        <f>MIN(BASE!AB21*1.15,1)</f>
        <v>2.3262199999999998E-4</v>
      </c>
      <c r="AC21" s="102">
        <f t="shared" si="12"/>
        <v>0.99976737800000004</v>
      </c>
      <c r="AD21" s="20">
        <f>PRODUCT(AC$4:AC21)</f>
        <v>0.99497792335205115</v>
      </c>
      <c r="AF21" s="15">
        <v>16</v>
      </c>
      <c r="AG21" s="57">
        <f t="shared" si="13"/>
        <v>89390.067679477521</v>
      </c>
      <c r="AH21" s="58">
        <f t="shared" si="3"/>
        <v>1787.8013535895504</v>
      </c>
      <c r="AI21" s="61">
        <f t="shared" si="4"/>
        <v>536.34040607686518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1.7129059123963235E-3</v>
      </c>
      <c r="E22" s="47">
        <f t="shared" ca="1" si="1"/>
        <v>6.6668056283823085E-3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153.07834103908269</v>
      </c>
      <c r="J22" s="49" cm="1">
        <f t="array" aca="1" ref="J22" ca="1">E22*(G22-H22)*OFFSET($X$5:$X$75,B22,0,1)</f>
        <v>463.32486726776864</v>
      </c>
      <c r="K22" s="72">
        <f t="shared" ca="1" si="9"/>
        <v>4.4445370855882314E-2</v>
      </c>
      <c r="L22" s="67">
        <f t="shared" si="0"/>
        <v>71.412312378813638</v>
      </c>
      <c r="M22" s="68" cm="1">
        <f t="array" aca="1" ref="M22" ca="1">L22*K22*OFFSET($X$5:$X$75,B22,0,1)</f>
        <v>2.5790879574951568</v>
      </c>
      <c r="N22" s="67">
        <f t="shared" si="10"/>
        <v>523.75479735302679</v>
      </c>
      <c r="O22" s="81" cm="1">
        <f t="array" aca="1" ref="O22" ca="1">N22*K22*OFFSET($X$5:$X$75,B22,0,1)</f>
        <v>18.915641372428951</v>
      </c>
      <c r="P22" s="85">
        <f t="shared" ca="1" si="2"/>
        <v>738.47019367884423</v>
      </c>
      <c r="R22" s="33" t="s">
        <v>41</v>
      </c>
      <c r="S22" s="90">
        <f ca="1">S19+S20-S21</f>
        <v>87092.386743920768</v>
      </c>
      <c r="U22" s="6">
        <v>17</v>
      </c>
      <c r="V22" s="28">
        <v>1.172E-2</v>
      </c>
      <c r="W22" s="19">
        <f t="shared" si="14"/>
        <v>8.3600000000000063E-3</v>
      </c>
      <c r="X22" s="20">
        <f t="shared" si="11"/>
        <v>0.81935322495967455</v>
      </c>
      <c r="Z22" s="10">
        <v>17</v>
      </c>
      <c r="AA22" s="98">
        <v>18</v>
      </c>
      <c r="AB22" s="94">
        <f>MIN(BASE!AB22*1.15,1)</f>
        <v>2.9833299999999996E-4</v>
      </c>
      <c r="AC22" s="102">
        <f t="shared" si="12"/>
        <v>0.99970166699999996</v>
      </c>
      <c r="AD22" s="20">
        <f>PRODUCT(AC$4:AC22)</f>
        <v>0.99468108860324378</v>
      </c>
      <c r="AF22" s="15">
        <v>17</v>
      </c>
      <c r="AG22" s="57">
        <f t="shared" si="13"/>
        <v>88337.691064573359</v>
      </c>
      <c r="AH22" s="58">
        <f t="shared" si="3"/>
        <v>1766.7538212914671</v>
      </c>
      <c r="AI22" s="61">
        <f t="shared" si="4"/>
        <v>530.02614638744012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1.5666288642682612E-3</v>
      </c>
      <c r="E23" s="47">
        <f t="shared" ca="1" si="1"/>
        <v>5.4098488972655128E-3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138.66412216400536</v>
      </c>
      <c r="J23" s="49" cm="1">
        <f t="array" aca="1" ref="J23" ca="1">E23*(G23-H23)*OFFSET($X$5:$X$75,B23,0,1)</f>
        <v>368.44947991662093</v>
      </c>
      <c r="K23" s="72">
        <f t="shared" ca="1" si="9"/>
        <v>3.6065659315103679E-2</v>
      </c>
      <c r="L23" s="67">
        <f t="shared" si="0"/>
        <v>72.840558626389907</v>
      </c>
      <c r="M23" s="68" cm="1">
        <f t="array" aca="1" ref="M23" ca="1">L23*K23*OFFSET($X$5:$X$75,B23,0,1)</f>
        <v>2.1142260086468152</v>
      </c>
      <c r="N23" s="67">
        <f t="shared" si="10"/>
        <v>518.24646149690852</v>
      </c>
      <c r="O23" s="81" cm="1">
        <f t="array" aca="1" ref="O23" ca="1">N23*K23*OFFSET($X$5:$X$75,B23,0,1)</f>
        <v>15.042308412348984</v>
      </c>
      <c r="P23" s="85">
        <f t="shared" ca="1" si="2"/>
        <v>614.05284584374522</v>
      </c>
      <c r="R23" s="33" t="s">
        <v>42</v>
      </c>
      <c r="S23" s="91">
        <f ca="1">S18-S22</f>
        <v>12907.613256079232</v>
      </c>
      <c r="U23" s="6">
        <v>18</v>
      </c>
      <c r="V23" s="28">
        <v>1.153E-2</v>
      </c>
      <c r="W23" s="19">
        <f t="shared" si="14"/>
        <v>8.3000000000000018E-3</v>
      </c>
      <c r="X23" s="20">
        <f t="shared" si="11"/>
        <v>0.81258073789350871</v>
      </c>
      <c r="Z23" s="10">
        <v>18</v>
      </c>
      <c r="AA23" s="98">
        <v>19</v>
      </c>
      <c r="AB23" s="94">
        <f>MIN(BASE!AB23*1.15,1)</f>
        <v>3.5257849999999994E-4</v>
      </c>
      <c r="AC23" s="102">
        <f t="shared" si="12"/>
        <v>0.99964742149999997</v>
      </c>
      <c r="AD23" s="20">
        <f>PRODUCT(AC$4:AC23)</f>
        <v>0.99433038543704566</v>
      </c>
      <c r="AF23" s="15">
        <v>18</v>
      </c>
      <c r="AG23" s="57">
        <f t="shared" si="13"/>
        <v>87292.466225504468</v>
      </c>
      <c r="AH23" s="58">
        <f t="shared" si="3"/>
        <v>1745.8493245100894</v>
      </c>
      <c r="AI23" s="61">
        <f t="shared" si="4"/>
        <v>523.75479735302679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1.4007020410901807E-3</v>
      </c>
      <c r="E24" s="47">
        <f t="shared" ca="1" si="1"/>
        <v>4.3633772330354467E-3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122.54423905504825</v>
      </c>
      <c r="J24" s="49" cm="1">
        <f t="array" aca="1" ref="J24" ca="1">E24*(G24-H24)*OFFSET($X$5:$X$75,B24,0,1)</f>
        <v>291.23312220393569</v>
      </c>
      <c r="K24" s="72">
        <f t="shared" ca="1" si="9"/>
        <v>2.9089181553569904E-2</v>
      </c>
      <c r="L24" s="67">
        <f t="shared" si="0"/>
        <v>74.297369798917714</v>
      </c>
      <c r="M24" s="68" cm="1">
        <f t="array" aca="1" ref="M24" ca="1">L24*K24*OFFSET($X$5:$X$75,B24,0,1)</f>
        <v>1.7192473528519356</v>
      </c>
      <c r="N24" s="67">
        <f t="shared" si="10"/>
        <v>513.82267526889359</v>
      </c>
      <c r="O24" s="81" cm="1">
        <f t="array" aca="1" ref="O24" ca="1">N24*K24*OFFSET($X$5:$X$75,B24,0,1)</f>
        <v>11.889899692037458</v>
      </c>
      <c r="P24" s="85">
        <f t="shared" ca="1" si="2"/>
        <v>507.37019816355678</v>
      </c>
      <c r="R24" s="33" t="s">
        <v>46</v>
      </c>
      <c r="S24" s="91">
        <f ca="1">MAX(baseBOF-S23,0)</f>
        <v>252.94191390294873</v>
      </c>
      <c r="U24" s="6">
        <v>19</v>
      </c>
      <c r="V24" s="28">
        <v>1.1429999999999999E-2</v>
      </c>
      <c r="W24" s="19">
        <f t="shared" si="14"/>
        <v>9.6299999999999719E-3</v>
      </c>
      <c r="X24" s="20">
        <f t="shared" si="11"/>
        <v>0.80479314284079861</v>
      </c>
      <c r="Z24" s="10">
        <v>19</v>
      </c>
      <c r="AA24" s="98">
        <v>20</v>
      </c>
      <c r="AB24" s="94">
        <f>MIN(BASE!AB24*1.15,1)</f>
        <v>3.8690600000000001E-4</v>
      </c>
      <c r="AC24" s="102">
        <f t="shared" si="12"/>
        <v>0.99961309399999998</v>
      </c>
      <c r="AD24" s="20">
        <f>PRODUCT(AC$4:AC24)</f>
        <v>0.99394567304493775</v>
      </c>
      <c r="AF24" s="15">
        <v>19</v>
      </c>
      <c r="AG24" s="57">
        <f t="shared" si="13"/>
        <v>86374.410249484747</v>
      </c>
      <c r="AH24" s="58">
        <f t="shared" si="3"/>
        <v>1727.4882049896951</v>
      </c>
      <c r="AI24" s="61">
        <f t="shared" si="4"/>
        <v>518.24646149690852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1.2444903071959848E-3</v>
      </c>
      <c r="E25" s="47">
        <f t="shared" ca="1" si="1"/>
        <v>3.4987653419166031E-3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107.27810613730264</v>
      </c>
      <c r="J25" s="49" cm="1">
        <f t="array" aca="1" ref="J25" ca="1">E25*(G25-H25)*OFFSET($X$5:$X$75,B25,0,1)</f>
        <v>228.85390936735524</v>
      </c>
      <c r="K25" s="72">
        <f t="shared" ca="1" si="9"/>
        <v>2.3325102279444277E-2</v>
      </c>
      <c r="L25" s="67">
        <f t="shared" si="0"/>
        <v>75.783317194896057</v>
      </c>
      <c r="M25" s="68" cm="1">
        <f t="array" aca="1" ref="M25" ca="1">L25*K25*OFFSET($X$5:$X$75,B25,0,1)</f>
        <v>1.3854888412826576</v>
      </c>
      <c r="N25" s="67">
        <f t="shared" si="10"/>
        <v>511.05412730280437</v>
      </c>
      <c r="O25" s="81" cm="1">
        <f t="array" aca="1" ref="O25" ca="1">N25*K25*OFFSET($X$5:$X$75,B25,0,1)</f>
        <v>9.3432145342559583</v>
      </c>
      <c r="P25" s="85">
        <f t="shared" ca="1" si="2"/>
        <v>418.69588236046559</v>
      </c>
      <c r="R25" s="33" t="s">
        <v>47</v>
      </c>
      <c r="S25" s="92">
        <f ca="1">SUMPRODUCT(P5:P54,X6:X55,B5:B54)/S22</f>
        <v>5.6914065904577003</v>
      </c>
      <c r="U25" s="6">
        <v>20</v>
      </c>
      <c r="V25" s="28">
        <v>1.1440000000000001E-2</v>
      </c>
      <c r="W25" s="19">
        <f t="shared" si="14"/>
        <v>1.1630000000000029E-2</v>
      </c>
      <c r="X25" s="20">
        <f t="shared" si="11"/>
        <v>0.79548761511942612</v>
      </c>
      <c r="Z25" s="10">
        <v>20</v>
      </c>
      <c r="AA25" s="98">
        <v>21</v>
      </c>
      <c r="AB25" s="94">
        <f>MIN(BASE!AB25*1.15,1)</f>
        <v>4.1695549999999995E-4</v>
      </c>
      <c r="AC25" s="102">
        <f t="shared" si="12"/>
        <v>0.99958304450000002</v>
      </c>
      <c r="AD25" s="20">
        <f>PRODUCT(AC$4:AC25)</f>
        <v>0.99353124192986053</v>
      </c>
      <c r="AF25" s="15">
        <v>20</v>
      </c>
      <c r="AG25" s="57">
        <f t="shared" si="13"/>
        <v>85637.112544815594</v>
      </c>
      <c r="AH25" s="58">
        <f t="shared" si="3"/>
        <v>1712.7422508963118</v>
      </c>
      <c r="AI25" s="61">
        <f t="shared" si="4"/>
        <v>513.82267526889359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1.0949567473169137E-3</v>
      </c>
      <c r="E26" s="47">
        <f t="shared" ca="1" si="1"/>
        <v>2.7872769945497147E-3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92.767224524130384</v>
      </c>
      <c r="J26" s="49" cm="1">
        <f t="array" aca="1" ref="J26" ca="1">E26*(G26-H26)*OFFSET($X$5:$X$75,B26,0,1)</f>
        <v>178.66908991348811</v>
      </c>
      <c r="K26" s="72">
        <f t="shared" ca="1" si="9"/>
        <v>1.8581846630331689E-2</v>
      </c>
      <c r="L26" s="67">
        <f t="shared" si="0"/>
        <v>77.298983538793991</v>
      </c>
      <c r="M26" s="68" cm="1">
        <f t="array" aca="1" ref="M26" ca="1">L26*K26*OFFSET($X$5:$X$75,B26,0,1)</f>
        <v>1.1064875662956564</v>
      </c>
      <c r="N26" s="67">
        <f t="shared" si="10"/>
        <v>509.58302922171708</v>
      </c>
      <c r="O26" s="81" cm="1">
        <f t="array" aca="1" ref="O26" ca="1">N26*K26*OFFSET($X$5:$X$75,B26,0,1)</f>
        <v>7.2943686969199071</v>
      </c>
      <c r="P26" s="85">
        <f t="shared" ca="1" si="2"/>
        <v>344.32530720563614</v>
      </c>
      <c r="U26" s="6">
        <v>21</v>
      </c>
      <c r="V26" s="28">
        <v>1.1599999999999999E-2</v>
      </c>
      <c r="W26" s="19">
        <f t="shared" si="14"/>
        <v>1.479999999999998E-2</v>
      </c>
      <c r="X26" s="20">
        <f t="shared" si="11"/>
        <v>0.78380109200393644</v>
      </c>
      <c r="Z26" s="10">
        <v>21</v>
      </c>
      <c r="AA26" s="98">
        <v>22</v>
      </c>
      <c r="AB26" s="94">
        <f>MIN(BASE!AB26*1.15,1)</f>
        <v>4.335269999999999E-4</v>
      </c>
      <c r="AC26" s="102">
        <f t="shared" si="12"/>
        <v>0.99956647300000001</v>
      </c>
      <c r="AD26" s="20">
        <f>PRODUCT(AC$4:AC26)</f>
        <v>0.99310051931114041</v>
      </c>
      <c r="AF26" s="15">
        <v>21</v>
      </c>
      <c r="AG26" s="57">
        <f t="shared" si="13"/>
        <v>85175.687883800725</v>
      </c>
      <c r="AH26" s="58">
        <f t="shared" si="3"/>
        <v>1703.5137576760146</v>
      </c>
      <c r="AI26" s="61">
        <f t="shared" si="4"/>
        <v>511.05412730280437</v>
      </c>
    </row>
    <row r="27" spans="2:35" ht="17" thickBot="1" x14ac:dyDescent="0.25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9.4369504020646027E-4</v>
      </c>
      <c r="E27" s="47">
        <f t="shared" ca="1" si="1"/>
        <v>2.2049419332697204E-3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78.393915460480201</v>
      </c>
      <c r="J27" s="49" cm="1">
        <f t="array" aca="1" ref="J27" ca="1">E27*(G27-H27)*OFFSET($X$5:$X$75,B27,0,1)</f>
        <v>138.51361791355995</v>
      </c>
      <c r="K27" s="72">
        <f t="shared" ca="1" si="9"/>
        <v>1.4699612888465059E-2</v>
      </c>
      <c r="L27" s="67">
        <f t="shared" si="0"/>
        <v>78.844963209569855</v>
      </c>
      <c r="M27" s="68" cm="1">
        <f t="array" aca="1" ref="M27" ca="1">L27*K27*OFFSET($X$5:$X$75,B27,0,1)</f>
        <v>0.87542071904028484</v>
      </c>
      <c r="N27" s="67">
        <f t="shared" si="10"/>
        <v>509.31673604621795</v>
      </c>
      <c r="O27" s="81" cm="1">
        <f t="array" aca="1" ref="O27" ca="1">N27*K27*OFFSET($X$5:$X$75,B27,0,1)</f>
        <v>5.6549766166256994</v>
      </c>
      <c r="P27" s="85">
        <f t="shared" ca="1" si="2"/>
        <v>280.84130527177854</v>
      </c>
      <c r="R27" s="141" t="s">
        <v>70</v>
      </c>
      <c r="S27" s="141"/>
      <c r="U27" s="6">
        <v>22</v>
      </c>
      <c r="V27" s="28">
        <v>1.1860000000000001E-2</v>
      </c>
      <c r="W27" s="19">
        <f t="shared" si="14"/>
        <v>1.7320000000000058E-2</v>
      </c>
      <c r="X27" s="20">
        <f t="shared" si="11"/>
        <v>0.77034254455361295</v>
      </c>
      <c r="Z27" s="10">
        <v>22</v>
      </c>
      <c r="AA27" s="98">
        <v>23</v>
      </c>
      <c r="AB27" s="94">
        <f>MIN(BASE!AB27*1.15,1)</f>
        <v>4.4904049999999995E-4</v>
      </c>
      <c r="AC27" s="102">
        <f t="shared" si="12"/>
        <v>0.99955095949999995</v>
      </c>
      <c r="AD27" s="20">
        <f>PRODUCT(AC$4:AC27)</f>
        <v>0.99265457695739867</v>
      </c>
      <c r="AF27" s="15">
        <v>22</v>
      </c>
      <c r="AG27" s="57">
        <f t="shared" si="13"/>
        <v>84930.504870286182</v>
      </c>
      <c r="AH27" s="58">
        <f t="shared" si="3"/>
        <v>1698.6100974057238</v>
      </c>
      <c r="AI27" s="61">
        <f t="shared" si="4"/>
        <v>509.58302922171708</v>
      </c>
    </row>
    <row r="28" spans="2:35" ht="17" thickBot="1" x14ac:dyDescent="0.25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8.2855834287007062E-4</v>
      </c>
      <c r="E28" s="47">
        <f t="shared" ca="1" si="1"/>
        <v>1.7326463872482929E-3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67.361289042265327</v>
      </c>
      <c r="J28" s="49" cm="1">
        <f t="array" aca="1" ref="J28" ca="1">E28*(G28-H28)*OFFSET($X$5:$X$75,B28,0,1)</f>
        <v>106.66734140946625</v>
      </c>
      <c r="K28" s="72">
        <f t="shared" ca="1" si="9"/>
        <v>1.1550975914988878E-2</v>
      </c>
      <c r="L28" s="67">
        <f t="shared" si="0"/>
        <v>80.421862473761252</v>
      </c>
      <c r="M28" s="68" cm="1">
        <f t="array" aca="1" ref="M28" ca="1">L28*K28*OFFSET($X$5:$X$75,B28,0,1)</f>
        <v>0.68669895148707027</v>
      </c>
      <c r="N28" s="67">
        <f t="shared" si="10"/>
        <v>510.00849728014936</v>
      </c>
      <c r="O28" s="81" cm="1">
        <f t="array" aca="1" ref="O28" ca="1">N28*K28*OFFSET($X$5:$X$75,B28,0,1)</f>
        <v>4.3548145934327218</v>
      </c>
      <c r="P28" s="85">
        <f t="shared" ca="1" si="2"/>
        <v>230.45989752785803</v>
      </c>
      <c r="R28" s="33" t="s">
        <v>27</v>
      </c>
      <c r="S28" s="90">
        <f ca="1">SUM(I5:I55)</f>
        <v>8088.0139265615671</v>
      </c>
      <c r="U28" s="6">
        <v>23</v>
      </c>
      <c r="V28" s="28">
        <v>1.2200000000000001E-2</v>
      </c>
      <c r="W28" s="19">
        <f t="shared" si="14"/>
        <v>1.9679999999999975E-2</v>
      </c>
      <c r="X28" s="20">
        <f t="shared" si="11"/>
        <v>0.75533040722472133</v>
      </c>
      <c r="Z28" s="10">
        <v>23</v>
      </c>
      <c r="AA28" s="98">
        <v>24</v>
      </c>
      <c r="AB28" s="94">
        <f>MIN(BASE!AB28*1.15,1)</f>
        <v>4.5631999999999997E-4</v>
      </c>
      <c r="AC28" s="102">
        <f t="shared" si="12"/>
        <v>0.99954368000000005</v>
      </c>
      <c r="AD28" s="20">
        <f>PRODUCT(AC$4:AC28)</f>
        <v>0.99220160882084152</v>
      </c>
      <c r="AF28" s="15">
        <v>23</v>
      </c>
      <c r="AG28" s="57">
        <f t="shared" si="13"/>
        <v>84886.122674369661</v>
      </c>
      <c r="AH28" s="58">
        <f t="shared" si="3"/>
        <v>1697.7224534873933</v>
      </c>
      <c r="AI28" s="61">
        <f t="shared" si="4"/>
        <v>509.31673604621795</v>
      </c>
    </row>
    <row r="29" spans="2:35" ht="17" thickBot="1" x14ac:dyDescent="0.25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7.317980666509856E-4</v>
      </c>
      <c r="E29" s="47">
        <f t="shared" ca="1" si="1"/>
        <v>1.3484656777305384E-3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58.122210000851695</v>
      </c>
      <c r="J29" s="49" cm="1">
        <f t="array" aca="1" ref="J29" ca="1">E29*(G29-H29)*OFFSET($X$5:$X$75,B29,0,1)</f>
        <v>81.355671256623523</v>
      </c>
      <c r="K29" s="72">
        <f t="shared" ca="1" si="9"/>
        <v>8.9897711848705136E-3</v>
      </c>
      <c r="L29" s="67">
        <f t="shared" si="0"/>
        <v>82.030299723236482</v>
      </c>
      <c r="M29" s="68" cm="1">
        <f t="array" aca="1" ref="M29" ca="1">L29*K29*OFFSET($X$5:$X$75,B29,0,1)</f>
        <v>0.532549623977016</v>
      </c>
      <c r="N29" s="67">
        <f t="shared" si="10"/>
        <v>511.61105573968786</v>
      </c>
      <c r="O29" s="81" cm="1">
        <f t="array" aca="1" ref="O29" ca="1">N29*K29*OFFSET($X$5:$X$75,B29,0,1)</f>
        <v>3.3214345952155098</v>
      </c>
      <c r="P29" s="85">
        <f t="shared" ca="1" si="2"/>
        <v>189.27637436007674</v>
      </c>
      <c r="R29" s="33" t="s">
        <v>28</v>
      </c>
      <c r="S29" s="91">
        <f ca="1">SUM(J5:J55)</f>
        <v>82028.662094988744</v>
      </c>
      <c r="U29" s="6">
        <v>24</v>
      </c>
      <c r="V29" s="28">
        <v>1.259E-2</v>
      </c>
      <c r="W29" s="19">
        <f t="shared" si="14"/>
        <v>2.1559999999999968E-2</v>
      </c>
      <c r="X29" s="20">
        <f t="shared" si="11"/>
        <v>0.73921978026217205</v>
      </c>
      <c r="Z29" s="10">
        <v>24</v>
      </c>
      <c r="AA29" s="98">
        <v>25</v>
      </c>
      <c r="AB29" s="94">
        <f>MIN(BASE!AB29*1.15,1)</f>
        <v>4.6916549999999997E-4</v>
      </c>
      <c r="AC29" s="102">
        <f t="shared" si="12"/>
        <v>0.99953083450000002</v>
      </c>
      <c r="AD29" s="20">
        <f>PRODUCT(AC$4:AC29)</f>
        <v>0.9917361020569383</v>
      </c>
      <c r="AF29" s="15">
        <v>24</v>
      </c>
      <c r="AG29" s="57">
        <f t="shared" si="13"/>
        <v>85001.416213358229</v>
      </c>
      <c r="AH29" s="58">
        <f t="shared" si="3"/>
        <v>1700.0283242671646</v>
      </c>
      <c r="AI29" s="61">
        <f t="shared" si="4"/>
        <v>510.00849728014936</v>
      </c>
    </row>
    <row r="30" spans="2:35" ht="17" thickBot="1" x14ac:dyDescent="0.25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6.489374170347593E-4</v>
      </c>
      <c r="E30" s="47">
        <f t="shared" ca="1" si="1"/>
        <v>1.0364261160733098E-3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50.282622200106417</v>
      </c>
      <c r="J30" s="49" cm="1">
        <f t="array" aca="1" ref="J30" ca="1">E30*(G30-H30)*OFFSET($X$5:$X$75,B30,0,1)</f>
        <v>61.279163465473765</v>
      </c>
      <c r="K30" s="72">
        <f t="shared" ca="1" si="9"/>
        <v>6.9095074404889895E-3</v>
      </c>
      <c r="L30" s="67">
        <f t="shared" si="0"/>
        <v>83.670905717701217</v>
      </c>
      <c r="M30" s="68" cm="1">
        <f t="array" aca="1" ref="M30" ca="1">L30*K30*OFFSET($X$5:$X$75,B30,0,1)</f>
        <v>0.40730800498358644</v>
      </c>
      <c r="N30" s="67">
        <f t="shared" si="10"/>
        <v>513.92738043746476</v>
      </c>
      <c r="O30" s="81" cm="1">
        <f t="array" aca="1" ref="O30" ca="1">N30*K30*OFFSET($X$5:$X$75,B30,0,1)</f>
        <v>2.5017864242879799</v>
      </c>
      <c r="P30" s="85">
        <f t="shared" ca="1" si="2"/>
        <v>155.37568223535348</v>
      </c>
      <c r="R30" s="33" t="s">
        <v>71</v>
      </c>
      <c r="S30" s="79">
        <f ca="1">SUM(I5:J55)</f>
        <v>90116.676021550258</v>
      </c>
      <c r="U30" s="6">
        <v>25</v>
      </c>
      <c r="V30" s="28">
        <v>1.302E-2</v>
      </c>
      <c r="W30" s="19">
        <f t="shared" si="14"/>
        <v>2.3340000000000027E-2</v>
      </c>
      <c r="X30" s="20">
        <f t="shared" si="11"/>
        <v>0.72216618026611956</v>
      </c>
      <c r="Z30" s="10">
        <v>25</v>
      </c>
      <c r="AA30" s="98">
        <v>26</v>
      </c>
      <c r="AB30" s="94">
        <f>MIN(BASE!AB30*1.15,1)</f>
        <v>4.7553649999999994E-4</v>
      </c>
      <c r="AC30" s="102">
        <f t="shared" si="12"/>
        <v>0.99952446350000002</v>
      </c>
      <c r="AD30" s="20">
        <f>PRODUCT(AC$4:AC30)</f>
        <v>0.99126449534204253</v>
      </c>
      <c r="AF30" s="15">
        <v>25</v>
      </c>
      <c r="AG30" s="57">
        <f t="shared" si="13"/>
        <v>85268.509289947979</v>
      </c>
      <c r="AH30" s="58">
        <f t="shared" si="3"/>
        <v>1705.3701857989597</v>
      </c>
      <c r="AI30" s="61">
        <f t="shared" si="4"/>
        <v>511.61105573968786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5.5783703976926161E-4</v>
      </c>
      <c r="E31" s="47">
        <f t="shared" ca="1" si="1"/>
        <v>7.8362158610709946E-4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42.119049831358154</v>
      </c>
      <c r="J31" s="49" cm="1">
        <f t="array" aca="1" ref="J31" ca="1">E31*(G31-H31)*OFFSET($X$5:$X$75,B31,0,1)</f>
        <v>45.405402891045519</v>
      </c>
      <c r="K31" s="72">
        <f t="shared" ca="1" si="9"/>
        <v>5.2241439073809201E-3</v>
      </c>
      <c r="L31" s="67">
        <f t="shared" si="0"/>
        <v>85.344323832055224</v>
      </c>
      <c r="M31" s="68" cm="1">
        <f t="array" aca="1" ref="M31" ca="1">L31*K31*OFFSET($X$5:$X$75,B31,0,1)</f>
        <v>0.30608868535211242</v>
      </c>
      <c r="N31" s="67">
        <f t="shared" si="10"/>
        <v>516.85856321390338</v>
      </c>
      <c r="O31" s="81" cm="1">
        <f t="array" aca="1" ref="O31" ca="1">N31*K31*OFFSET($X$5:$X$75,B31,0,1)</f>
        <v>1.8537209157394945</v>
      </c>
      <c r="P31" s="85">
        <f t="shared" ca="1" si="2"/>
        <v>125.23446881027667</v>
      </c>
      <c r="U31" s="6">
        <v>26</v>
      </c>
      <c r="V31" s="28">
        <v>1.3469999999999999E-2</v>
      </c>
      <c r="W31" s="19">
        <f t="shared" si="14"/>
        <v>2.4719999999999964E-2</v>
      </c>
      <c r="X31" s="20">
        <f t="shared" si="11"/>
        <v>0.7045330753911766</v>
      </c>
      <c r="Z31" s="10">
        <v>26</v>
      </c>
      <c r="AA31" s="98">
        <v>27</v>
      </c>
      <c r="AB31" s="94">
        <f>MIN(BASE!AB31*1.15,1)</f>
        <v>5.0946149999999996E-4</v>
      </c>
      <c r="AC31" s="102">
        <f t="shared" si="12"/>
        <v>0.99949053850000003</v>
      </c>
      <c r="AD31" s="20">
        <f>PRODUCT(AC$4:AC31)</f>
        <v>0.99075948424534888</v>
      </c>
      <c r="AF31" s="15">
        <v>26</v>
      </c>
      <c r="AG31" s="57">
        <f t="shared" si="13"/>
        <v>85654.563406244124</v>
      </c>
      <c r="AH31" s="58">
        <f t="shared" si="3"/>
        <v>1713.0912681248826</v>
      </c>
      <c r="AI31" s="61">
        <f t="shared" si="4"/>
        <v>513.92738043746476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4.694923503751994E-4</v>
      </c>
      <c r="E32" s="47">
        <f t="shared" ca="1" si="1"/>
        <v>5.8240279222564531E-4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34.501239726134294</v>
      </c>
      <c r="J32" s="49" cm="1">
        <f t="array" aca="1" ref="J32" ca="1">E32*(G32-H32)*OFFSET($X$5:$X$75,B32,0,1)</f>
        <v>33.071308099193082</v>
      </c>
      <c r="K32" s="72">
        <f t="shared" ca="1" si="9"/>
        <v>3.8826852815045587E-3</v>
      </c>
      <c r="L32" s="67">
        <f t="shared" si="0"/>
        <v>87.051210308696341</v>
      </c>
      <c r="M32" s="68" cm="1">
        <f t="array" aca="1" ref="M32" ca="1">L32*K32*OFFSET($X$5:$X$75,B32,0,1)</f>
        <v>0.22583927344999979</v>
      </c>
      <c r="N32" s="67">
        <f t="shared" si="10"/>
        <v>520.43060614686328</v>
      </c>
      <c r="O32" s="81" cm="1">
        <f t="array" aca="1" ref="O32" ca="1">N32*K32*OFFSET($X$5:$X$75,B32,0,1)</f>
        <v>1.3501669828203307</v>
      </c>
      <c r="P32" s="85">
        <f t="shared" ca="1" si="2"/>
        <v>99.446817072896053</v>
      </c>
      <c r="U32" s="6">
        <v>27</v>
      </c>
      <c r="V32" s="28">
        <v>1.393E-2</v>
      </c>
      <c r="W32" s="19">
        <f t="shared" si="14"/>
        <v>2.5890000000000024E-2</v>
      </c>
      <c r="X32" s="20">
        <f t="shared" si="11"/>
        <v>0.68652681093945822</v>
      </c>
      <c r="Z32" s="10">
        <v>27</v>
      </c>
      <c r="AA32" s="98">
        <v>28</v>
      </c>
      <c r="AB32" s="94">
        <f>MIN(BASE!AB32*1.15,1)</f>
        <v>5.3192099999999998E-4</v>
      </c>
      <c r="AC32" s="102">
        <f t="shared" si="12"/>
        <v>0.99946807900000001</v>
      </c>
      <c r="AD32" s="20">
        <f>PRODUCT(AC$4:AC32)</f>
        <v>0.99023247846972962</v>
      </c>
      <c r="AF32" s="15">
        <v>27</v>
      </c>
      <c r="AG32" s="57">
        <f t="shared" si="13"/>
        <v>86143.093868983895</v>
      </c>
      <c r="AH32" s="58">
        <f t="shared" si="3"/>
        <v>1722.8618773796779</v>
      </c>
      <c r="AI32" s="61">
        <f t="shared" si="4"/>
        <v>516.85856321390338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3.8609998482180071E-4</v>
      </c>
      <c r="E33" s="47">
        <f t="shared" ca="1" si="1"/>
        <v>4.2461852083551846E-4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27.596794262179468</v>
      </c>
      <c r="J33" s="49" cm="1">
        <f t="array" aca="1" ref="J33" ca="1">E33*(G33-H33)*OFFSET($X$5:$X$75,B33,0,1)</f>
        <v>23.629454789040008</v>
      </c>
      <c r="K33" s="72">
        <f t="shared" ca="1" si="9"/>
        <v>2.8307901389037137E-3</v>
      </c>
      <c r="L33" s="67">
        <f t="shared" si="0"/>
        <v>88.792234514870259</v>
      </c>
      <c r="M33" s="68" cm="1">
        <f t="array" aca="1" ref="M33" ca="1">L33*K33*OFFSET($X$5:$X$75,B33,0,1)</f>
        <v>0.16335325603607476</v>
      </c>
      <c r="N33" s="67">
        <f t="shared" si="10"/>
        <v>524.3680641923487</v>
      </c>
      <c r="O33" s="81" cm="1">
        <f t="array" aca="1" ref="O33" ca="1">N33*K33*OFFSET($X$5:$X$75,B33,0,1)</f>
        <v>0.96469281480700186</v>
      </c>
      <c r="P33" s="85">
        <f t="shared" ca="1" si="2"/>
        <v>77.58897085604319</v>
      </c>
      <c r="U33" s="6">
        <v>28</v>
      </c>
      <c r="V33" s="28">
        <v>1.44E-2</v>
      </c>
      <c r="W33" s="19">
        <f t="shared" si="14"/>
        <v>2.7090000000000003E-2</v>
      </c>
      <c r="X33" s="20">
        <f t="shared" si="11"/>
        <v>0.66817845026904654</v>
      </c>
      <c r="Z33" s="10">
        <v>28</v>
      </c>
      <c r="AA33" s="98">
        <v>29</v>
      </c>
      <c r="AB33" s="94">
        <f>MIN(BASE!AB33*1.15,1)</f>
        <v>5.4347849999999997E-4</v>
      </c>
      <c r="AC33" s="102">
        <f t="shared" si="12"/>
        <v>0.99945652149999997</v>
      </c>
      <c r="AD33" s="20">
        <f>PRODUCT(AC$4:AC33)</f>
        <v>0.98969430840767958</v>
      </c>
      <c r="AF33" s="15">
        <v>28</v>
      </c>
      <c r="AG33" s="57">
        <f t="shared" si="13"/>
        <v>86738.434357810547</v>
      </c>
      <c r="AH33" s="58">
        <f t="shared" si="3"/>
        <v>1734.7686871562109</v>
      </c>
      <c r="AI33" s="61">
        <f t="shared" si="4"/>
        <v>520.43060614686328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3.0929348153394258E-4</v>
      </c>
      <c r="E34" s="47">
        <f t="shared" ca="1" si="1"/>
        <v>3.0301074498692066E-4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21.475953270590189</v>
      </c>
      <c r="J34" s="49" cm="1">
        <f t="array" aca="1" ref="J34" ca="1">E34*(G34-H34)*OFFSET($X$5:$X$75,B34,0,1)</f>
        <v>16.524934902330525</v>
      </c>
      <c r="K34" s="72">
        <f t="shared" ca="1" si="9"/>
        <v>2.0200716332463946E-3</v>
      </c>
      <c r="L34" s="67">
        <f t="shared" si="0"/>
        <v>90.568079205167678</v>
      </c>
      <c r="M34" s="68" cm="1">
        <f t="array" aca="1" ref="M34" ca="1">L34*K34*OFFSET($X$5:$X$75,B34,0,1)</f>
        <v>0.11550742309310623</v>
      </c>
      <c r="N34" s="67">
        <f t="shared" si="10"/>
        <v>528.98027456600698</v>
      </c>
      <c r="O34" s="81" cm="1">
        <f t="array" aca="1" ref="O34" ca="1">N34*K34*OFFSET($X$5:$X$75,B34,0,1)</f>
        <v>0.67464330610112944</v>
      </c>
      <c r="P34" s="85">
        <f t="shared" ca="1" si="2"/>
        <v>59.304575001025391</v>
      </c>
      <c r="U34" s="6">
        <v>29</v>
      </c>
      <c r="V34" s="28">
        <v>1.486E-2</v>
      </c>
      <c r="W34" s="19">
        <f t="shared" si="14"/>
        <v>2.7739999999999987E-2</v>
      </c>
      <c r="X34" s="20">
        <f t="shared" si="11"/>
        <v>0.64989790347916543</v>
      </c>
      <c r="Z34" s="10">
        <v>29</v>
      </c>
      <c r="AA34" s="98">
        <v>30</v>
      </c>
      <c r="AB34" s="94">
        <f>MIN(BASE!AB34*1.15,1)</f>
        <v>5.3501449999999995E-4</v>
      </c>
      <c r="AC34" s="102">
        <f t="shared" si="12"/>
        <v>0.99946498549999996</v>
      </c>
      <c r="AD34" s="20">
        <f>PRODUCT(AC$4:AC34)</f>
        <v>0.989164807602114</v>
      </c>
      <c r="AF34" s="15">
        <v>29</v>
      </c>
      <c r="AG34" s="57">
        <f t="shared" si="13"/>
        <v>87394.677365391442</v>
      </c>
      <c r="AH34" s="58">
        <f t="shared" si="3"/>
        <v>1747.8935473078288</v>
      </c>
      <c r="AI34" s="61">
        <f t="shared" si="4"/>
        <v>524.3680641923487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2.3848791830964264E-4</v>
      </c>
      <c r="E35" s="47">
        <f t="shared" ca="1" si="1"/>
        <v>2.1116511100879116E-4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16.081698787511375</v>
      </c>
      <c r="J35" s="49" cm="1">
        <f t="array" aca="1" ref="J35" ca="1">E35*(G35-H35)*OFFSET($X$5:$X$75,B35,0,1)</f>
        <v>11.285761743010791</v>
      </c>
      <c r="K35" s="72">
        <f t="shared" ca="1" si="9"/>
        <v>1.4077674067255314E-3</v>
      </c>
      <c r="L35" s="67">
        <f t="shared" si="0"/>
        <v>92.379440789271001</v>
      </c>
      <c r="M35" s="68" cm="1">
        <f t="array" aca="1" ref="M35" ca="1">L35*K35*OFFSET($X$5:$X$75,B35,0,1)</f>
        <v>7.9736663721031137E-2</v>
      </c>
      <c r="N35" s="67">
        <f t="shared" si="10"/>
        <v>533.80384269064166</v>
      </c>
      <c r="O35" s="81" cm="1">
        <f t="array" aca="1" ref="O35" ca="1">N35*K35*OFFSET($X$5:$X$75,B35,0,1)</f>
        <v>0.4607490274238733</v>
      </c>
      <c r="P35" s="85">
        <f t="shared" ca="1" si="2"/>
        <v>44.014310525396745</v>
      </c>
      <c r="U35" s="6">
        <v>30</v>
      </c>
      <c r="V35" s="28">
        <v>1.533E-2</v>
      </c>
      <c r="W35" s="19">
        <f t="shared" si="14"/>
        <v>2.8959999999999986E-2</v>
      </c>
      <c r="X35" s="20">
        <f t="shared" si="11"/>
        <v>0.63134677702800013</v>
      </c>
      <c r="Z35" s="10">
        <v>30</v>
      </c>
      <c r="AA35" s="98">
        <v>31</v>
      </c>
      <c r="AB35" s="94">
        <f>MIN(BASE!AB35*1.15,1)</f>
        <v>5.6186699999999986E-4</v>
      </c>
      <c r="AC35" s="102">
        <f t="shared" si="12"/>
        <v>0.99943813299999995</v>
      </c>
      <c r="AD35" s="20">
        <f>PRODUCT(AC$4:AC35)</f>
        <v>0.98860902853916099</v>
      </c>
      <c r="AF35" s="15">
        <v>30</v>
      </c>
      <c r="AG35" s="57">
        <f t="shared" si="13"/>
        <v>88163.379094334494</v>
      </c>
      <c r="AH35" s="58">
        <f t="shared" si="3"/>
        <v>1763.2675818866899</v>
      </c>
      <c r="AI35" s="61">
        <f t="shared" si="4"/>
        <v>528.98027456600698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1.799604013536513E-4</v>
      </c>
      <c r="E36" s="47">
        <f t="shared" ca="1" si="1"/>
        <v>1.4371715661102603E-4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11.774310551588023</v>
      </c>
      <c r="J36" s="49" cm="1">
        <f t="array" aca="1" ref="J36" ca="1">E36*(G36-H36)*OFFSET($X$5:$X$75,B36,0,1)</f>
        <v>7.5273895824666486</v>
      </c>
      <c r="K36" s="72">
        <f t="shared" ca="1" si="9"/>
        <v>9.5811437740709758E-4</v>
      </c>
      <c r="L36" s="67">
        <f t="shared" si="0"/>
        <v>94.227029605056444</v>
      </c>
      <c r="M36" s="68" cm="1">
        <f t="array" aca="1" ref="M36" ca="1">L36*K36*OFFSET($X$5:$X$75,B36,0,1)</f>
        <v>5.3707838684126777E-2</v>
      </c>
      <c r="N36" s="67">
        <f t="shared" si="10"/>
        <v>539.15641756488583</v>
      </c>
      <c r="O36" s="81" cm="1">
        <f t="array" aca="1" ref="O36" ca="1">N36*K36*OFFSET($X$5:$X$75,B36,0,1)</f>
        <v>0.3073101850016578</v>
      </c>
      <c r="P36" s="85">
        <f t="shared" ca="1" si="2"/>
        <v>32.018928480039136</v>
      </c>
      <c r="U36" s="6">
        <v>31</v>
      </c>
      <c r="V36" s="28">
        <v>1.5779999999999999E-2</v>
      </c>
      <c r="W36" s="19">
        <f t="shared" si="14"/>
        <v>2.9279999999999973E-2</v>
      </c>
      <c r="X36" s="20">
        <f t="shared" si="11"/>
        <v>0.61312895384894972</v>
      </c>
      <c r="Z36" s="10">
        <v>31</v>
      </c>
      <c r="AA36" s="98">
        <v>32</v>
      </c>
      <c r="AB36" s="94">
        <f>MIN(BASE!AB36*1.15,1)</f>
        <v>5.9100800000000007E-4</v>
      </c>
      <c r="AC36" s="102">
        <f t="shared" si="12"/>
        <v>0.999408992</v>
      </c>
      <c r="AD36" s="20">
        <f>PRODUCT(AC$4:AC36)</f>
        <v>0.98802475269442214</v>
      </c>
      <c r="AF36" s="15">
        <v>31</v>
      </c>
      <c r="AG36" s="57">
        <f t="shared" si="13"/>
        <v>88967.307115106945</v>
      </c>
      <c r="AH36" s="58">
        <f t="shared" si="3"/>
        <v>1779.346142302139</v>
      </c>
      <c r="AI36" s="61">
        <f t="shared" si="4"/>
        <v>533.80384269064166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1.3033706422741536E-4</v>
      </c>
      <c r="E37" s="47">
        <f t="shared" ca="1" si="1"/>
        <v>9.516552291632446E-5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8.2693602555218249</v>
      </c>
      <c r="J37" s="49" cm="1">
        <f t="array" aca="1" ref="J37" ca="1">E37*(G37-H37)*OFFSET($X$5:$X$75,B37,0,1)</f>
        <v>4.8847520798855326</v>
      </c>
      <c r="K37" s="72">
        <f t="shared" ca="1" si="9"/>
        <v>6.3443681944242022E-4</v>
      </c>
      <c r="L37" s="67">
        <f t="shared" si="0"/>
        <v>96.111570197157576</v>
      </c>
      <c r="M37" s="68" cm="1">
        <f t="array" aca="1" ref="M37" ca="1">L37*K37*OFFSET($X$5:$X$75,B37,0,1)</f>
        <v>3.5176636768436277E-2</v>
      </c>
      <c r="N37" s="67">
        <f t="shared" si="10"/>
        <v>544.87315314766533</v>
      </c>
      <c r="O37" s="81" cm="1">
        <f t="array" aca="1" ref="O37" ca="1">N37*K37*OFFSET($X$5:$X$75,B37,0,1)</f>
        <v>0.19942245198814593</v>
      </c>
      <c r="P37" s="85">
        <f t="shared" ca="1" si="2"/>
        <v>22.517202103817223</v>
      </c>
      <c r="U37" s="6">
        <v>32</v>
      </c>
      <c r="V37" s="28">
        <v>1.6230000000000001E-2</v>
      </c>
      <c r="W37" s="19">
        <f t="shared" si="14"/>
        <v>3.0180000000000096E-2</v>
      </c>
      <c r="X37" s="20">
        <f t="shared" si="11"/>
        <v>0.59490116290468265</v>
      </c>
      <c r="Z37" s="10">
        <v>32</v>
      </c>
      <c r="AA37" s="98">
        <v>33</v>
      </c>
      <c r="AB37" s="94">
        <f>MIN(BASE!AB37*1.15,1)</f>
        <v>6.2251799999999996E-4</v>
      </c>
      <c r="AC37" s="102">
        <f t="shared" si="12"/>
        <v>0.99937748199999998</v>
      </c>
      <c r="AD37" s="20">
        <f>PRODUCT(AC$4:AC37)</f>
        <v>0.98740968950142427</v>
      </c>
      <c r="AF37" s="15">
        <v>32</v>
      </c>
      <c r="AG37" s="57">
        <f t="shared" si="13"/>
        <v>89859.402927480973</v>
      </c>
      <c r="AH37" s="58">
        <f t="shared" si="3"/>
        <v>1797.1880585496194</v>
      </c>
      <c r="AI37" s="61">
        <f t="shared" si="4"/>
        <v>539.15641756488583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9.172506931594733E-5</v>
      </c>
      <c r="E38" s="47">
        <f t="shared" ca="1" si="1"/>
        <v>6.134013484476348E-5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5.642227746475923</v>
      </c>
      <c r="J38" s="49" cm="1">
        <f t="array" aca="1" ref="J38" ca="1">E38*(G38-H38)*OFFSET($X$5:$X$75,B38,0,1)</f>
        <v>3.0855652426047984</v>
      </c>
      <c r="K38" s="72">
        <f t="shared" ca="1" si="9"/>
        <v>4.0893423229868036E-4</v>
      </c>
      <c r="L38" s="67">
        <f t="shared" si="0"/>
        <v>98.03380160110072</v>
      </c>
      <c r="M38" s="68" cm="1">
        <f t="array" aca="1" ref="M38" ca="1">L38*K38*OFFSET($X$5:$X$75,B38,0,1)</f>
        <v>2.2422196791400822E-2</v>
      </c>
      <c r="N38" s="67">
        <f t="shared" si="10"/>
        <v>550.76064502946906</v>
      </c>
      <c r="O38" s="81" cm="1">
        <f t="array" aca="1" ref="O38" ca="1">N38*K38*OFFSET($X$5:$X$75,B38,0,1)</f>
        <v>0.1259694448865579</v>
      </c>
      <c r="P38" s="85">
        <f t="shared" ca="1" si="2"/>
        <v>15.419570414617711</v>
      </c>
      <c r="U38" s="6">
        <v>33</v>
      </c>
      <c r="V38" s="28">
        <v>1.6670000000000001E-2</v>
      </c>
      <c r="W38" s="19">
        <f t="shared" si="14"/>
        <v>3.0749999999999944E-2</v>
      </c>
      <c r="X38" s="20">
        <f t="shared" si="11"/>
        <v>0.5768863493917632</v>
      </c>
      <c r="Z38" s="10">
        <v>33</v>
      </c>
      <c r="AA38" s="98">
        <v>34</v>
      </c>
      <c r="AB38" s="94">
        <f>MIN(BASE!AB38*1.15,1)</f>
        <v>6.5957100000000007E-4</v>
      </c>
      <c r="AC38" s="102">
        <f t="shared" si="12"/>
        <v>0.99934042899999997</v>
      </c>
      <c r="AD38" s="20">
        <f>PRODUCT(AC$4:AC38)</f>
        <v>0.98675842270511005</v>
      </c>
      <c r="AF38" s="15">
        <v>33</v>
      </c>
      <c r="AG38" s="57">
        <f t="shared" si="13"/>
        <v>90812.192191277558</v>
      </c>
      <c r="AH38" s="58">
        <f t="shared" si="3"/>
        <v>1816.2438438255513</v>
      </c>
      <c r="AI38" s="61">
        <f t="shared" si="4"/>
        <v>544.87315314766533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6.2715815338783168E-5</v>
      </c>
      <c r="E39" s="47">
        <f t="shared" ca="1" si="1"/>
        <v>3.8380354220656864E-5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3.738396986042241</v>
      </c>
      <c r="J39" s="49" cm="1">
        <f t="array" aca="1" ref="J39" ca="1">E39*(G39-H39)*OFFSET($X$5:$X$75,B39,0,1)</f>
        <v>1.8920218210750135</v>
      </c>
      <c r="K39" s="72">
        <f t="shared" ca="1" si="9"/>
        <v>2.5586902813796953E-4</v>
      </c>
      <c r="L39" s="67">
        <f t="shared" si="0"/>
        <v>99.994477633122742</v>
      </c>
      <c r="M39" s="68" cm="1">
        <f t="array" aca="1" ref="M39" ca="1">L39*K39*OFFSET($X$5:$X$75,B39,0,1)</f>
        <v>1.3867186786525614E-2</v>
      </c>
      <c r="N39" s="67">
        <f t="shared" si="10"/>
        <v>556.98460834937691</v>
      </c>
      <c r="O39" s="81" cm="1">
        <f t="array" aca="1" ref="O39" ca="1">N39*K39*OFFSET($X$5:$X$75,B39,0,1)</f>
        <v>7.7242361618599473E-2</v>
      </c>
      <c r="P39" s="85">
        <f t="shared" ca="1" si="2"/>
        <v>10.271408348697427</v>
      </c>
      <c r="U39" s="6">
        <v>34</v>
      </c>
      <c r="V39" s="28">
        <v>1.7090000000000001E-2</v>
      </c>
      <c r="W39" s="19">
        <f t="shared" si="14"/>
        <v>3.0950000000000033E-2</v>
      </c>
      <c r="X39" s="20">
        <f t="shared" si="11"/>
        <v>0.55930518873663315</v>
      </c>
      <c r="Z39" s="10">
        <v>34</v>
      </c>
      <c r="AA39" s="98">
        <v>35</v>
      </c>
      <c r="AB39" s="94">
        <f>MIN(BASE!AB39*1.15,1)</f>
        <v>6.9477249999999981E-4</v>
      </c>
      <c r="AC39" s="102">
        <f t="shared" si="12"/>
        <v>0.99930522749999995</v>
      </c>
      <c r="AD39" s="20">
        <f>PRODUCT(AC$4:AC39)</f>
        <v>0.98607285008887113</v>
      </c>
      <c r="AF39" s="15">
        <v>34</v>
      </c>
      <c r="AG39" s="57">
        <f t="shared" si="13"/>
        <v>91793.440838244846</v>
      </c>
      <c r="AH39" s="58">
        <f t="shared" si="3"/>
        <v>1835.868816764897</v>
      </c>
      <c r="AI39" s="61">
        <f t="shared" si="4"/>
        <v>550.76064502946906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4.1582640860495282E-5</v>
      </c>
      <c r="E40" s="47">
        <f t="shared" ca="1" si="1"/>
        <v>2.3215928786740856E-5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2.4008576922171594</v>
      </c>
      <c r="J40" s="49" cm="1">
        <f t="array" aca="1" ref="J40" ca="1">E40*(G40-H40)*OFFSET($X$5:$X$75,B40,0,1)</f>
        <v>1.1215804005497307</v>
      </c>
      <c r="K40" s="72">
        <f t="shared" ca="1" si="9"/>
        <v>1.547728585785295E-4</v>
      </c>
      <c r="L40" s="67">
        <f t="shared" si="0"/>
        <v>101.99436718578518</v>
      </c>
      <c r="M40" s="68" cm="1">
        <f t="array" aca="1" ref="M40" ca="1">L40*K40*OFFSET($X$5:$X$75,B40,0,1)</f>
        <v>8.2872726537850591E-3</v>
      </c>
      <c r="N40" s="67">
        <f t="shared" si="10"/>
        <v>563.53807451488638</v>
      </c>
      <c r="O40" s="81" cm="1">
        <f t="array" aca="1" ref="O40" ca="1">N40*K40*OFFSET($X$5:$X$75,B40,0,1)</f>
        <v>4.5788741115350369E-2</v>
      </c>
      <c r="P40" s="85">
        <f t="shared" ca="1" si="2"/>
        <v>6.6382598527232082</v>
      </c>
      <c r="U40" s="6">
        <v>35</v>
      </c>
      <c r="V40" s="28">
        <v>1.7500000000000002E-2</v>
      </c>
      <c r="W40" s="19">
        <f t="shared" si="14"/>
        <v>3.1440000000000023E-2</v>
      </c>
      <c r="X40" s="20">
        <f t="shared" si="11"/>
        <v>0.54199418845918712</v>
      </c>
      <c r="Z40" s="10">
        <v>35</v>
      </c>
      <c r="AA40" s="98">
        <v>36</v>
      </c>
      <c r="AB40" s="94">
        <f>MIN(BASE!AB40*1.15,1)</f>
        <v>7.2431599999999991E-4</v>
      </c>
      <c r="AC40" s="102">
        <f t="shared" si="12"/>
        <v>0.999275684</v>
      </c>
      <c r="AD40" s="20">
        <f>PRODUCT(AC$4:AC40)</f>
        <v>0.98535862174638611</v>
      </c>
      <c r="AF40" s="15">
        <v>35</v>
      </c>
      <c r="AG40" s="57">
        <f t="shared" si="13"/>
        <v>92830.768058229485</v>
      </c>
      <c r="AH40" s="58">
        <f t="shared" si="3"/>
        <v>1856.6153611645898</v>
      </c>
      <c r="AI40" s="61">
        <f t="shared" si="4"/>
        <v>556.98460834937691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2.5900053911942635E-5</v>
      </c>
      <c r="E41" s="47">
        <f t="shared" ca="1" si="1"/>
        <v>1.3496143339655438E-5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1.447819023444056</v>
      </c>
      <c r="J41" s="49" cm="1">
        <f t="array" aca="1" ref="J41" ca="1">E41*(G41-H41)*OFFSET($X$5:$X$75,B41,0,1)</f>
        <v>0.63897114149581269</v>
      </c>
      <c r="K41" s="72">
        <f t="shared" ca="1" si="9"/>
        <v>8.9974288931293349E-5</v>
      </c>
      <c r="L41" s="67">
        <f t="shared" si="0"/>
        <v>104.0342545295009</v>
      </c>
      <c r="M41" s="68" cm="1">
        <f t="array" aca="1" ref="M41" ca="1">L41*K41*OFFSET($X$5:$X$75,B41,0,1)</f>
        <v>4.7576739715952387E-3</v>
      </c>
      <c r="N41" s="67">
        <f t="shared" si="10"/>
        <v>570.41387382845335</v>
      </c>
      <c r="O41" s="81" cm="1">
        <f t="array" aca="1" ref="O41" ca="1">N41*K41*OFFSET($X$5:$X$75,B41,0,1)</f>
        <v>2.6086054567545161E-2</v>
      </c>
      <c r="P41" s="85">
        <f t="shared" ca="1" si="2"/>
        <v>4.0636591077559538</v>
      </c>
      <c r="U41" s="6">
        <v>36</v>
      </c>
      <c r="V41" s="28">
        <v>1.7899999999999999E-2</v>
      </c>
      <c r="W41" s="19">
        <f t="shared" si="14"/>
        <v>3.1899999999999928E-2</v>
      </c>
      <c r="X41" s="20">
        <f t="shared" si="11"/>
        <v>0.52497743409000508</v>
      </c>
      <c r="Z41" s="10">
        <v>36</v>
      </c>
      <c r="AA41" s="98">
        <v>37</v>
      </c>
      <c r="AB41" s="94">
        <f>MIN(BASE!AB41*1.15,1)</f>
        <v>7.8748549999999994E-4</v>
      </c>
      <c r="AC41" s="102">
        <f t="shared" si="12"/>
        <v>0.99921251450000004</v>
      </c>
      <c r="AD41" s="20">
        <f>PRODUCT(AC$4:AC41)</f>
        <v>0.98458266611946088</v>
      </c>
      <c r="AF41" s="15">
        <v>36</v>
      </c>
      <c r="AG41" s="57">
        <f t="shared" si="13"/>
        <v>93923.012419147723</v>
      </c>
      <c r="AH41" s="58">
        <f t="shared" si="3"/>
        <v>1878.4602483829544</v>
      </c>
      <c r="AI41" s="61">
        <f t="shared" si="4"/>
        <v>563.53807451488638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1.5587148022986814E-5</v>
      </c>
      <c r="E42" s="47">
        <f t="shared" ca="1" si="1"/>
        <v>7.5867137519157266E-6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0.84358887510145752</v>
      </c>
      <c r="J42" s="49" cm="1">
        <f t="array" aca="1" ref="J42" ca="1">E42*(G42-H42)*OFFSET($X$5:$X$75,B42,0,1)</f>
        <v>0.35200794179559697</v>
      </c>
      <c r="K42" s="72">
        <f t="shared" ca="1" si="9"/>
        <v>5.0578091679695271E-5</v>
      </c>
      <c r="L42" s="67">
        <f t="shared" si="0"/>
        <v>106.11493962009094</v>
      </c>
      <c r="M42" s="68" cm="1">
        <f t="array" aca="1" ref="M42" ca="1">L42*K42*OFFSET($X$5:$X$75,B42,0,1)</f>
        <v>2.6411279388521996E-3</v>
      </c>
      <c r="N42" s="67">
        <f t="shared" si="10"/>
        <v>577.3851132257638</v>
      </c>
      <c r="O42" s="81" cm="1">
        <f t="array" aca="1" ref="O42" ca="1">N42*K42*OFFSET($X$5:$X$75,B42,0,1)</f>
        <v>1.4370718764742003E-2</v>
      </c>
      <c r="P42" s="85">
        <f t="shared" ca="1" si="2"/>
        <v>2.4057612704278672</v>
      </c>
      <c r="U42" s="6">
        <v>37</v>
      </c>
      <c r="V42" s="28">
        <v>1.8290000000000001E-2</v>
      </c>
      <c r="W42" s="19">
        <f t="shared" si="14"/>
        <v>3.2330000000000081E-2</v>
      </c>
      <c r="X42" s="20">
        <f t="shared" si="11"/>
        <v>0.50827634148783563</v>
      </c>
      <c r="Z42" s="10">
        <v>37</v>
      </c>
      <c r="AA42" s="98">
        <v>38</v>
      </c>
      <c r="AB42" s="94">
        <f>MIN(BASE!AB42*1.15,1)</f>
        <v>8.45066E-4</v>
      </c>
      <c r="AC42" s="102">
        <f t="shared" si="12"/>
        <v>0.99915493399999999</v>
      </c>
      <c r="AD42" s="20">
        <f>PRODUCT(AC$4:AC42)</f>
        <v>0.983750628784134</v>
      </c>
      <c r="AF42" s="15">
        <v>37</v>
      </c>
      <c r="AG42" s="57">
        <f t="shared" si="13"/>
        <v>95068.978971408884</v>
      </c>
      <c r="AH42" s="58">
        <f t="shared" si="3"/>
        <v>1901.3795794281777</v>
      </c>
      <c r="AI42" s="61">
        <f t="shared" si="4"/>
        <v>570.41387382845335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9.0165927524304945E-6</v>
      </c>
      <c r="E43" s="47">
        <f t="shared" ca="1" si="1"/>
        <v>4.110634485680345E-6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0.47228614918193257</v>
      </c>
      <c r="J43" s="49" cm="1">
        <f t="array" aca="1" ref="J43" ca="1">E43*(G43-H43)*OFFSET($X$5:$X$75,B43,0,1)</f>
        <v>0.18691099297676242</v>
      </c>
      <c r="K43" s="72">
        <f t="shared" ca="1" si="9"/>
        <v>2.7404229904792727E-5</v>
      </c>
      <c r="L43" s="67">
        <f t="shared" si="0"/>
        <v>108.23723841249272</v>
      </c>
      <c r="M43" s="68" cm="1">
        <f t="array" aca="1" ref="M43" ca="1">L43*K43*OFFSET($X$5:$X$75,B43,0,1)</f>
        <v>1.4126785294232107E-3</v>
      </c>
      <c r="N43" s="67">
        <f t="shared" si="10"/>
        <v>584.64614106787485</v>
      </c>
      <c r="O43" s="81" cm="1">
        <f t="array" aca="1" ref="O43" ca="1">N43*K43*OFFSET($X$5:$X$75,B43,0,1)</f>
        <v>7.6306182872954136E-3</v>
      </c>
      <c r="P43" s="85">
        <f t="shared" ca="1" si="2"/>
        <v>1.3710405820598128</v>
      </c>
      <c r="U43" s="6">
        <v>38</v>
      </c>
      <c r="V43" s="28">
        <v>1.866E-2</v>
      </c>
      <c r="W43" s="19">
        <f t="shared" si="14"/>
        <v>3.2349999999999879E-2</v>
      </c>
      <c r="X43" s="20">
        <f t="shared" si="11"/>
        <v>0.49209671825027451</v>
      </c>
      <c r="Z43" s="10">
        <v>38</v>
      </c>
      <c r="AA43" s="98">
        <v>39</v>
      </c>
      <c r="AB43" s="94">
        <f>MIN(BASE!AB43*1.15,1)</f>
        <v>9.1000649999999983E-4</v>
      </c>
      <c r="AC43" s="102">
        <f t="shared" si="12"/>
        <v>0.99908999350000005</v>
      </c>
      <c r="AD43" s="20">
        <f>PRODUCT(AC$4:AC43)</f>
        <v>0.98285540931756143</v>
      </c>
      <c r="AF43" s="15">
        <v>38</v>
      </c>
      <c r="AG43" s="57">
        <f t="shared" si="13"/>
        <v>96230.852204293973</v>
      </c>
      <c r="AH43" s="58">
        <f t="shared" si="3"/>
        <v>1924.6170440858796</v>
      </c>
      <c r="AI43" s="61">
        <f t="shared" si="4"/>
        <v>577.3851132257638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5.021652981489697E-6</v>
      </c>
      <c r="E44" s="47">
        <f t="shared" ca="1" si="1"/>
        <v>2.1415503999637191E-6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0.2544890195222283</v>
      </c>
      <c r="J44" s="49" cm="1">
        <f t="array" aca="1" ref="J44" ca="1">E44*(G44-H44)*OFFSET($X$5:$X$75,B44,0,1)</f>
        <v>9.5429251480309674E-2</v>
      </c>
      <c r="K44" s="72">
        <f t="shared" ca="1" si="9"/>
        <v>1.427700266668189E-5</v>
      </c>
      <c r="L44" s="67">
        <f t="shared" si="0"/>
        <v>110.40198318074259</v>
      </c>
      <c r="M44" s="68" cm="1">
        <f t="array" aca="1" ref="M44" ca="1">L44*K44*OFFSET($X$5:$X$75,B44,0,1)</f>
        <v>7.2631088169110476E-4</v>
      </c>
      <c r="N44" s="67">
        <f t="shared" si="10"/>
        <v>592.18795131931904</v>
      </c>
      <c r="O44" s="81" cm="1">
        <f t="array" aca="1" ref="O44" ca="1">N44*K44*OFFSET($X$5:$X$75,B44,0,1)</f>
        <v>3.8958770545401596E-3</v>
      </c>
      <c r="P44" s="85">
        <f t="shared" ca="1" si="2"/>
        <v>0.7524994938646119</v>
      </c>
      <c r="U44" s="6">
        <v>39</v>
      </c>
      <c r="V44" s="28">
        <v>1.9019999999999999E-2</v>
      </c>
      <c r="W44" s="19">
        <f t="shared" si="14"/>
        <v>3.2700000000000062E-2</v>
      </c>
      <c r="X44" s="20">
        <f t="shared" si="11"/>
        <v>0.47626540814700408</v>
      </c>
      <c r="Z44" s="10">
        <v>39</v>
      </c>
      <c r="AA44" s="98">
        <v>40</v>
      </c>
      <c r="AB44" s="94">
        <f>MIN(BASE!AB44*1.15,1)</f>
        <v>1.0003964999999999E-3</v>
      </c>
      <c r="AC44" s="102">
        <f t="shared" si="12"/>
        <v>0.99899960350000006</v>
      </c>
      <c r="AD44" s="20">
        <f>PRODUCT(AC$4:AC44)</f>
        <v>0.98187216420607415</v>
      </c>
      <c r="AF44" s="15">
        <v>39</v>
      </c>
      <c r="AG44" s="57">
        <f t="shared" si="13"/>
        <v>97441.02351131248</v>
      </c>
      <c r="AH44" s="58">
        <f t="shared" si="3"/>
        <v>1948.8204702262497</v>
      </c>
      <c r="AI44" s="61">
        <f t="shared" si="4"/>
        <v>584.64614106787485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2.7140811784065653E-6</v>
      </c>
      <c r="E45" s="47">
        <f t="shared" ca="1" si="1"/>
        <v>1.0670698927457068E-6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0.13309351521006269</v>
      </c>
      <c r="J45" s="49" cm="1">
        <f t="array" aca="1" ref="J45" ca="1">E45*(G45-H45)*OFFSET($X$5:$X$75,B45,0,1)</f>
        <v>4.659864550551996E-2</v>
      </c>
      <c r="K45" s="72">
        <f t="shared" ca="1" si="9"/>
        <v>7.1137992852284738E-6</v>
      </c>
      <c r="L45" s="67">
        <f t="shared" si="0"/>
        <v>112.61002284435745</v>
      </c>
      <c r="M45" s="68" cm="1">
        <f t="array" aca="1" ref="M45" ca="1">L45*K45*OFFSET($X$5:$X$75,B45,0,1)</f>
        <v>3.5718976088181399E-4</v>
      </c>
      <c r="N45" s="67">
        <f t="shared" si="10"/>
        <v>599.7550743836066</v>
      </c>
      <c r="O45" s="81" cm="1">
        <f t="array" aca="1" ref="O45" ca="1">N45*K45*OFFSET($X$5:$X$75,B45,0,1)</f>
        <v>1.9023739290313911E-3</v>
      </c>
      <c r="P45" s="85">
        <f t="shared" ca="1" si="2"/>
        <v>0.39953801635690411</v>
      </c>
      <c r="U45" s="6">
        <v>40</v>
      </c>
      <c r="V45" s="28">
        <v>1.9369999999999998E-2</v>
      </c>
      <c r="W45" s="19">
        <f t="shared" si="14"/>
        <v>3.3019999999999938E-2</v>
      </c>
      <c r="X45" s="20">
        <f t="shared" si="11"/>
        <v>0.46079593096985555</v>
      </c>
      <c r="Z45" s="10">
        <v>40</v>
      </c>
      <c r="AA45" s="98">
        <v>41</v>
      </c>
      <c r="AB45" s="94">
        <f>MIN(BASE!AB45*1.15,1)</f>
        <v>1.1105205E-3</v>
      </c>
      <c r="AC45" s="102">
        <f t="shared" si="12"/>
        <v>0.99888947949999995</v>
      </c>
      <c r="AD45" s="20">
        <f>PRODUCT(AC$4:AC45)</f>
        <v>0.98078177503934394</v>
      </c>
      <c r="AF45" s="15">
        <v>40</v>
      </c>
      <c r="AG45" s="57">
        <f t="shared" si="13"/>
        <v>98697.991886553165</v>
      </c>
      <c r="AH45" s="58">
        <f t="shared" si="3"/>
        <v>1973.9598377310633</v>
      </c>
      <c r="AI45" s="61">
        <f t="shared" si="4"/>
        <v>592.18795131931904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1.392836725344667E-6</v>
      </c>
      <c r="E46" s="47">
        <f t="shared" ca="1" si="1"/>
        <v>4.9989723207286589E-7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6.6047950977919351E-2</v>
      </c>
      <c r="J46" s="49" cm="1">
        <f t="array" aca="1" ref="J46" ca="1">E46*(G46-H46)*OFFSET($X$5:$X$75,B46,0,1)</f>
        <v>2.1393823626834688E-2</v>
      </c>
      <c r="K46" s="72">
        <f t="shared" ca="1" si="9"/>
        <v>3.3326482140762023E-6</v>
      </c>
      <c r="L46" s="67">
        <f t="shared" si="0"/>
        <v>114.86222330124458</v>
      </c>
      <c r="M46" s="68" cm="1">
        <f t="array" aca="1" ref="M46" ca="1">L46*K46*OFFSET($X$5:$X$75,B46,0,1)</f>
        <v>1.6504870287581278E-4</v>
      </c>
      <c r="N46" s="67">
        <f t="shared" si="10"/>
        <v>607.81992079831969</v>
      </c>
      <c r="O46" s="81" cm="1">
        <f t="array" aca="1" ref="O46" ca="1">N46*K46*OFFSET($X$5:$X$75,B46,0,1)</f>
        <v>8.7339324128122555E-4</v>
      </c>
      <c r="P46" s="85">
        <f t="shared" ca="1" si="2"/>
        <v>0.20115975486620494</v>
      </c>
      <c r="U46" s="6">
        <v>41</v>
      </c>
      <c r="V46" s="28">
        <v>1.9699999999999999E-2</v>
      </c>
      <c r="W46" s="19">
        <f t="shared" si="14"/>
        <v>3.290000000000004E-2</v>
      </c>
      <c r="X46" s="20">
        <f t="shared" si="11"/>
        <v>0.44588241732745604</v>
      </c>
      <c r="Z46" s="10">
        <v>41</v>
      </c>
      <c r="AA46" s="98">
        <v>42</v>
      </c>
      <c r="AB46" s="94">
        <f>MIN(BASE!AB46*1.15,1)</f>
        <v>1.2410685000000001E-3</v>
      </c>
      <c r="AC46" s="102">
        <f t="shared" si="12"/>
        <v>0.99875893149999995</v>
      </c>
      <c r="AD46" s="20">
        <f>PRODUCT(AC$4:AC46)</f>
        <v>0.97956455767296846</v>
      </c>
      <c r="AF46" s="15">
        <v>41</v>
      </c>
      <c r="AG46" s="57">
        <f t="shared" si="13"/>
        <v>99959.17906393444</v>
      </c>
      <c r="AH46" s="58">
        <f t="shared" si="3"/>
        <v>1999.1835812786887</v>
      </c>
      <c r="AI46" s="61">
        <f t="shared" si="4"/>
        <v>599.7550743836066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6.4862561344923279E-7</v>
      </c>
      <c r="E47" s="47">
        <f t="shared" ca="1" si="1"/>
        <v>2.1598713846023592E-7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2.9748506693451068E-2</v>
      </c>
      <c r="J47" s="49" cm="1">
        <f t="array" aca="1" ref="J47" ca="1">E47*(G47-H47)*OFFSET($X$5:$X$75,B47,0,1)</f>
        <v>9.0586355898681636E-3</v>
      </c>
      <c r="K47" s="72">
        <f t="shared" ca="1" si="9"/>
        <v>1.4399142566586698E-6</v>
      </c>
      <c r="L47" s="67">
        <f t="shared" si="0"/>
        <v>117.15946776726946</v>
      </c>
      <c r="M47" s="68" cm="1">
        <f t="array" aca="1" ref="M47" ca="1">L47*K47*OFFSET($X$5:$X$75,B47,0,1)</f>
        <v>7.0351179317293237E-5</v>
      </c>
      <c r="N47" s="67">
        <f t="shared" si="10"/>
        <v>615.87002807117312</v>
      </c>
      <c r="O47" s="81" cm="1">
        <f t="array" aca="1" ref="O47" ca="1">N47*K47*OFFSET($X$5:$X$75,B47,0,1)</f>
        <v>3.6981375561596501E-4</v>
      </c>
      <c r="P47" s="85">
        <f t="shared" ca="1" si="2"/>
        <v>9.2340025599647518E-2</v>
      </c>
      <c r="U47" s="6">
        <v>42</v>
      </c>
      <c r="V47" s="28">
        <v>2.0029999999999999E-2</v>
      </c>
      <c r="W47" s="19">
        <f t="shared" si="14"/>
        <v>3.3560000000000034E-2</v>
      </c>
      <c r="X47" s="20">
        <f t="shared" si="11"/>
        <v>0.43116691071748731</v>
      </c>
      <c r="Z47" s="10">
        <v>42</v>
      </c>
      <c r="AA47" s="98">
        <v>43</v>
      </c>
      <c r="AB47" s="94">
        <f>MIN(BASE!AB47*1.15,1)</f>
        <v>1.3838639999999998E-3</v>
      </c>
      <c r="AC47" s="102">
        <f t="shared" si="12"/>
        <v>0.99861613599999999</v>
      </c>
      <c r="AD47" s="20">
        <f>PRODUCT(AC$4:AC47)</f>
        <v>0.97820897354592895</v>
      </c>
      <c r="AF47" s="15">
        <v>42</v>
      </c>
      <c r="AG47" s="57">
        <f t="shared" si="13"/>
        <v>101303.32013305328</v>
      </c>
      <c r="AH47" s="58">
        <f t="shared" si="3"/>
        <v>2026.0664026610655</v>
      </c>
      <c r="AI47" s="61">
        <f t="shared" si="4"/>
        <v>607.81992079831969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2.7815216121904763E-7</v>
      </c>
      <c r="E48" s="47">
        <f t="shared" ca="1" si="1"/>
        <v>8.6295225673815598E-8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1.2336366899615956E-2</v>
      </c>
      <c r="J48" s="49" cm="1">
        <f t="array" aca="1" ref="J48" ca="1">E48*(G48-H48)*OFFSET($X$5:$X$75,B48,0,1)</f>
        <v>3.5468995344582551E-3</v>
      </c>
      <c r="K48" s="72">
        <f t="shared" ca="1" si="9"/>
        <v>5.7530150474920104E-7</v>
      </c>
      <c r="L48" s="67">
        <f t="shared" si="0"/>
        <v>119.50265712261488</v>
      </c>
      <c r="M48" s="68" cm="1">
        <f t="array" aca="1" ref="M48" ca="1">L48*K48*OFFSET($X$5:$X$75,B48,0,1)</f>
        <v>2.7724530167752172E-5</v>
      </c>
      <c r="N48" s="67">
        <f t="shared" si="10"/>
        <v>624.13908774749086</v>
      </c>
      <c r="O48" s="81" cm="1">
        <f t="array" aca="1" ref="O48" ca="1">N48*K48*OFFSET($X$5:$X$75,B48,0,1)</f>
        <v>1.4479981770927503E-4</v>
      </c>
      <c r="P48" s="85">
        <f t="shared" ca="1" si="2"/>
        <v>3.9096300515207419E-2</v>
      </c>
      <c r="U48" s="6">
        <v>43</v>
      </c>
      <c r="V48" s="28">
        <v>2.034E-2</v>
      </c>
      <c r="W48" s="19">
        <f t="shared" si="14"/>
        <v>3.3360000000000056E-2</v>
      </c>
      <c r="X48" s="20">
        <f t="shared" si="11"/>
        <v>0.41702045734723675</v>
      </c>
      <c r="Z48" s="10">
        <v>43</v>
      </c>
      <c r="AA48" s="98">
        <v>44</v>
      </c>
      <c r="AB48" s="94">
        <f>MIN(BASE!AB48*1.15,1)</f>
        <v>1.5327544999999998E-3</v>
      </c>
      <c r="AC48" s="102">
        <f t="shared" si="12"/>
        <v>0.99846724549999999</v>
      </c>
      <c r="AD48" s="20">
        <f>PRODUCT(AC$4:AC48)</f>
        <v>0.97670961933978606</v>
      </c>
      <c r="AF48" s="15">
        <v>43</v>
      </c>
      <c r="AG48" s="57">
        <f t="shared" si="13"/>
        <v>102645.00467852884</v>
      </c>
      <c r="AH48" s="58">
        <f t="shared" si="3"/>
        <v>2052.9000935705767</v>
      </c>
      <c r="AI48" s="61">
        <f t="shared" si="4"/>
        <v>615.87002807117312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1.0895636283165456E-7</v>
      </c>
      <c r="E49" s="47">
        <f t="shared" ca="1" si="1"/>
        <v>3.1628117639886121E-8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4.6722498075339328E-3</v>
      </c>
      <c r="J49" s="49" cm="1">
        <f t="array" aca="1" ref="J49" ca="1">E49*(G49-H49)*OFFSET($X$5:$X$75,B49,0,1)</f>
        <v>1.2739802088178682E-3</v>
      </c>
      <c r="K49" s="72">
        <f t="shared" ca="1" si="9"/>
        <v>2.1085411785633781E-7</v>
      </c>
      <c r="L49" s="67">
        <f t="shared" si="0"/>
        <v>121.89271026506717</v>
      </c>
      <c r="M49" s="68" cm="1">
        <f t="array" aca="1" ref="M49" ca="1">L49*K49*OFFSET($X$5:$X$75,B49,0,1)</f>
        <v>1.0021196147866146E-5</v>
      </c>
      <c r="N49" s="67">
        <f t="shared" si="10"/>
        <v>632.61405802983052</v>
      </c>
      <c r="O49" s="81" cm="1">
        <f t="array" aca="1" ref="O49" ca="1">N49*K49*OFFSET($X$5:$X$75,B49,0,1)</f>
        <v>5.2009259188909338E-5</v>
      </c>
      <c r="P49" s="85">
        <f t="shared" ca="1" si="2"/>
        <v>1.5142737857794727E-2</v>
      </c>
      <c r="U49" s="6">
        <v>44</v>
      </c>
      <c r="V49" s="28">
        <v>2.0639999999999999E-2</v>
      </c>
      <c r="W49" s="19">
        <f t="shared" si="14"/>
        <v>3.3539999999999903E-2</v>
      </c>
      <c r="X49" s="20">
        <f t="shared" si="11"/>
        <v>0.4032655504169777</v>
      </c>
      <c r="Z49" s="10">
        <v>44</v>
      </c>
      <c r="AA49" s="98">
        <v>45</v>
      </c>
      <c r="AB49" s="94">
        <f>MIN(BASE!AB49*1.15,1)</f>
        <v>1.6848419999999998E-3</v>
      </c>
      <c r="AC49" s="102">
        <f t="shared" si="12"/>
        <v>0.99831515800000004</v>
      </c>
      <c r="AD49" s="20">
        <f>PRODUCT(AC$4:AC49)</f>
        <v>0.97506401795131836</v>
      </c>
      <c r="AF49" s="15">
        <v>44</v>
      </c>
      <c r="AG49" s="57">
        <f t="shared" si="13"/>
        <v>104023.18129124847</v>
      </c>
      <c r="AH49" s="58">
        <f t="shared" si="3"/>
        <v>2080.4636258249693</v>
      </c>
      <c r="AI49" s="61">
        <f t="shared" si="4"/>
        <v>624.13908774749086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3.8641881023615558E-8</v>
      </c>
      <c r="E50" s="47">
        <f t="shared" ca="1" si="1"/>
        <v>1.0540445569155016E-8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1.6019472828060252E-3</v>
      </c>
      <c r="J50" s="49" cm="1">
        <f t="array" aca="1" ref="J50" ca="1">E50*(G50-H50)*OFFSET($X$5:$X$75,B50,0,1)</f>
        <v>4.1607873249384857E-4</v>
      </c>
      <c r="K50" s="72">
        <f t="shared" ca="1" si="9"/>
        <v>7.0269637384797129E-8</v>
      </c>
      <c r="L50" s="67">
        <f t="shared" si="0"/>
        <v>124.33056447036851</v>
      </c>
      <c r="M50" s="68" cm="1">
        <f t="array" aca="1" ref="M50" ca="1">L50*K50*OFFSET($X$5:$X$75,B50,0,1)</f>
        <v>3.2932284879689661E-6</v>
      </c>
      <c r="N50" s="67">
        <f t="shared" si="10"/>
        <v>641.28105613220009</v>
      </c>
      <c r="O50" s="81" cm="1">
        <f t="array" aca="1" ref="O50" ca="1">N50*K50*OFFSET($X$5:$X$75,B50,0,1)</f>
        <v>1.6986048859713082E-5</v>
      </c>
      <c r="P50" s="85">
        <f t="shared" ca="1" si="2"/>
        <v>5.3173307266971975E-3</v>
      </c>
      <c r="U50" s="6">
        <v>45</v>
      </c>
      <c r="V50" s="28">
        <v>2.0930000000000001E-2</v>
      </c>
      <c r="W50" s="19">
        <f t="shared" si="14"/>
        <v>3.3690000000000109E-2</v>
      </c>
      <c r="X50" s="20">
        <f t="shared" si="11"/>
        <v>0.38990584191296346</v>
      </c>
      <c r="Z50" s="10">
        <v>45</v>
      </c>
      <c r="AA50" s="98">
        <v>46</v>
      </c>
      <c r="AB50" s="94">
        <f>MIN(BASE!AB50*1.15,1)</f>
        <v>1.7950924999999998E-3</v>
      </c>
      <c r="AC50" s="102">
        <f t="shared" si="12"/>
        <v>0.99820490750000002</v>
      </c>
      <c r="AD50" s="20">
        <f>PRODUCT(AC$4:AC50)</f>
        <v>0.97331368784567407</v>
      </c>
      <c r="AF50" s="15">
        <v>45</v>
      </c>
      <c r="AG50" s="57">
        <f t="shared" si="13"/>
        <v>105435.67633830509</v>
      </c>
      <c r="AH50" s="58">
        <f t="shared" si="3"/>
        <v>2108.7135267661019</v>
      </c>
      <c r="AI50" s="61">
        <f t="shared" si="4"/>
        <v>632.61405802983052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1.2287666916889892E-8</v>
      </c>
      <c r="E51" s="47">
        <f t="shared" ca="1" si="1"/>
        <v>3.1630965802394291E-9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4.9265276770376135E-4</v>
      </c>
      <c r="J51" s="49" cm="1">
        <f t="array" aca="1" ref="J51" ca="1">E51*(G51-H51)*OFFSET($X$5:$X$75,B51,0,1)</f>
        <v>1.223647045853771E-4</v>
      </c>
      <c r="K51" s="72">
        <f t="shared" ca="1" si="9"/>
        <v>2.1087310792026557E-8</v>
      </c>
      <c r="L51" s="67">
        <f t="shared" si="0"/>
        <v>126.81717575977585</v>
      </c>
      <c r="M51" s="68" cm="1">
        <f t="array" aca="1" ref="M51" ca="1">L51*K51*OFFSET($X$5:$X$75,B51,0,1)</f>
        <v>9.7489323619377509E-7</v>
      </c>
      <c r="N51" s="67">
        <f t="shared" si="10"/>
        <v>649.81981619698877</v>
      </c>
      <c r="O51" s="81" cm="1">
        <f t="array" aca="1" ref="O51" ca="1">N51*K51*OFFSET($X$5:$X$75,B51,0,1)</f>
        <v>4.9954191122750337E-6</v>
      </c>
      <c r="P51" s="85">
        <f t="shared" ca="1" si="2"/>
        <v>1.6760279566334659E-3</v>
      </c>
      <c r="U51" s="6">
        <v>46</v>
      </c>
      <c r="V51" s="28">
        <v>2.121E-2</v>
      </c>
      <c r="W51" s="19">
        <f t="shared" si="14"/>
        <v>3.3809999999999896E-2</v>
      </c>
      <c r="X51" s="20">
        <f t="shared" si="11"/>
        <v>0.37694348874422928</v>
      </c>
      <c r="Z51" s="10">
        <v>46</v>
      </c>
      <c r="AA51" s="98">
        <v>47</v>
      </c>
      <c r="AB51" s="94">
        <f>MIN(BASE!AB51*1.15,1)</f>
        <v>1.9313904999999998E-3</v>
      </c>
      <c r="AC51" s="102">
        <f t="shared" si="12"/>
        <v>0.99806860949999998</v>
      </c>
      <c r="AD51" s="20">
        <f>PRODUCT(AC$4:AC51)</f>
        <v>0.971433839035449</v>
      </c>
      <c r="AF51" s="15">
        <v>46</v>
      </c>
      <c r="AG51" s="57">
        <f t="shared" si="13"/>
        <v>106880.17602203335</v>
      </c>
      <c r="AH51" s="58">
        <f t="shared" si="3"/>
        <v>2137.6035204406671</v>
      </c>
      <c r="AI51" s="61">
        <f t="shared" si="4"/>
        <v>641.28105613220009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3.4655399941638859E-9</v>
      </c>
      <c r="E52" s="47">
        <f t="shared" ca="1" si="1"/>
        <v>8.4548205567003079E-10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1.343068347709763E-4</v>
      </c>
      <c r="J52" s="49" cm="1">
        <f t="array" aca="1" ref="J52" ca="1">E52*(G52-H52)*OFFSET($X$5:$X$75,B52,0,1)</f>
        <v>3.2053488427581935E-5</v>
      </c>
      <c r="K52" s="72">
        <f t="shared" ca="1" si="9"/>
        <v>5.636547294897236E-9</v>
      </c>
      <c r="L52" s="67">
        <f t="shared" si="0"/>
        <v>129.35351927497138</v>
      </c>
      <c r="M52" s="68" cm="1">
        <f t="array" aca="1" ref="M52" ca="1">L52*K52*OFFSET($X$5:$X$75,B52,0,1)</f>
        <v>2.5692412605260857E-7</v>
      </c>
      <c r="N52" s="67">
        <f t="shared" si="10"/>
        <v>658.81476584278914</v>
      </c>
      <c r="O52" s="81" cm="1">
        <f t="array" aca="1" ref="O52" ca="1">N52*K52*OFFSET($X$5:$X$75,B52,0,1)</f>
        <v>1.3085489199941985E-6</v>
      </c>
      <c r="P52" s="85">
        <f t="shared" ca="1" si="2"/>
        <v>4.6911813577325622E-4</v>
      </c>
      <c r="U52" s="6">
        <v>47</v>
      </c>
      <c r="V52" s="28">
        <v>2.147E-2</v>
      </c>
      <c r="W52" s="19">
        <f t="shared" si="14"/>
        <v>3.3430000000000071E-2</v>
      </c>
      <c r="X52" s="20">
        <f t="shared" si="11"/>
        <v>0.36455056969355643</v>
      </c>
      <c r="Z52" s="10">
        <v>47</v>
      </c>
      <c r="AA52" s="98">
        <v>48</v>
      </c>
      <c r="AB52" s="94">
        <f>MIN(BASE!AB52*1.15,1)</f>
        <v>2.0962314999999998E-3</v>
      </c>
      <c r="AC52" s="102">
        <f t="shared" si="12"/>
        <v>0.99790376849999995</v>
      </c>
      <c r="AD52" s="20">
        <f>PRODUCT(AC$4:AC52)</f>
        <v>0.96939748882189691</v>
      </c>
      <c r="AF52" s="15">
        <v>47</v>
      </c>
      <c r="AG52" s="57">
        <f t="shared" si="13"/>
        <v>108303.30269949812</v>
      </c>
      <c r="AH52" s="58">
        <f t="shared" si="3"/>
        <v>2166.0660539899623</v>
      </c>
      <c r="AI52" s="61">
        <f t="shared" si="4"/>
        <v>649.81981619698877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8.5632811014237178E-10</v>
      </c>
      <c r="E53" s="47">
        <f t="shared" ca="1" si="1"/>
        <v>1.9882874819494344E-10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3.2078206073650826E-5</v>
      </c>
      <c r="J53" s="49" cm="1">
        <f t="array" aca="1" ref="J53" ca="1">E53*(G53-H53)*OFFSET($X$5:$X$75,B53,0,1)</f>
        <v>7.3871559122799397E-6</v>
      </c>
      <c r="K53" s="72">
        <f t="shared" ca="1" si="9"/>
        <v>1.3255252450633193E-9</v>
      </c>
      <c r="L53" s="67">
        <f t="shared" si="0"/>
        <v>131.94058966047081</v>
      </c>
      <c r="M53" s="68" cm="1">
        <f t="array" aca="1" ref="M53" ca="1">L53*K53*OFFSET($X$5:$X$75,B53,0,1)</f>
        <v>5.9569311586659697E-8</v>
      </c>
      <c r="N53" s="67">
        <f t="shared" si="10"/>
        <v>667.9542638987466</v>
      </c>
      <c r="O53" s="81" cm="1">
        <f t="array" aca="1" ref="O53" ca="1">N53*K53*OFFSET($X$5:$X$75,B53,0,1)</f>
        <v>3.0157191031368607E-7</v>
      </c>
      <c r="P53" s="85">
        <f t="shared" ca="1" si="2"/>
        <v>1.1515654597819442E-4</v>
      </c>
      <c r="U53" s="6">
        <v>48</v>
      </c>
      <c r="V53" s="28">
        <v>2.1729999999999999E-2</v>
      </c>
      <c r="W53" s="19">
        <f t="shared" si="14"/>
        <v>3.3949999999999925E-2</v>
      </c>
      <c r="X53" s="20">
        <f t="shared" si="11"/>
        <v>0.35238181131525692</v>
      </c>
      <c r="Z53" s="10">
        <v>48</v>
      </c>
      <c r="AA53" s="98">
        <v>49</v>
      </c>
      <c r="AB53" s="94">
        <f>MIN(BASE!AB53*1.15,1)</f>
        <v>2.3077279999999998E-3</v>
      </c>
      <c r="AC53" s="102">
        <f t="shared" si="12"/>
        <v>0.99769227199999999</v>
      </c>
      <c r="AD53" s="20">
        <f>PRODUCT(AC$4:AC53)</f>
        <v>0.96716038309381291</v>
      </c>
      <c r="AF53" s="15">
        <v>48</v>
      </c>
      <c r="AG53" s="57">
        <f t="shared" si="13"/>
        <v>109802.46097379818</v>
      </c>
      <c r="AH53" s="58">
        <f t="shared" si="3"/>
        <v>2196.0492194759636</v>
      </c>
      <c r="AI53" s="61">
        <f t="shared" si="4"/>
        <v>658.81476584278914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1.8278109405210965E-10</v>
      </c>
      <c r="E54" s="47">
        <f t="shared" ca="1" si="1"/>
        <v>4.0555219444346161E-11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6.655129715884584E-6</v>
      </c>
      <c r="J54" s="49" cm="1">
        <f t="array" aca="1" ref="J54" ca="1">E54*(G54-H54)*OFFSET($X$5:$X$75,B54,0,1)</f>
        <v>1.4766310895444236E-6</v>
      </c>
      <c r="K54" s="73">
        <f t="shared" ca="1" si="9"/>
        <v>2.7036838672600407E-10</v>
      </c>
      <c r="L54" s="69">
        <f t="shared" si="0"/>
        <v>134.57940145368025</v>
      </c>
      <c r="M54" s="70" cm="1">
        <f t="array" aca="1" ref="M54" ca="1">L54*K54*OFFSET($X$5:$X$75,B54,0,1)</f>
        <v>1.1979352173931465E-8</v>
      </c>
      <c r="N54" s="69">
        <f t="shared" si="10"/>
        <v>677.22055089303012</v>
      </c>
      <c r="O54" s="82" cm="1">
        <f t="array" aca="1" ref="O54" ca="1">N54*K54*OFFSET($X$5:$X$75,B54,0,1)</f>
        <v>6.0281613612048308E-8</v>
      </c>
      <c r="P54" s="86">
        <f ca="1">D54*(F54-H54)+E54*(G54-H54)+L54*K54-N54*K54+E55*(G55-H55)</f>
        <v>2.9828727925843036E-5</v>
      </c>
      <c r="U54" s="6">
        <v>49</v>
      </c>
      <c r="V54" s="28">
        <v>2.198E-2</v>
      </c>
      <c r="W54" s="19">
        <f t="shared" si="14"/>
        <v>3.3980000000000121E-2</v>
      </c>
      <c r="X54" s="20">
        <f t="shared" si="11"/>
        <v>0.34060902968235013</v>
      </c>
      <c r="Z54" s="10">
        <v>49</v>
      </c>
      <c r="AA54" s="98">
        <v>50</v>
      </c>
      <c r="AB54" s="94">
        <f>MIN(BASE!AB54*1.15,1)</f>
        <v>2.6314874999999998E-3</v>
      </c>
      <c r="AC54" s="102">
        <f t="shared" si="12"/>
        <v>0.99736851250000003</v>
      </c>
      <c r="AD54" s="20">
        <f>PRODUCT(AC$4:AC54)</f>
        <v>0.96461531263520639</v>
      </c>
      <c r="AF54" s="15">
        <v>49</v>
      </c>
      <c r="AG54" s="57">
        <f t="shared" si="13"/>
        <v>111325.7106497911</v>
      </c>
      <c r="AH54" s="58">
        <f t="shared" si="3"/>
        <v>2226.5142129958222</v>
      </c>
      <c r="AI54" s="61">
        <f t="shared" si="4"/>
        <v>667.9542638987466</v>
      </c>
    </row>
    <row r="55" spans="2:35" ht="17" thickBot="1" x14ac:dyDescent="0.25">
      <c r="B55" s="137" t="s">
        <v>22</v>
      </c>
      <c r="C55" s="138"/>
      <c r="D55" s="50"/>
      <c r="E55" s="51">
        <f ca="1">(1-$S$9)^B54*PRODUCT(OFFSET($AC$5:$AC$124,$C$5,0,B54))</f>
        <v>4.7031816132518612E-11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1.7370406303832986E-6</v>
      </c>
      <c r="K55" s="55"/>
      <c r="U55" s="6">
        <v>50</v>
      </c>
      <c r="V55" s="28">
        <v>2.222E-2</v>
      </c>
      <c r="W55" s="19">
        <f t="shared" si="14"/>
        <v>3.3979999999999899E-2</v>
      </c>
      <c r="X55" s="20">
        <f t="shared" si="11"/>
        <v>0.32922956683868165</v>
      </c>
      <c r="Z55" s="10">
        <v>50</v>
      </c>
      <c r="AA55" s="98">
        <v>51</v>
      </c>
      <c r="AB55" s="94">
        <f>MIN(BASE!AB55*1.15,1)</f>
        <v>2.9583175E-3</v>
      </c>
      <c r="AC55" s="102">
        <f t="shared" si="12"/>
        <v>0.99704168250000003</v>
      </c>
      <c r="AD55" s="20">
        <f>PRODUCT(AC$4:AC55)</f>
        <v>0.96176167427506976</v>
      </c>
      <c r="AF55" s="15">
        <v>50</v>
      </c>
      <c r="AG55" s="57">
        <f t="shared" si="13"/>
        <v>112870.09181550502</v>
      </c>
      <c r="AH55" s="58">
        <f t="shared" si="3"/>
        <v>2257.4018363101004</v>
      </c>
      <c r="AI55" s="61">
        <f t="shared" si="4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4"/>
        <v>3.4460000000000157E-2</v>
      </c>
      <c r="X56" s="20">
        <f t="shared" si="11"/>
        <v>0.31807756845116408</v>
      </c>
      <c r="Z56" s="10">
        <v>51</v>
      </c>
      <c r="AA56" s="98">
        <v>52</v>
      </c>
      <c r="AB56" s="94">
        <f>MIN(BASE!AB56*1.15,1)</f>
        <v>3.3044444999999994E-3</v>
      </c>
      <c r="AC56" s="102">
        <f t="shared" si="12"/>
        <v>0.9966955555</v>
      </c>
      <c r="AD56" s="20">
        <f>PRODUCT(AC$4:AC56)</f>
        <v>0.95858358620020068</v>
      </c>
      <c r="AF56" s="15">
        <v>51</v>
      </c>
      <c r="AG56" s="57">
        <f t="shared" si="13"/>
        <v>114490.84003640762</v>
      </c>
      <c r="AH56" s="58">
        <f t="shared" si="3"/>
        <v>2289.8168007281524</v>
      </c>
      <c r="AI56" s="61">
        <f t="shared" si="4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4"/>
        <v>3.3899999999999819E-2</v>
      </c>
      <c r="X57" s="20">
        <f t="shared" si="11"/>
        <v>0.307475459937949</v>
      </c>
      <c r="Z57" s="10">
        <v>52</v>
      </c>
      <c r="AA57" s="98">
        <v>53</v>
      </c>
      <c r="AB57" s="94">
        <f>MIN(BASE!AB57*1.15,1)</f>
        <v>3.6970199999999996E-3</v>
      </c>
      <c r="AC57" s="102">
        <f t="shared" si="12"/>
        <v>0.99630297999999995</v>
      </c>
      <c r="AD57" s="20">
        <f>PRODUCT(AC$4:AC57)</f>
        <v>0.95503968351034674</v>
      </c>
      <c r="AF57" s="15">
        <v>52</v>
      </c>
      <c r="AG57" s="57">
        <f t="shared" si="13"/>
        <v>116069.84393401587</v>
      </c>
      <c r="AH57" s="58">
        <f t="shared" si="3"/>
        <v>2321.3968786803175</v>
      </c>
      <c r="AI57" s="61">
        <f t="shared" si="4"/>
        <v>696.41906360409519</v>
      </c>
    </row>
    <row r="58" spans="2:35" ht="17" thickBot="1" x14ac:dyDescent="0.25">
      <c r="B58" s="135" t="s">
        <v>24</v>
      </c>
      <c r="C58" s="136"/>
      <c r="D58" s="54">
        <f ca="1">SUM(D5:E55)</f>
        <v>0.99999999999999967</v>
      </c>
      <c r="U58" s="6">
        <v>53</v>
      </c>
      <c r="V58" s="28">
        <v>2.29E-2</v>
      </c>
      <c r="W58" s="19">
        <f t="shared" si="14"/>
        <v>3.4340000000000037E-2</v>
      </c>
      <c r="X58" s="20">
        <f t="shared" si="11"/>
        <v>0.29709598814127025</v>
      </c>
      <c r="Z58" s="10">
        <v>53</v>
      </c>
      <c r="AA58" s="98">
        <v>54</v>
      </c>
      <c r="AB58" s="94">
        <f>MIN(BASE!AB58*1.15,1)</f>
        <v>4.0450905000000001E-3</v>
      </c>
      <c r="AC58" s="102">
        <f t="shared" si="12"/>
        <v>0.99595490949999999</v>
      </c>
      <c r="AD58" s="20">
        <f>PRODUCT(AC$4:AC58)</f>
        <v>0.95117646155945601</v>
      </c>
      <c r="AF58" s="15">
        <v>53</v>
      </c>
      <c r="AG58" s="57">
        <f t="shared" si="13"/>
        <v>117722.41117889502</v>
      </c>
      <c r="AH58" s="58">
        <f t="shared" si="3"/>
        <v>2354.4482235779005</v>
      </c>
      <c r="AI58" s="61">
        <f t="shared" si="4"/>
        <v>706.33446707337021</v>
      </c>
    </row>
    <row r="59" spans="2:35" ht="17" thickBot="1" x14ac:dyDescent="0.25">
      <c r="B59" s="135" t="s">
        <v>23</v>
      </c>
      <c r="C59" s="136"/>
      <c r="D59" s="36" t="b">
        <f ca="1">D58=1</f>
        <v>1</v>
      </c>
      <c r="U59" s="6">
        <v>54</v>
      </c>
      <c r="V59" s="28">
        <v>2.3109999999999999E-2</v>
      </c>
      <c r="W59" s="19">
        <f t="shared" si="14"/>
        <v>3.4239999999999826E-2</v>
      </c>
      <c r="X59" s="20">
        <f t="shared" si="11"/>
        <v>0.2870956050652439</v>
      </c>
      <c r="Z59" s="10">
        <v>54</v>
      </c>
      <c r="AA59" s="98">
        <v>55</v>
      </c>
      <c r="AB59" s="94">
        <f>MIN(BASE!AB59*1.15,1)</f>
        <v>4.487472499999999E-3</v>
      </c>
      <c r="AC59" s="102">
        <f t="shared" si="12"/>
        <v>0.99551252749999997</v>
      </c>
      <c r="AD59" s="20">
        <f>PRODUCT(AC$4:AC59)</f>
        <v>0.94690808334556065</v>
      </c>
      <c r="AF59" s="15">
        <v>54</v>
      </c>
      <c r="AG59" s="57">
        <f t="shared" si="13"/>
        <v>119386.56792139384</v>
      </c>
      <c r="AH59" s="58">
        <f t="shared" si="3"/>
        <v>2387.7313584278768</v>
      </c>
      <c r="AI59" s="61">
        <f t="shared" si="4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4"/>
        <v>3.4110000000000307E-2</v>
      </c>
      <c r="X60" s="20">
        <f t="shared" si="11"/>
        <v>0.27746790781412611</v>
      </c>
      <c r="Z60" s="10">
        <v>55</v>
      </c>
      <c r="AA60" s="98">
        <v>56</v>
      </c>
      <c r="AB60" s="94">
        <f>MIN(BASE!AB60*1.15,1)</f>
        <v>4.965619499999999E-3</v>
      </c>
      <c r="AC60" s="102">
        <f t="shared" si="12"/>
        <v>0.99503438050000004</v>
      </c>
      <c r="AD60" s="20">
        <f>PRODUCT(AC$4:AC60)</f>
        <v>0.94220609810219236</v>
      </c>
      <c r="AF60" s="15">
        <v>55</v>
      </c>
      <c r="AG60" s="57">
        <f t="shared" si="13"/>
        <v>121058.51101697826</v>
      </c>
      <c r="AH60" s="58">
        <f t="shared" si="3"/>
        <v>2421.1702203395653</v>
      </c>
      <c r="AI60" s="61">
        <f t="shared" si="4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4"/>
        <v>3.3949999999999925E-2</v>
      </c>
      <c r="X61" s="20">
        <f t="shared" si="11"/>
        <v>0.26820598310842442</v>
      </c>
      <c r="Z61" s="10">
        <v>56</v>
      </c>
      <c r="AA61" s="98">
        <v>57</v>
      </c>
      <c r="AB61" s="94">
        <f>MIN(BASE!AB61*1.15,1)</f>
        <v>5.3748585000000003E-3</v>
      </c>
      <c r="AC61" s="102">
        <f t="shared" si="12"/>
        <v>0.99462514150000003</v>
      </c>
      <c r="AD61" s="20">
        <f>PRODUCT(AC$4:AC61)</f>
        <v>0.93714187364705603</v>
      </c>
      <c r="AF61" s="15">
        <v>56</v>
      </c>
      <c r="AG61" s="57">
        <f t="shared" si="13"/>
        <v>122734.22970645445</v>
      </c>
      <c r="AH61" s="58">
        <f t="shared" si="3"/>
        <v>2454.684594129089</v>
      </c>
      <c r="AI61" s="61">
        <f t="shared" si="4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4"/>
        <v>3.4329999999999972E-2</v>
      </c>
      <c r="X62" s="20">
        <f t="shared" si="11"/>
        <v>0.25915472547395796</v>
      </c>
      <c r="Z62" s="10">
        <v>57</v>
      </c>
      <c r="AA62" s="98">
        <v>58</v>
      </c>
      <c r="AB62" s="94">
        <f>MIN(BASE!AB62*1.15,1)</f>
        <v>5.9840135000000004E-3</v>
      </c>
      <c r="AC62" s="102">
        <f t="shared" si="12"/>
        <v>0.9940159865</v>
      </c>
      <c r="AD62" s="20">
        <f>PRODUCT(AC$4:AC62)</f>
        <v>0.93153400402373676</v>
      </c>
      <c r="AF62" s="15">
        <v>57</v>
      </c>
      <c r="AG62" s="57">
        <f t="shared" si="13"/>
        <v>124480.43764468047</v>
      </c>
      <c r="AH62" s="58">
        <f t="shared" si="3"/>
        <v>2489.6087528936096</v>
      </c>
      <c r="AI62" s="61">
        <f t="shared" si="4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4"/>
        <v>3.4709999999999797E-2</v>
      </c>
      <c r="X63" s="20">
        <f t="shared" si="11"/>
        <v>0.25031378703996082</v>
      </c>
      <c r="Z63" s="10">
        <v>58</v>
      </c>
      <c r="AA63" s="98">
        <v>59</v>
      </c>
      <c r="AB63" s="94">
        <f>MIN(BASE!AB63*1.15,1)</f>
        <v>6.5914779999999996E-3</v>
      </c>
      <c r="AC63" s="102">
        <f t="shared" si="12"/>
        <v>0.99340852199999996</v>
      </c>
      <c r="AD63" s="20">
        <f>PRODUCT(AC$4:AC63)</f>
        <v>0.92539381812996235</v>
      </c>
      <c r="AF63" s="15">
        <v>58</v>
      </c>
      <c r="AG63" s="57">
        <f t="shared" si="13"/>
        <v>126299.47453411572</v>
      </c>
      <c r="AH63" s="58">
        <f t="shared" si="3"/>
        <v>2525.9894906823147</v>
      </c>
      <c r="AI63" s="61">
        <f t="shared" si="4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4"/>
        <v>3.3910000000000107E-2</v>
      </c>
      <c r="X64" s="20">
        <f t="shared" si="11"/>
        <v>0.2419679499062781</v>
      </c>
      <c r="Z64" s="10">
        <v>59</v>
      </c>
      <c r="AA64" s="98">
        <v>60</v>
      </c>
      <c r="AB64" s="94">
        <f>MIN(BASE!AB64*1.15,1)</f>
        <v>7.2926559999999998E-3</v>
      </c>
      <c r="AC64" s="102">
        <f t="shared" si="12"/>
        <v>0.99270734400000005</v>
      </c>
      <c r="AD64" s="20">
        <f>PRODUCT(AC$4:AC64)</f>
        <v>0.91864523934981401</v>
      </c>
      <c r="AF64" s="15">
        <v>59</v>
      </c>
      <c r="AG64" s="57">
        <f t="shared" si="13"/>
        <v>128042.61799282162</v>
      </c>
      <c r="AH64" s="58">
        <f t="shared" si="3"/>
        <v>2560.8523598564325</v>
      </c>
      <c r="AI64" s="61">
        <f t="shared" si="4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4"/>
        <v>3.4249999999999892E-2</v>
      </c>
      <c r="X65" s="20">
        <f t="shared" si="11"/>
        <v>0.23382086289173024</v>
      </c>
      <c r="Z65" s="10">
        <v>60</v>
      </c>
      <c r="AA65" s="98">
        <v>61</v>
      </c>
      <c r="AB65" s="94">
        <f>MIN(BASE!AB65*1.15,1)</f>
        <v>8.1763734999999987E-3</v>
      </c>
      <c r="AC65" s="102">
        <f t="shared" si="12"/>
        <v>0.9918236265</v>
      </c>
      <c r="AD65" s="20">
        <f>PRODUCT(AC$4:AC65)</f>
        <v>0.91113405275889303</v>
      </c>
      <c r="AF65" s="15">
        <v>60</v>
      </c>
      <c r="AG65" s="57">
        <f t="shared" si="13"/>
        <v>129853.96258197843</v>
      </c>
      <c r="AH65" s="58">
        <f t="shared" si="3"/>
        <v>2597.0792516395686</v>
      </c>
      <c r="AI65" s="61">
        <f t="shared" si="4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4"/>
        <v>3.4590000000000121E-2</v>
      </c>
      <c r="X66" s="20">
        <f t="shared" si="11"/>
        <v>0.22587127988513864</v>
      </c>
      <c r="Z66" s="10">
        <v>61</v>
      </c>
      <c r="AA66" s="98">
        <v>62</v>
      </c>
      <c r="AB66" s="94">
        <f>MIN(BASE!AB66*1.15,1)</f>
        <v>9.1141869999999976E-3</v>
      </c>
      <c r="AC66" s="102">
        <f t="shared" si="12"/>
        <v>0.990885813</v>
      </c>
      <c r="AD66" s="20">
        <f>PRODUCT(AC$4:AC66)</f>
        <v>0.90282980661998058</v>
      </c>
      <c r="AF66" s="15">
        <v>61</v>
      </c>
      <c r="AG66" s="57">
        <f t="shared" si="13"/>
        <v>131735.71374077932</v>
      </c>
      <c r="AH66" s="58">
        <f t="shared" si="3"/>
        <v>2634.7142748155866</v>
      </c>
      <c r="AI66" s="61">
        <f t="shared" si="4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4"/>
        <v>3.4310000000000063E-2</v>
      </c>
      <c r="X67" s="20">
        <f t="shared" si="11"/>
        <v>0.2182530739119212</v>
      </c>
      <c r="Z67" s="10">
        <v>62</v>
      </c>
      <c r="AA67" s="98">
        <v>63</v>
      </c>
      <c r="AB67" s="94">
        <f>MIN(BASE!AB67*1.15,1)</f>
        <v>1.00542315E-2</v>
      </c>
      <c r="AC67" s="102">
        <f t="shared" si="12"/>
        <v>0.98994576850000005</v>
      </c>
      <c r="AD67" s="20">
        <f>PRODUCT(AC$4:AC67)</f>
        <v>0.89375254673912308</v>
      </c>
      <c r="AF67" s="15">
        <v>62</v>
      </c>
      <c r="AG67" s="57">
        <f t="shared" si="13"/>
        <v>133607.31861030194</v>
      </c>
      <c r="AH67" s="58">
        <f t="shared" si="3"/>
        <v>2672.1463722060389</v>
      </c>
      <c r="AI67" s="61">
        <f t="shared" si="4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4"/>
        <v>3.4629999999999939E-2</v>
      </c>
      <c r="X68" s="20">
        <f t="shared" si="11"/>
        <v>0.21082434086118626</v>
      </c>
      <c r="Z68" s="10">
        <v>63</v>
      </c>
      <c r="AA68" s="98">
        <v>64</v>
      </c>
      <c r="AB68" s="94">
        <f>MIN(BASE!AB68*1.15,1)</f>
        <v>1.1205864499999999E-2</v>
      </c>
      <c r="AC68" s="102">
        <f t="shared" si="12"/>
        <v>0.98879413549999995</v>
      </c>
      <c r="AD68" s="20">
        <f>PRODUCT(AC$4:AC68)</f>
        <v>0.88373727680383451</v>
      </c>
      <c r="AF68" s="15">
        <v>63</v>
      </c>
      <c r="AG68" s="57">
        <f t="shared" si="13"/>
        <v>135548.88257882578</v>
      </c>
      <c r="AH68" s="58">
        <f t="shared" si="3"/>
        <v>2710.9776515765157</v>
      </c>
      <c r="AI68" s="61">
        <f t="shared" si="4"/>
        <v>813.2932954729547</v>
      </c>
    </row>
    <row r="69" spans="21:35" x14ac:dyDescent="0.2">
      <c r="U69" s="6">
        <v>64</v>
      </c>
      <c r="V69" s="28">
        <v>2.486E-2</v>
      </c>
      <c r="W69" s="19">
        <f t="shared" si="14"/>
        <v>3.4310000000000063E-2</v>
      </c>
      <c r="X69" s="20">
        <f t="shared" si="11"/>
        <v>0.20371363934275918</v>
      </c>
      <c r="Z69" s="10">
        <v>64</v>
      </c>
      <c r="AA69" s="98">
        <v>65</v>
      </c>
      <c r="AB69" s="94">
        <f>MIN(BASE!AB69*1.15,1)</f>
        <v>1.23551975E-2</v>
      </c>
      <c r="AC69" s="102">
        <f t="shared" si="12"/>
        <v>0.98764480249999997</v>
      </c>
      <c r="AD69" s="20">
        <f>PRODUCT(AC$4:AC69)</f>
        <v>0.87281852821081096</v>
      </c>
      <c r="AF69" s="15">
        <v>64</v>
      </c>
      <c r="AG69" s="57">
        <f t="shared" si="13"/>
        <v>137474.66216804241</v>
      </c>
      <c r="AH69" s="58">
        <f t="shared" si="3"/>
        <v>2749.4932433608483</v>
      </c>
      <c r="AI69" s="61">
        <f t="shared" si="4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4"/>
        <v>3.461000000000003E-2</v>
      </c>
      <c r="X70" s="20">
        <f t="shared" si="11"/>
        <v>0.19678372420389137</v>
      </c>
      <c r="Z70" s="10">
        <v>65</v>
      </c>
      <c r="AA70" s="98">
        <v>66</v>
      </c>
      <c r="AB70" s="94">
        <f>MIN(BASE!AB70*1.15,1)</f>
        <v>1.3503023999999997E-2</v>
      </c>
      <c r="AC70" s="102">
        <f t="shared" si="12"/>
        <v>0.98649697599999997</v>
      </c>
      <c r="AD70" s="20">
        <f>PRODUCT(AC$4:AC70)</f>
        <v>0.86103283867673563</v>
      </c>
      <c r="AF70" s="15">
        <v>65</v>
      </c>
      <c r="AG70" s="57">
        <f t="shared" si="13"/>
        <v>139469.63644350096</v>
      </c>
      <c r="AH70" s="58">
        <f t="shared" ref="AH70:AH75" si="15">AG70*$S$7</f>
        <v>2789.3927288700193</v>
      </c>
      <c r="AI70" s="61">
        <f t="shared" ref="AI70:AI75" si="16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4"/>
        <v>3.4249999999999892E-2</v>
      </c>
      <c r="X71" s="20">
        <f t="shared" ref="X71:X75" si="17">EXP(-V71*U71)</f>
        <v>0.19015799495025729</v>
      </c>
      <c r="Z71" s="10">
        <v>66</v>
      </c>
      <c r="AA71" s="98">
        <v>67</v>
      </c>
      <c r="AB71" s="94">
        <f>MIN(BASE!AB71*1.15,1)</f>
        <v>1.4886243999999998E-2</v>
      </c>
      <c r="AC71" s="102">
        <f t="shared" ref="AC71:AC123" si="18">1-AB71</f>
        <v>0.98511375599999995</v>
      </c>
      <c r="AD71" s="20">
        <f>PRODUCT(AC$4:AC71)</f>
        <v>0.84821529374818105</v>
      </c>
      <c r="AF71" s="15">
        <v>66</v>
      </c>
      <c r="AG71" s="57">
        <f t="shared" ref="AG71:AG74" si="19">(AG70-AH70)*EXP(W71)</f>
        <v>141442.63242939816</v>
      </c>
      <c r="AH71" s="58">
        <f t="shared" si="15"/>
        <v>2828.8526485879634</v>
      </c>
      <c r="AI71" s="61">
        <f t="shared" si="16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20">V72*U72-V71*U71</f>
        <v>3.4530000000000172E-2</v>
      </c>
      <c r="X72" s="20">
        <f t="shared" si="17"/>
        <v>0.18370391041962611</v>
      </c>
      <c r="Z72" s="10">
        <v>67</v>
      </c>
      <c r="AA72" s="98">
        <v>68</v>
      </c>
      <c r="AB72" s="94">
        <f>MIN(BASE!AB72*1.15,1)</f>
        <v>1.64289E-2</v>
      </c>
      <c r="AC72" s="102">
        <f t="shared" si="18"/>
        <v>0.98357110000000003</v>
      </c>
      <c r="AD72" s="20">
        <f>PRODUCT(AC$4:AC72)</f>
        <v>0.83428004950872159</v>
      </c>
      <c r="AF72" s="15">
        <v>67</v>
      </c>
      <c r="AG72" s="57">
        <f t="shared" si="19"/>
        <v>143483.70905870144</v>
      </c>
      <c r="AH72" s="58">
        <f t="shared" si="15"/>
        <v>2869.6741811740289</v>
      </c>
      <c r="AI72" s="61">
        <f t="shared" si="16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20"/>
        <v>3.4129999999999994E-2</v>
      </c>
      <c r="X73" s="20">
        <f t="shared" si="17"/>
        <v>0.1775398834169705</v>
      </c>
      <c r="Z73" s="10">
        <v>68</v>
      </c>
      <c r="AA73" s="98">
        <v>69</v>
      </c>
      <c r="AB73" s="94">
        <f>MIN(BASE!AB73*1.15,1)</f>
        <v>1.8206822999999997E-2</v>
      </c>
      <c r="AC73" s="102">
        <f t="shared" si="18"/>
        <v>0.98179317700000002</v>
      </c>
      <c r="AD73" s="20">
        <f>PRODUCT(AC$4:AC73)</f>
        <v>0.81909046031488508</v>
      </c>
      <c r="AF73" s="15">
        <v>68</v>
      </c>
      <c r="AG73" s="57">
        <f t="shared" si="19"/>
        <v>145496.02922863211</v>
      </c>
      <c r="AH73" s="58">
        <f t="shared" si="15"/>
        <v>2909.9205845726424</v>
      </c>
      <c r="AI73" s="61">
        <f t="shared" si="16"/>
        <v>872.97617537179269</v>
      </c>
    </row>
    <row r="74" spans="21:35" x14ac:dyDescent="0.2">
      <c r="U74" s="6">
        <v>69</v>
      </c>
      <c r="V74" s="28">
        <v>2.555E-2</v>
      </c>
      <c r="W74" s="19">
        <f t="shared" si="20"/>
        <v>3.4389999999999921E-2</v>
      </c>
      <c r="X74" s="20">
        <f t="shared" si="17"/>
        <v>0.17153807934939544</v>
      </c>
      <c r="Z74" s="10">
        <v>69</v>
      </c>
      <c r="AA74" s="98">
        <v>70</v>
      </c>
      <c r="AB74" s="94">
        <f>MIN(BASE!AB74*1.15,1)</f>
        <v>2.0053343499999998E-2</v>
      </c>
      <c r="AC74" s="102">
        <f t="shared" si="18"/>
        <v>0.97994665650000001</v>
      </c>
      <c r="AD74" s="20">
        <f>PRODUCT(AC$4:AC74)</f>
        <v>0.80266495795661763</v>
      </c>
      <c r="AF74" s="15">
        <v>69</v>
      </c>
      <c r="AG74" s="57">
        <f t="shared" si="19"/>
        <v>147574.93613988644</v>
      </c>
      <c r="AH74" s="58">
        <f t="shared" si="15"/>
        <v>2951.498722797729</v>
      </c>
      <c r="AI74" s="61">
        <f t="shared" si="16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20"/>
        <v>3.465000000000007E-2</v>
      </c>
      <c r="X75" s="22">
        <f t="shared" si="17"/>
        <v>0.16569608199519367</v>
      </c>
      <c r="Z75" s="10">
        <v>70</v>
      </c>
      <c r="AA75" s="98">
        <v>71</v>
      </c>
      <c r="AB75" s="94">
        <f>MIN(BASE!AB75*1.15,1)</f>
        <v>2.2313369499999999E-2</v>
      </c>
      <c r="AC75" s="102">
        <f t="shared" si="18"/>
        <v>0.97768663050000004</v>
      </c>
      <c r="AD75" s="20">
        <f>PRODUCT(AC$4:AC75)</f>
        <v>0.78475479816502969</v>
      </c>
      <c r="AF75" s="16">
        <v>70</v>
      </c>
      <c r="AG75" s="62">
        <f>(AG74-AH74)*EXP(W75)</f>
        <v>149722.4701073771</v>
      </c>
      <c r="AH75" s="63">
        <f t="shared" si="15"/>
        <v>2994.4494021475421</v>
      </c>
      <c r="AI75" s="64">
        <f t="shared" si="16"/>
        <v>898.33482064426266</v>
      </c>
    </row>
    <row r="76" spans="21:35" x14ac:dyDescent="0.2">
      <c r="Z76" s="10">
        <v>71</v>
      </c>
      <c r="AA76" s="98">
        <v>72</v>
      </c>
      <c r="AB76" s="94">
        <f>MIN(BASE!AB76*1.15,1)</f>
        <v>2.4319739999999996E-2</v>
      </c>
      <c r="AC76" s="102">
        <f t="shared" si="18"/>
        <v>0.97568025999999997</v>
      </c>
      <c r="AD76" s="20">
        <f>PRODUCT(AC$4:AC76)</f>
        <v>0.76566976550990362</v>
      </c>
    </row>
    <row r="77" spans="21:35" x14ac:dyDescent="0.2">
      <c r="Z77" s="10">
        <v>72</v>
      </c>
      <c r="AA77" s="98">
        <v>73</v>
      </c>
      <c r="AB77" s="94">
        <f>MIN(BASE!AB77*1.15,1)</f>
        <v>2.6794528499999998E-2</v>
      </c>
      <c r="AC77" s="102">
        <f t="shared" si="18"/>
        <v>0.97320547150000003</v>
      </c>
      <c r="AD77" s="20">
        <f>PRODUCT(AC$4:AC77)</f>
        <v>0.74515400515636021</v>
      </c>
    </row>
    <row r="78" spans="21:35" x14ac:dyDescent="0.2">
      <c r="Z78" s="10">
        <v>73</v>
      </c>
      <c r="AA78" s="98">
        <v>74</v>
      </c>
      <c r="AB78" s="94">
        <f>MIN(BASE!AB78*1.15,1)</f>
        <v>2.9175131999999996E-2</v>
      </c>
      <c r="AC78" s="102">
        <f t="shared" si="18"/>
        <v>0.97082486800000001</v>
      </c>
      <c r="AD78" s="20">
        <f>PRODUCT(AC$4:AC78)</f>
        <v>0.72341403869559473</v>
      </c>
    </row>
    <row r="79" spans="21:35" x14ac:dyDescent="0.2">
      <c r="Z79" s="10">
        <v>74</v>
      </c>
      <c r="AA79" s="98">
        <v>75</v>
      </c>
      <c r="AB79" s="94">
        <f>MIN(BASE!AB79*1.15,1)</f>
        <v>3.2448906E-2</v>
      </c>
      <c r="AC79" s="102">
        <f t="shared" si="18"/>
        <v>0.96755109400000006</v>
      </c>
      <c r="AD79" s="20">
        <f>PRODUCT(AC$4:AC79)</f>
        <v>0.69994004455488101</v>
      </c>
    </row>
    <row r="80" spans="21:35" x14ac:dyDescent="0.2">
      <c r="Z80" s="10">
        <v>75</v>
      </c>
      <c r="AA80" s="98">
        <v>76</v>
      </c>
      <c r="AB80" s="94">
        <f>MIN(BASE!AB80*1.15,1)</f>
        <v>3.6219583499999999E-2</v>
      </c>
      <c r="AC80" s="102">
        <f t="shared" si="18"/>
        <v>0.96378041650000001</v>
      </c>
      <c r="AD80" s="20">
        <f>PRODUCT(AC$4:AC80)</f>
        <v>0.67458850766613176</v>
      </c>
    </row>
    <row r="81" spans="26:30" x14ac:dyDescent="0.2">
      <c r="Z81" s="10">
        <v>76</v>
      </c>
      <c r="AA81" s="98">
        <v>77</v>
      </c>
      <c r="AB81" s="94">
        <f>MIN(BASE!AB81*1.15,1)</f>
        <v>4.1010862999999995E-2</v>
      </c>
      <c r="AC81" s="102">
        <f t="shared" si="18"/>
        <v>0.95898913699999999</v>
      </c>
      <c r="AD81" s="20">
        <f>PRODUCT(AC$4:AC81)</f>
        <v>0.64692305079686163</v>
      </c>
    </row>
    <row r="82" spans="26:30" x14ac:dyDescent="0.2">
      <c r="Z82" s="10">
        <v>77</v>
      </c>
      <c r="AA82" s="98">
        <v>78</v>
      </c>
      <c r="AB82" s="94">
        <f>MIN(BASE!AB82*1.15,1)</f>
        <v>4.5340681999999993E-2</v>
      </c>
      <c r="AC82" s="102">
        <f t="shared" si="18"/>
        <v>0.95465931800000003</v>
      </c>
      <c r="AD82" s="20">
        <f>PRODUCT(AC$4:AC82)</f>
        <v>0.61759111847221126</v>
      </c>
    </row>
    <row r="83" spans="26:30" x14ac:dyDescent="0.2">
      <c r="Z83" s="10">
        <v>78</v>
      </c>
      <c r="AA83" s="98">
        <v>79</v>
      </c>
      <c r="AB83" s="94">
        <f>MIN(BASE!AB83*1.15,1)</f>
        <v>5.1103814999999997E-2</v>
      </c>
      <c r="AC83" s="102">
        <f t="shared" si="18"/>
        <v>0.94889618499999995</v>
      </c>
      <c r="AD83" s="20">
        <f>PRODUCT(AC$4:AC83)</f>
        <v>0.58602985620816428</v>
      </c>
    </row>
    <row r="84" spans="26:30" x14ac:dyDescent="0.2">
      <c r="Z84" s="10">
        <v>79</v>
      </c>
      <c r="AA84" s="98">
        <v>80</v>
      </c>
      <c r="AB84" s="94">
        <f>MIN(BASE!AB84*1.15,1)</f>
        <v>5.6649402499999994E-2</v>
      </c>
      <c r="AC84" s="102">
        <f t="shared" si="18"/>
        <v>0.94335059750000005</v>
      </c>
      <c r="AD84" s="20">
        <f>PRODUCT(AC$4:AC84)</f>
        <v>0.55283161500681088</v>
      </c>
    </row>
    <row r="85" spans="26:30" x14ac:dyDescent="0.2">
      <c r="Z85" s="10">
        <v>80</v>
      </c>
      <c r="AA85" s="98">
        <v>81</v>
      </c>
      <c r="AB85" s="94">
        <f>MIN(BASE!AB85*1.15,1)</f>
        <v>6.2769552999999992E-2</v>
      </c>
      <c r="AC85" s="102">
        <f t="shared" si="18"/>
        <v>0.93723044700000002</v>
      </c>
      <c r="AD85" s="20">
        <f>PRODUCT(AC$4:AC85)</f>
        <v>0.51813062164856527</v>
      </c>
    </row>
    <row r="86" spans="26:30" x14ac:dyDescent="0.2">
      <c r="Z86" s="10">
        <v>81</v>
      </c>
      <c r="AA86" s="98">
        <v>82</v>
      </c>
      <c r="AB86" s="94">
        <f>MIN(BASE!AB86*1.15,1)</f>
        <v>6.9324886500000002E-2</v>
      </c>
      <c r="AC86" s="102">
        <f t="shared" si="18"/>
        <v>0.93067511349999998</v>
      </c>
      <c r="AD86" s="20">
        <f>PRODUCT(AC$4:AC86)</f>
        <v>0.48221127511060402</v>
      </c>
    </row>
    <row r="87" spans="26:30" x14ac:dyDescent="0.2">
      <c r="Z87" s="10">
        <v>82</v>
      </c>
      <c r="AA87" s="98">
        <v>83</v>
      </c>
      <c r="AB87" s="94">
        <f>MIN(BASE!AB87*1.15,1)</f>
        <v>7.5527802499999991E-2</v>
      </c>
      <c r="AC87" s="102">
        <f t="shared" si="18"/>
        <v>0.92447219749999998</v>
      </c>
      <c r="AD87" s="20">
        <f>PRODUCT(AC$4:AC87)</f>
        <v>0.44579091716077712</v>
      </c>
    </row>
    <row r="88" spans="26:30" x14ac:dyDescent="0.2">
      <c r="Z88" s="10">
        <v>83</v>
      </c>
      <c r="AA88" s="98">
        <v>84</v>
      </c>
      <c r="AB88" s="94">
        <f>MIN(BASE!AB88*1.15,1)</f>
        <v>8.4388932E-2</v>
      </c>
      <c r="AC88" s="102">
        <f t="shared" si="18"/>
        <v>0.91561106800000003</v>
      </c>
      <c r="AD88" s="20">
        <f>PRODUCT(AC$4:AC88)</f>
        <v>0.40817109776627869</v>
      </c>
    </row>
    <row r="89" spans="26:30" x14ac:dyDescent="0.2">
      <c r="Z89" s="10">
        <v>84</v>
      </c>
      <c r="AA89" s="98">
        <v>85</v>
      </c>
      <c r="AB89" s="94">
        <f>MIN(BASE!AB89*1.15,1)</f>
        <v>9.57687225E-2</v>
      </c>
      <c r="AC89" s="102">
        <f t="shared" si="18"/>
        <v>0.90423127749999999</v>
      </c>
      <c r="AD89" s="20">
        <f>PRODUCT(AC$4:AC89)</f>
        <v>0.36908107317177957</v>
      </c>
    </row>
    <row r="90" spans="26:30" x14ac:dyDescent="0.2">
      <c r="Z90" s="10">
        <v>85</v>
      </c>
      <c r="AA90" s="98">
        <v>86</v>
      </c>
      <c r="AB90" s="94">
        <f>MIN(BASE!AB90*1.15,1)</f>
        <v>0.110493518</v>
      </c>
      <c r="AC90" s="102">
        <f t="shared" si="18"/>
        <v>0.88950648200000004</v>
      </c>
      <c r="AD90" s="20">
        <f>PRODUCT(AC$4:AC90)</f>
        <v>0.32830000696981426</v>
      </c>
    </row>
    <row r="91" spans="26:30" x14ac:dyDescent="0.2">
      <c r="Z91" s="10">
        <v>86</v>
      </c>
      <c r="AA91" s="98">
        <v>87</v>
      </c>
      <c r="AB91" s="94">
        <f>MIN(BASE!AB91*1.15,1)</f>
        <v>0.12562419449999998</v>
      </c>
      <c r="AC91" s="102">
        <f t="shared" si="18"/>
        <v>0.87437580550000005</v>
      </c>
      <c r="AD91" s="20">
        <f>PRODUCT(AC$4:AC91)</f>
        <v>0.28705758303988699</v>
      </c>
    </row>
    <row r="92" spans="26:30" x14ac:dyDescent="0.2">
      <c r="Z92" s="10">
        <v>87</v>
      </c>
      <c r="AA92" s="98">
        <v>88</v>
      </c>
      <c r="AB92" s="94">
        <f>MIN(BASE!AB92*1.15,1)</f>
        <v>0.1422582315</v>
      </c>
      <c r="AC92" s="102">
        <f t="shared" si="18"/>
        <v>0.85774176849999995</v>
      </c>
      <c r="AD92" s="20">
        <f>PRODUCT(AC$4:AC92)</f>
        <v>0.24622127893796825</v>
      </c>
    </row>
    <row r="93" spans="26:30" x14ac:dyDescent="0.2">
      <c r="Z93" s="10">
        <v>88</v>
      </c>
      <c r="AA93" s="98">
        <v>89</v>
      </c>
      <c r="AB93" s="94">
        <f>MIN(BASE!AB93*1.15,1)</f>
        <v>0.16046236350000001</v>
      </c>
      <c r="AC93" s="102">
        <f t="shared" si="18"/>
        <v>0.83953763650000002</v>
      </c>
      <c r="AD93" s="20">
        <f>PRODUCT(AC$4:AC93)</f>
        <v>0.2067120305755891</v>
      </c>
    </row>
    <row r="94" spans="26:30" x14ac:dyDescent="0.2">
      <c r="Z94" s="10">
        <v>89</v>
      </c>
      <c r="AA94" s="98">
        <v>90</v>
      </c>
      <c r="AB94" s="94">
        <f>MIN(BASE!AB94*1.15,1)</f>
        <v>0.18012959450000002</v>
      </c>
      <c r="AC94" s="102">
        <f t="shared" si="18"/>
        <v>0.81987040550000001</v>
      </c>
      <c r="AD94" s="20">
        <f>PRODUCT(AC$4:AC94)</f>
        <v>0.16947707632973663</v>
      </c>
    </row>
    <row r="95" spans="26:30" x14ac:dyDescent="0.2">
      <c r="Z95" s="10">
        <v>90</v>
      </c>
      <c r="AA95" s="98">
        <v>91</v>
      </c>
      <c r="AB95" s="94">
        <f>MIN(BASE!AB95*1.15,1)</f>
        <v>0.19930424599999999</v>
      </c>
      <c r="AC95" s="102">
        <f t="shared" si="18"/>
        <v>0.80069575400000004</v>
      </c>
      <c r="AD95" s="20">
        <f>PRODUCT(AC$4:AC95)</f>
        <v>0.13569957541755404</v>
      </c>
    </row>
    <row r="96" spans="26:30" x14ac:dyDescent="0.2">
      <c r="Z96" s="10">
        <v>91</v>
      </c>
      <c r="AA96" s="98">
        <v>92</v>
      </c>
      <c r="AB96" s="94">
        <f>MIN(BASE!AB96*1.15,1)</f>
        <v>0.22097374199999997</v>
      </c>
      <c r="AC96" s="102">
        <f t="shared" si="18"/>
        <v>0.77902625800000003</v>
      </c>
      <c r="AD96" s="20">
        <f>PRODUCT(AC$4:AC96)</f>
        <v>0.10571353244972591</v>
      </c>
    </row>
    <row r="97" spans="26:30" x14ac:dyDescent="0.2">
      <c r="Z97" s="10">
        <v>92</v>
      </c>
      <c r="AA97" s="98">
        <v>93</v>
      </c>
      <c r="AB97" s="94">
        <f>MIN(BASE!AB97*1.15,1)</f>
        <v>0.24169108399999997</v>
      </c>
      <c r="AC97" s="102">
        <f t="shared" si="18"/>
        <v>0.75830891600000006</v>
      </c>
      <c r="AD97" s="20">
        <f>PRODUCT(AC$4:AC97)</f>
        <v>8.0163514198482486E-2</v>
      </c>
    </row>
    <row r="98" spans="26:30" x14ac:dyDescent="0.2">
      <c r="Z98" s="10">
        <v>93</v>
      </c>
      <c r="AA98" s="98">
        <v>94</v>
      </c>
      <c r="AB98" s="94">
        <f>MIN(BASE!AB98*1.15,1)</f>
        <v>0.26388557800000001</v>
      </c>
      <c r="AC98" s="102">
        <f t="shared" si="18"/>
        <v>0.73611442199999999</v>
      </c>
      <c r="AD98" s="20">
        <f>PRODUCT(AC$4:AC98)</f>
        <v>5.9009518919704726E-2</v>
      </c>
    </row>
    <row r="99" spans="26:30" x14ac:dyDescent="0.2">
      <c r="Z99" s="10">
        <v>94</v>
      </c>
      <c r="AA99" s="98">
        <v>95</v>
      </c>
      <c r="AB99" s="94">
        <f>MIN(BASE!AB99*1.15,1)</f>
        <v>0.28836359249999993</v>
      </c>
      <c r="AC99" s="102">
        <f t="shared" si="18"/>
        <v>0.71163640750000012</v>
      </c>
      <c r="AD99" s="20">
        <f>PRODUCT(AC$4:AC99)</f>
        <v>4.1993322052321959E-2</v>
      </c>
    </row>
    <row r="100" spans="26:30" x14ac:dyDescent="0.2">
      <c r="Z100" s="10">
        <v>95</v>
      </c>
      <c r="AA100" s="98">
        <v>96</v>
      </c>
      <c r="AB100" s="94">
        <f>MIN(BASE!AB100*1.15,1)</f>
        <v>0.31608096149999998</v>
      </c>
      <c r="AC100" s="102">
        <f t="shared" si="18"/>
        <v>0.68391903850000002</v>
      </c>
      <c r="AD100" s="20">
        <f>PRODUCT(AC$4:AC100)</f>
        <v>2.872003244144488E-2</v>
      </c>
    </row>
    <row r="101" spans="26:30" x14ac:dyDescent="0.2">
      <c r="Z101" s="10">
        <v>96</v>
      </c>
      <c r="AA101" s="98">
        <v>97</v>
      </c>
      <c r="AB101" s="94">
        <f>MIN(BASE!AB101*1.15,1)</f>
        <v>0.33865954399999998</v>
      </c>
      <c r="AC101" s="102">
        <f t="shared" si="18"/>
        <v>0.66134045600000002</v>
      </c>
      <c r="AD101" s="20">
        <f>PRODUCT(AC$4:AC101)</f>
        <v>1.8993719351159951E-2</v>
      </c>
    </row>
    <row r="102" spans="26:30" x14ac:dyDescent="0.2">
      <c r="Z102" s="10">
        <v>97</v>
      </c>
      <c r="AA102" s="98">
        <v>98</v>
      </c>
      <c r="AB102" s="94">
        <f>MIN(BASE!AB102*1.15,1)</f>
        <v>0.36256451349999996</v>
      </c>
      <c r="AC102" s="102">
        <f t="shared" si="18"/>
        <v>0.63743548650000004</v>
      </c>
      <c r="AD102" s="20">
        <f>PRODUCT(AC$4:AC102)</f>
        <v>1.2107270735051108E-2</v>
      </c>
    </row>
    <row r="103" spans="26:30" x14ac:dyDescent="0.2">
      <c r="Z103" s="10">
        <v>98</v>
      </c>
      <c r="AA103" s="98">
        <v>99</v>
      </c>
      <c r="AB103" s="94">
        <f>MIN(BASE!AB103*1.15,1)</f>
        <v>0.38708462949999994</v>
      </c>
      <c r="AC103" s="102">
        <f t="shared" si="18"/>
        <v>0.61291537050000011</v>
      </c>
      <c r="AD103" s="20">
        <f>PRODUCT(AC$4:AC103)</f>
        <v>7.4207323283176588E-3</v>
      </c>
    </row>
    <row r="104" spans="26:30" x14ac:dyDescent="0.2">
      <c r="Z104" s="10">
        <v>99</v>
      </c>
      <c r="AA104" s="98">
        <v>100</v>
      </c>
      <c r="AB104" s="94">
        <f>MIN(BASE!AB104*1.15,1)</f>
        <v>0.41380023349999995</v>
      </c>
      <c r="AC104" s="102">
        <f t="shared" si="18"/>
        <v>0.58619976650000005</v>
      </c>
      <c r="AD104" s="20">
        <f>PRODUCT(AC$4:AC104)</f>
        <v>4.3500315581188132E-3</v>
      </c>
    </row>
    <row r="105" spans="26:30" x14ac:dyDescent="0.2">
      <c r="Z105" s="10">
        <v>100</v>
      </c>
      <c r="AA105" s="98">
        <v>101</v>
      </c>
      <c r="AB105" s="94">
        <f>MIN(BASE!AB105*1.15,1)</f>
        <v>0.44885110649999999</v>
      </c>
      <c r="AC105" s="102">
        <f t="shared" si="18"/>
        <v>0.55114889349999996</v>
      </c>
      <c r="AD105" s="20">
        <f>PRODUCT(AC$4:AC105)</f>
        <v>2.3975150799472648E-3</v>
      </c>
    </row>
    <row r="106" spans="26:30" x14ac:dyDescent="0.2">
      <c r="Z106" s="10">
        <v>101</v>
      </c>
      <c r="AA106" s="98">
        <v>102</v>
      </c>
      <c r="AB106" s="94">
        <f>MIN(BASE!AB106*1.15,1)</f>
        <v>0.49169049249999996</v>
      </c>
      <c r="AC106" s="102">
        <f t="shared" si="18"/>
        <v>0.50830950750000004</v>
      </c>
      <c r="AD106" s="20">
        <f>PRODUCT(AC$4:AC106)</f>
        <v>1.2186797095118174E-3</v>
      </c>
    </row>
    <row r="107" spans="26:30" x14ac:dyDescent="0.2">
      <c r="Z107" s="10">
        <v>102</v>
      </c>
      <c r="AA107" s="98">
        <v>103</v>
      </c>
      <c r="AB107" s="94">
        <f>MIN(BASE!AB107*1.15,1)</f>
        <v>0.5299544424999999</v>
      </c>
      <c r="AC107" s="102">
        <f t="shared" si="18"/>
        <v>0.4700455575000001</v>
      </c>
      <c r="AD107" s="20">
        <f>PRODUCT(AC$4:AC107)</f>
        <v>5.7283498347142044E-4</v>
      </c>
    </row>
    <row r="108" spans="26:30" x14ac:dyDescent="0.2">
      <c r="Z108" s="10">
        <v>103</v>
      </c>
      <c r="AA108" s="98">
        <v>104</v>
      </c>
      <c r="AB108" s="94">
        <f>MIN(BASE!AB108*1.15,1)</f>
        <v>0.568811022</v>
      </c>
      <c r="AC108" s="102">
        <f t="shared" si="18"/>
        <v>0.431188978</v>
      </c>
      <c r="AD108" s="20">
        <f>PRODUCT(AC$4:AC108)</f>
        <v>2.4700013108568868E-4</v>
      </c>
    </row>
    <row r="109" spans="26:30" x14ac:dyDescent="0.2">
      <c r="Z109" s="10">
        <v>104</v>
      </c>
      <c r="AA109" s="98">
        <v>105</v>
      </c>
      <c r="AB109" s="94">
        <f>MIN(BASE!AB109*1.15,1)</f>
        <v>0.60792721399999983</v>
      </c>
      <c r="AC109" s="102">
        <f t="shared" si="18"/>
        <v>0.39207278600000017</v>
      </c>
      <c r="AD109" s="20">
        <f>PRODUCT(AC$4:AC109)</f>
        <v>9.684202953713121E-5</v>
      </c>
    </row>
    <row r="110" spans="26:30" x14ac:dyDescent="0.2">
      <c r="Z110" s="10">
        <v>105</v>
      </c>
      <c r="AA110" s="98">
        <v>106</v>
      </c>
      <c r="AB110" s="94">
        <f>MIN(BASE!AB110*1.15,1)</f>
        <v>0.64695134849999991</v>
      </c>
      <c r="AC110" s="102">
        <f t="shared" si="18"/>
        <v>0.35304865150000009</v>
      </c>
      <c r="AD110" s="20">
        <f>PRODUCT(AC$4:AC110)</f>
        <v>3.418994793660735E-5</v>
      </c>
    </row>
    <row r="111" spans="26:30" x14ac:dyDescent="0.2">
      <c r="Z111" s="10">
        <v>106</v>
      </c>
      <c r="AA111" s="98">
        <v>107</v>
      </c>
      <c r="AB111" s="94">
        <f>MIN(BASE!AB111*1.15,1)</f>
        <v>0.68553449249999987</v>
      </c>
      <c r="AC111" s="102">
        <f t="shared" si="18"/>
        <v>0.31446550750000013</v>
      </c>
      <c r="AD111" s="20">
        <f>PRODUCT(AC$4:AC111)</f>
        <v>1.0751559329283813E-5</v>
      </c>
    </row>
    <row r="112" spans="26:30" x14ac:dyDescent="0.2">
      <c r="Z112" s="10">
        <v>107</v>
      </c>
      <c r="AA112" s="98">
        <v>108</v>
      </c>
      <c r="AB112" s="94">
        <f>MIN(BASE!AB112*1.15,1)</f>
        <v>0.72333395749999985</v>
      </c>
      <c r="AC112" s="102">
        <f t="shared" si="18"/>
        <v>0.27666604250000015</v>
      </c>
      <c r="AD112" s="20">
        <f>PRODUCT(AC$4:AC112)</f>
        <v>2.9745913703369083E-6</v>
      </c>
    </row>
    <row r="113" spans="26:30" x14ac:dyDescent="0.2">
      <c r="Z113" s="10">
        <v>108</v>
      </c>
      <c r="AA113" s="98">
        <v>109</v>
      </c>
      <c r="AB113" s="94">
        <f>MIN(BASE!AB113*1.15,1)</f>
        <v>0.76003458599999996</v>
      </c>
      <c r="AC113" s="102">
        <f t="shared" si="18"/>
        <v>0.23996541400000004</v>
      </c>
      <c r="AD113" s="20">
        <f>PRODUCT(AC$4:AC113)</f>
        <v>7.1379904966372368E-7</v>
      </c>
    </row>
    <row r="114" spans="26:30" x14ac:dyDescent="0.2">
      <c r="Z114" s="10">
        <v>109</v>
      </c>
      <c r="AA114" s="98">
        <v>110</v>
      </c>
      <c r="AB114" s="94">
        <f>MIN(BASE!AB114*1.15,1)</f>
        <v>0.7953473714999999</v>
      </c>
      <c r="AC114" s="102">
        <f t="shared" si="18"/>
        <v>0.2046526285000001</v>
      </c>
      <c r="AD114" s="20">
        <f>PRODUCT(AC$4:AC114)</f>
        <v>1.4608085173448316E-7</v>
      </c>
    </row>
    <row r="115" spans="26:30" x14ac:dyDescent="0.2">
      <c r="Z115" s="10">
        <v>110</v>
      </c>
      <c r="AA115" s="98">
        <v>111</v>
      </c>
      <c r="AB115" s="94">
        <f>MIN(BASE!AB115*1.15,1)</f>
        <v>0.82902585749999991</v>
      </c>
      <c r="AC115" s="102">
        <f t="shared" si="18"/>
        <v>0.17097414250000009</v>
      </c>
      <c r="AD115" s="20">
        <f>PRODUCT(AC$4:AC115)</f>
        <v>2.4976048360972911E-8</v>
      </c>
    </row>
    <row r="116" spans="26:30" x14ac:dyDescent="0.2">
      <c r="Z116" s="10">
        <v>111</v>
      </c>
      <c r="AA116" s="98">
        <v>112</v>
      </c>
      <c r="AB116" s="94">
        <f>MIN(BASE!AB116*1.15,1)</f>
        <v>0.86086701149999989</v>
      </c>
      <c r="AC116" s="102">
        <f t="shared" si="18"/>
        <v>0.13913298850000011</v>
      </c>
      <c r="AD116" s="20">
        <f>PRODUCT(AC$4:AC116)</f>
        <v>3.4749922493826905E-9</v>
      </c>
    </row>
    <row r="117" spans="26:30" x14ac:dyDescent="0.2">
      <c r="Z117" s="10">
        <v>112</v>
      </c>
      <c r="AA117" s="98">
        <v>113</v>
      </c>
      <c r="AB117" s="94">
        <f>MIN(BASE!AB117*1.15,1)</f>
        <v>0.89071813649999998</v>
      </c>
      <c r="AC117" s="102">
        <f t="shared" si="18"/>
        <v>0.10928186350000002</v>
      </c>
      <c r="AD117" s="20">
        <f>PRODUCT(AC$4:AC117)</f>
        <v>3.797536286605972E-10</v>
      </c>
    </row>
    <row r="118" spans="26:30" x14ac:dyDescent="0.2">
      <c r="Z118" s="10">
        <v>113</v>
      </c>
      <c r="AA118" s="98">
        <v>114</v>
      </c>
      <c r="AB118" s="94">
        <f>MIN(BASE!AB118*1.15,1)</f>
        <v>0.91847062649999989</v>
      </c>
      <c r="AC118" s="102">
        <f t="shared" si="18"/>
        <v>8.1529373500000113E-2</v>
      </c>
      <c r="AD118" s="20">
        <f>PRODUCT(AC$4:AC118)</f>
        <v>3.0961075429050179E-11</v>
      </c>
    </row>
    <row r="119" spans="26:30" x14ac:dyDescent="0.2">
      <c r="Z119" s="10">
        <v>114</v>
      </c>
      <c r="AA119" s="98">
        <v>115</v>
      </c>
      <c r="AB119" s="94">
        <f>MIN(BASE!AB119*1.15,1)</f>
        <v>0.94406449749999999</v>
      </c>
      <c r="AC119" s="102">
        <f t="shared" si="18"/>
        <v>5.5935502500000012E-2</v>
      </c>
      <c r="AD119" s="20">
        <f>PRODUCT(AC$4:AC119)</f>
        <v>1.7318233120643251E-12</v>
      </c>
    </row>
    <row r="120" spans="26:30" x14ac:dyDescent="0.2">
      <c r="Z120" s="10">
        <v>115</v>
      </c>
      <c r="AA120" s="98">
        <v>116</v>
      </c>
      <c r="AB120" s="94">
        <f>MIN(BASE!AB120*1.15,1)</f>
        <v>0.96747986599999991</v>
      </c>
      <c r="AC120" s="102">
        <f t="shared" si="18"/>
        <v>3.2520134000000089E-2</v>
      </c>
      <c r="AD120" s="20">
        <f>PRODUCT(AC$4:AC120)</f>
        <v>5.6319126172655821E-14</v>
      </c>
    </row>
    <row r="121" spans="26:30" x14ac:dyDescent="0.2">
      <c r="Z121" s="10">
        <v>116</v>
      </c>
      <c r="AA121" s="98">
        <v>117</v>
      </c>
      <c r="AB121" s="94">
        <f>MIN(BASE!AB121*1.15,1)</f>
        <v>0.98873674199999995</v>
      </c>
      <c r="AC121" s="102">
        <f t="shared" si="18"/>
        <v>1.1263258000000054E-2</v>
      </c>
      <c r="AD121" s="20">
        <f>PRODUCT(AC$4:AC121)</f>
        <v>6.3433684841717805E-16</v>
      </c>
    </row>
    <row r="122" spans="26:30" x14ac:dyDescent="0.2">
      <c r="Z122" s="10">
        <v>117</v>
      </c>
      <c r="AA122" s="98">
        <v>118</v>
      </c>
      <c r="AB122" s="94">
        <f>MIN(BASE!AB122*1.15,1)</f>
        <v>1</v>
      </c>
      <c r="AC122" s="102">
        <f t="shared" si="18"/>
        <v>0</v>
      </c>
      <c r="AD122" s="20">
        <f>PRODUCT(AC$4:AC122)</f>
        <v>0</v>
      </c>
    </row>
    <row r="123" spans="26:30" x14ac:dyDescent="0.2">
      <c r="Z123" s="10">
        <v>118</v>
      </c>
      <c r="AA123" s="98">
        <v>119</v>
      </c>
      <c r="AB123" s="94">
        <f>MIN(BASE!AB123*1.15,1)</f>
        <v>1</v>
      </c>
      <c r="AC123" s="102">
        <f t="shared" si="18"/>
        <v>0</v>
      </c>
      <c r="AD123" s="20">
        <f>PRODUCT(AC$4:AC123)</f>
        <v>0</v>
      </c>
    </row>
    <row r="124" spans="26:30" ht="17" thickBot="1" x14ac:dyDescent="0.25">
      <c r="Z124" s="12">
        <v>119</v>
      </c>
      <c r="AA124" s="99">
        <v>120</v>
      </c>
      <c r="AB124" s="95">
        <f>MIN(BASE!AB124*1.15,1)</f>
        <v>1</v>
      </c>
      <c r="AC124" s="103">
        <f>1-AB124</f>
        <v>0</v>
      </c>
      <c r="AD124" s="22">
        <f>PRODUCT(AC$4:AC124)</f>
        <v>0</v>
      </c>
    </row>
  </sheetData>
  <mergeCells count="9">
    <mergeCell ref="L3:M3"/>
    <mergeCell ref="N3:O3"/>
    <mergeCell ref="B55:C55"/>
    <mergeCell ref="R27:S27"/>
    <mergeCell ref="B58:C58"/>
    <mergeCell ref="B59:C59"/>
    <mergeCell ref="D3:E3"/>
    <mergeCell ref="F3:G3"/>
    <mergeCell ref="I3:J3"/>
  </mergeCells>
  <conditionalFormatting sqref="D59">
    <cfRule type="cellIs" dxfId="11" priority="1" operator="equal">
      <formula>FALSE</formula>
    </cfRule>
    <cfRule type="cellIs" dxfId="10" priority="2" operator="equal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799C-01F2-FD43-B25C-D5568DE40B19}">
  <dimension ref="A1:AI124"/>
  <sheetViews>
    <sheetView showGridLines="0" zoomScaleNormal="100" workbookViewId="0"/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55</v>
      </c>
    </row>
    <row r="2" spans="1:35" ht="17" thickBot="1" x14ac:dyDescent="0.25"/>
    <row r="3" spans="1:35" ht="17" thickBot="1" x14ac:dyDescent="0.25">
      <c r="D3" s="139" t="s">
        <v>29</v>
      </c>
      <c r="E3" s="140"/>
      <c r="F3" s="139" t="s">
        <v>25</v>
      </c>
      <c r="G3" s="140"/>
      <c r="I3" s="139" t="s">
        <v>26</v>
      </c>
      <c r="J3" s="140"/>
      <c r="L3" s="131" t="s">
        <v>33</v>
      </c>
      <c r="M3" s="132"/>
      <c r="N3" s="133" t="s">
        <v>34</v>
      </c>
      <c r="O3" s="134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5.5101647500000002E-3</v>
      </c>
      <c r="E5" s="43">
        <f>$S$9</f>
        <v>0.22499999999999998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607.06936155477604</v>
      </c>
      <c r="J5" s="45" cm="1">
        <f t="array" aca="1" ref="J5" ca="1">E5*(G5-H5)*OFFSET($X$5:$X$75,B5,0,1)</f>
        <v>22045.492118105354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22065.003245366112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4.7263369966325753E-3</v>
      </c>
      <c r="E6" s="47">
        <f t="shared" ref="E6:E54" ca="1" si="1">(1-$S$9)^B5*PRODUCT(OFFSET($AC$5:$AC$124,$C$5,0,B5))*$S$9</f>
        <v>0.17313521293124998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515.28956987456638</v>
      </c>
      <c r="J6" s="49" cm="1">
        <f t="array" aca="1" ref="J6" ca="1">E6*(G6-H6)*OFFSET($X$5:$X$75,B6,0,1)</f>
        <v>16624.473209172342</v>
      </c>
      <c r="K6" s="72">
        <f ca="1">K5-D5-E5</f>
        <v>0.76948983525000003</v>
      </c>
      <c r="L6" s="67">
        <f t="shared" si="0"/>
        <v>52.019999999999996</v>
      </c>
      <c r="M6" s="68" cm="1">
        <f t="array" aca="1" ref="M6" ca="1">L6*K6*OFFSET($X$5:$X$75,B6,0,1)</f>
        <v>39.681327011134314</v>
      </c>
      <c r="N6" s="67">
        <f>AI7</f>
        <v>593.14978041087761</v>
      </c>
      <c r="O6" s="81" cm="1">
        <f t="array" aca="1" ref="O6" ca="1">N6*K6*OFFSET($X$5:$X$75,B6,0,1)</f>
        <v>452.46002312700011</v>
      </c>
      <c r="P6" s="85">
        <f t="shared" ref="P6:P53" ca="1" si="2">D6*(F6-H6)+E6*(G6-H6)+L6*K6-N6*K6</f>
        <v>16873.481183208827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69" si="3">AG6*$S$7</f>
        <v>1996.5030607143231</v>
      </c>
      <c r="AI6" s="61">
        <f t="shared" ref="AI6:AI69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4.0086826091277235E-3</v>
      </c>
      <c r="E7" s="47">
        <f t="shared" ca="1" si="1"/>
        <v>0.13311636419747644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431.67422372859687</v>
      </c>
      <c r="J7" s="49" cm="1">
        <f t="array" aca="1" ref="J7" ca="1">E7*(G7-H7)*OFFSET($X$5:$X$75,B7,0,1)</f>
        <v>12526.198938428355</v>
      </c>
      <c r="K7" s="72">
        <f t="shared" ref="K7:K54" ca="1" si="9">K6-D6-E6</f>
        <v>0.59162828532211742</v>
      </c>
      <c r="L7" s="67">
        <f t="shared" si="0"/>
        <v>53.060399999999994</v>
      </c>
      <c r="M7" s="68" cm="1">
        <f t="array" aca="1" ref="M7" ca="1">L7*K7*OFFSET($X$5:$X$75,B7,0,1)</f>
        <v>30.73690806450437</v>
      </c>
      <c r="N7" s="67">
        <f t="shared" ref="N7:N54" si="10">AI8</f>
        <v>588.52195962853375</v>
      </c>
      <c r="O7" s="81" cm="1">
        <f t="array" aca="1" ref="O7" ca="1">N7*K7*OFFSET($X$5:$X$75,B7,0,1)</f>
        <v>340.91988313401703</v>
      </c>
      <c r="P7" s="85">
        <f t="shared" ca="1" si="2"/>
        <v>12917.262622655968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98858.296735146258</v>
      </c>
      <c r="AH7" s="58">
        <f t="shared" si="3"/>
        <v>1977.1659347029251</v>
      </c>
      <c r="AI7" s="61">
        <f t="shared" si="4"/>
        <v>593.14978041087761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3.4323076711760166E-3</v>
      </c>
      <c r="E8" s="47">
        <f t="shared" ca="1" si="1"/>
        <v>0.1022632286659905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365.17305206276399</v>
      </c>
      <c r="J8" s="49" cm="1">
        <f t="array" aca="1" ref="J8" ca="1">E8*(G8-H8)*OFFSET($X$5:$X$75,B8,0,1)</f>
        <v>9430.4560502858894</v>
      </c>
      <c r="K8" s="72">
        <f t="shared" ca="1" si="9"/>
        <v>0.45450323851551333</v>
      </c>
      <c r="L8" s="67">
        <f t="shared" si="0"/>
        <v>54.121608000000002</v>
      </c>
      <c r="M8" s="68" cm="1">
        <f t="array" aca="1" ref="M8" ca="1">L8*K8*OFFSET($X$5:$X$75,B8,0,1)</f>
        <v>23.796137430480069</v>
      </c>
      <c r="N8" s="67">
        <f t="shared" si="10"/>
        <v>583.75509282094652</v>
      </c>
      <c r="O8" s="81" cm="1">
        <f t="array" aca="1" ref="O8" ca="1">N8*K8*OFFSET($X$5:$X$75,B8,0,1)</f>
        <v>256.66488723893593</v>
      </c>
      <c r="P8" s="85">
        <f t="shared" ca="1" si="2"/>
        <v>9885.1776208991159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98086.993271422281</v>
      </c>
      <c r="AH8" s="58">
        <f t="shared" si="3"/>
        <v>1961.7398654284457</v>
      </c>
      <c r="AI8" s="61">
        <f t="shared" si="4"/>
        <v>588.52195962853375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2.9042875988690075E-3</v>
      </c>
      <c r="E9" s="47">
        <f t="shared" ca="1" si="1"/>
        <v>7.8481732990128047E-2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305.43489876219047</v>
      </c>
      <c r="J9" s="49" cm="1">
        <f t="array" aca="1" ref="J9" ca="1">E9*(G9-H9)*OFFSET($X$5:$X$75,B9,0,1)</f>
        <v>7092.6261198973789</v>
      </c>
      <c r="K9" s="72">
        <f t="shared" ca="1" si="9"/>
        <v>0.34880770217834678</v>
      </c>
      <c r="L9" s="67">
        <f t="shared" si="0"/>
        <v>55.204040159999998</v>
      </c>
      <c r="M9" s="68" cm="1">
        <f t="array" aca="1" ref="M9" ca="1">L9*K9*OFFSET($X$5:$X$75,B9,0,1)</f>
        <v>18.412902407053313</v>
      </c>
      <c r="N9" s="67">
        <f t="shared" si="10"/>
        <v>578.74897014169665</v>
      </c>
      <c r="O9" s="81" cm="1">
        <f t="array" aca="1" ref="O9" ca="1">N9*K9*OFFSET($X$5:$X$75,B9,0,1)</f>
        <v>193.03747107124184</v>
      </c>
      <c r="P9" s="85">
        <f t="shared" ca="1" si="2"/>
        <v>7554.0270281352368</v>
      </c>
      <c r="R9" s="33" t="s">
        <v>14</v>
      </c>
      <c r="S9" s="104">
        <f>MIN(1,BASE!S9*1.5)</f>
        <v>0.22499999999999998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97292.515470157741</v>
      </c>
      <c r="AH9" s="58">
        <f t="shared" si="3"/>
        <v>1945.8503094031548</v>
      </c>
      <c r="AI9" s="61">
        <f t="shared" si="4"/>
        <v>583.75509282094652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2.4335009331143877E-3</v>
      </c>
      <c r="E10" s="47">
        <f t="shared" ca="1" si="1"/>
        <v>6.01698783576037E-2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252.91398857427842</v>
      </c>
      <c r="J10" s="49" cm="1">
        <f t="array" aca="1" ref="J10" ca="1">E10*(G10-H10)*OFFSET($X$5:$X$75,B10,0,1)</f>
        <v>5328.9656303310721</v>
      </c>
      <c r="K10" s="72">
        <f t="shared" ca="1" si="9"/>
        <v>0.2674216815893497</v>
      </c>
      <c r="L10" s="67">
        <f t="shared" si="0"/>
        <v>56.308120963200004</v>
      </c>
      <c r="M10" s="68" cm="1">
        <f t="array" aca="1" ref="M10" ca="1">L10*K10*OFFSET($X$5:$X$75,B10,0,1)</f>
        <v>14.229684417446512</v>
      </c>
      <c r="N10" s="67">
        <f t="shared" si="10"/>
        <v>573.9235037030943</v>
      </c>
      <c r="O10" s="81" cm="1">
        <f t="array" aca="1" ref="O10" ca="1">N10*K10*OFFSET($X$5:$X$75,B10,0,1)</f>
        <v>145.03681170230456</v>
      </c>
      <c r="P10" s="85">
        <f t="shared" ca="1" si="2"/>
        <v>5768.386335037485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96458.161690282781</v>
      </c>
      <c r="AH10" s="58">
        <f t="shared" si="3"/>
        <v>1929.1632338056556</v>
      </c>
      <c r="AI10" s="61">
        <f t="shared" si="4"/>
        <v>578.74897014169665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2.0547441724821521E-3</v>
      </c>
      <c r="E11" s="47">
        <f t="shared" ca="1" si="1"/>
        <v>4.6084118017192144E-2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210.95395375300507</v>
      </c>
      <c r="J11" s="49" cm="1">
        <f t="array" aca="1" ref="J11" ca="1">E11*(G11-H11)*OFFSET($X$5:$X$75,B11,0,1)</f>
        <v>3999.8195585911371</v>
      </c>
      <c r="K11" s="72">
        <f t="shared" ca="1" si="9"/>
        <v>0.2048183022986316</v>
      </c>
      <c r="L11" s="67">
        <f t="shared" si="0"/>
        <v>57.434283382463988</v>
      </c>
      <c r="M11" s="68" cm="1">
        <f t="array" aca="1" ref="M11" ca="1">L11*K11*OFFSET($X$5:$X$75,B11,0,1)</f>
        <v>10.981360915917204</v>
      </c>
      <c r="N11" s="67">
        <f t="shared" si="10"/>
        <v>569.36597166119952</v>
      </c>
      <c r="O11" s="81" cm="1">
        <f t="array" aca="1" ref="O11" ca="1">N11*K11*OFFSET($X$5:$X$75,B11,0,1)</f>
        <v>108.86203953164538</v>
      </c>
      <c r="P11" s="85">
        <f t="shared" ca="1" si="2"/>
        <v>4405.8651125010938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95653.917283849049</v>
      </c>
      <c r="AH11" s="58">
        <f t="shared" si="3"/>
        <v>1913.0783456769809</v>
      </c>
      <c r="AI11" s="61">
        <f t="shared" si="4"/>
        <v>573.9235037030943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1.7346999230823392E-3</v>
      </c>
      <c r="E12" s="47">
        <f t="shared" ca="1" si="1"/>
        <v>3.5252874024515421E-2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175.76238093981419</v>
      </c>
      <c r="J12" s="49" cm="1">
        <f t="array" aca="1" ref="J12" ca="1">E12*(G12-H12)*OFFSET($X$5:$X$75,B12,0,1)</f>
        <v>2998.5346162931223</v>
      </c>
      <c r="K12" s="72">
        <f t="shared" ca="1" si="9"/>
        <v>0.15667944010895729</v>
      </c>
      <c r="L12" s="67">
        <f t="shared" si="0"/>
        <v>58.582969050113277</v>
      </c>
      <c r="M12" s="68" cm="1">
        <f t="array" aca="1" ref="M12" ca="1">L12*K12*OFFSET($X$5:$X$75,B12,0,1)</f>
        <v>8.4561220342387564</v>
      </c>
      <c r="N12" s="67">
        <f t="shared" si="10"/>
        <v>565.38714223441673</v>
      </c>
      <c r="O12" s="81" cm="1">
        <f t="array" aca="1" ref="O12" ca="1">N12*K12*OFFSET($X$5:$X$75,B12,0,1)</f>
        <v>81.610453496031681</v>
      </c>
      <c r="P12" s="85">
        <f t="shared" ca="1" si="2"/>
        <v>3366.1533236715827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94894.328610199926</v>
      </c>
      <c r="AH12" s="58">
        <f t="shared" si="3"/>
        <v>1897.8865722039986</v>
      </c>
      <c r="AI12" s="61">
        <f t="shared" si="4"/>
        <v>569.36597166119952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1.4685971146505769E-3</v>
      </c>
      <c r="E13" s="47">
        <f t="shared" ca="1" si="1"/>
        <v>2.6930669886305932E-2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146.72735436454735</v>
      </c>
      <c r="J13" s="49" cm="1">
        <f t="array" aca="1" ref="J13" ca="1">E13*(G13-H13)*OFFSET($X$5:$X$75,B13,0,1)</f>
        <v>2244.8492788260401</v>
      </c>
      <c r="K13" s="72">
        <f t="shared" ca="1" si="9"/>
        <v>0.11969186616135953</v>
      </c>
      <c r="L13" s="67">
        <f t="shared" si="0"/>
        <v>59.754628431115542</v>
      </c>
      <c r="M13" s="68" cm="1">
        <f t="array" aca="1" ref="M13" ca="1">L13*K13*OFFSET($X$5:$X$75,B13,0,1)</f>
        <v>6.4972696219985355</v>
      </c>
      <c r="N13" s="67">
        <f t="shared" si="10"/>
        <v>561.90792203549415</v>
      </c>
      <c r="O13" s="81" cm="1">
        <f t="array" aca="1" ref="O13" ca="1">N13*K13*OFFSET($X$5:$X$75,B13,0,1)</f>
        <v>61.097648300335692</v>
      </c>
      <c r="P13" s="85">
        <f t="shared" ca="1" si="2"/>
        <v>2572.5249690845071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94231.190372402794</v>
      </c>
      <c r="AH13" s="58">
        <f t="shared" si="3"/>
        <v>1884.6238074480559</v>
      </c>
      <c r="AI13" s="61">
        <f t="shared" si="4"/>
        <v>565.38714223441673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1.2337473336763627E-3</v>
      </c>
      <c r="E14" s="47">
        <f t="shared" ca="1" si="1"/>
        <v>2.054083481109072E-2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121.44417372669986</v>
      </c>
      <c r="J14" s="49" cm="1">
        <f t="array" aca="1" ref="J14" ca="1">E14*(G14-H14)*OFFSET($X$5:$X$75,B14,0,1)</f>
        <v>1677.9680629435618</v>
      </c>
      <c r="K14" s="72">
        <f t="shared" ca="1" si="9"/>
        <v>9.1292599160403012E-2</v>
      </c>
      <c r="L14" s="67">
        <f t="shared" si="0"/>
        <v>60.949720999737856</v>
      </c>
      <c r="M14" s="68" cm="1">
        <f t="array" aca="1" ref="M14" ca="1">L14*K14*OFFSET($X$5:$X$75,B14,0,1)</f>
        <v>4.9801684862693989</v>
      </c>
      <c r="N14" s="67">
        <f t="shared" si="10"/>
        <v>558.91940706792252</v>
      </c>
      <c r="O14" s="81" cm="1">
        <f t="array" aca="1" ref="O14" ca="1">N14*K14*OFFSET($X$5:$X$75,B14,0,1)</f>
        <v>45.669000149418522</v>
      </c>
      <c r="P14" s="85">
        <f t="shared" ca="1" si="2"/>
        <v>1964.9920662887616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93651.320339249025</v>
      </c>
      <c r="AH14" s="58">
        <f t="shared" si="3"/>
        <v>1873.0264067849805</v>
      </c>
      <c r="AI14" s="61">
        <f t="shared" si="4"/>
        <v>561.90792203549415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1.0453612438672275E-3</v>
      </c>
      <c r="E15" s="47">
        <f t="shared" ca="1" si="1"/>
        <v>1.5641553828518125E-2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101.38559750928412</v>
      </c>
      <c r="J15" s="49" cm="1">
        <f t="array" aca="1" ref="J15" ca="1">E15*(G15-H15)*OFFSET($X$5:$X$75,B15,0,1)</f>
        <v>1252.1923814967427</v>
      </c>
      <c r="K15" s="72">
        <f t="shared" ca="1" si="9"/>
        <v>6.9518017015635938E-2</v>
      </c>
      <c r="L15" s="67">
        <f t="shared" si="0"/>
        <v>62.1687154197326</v>
      </c>
      <c r="M15" s="68" cm="1">
        <f t="array" aca="1" ref="M15" ca="1">L15*K15*OFFSET($X$5:$X$75,B15,0,1)</f>
        <v>3.8112323310599816</v>
      </c>
      <c r="N15" s="67">
        <f t="shared" si="10"/>
        <v>555.92454913136362</v>
      </c>
      <c r="O15" s="81" cm="1">
        <f t="array" aca="1" ref="O15" ca="1">N15*K15*OFFSET($X$5:$X$75,B15,0,1)</f>
        <v>34.080768775333162</v>
      </c>
      <c r="P15" s="85">
        <f t="shared" ca="1" si="2"/>
        <v>1500.5999528471186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93153.234511320421</v>
      </c>
      <c r="AH15" s="58">
        <f t="shared" si="3"/>
        <v>1863.0646902264084</v>
      </c>
      <c r="AI15" s="61">
        <f t="shared" si="4"/>
        <v>558.91940706792252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8.6586953387769489E-4</v>
      </c>
      <c r="E16" s="47">
        <f t="shared" ca="1" si="1"/>
        <v>1.1886997937231423E-2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82.754425698607491</v>
      </c>
      <c r="J16" s="49" cm="1">
        <f t="array" aca="1" ref="J16" ca="1">E16*(G16-H16)*OFFSET($X$5:$X$75,B16,0,1)</f>
        <v>932.58600909958341</v>
      </c>
      <c r="K16" s="72">
        <f t="shared" ca="1" si="9"/>
        <v>5.2831101943250587E-2</v>
      </c>
      <c r="L16" s="67">
        <f t="shared" si="0"/>
        <v>63.412089728127263</v>
      </c>
      <c r="M16" s="68" cm="1">
        <f t="array" aca="1" ref="M16" ca="1">L16*K16*OFFSET($X$5:$X$75,B16,0,1)</f>
        <v>2.9112988541790386</v>
      </c>
      <c r="N16" s="67">
        <f t="shared" si="10"/>
        <v>552.85727430166355</v>
      </c>
      <c r="O16" s="81" cm="1">
        <f t="array" aca="1" ref="O16" ca="1">N16*K16*OFFSET($X$5:$X$75,B16,0,1)</f>
        <v>25.382111772371541</v>
      </c>
      <c r="P16" s="85">
        <f t="shared" ca="1" si="2"/>
        <v>1142.5288318724727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92654.091521893934</v>
      </c>
      <c r="AH16" s="58">
        <f t="shared" si="3"/>
        <v>1853.0818304378788</v>
      </c>
      <c r="AI16" s="61">
        <f t="shared" si="4"/>
        <v>555.92454913136362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7.2369998412169436E-4</v>
      </c>
      <c r="E17" s="47">
        <f t="shared" ca="1" si="1"/>
        <v>9.0176027562318718E-3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68.158111279040938</v>
      </c>
      <c r="J17" s="49" cm="1">
        <f t="array" aca="1" ref="J17" ca="1">E17*(G17-H17)*OFFSET($X$5:$X$75,B17,0,1)</f>
        <v>693.31939936273022</v>
      </c>
      <c r="K17" s="72">
        <f t="shared" ca="1" si="9"/>
        <v>4.0078234472141469E-2</v>
      </c>
      <c r="L17" s="67">
        <f t="shared" si="0"/>
        <v>64.680331522689798</v>
      </c>
      <c r="M17" s="68" cm="1">
        <f t="array" aca="1" ref="M17" ca="1">L17*K17*OFFSET($X$5:$X$75,B17,0,1)</f>
        <v>2.2198625665456402</v>
      </c>
      <c r="N17" s="67">
        <f t="shared" si="10"/>
        <v>549.81791919479417</v>
      </c>
      <c r="O17" s="81" cm="1">
        <f t="array" aca="1" ref="O17" ca="1">N17*K17*OFFSET($X$5:$X$75,B17,0,1)</f>
        <v>18.870036508832392</v>
      </c>
      <c r="P17" s="85">
        <f t="shared" ca="1" si="2"/>
        <v>869.78184618952673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92142.879050277261</v>
      </c>
      <c r="AH17" s="58">
        <f t="shared" si="3"/>
        <v>1842.8575810055452</v>
      </c>
      <c r="AI17" s="61">
        <f t="shared" si="4"/>
        <v>552.85727430166355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5.9646964391841509E-4</v>
      </c>
      <c r="E18" s="47">
        <f t="shared" ca="1" si="1"/>
        <v>6.8258096396523202E-3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55.392909711237891</v>
      </c>
      <c r="J18" s="49" cm="1">
        <f t="array" aca="1" ref="J18" ca="1">E18*(G18-H18)*OFFSET($X$5:$X$75,B18,0,1)</f>
        <v>514.30636759016454</v>
      </c>
      <c r="K18" s="72">
        <f t="shared" ca="1" si="9"/>
        <v>3.0336931731787902E-2</v>
      </c>
      <c r="L18" s="67">
        <f t="shared" si="0"/>
        <v>65.973938153143607</v>
      </c>
      <c r="M18" s="68" cm="1">
        <f t="array" aca="1" ref="M18" ca="1">L18*K18*OFFSET($X$5:$X$75,B18,0,1)</f>
        <v>1.6900368744969982</v>
      </c>
      <c r="N18" s="67">
        <f t="shared" si="10"/>
        <v>546.43450725048956</v>
      </c>
      <c r="O18" s="81" cm="1">
        <f t="array" aca="1" ref="O18" ca="1">N18*K18*OFFSET($X$5:$X$75,B18,0,1)</f>
        <v>13.997867833920125</v>
      </c>
      <c r="P18" s="85">
        <f t="shared" ca="1" si="2"/>
        <v>660.09764384224479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91636.319865799029</v>
      </c>
      <c r="AH18" s="58">
        <f t="shared" si="3"/>
        <v>1832.7263973159806</v>
      </c>
      <c r="AI18" s="61">
        <f t="shared" si="4"/>
        <v>549.81791919479417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5.0109168484263318E-4</v>
      </c>
      <c r="E19" s="47">
        <f t="shared" ca="1" si="1"/>
        <v>5.1557968008489052E-3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45.976589366063493</v>
      </c>
      <c r="J19" s="49" cm="1">
        <f t="array" aca="1" ref="J19" ca="1">E19*(G19-H19)*OFFSET($X$5:$X$75,B19,0,1)</f>
        <v>380.70519528644041</v>
      </c>
      <c r="K19" s="72">
        <f t="shared" ca="1" si="9"/>
        <v>2.2914652448217169E-2</v>
      </c>
      <c r="L19" s="67">
        <f t="shared" si="0"/>
        <v>67.293416916206468</v>
      </c>
      <c r="M19" s="68" cm="1">
        <f t="array" aca="1" ref="M19" ca="1">L19*K19*OFFSET($X$5:$X$75,B19,0,1)</f>
        <v>1.2864463978026559</v>
      </c>
      <c r="N19" s="67">
        <f t="shared" si="10"/>
        <v>542.01395740123576</v>
      </c>
      <c r="O19" s="81" cm="1">
        <f t="array" aca="1" ref="O19" ca="1">N19*K19*OFFSET($X$5:$X$75,B19,0,1)</f>
        <v>10.361665895578204</v>
      </c>
      <c r="P19" s="85">
        <f t="shared" ca="1" si="2"/>
        <v>500.56614987324008</v>
      </c>
      <c r="R19" s="87" t="s">
        <v>43</v>
      </c>
      <c r="S19" s="89">
        <f ca="1">SUM(I5:J55)</f>
        <v>92454.955952511533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91072.417875081592</v>
      </c>
      <c r="AH19" s="58">
        <f t="shared" si="3"/>
        <v>1821.4483575016318</v>
      </c>
      <c r="AI19" s="61">
        <f t="shared" si="4"/>
        <v>546.43450725048956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4.2124216758225743E-4</v>
      </c>
      <c r="E20" s="47">
        <f t="shared" ca="1" si="1"/>
        <v>3.8829968915683097E-3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38.277840063321733</v>
      </c>
      <c r="J20" s="49" cm="1">
        <f t="array" aca="1" ref="J20" ca="1">E20*(G20-H20)*OFFSET($X$5:$X$75,B20,0,1)</f>
        <v>280.98626481370212</v>
      </c>
      <c r="K20" s="72">
        <f t="shared" ca="1" si="9"/>
        <v>1.7257763962525631E-2</v>
      </c>
      <c r="L20" s="67">
        <f t="shared" si="0"/>
        <v>68.639285254530606</v>
      </c>
      <c r="M20" s="68" cm="1">
        <f t="array" aca="1" ref="M20" ca="1">L20*K20*OFFSET($X$5:$X$75,B20,0,1)</f>
        <v>0.97872154018983248</v>
      </c>
      <c r="N20" s="67">
        <f t="shared" si="10"/>
        <v>536.34040607686518</v>
      </c>
      <c r="O20" s="81" cm="1">
        <f t="array" aca="1" ref="O20" ca="1">N20*K20*OFFSET($X$5:$X$75,B20,0,1)</f>
        <v>7.6476307460812505</v>
      </c>
      <c r="P20" s="85">
        <f t="shared" ca="1" si="2"/>
        <v>378.33840594246698</v>
      </c>
      <c r="R20" s="87" t="s">
        <v>44</v>
      </c>
      <c r="S20" s="89">
        <f ca="1">SUM(M5:M54)</f>
        <v>224.62662744311262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90335.659566872622</v>
      </c>
      <c r="AH20" s="58">
        <f t="shared" si="3"/>
        <v>1806.7131913374524</v>
      </c>
      <c r="AI20" s="61">
        <f t="shared" si="4"/>
        <v>542.01395740123576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3.5800635414264637E-4</v>
      </c>
      <c r="E21" s="47">
        <f t="shared" ca="1" si="1"/>
        <v>2.9145431032594317E-3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32.260836017295141</v>
      </c>
      <c r="J21" s="49" cm="1">
        <f t="array" aca="1" ref="J21" ca="1">E21*(G21-H21)*OFFSET($X$5:$X$75,B21,0,1)</f>
        <v>206.68712535554135</v>
      </c>
      <c r="K21" s="72">
        <f t="shared" ca="1" si="9"/>
        <v>1.2953524903375065E-2</v>
      </c>
      <c r="L21" s="67">
        <f t="shared" si="0"/>
        <v>70.012070959621227</v>
      </c>
      <c r="M21" s="68" cm="1">
        <f t="array" aca="1" ref="M21" ca="1">L21*K21*OFFSET($X$5:$X$75,B21,0,1)</f>
        <v>0.74307398357197729</v>
      </c>
      <c r="N21" s="67">
        <f t="shared" si="10"/>
        <v>530.02614638744012</v>
      </c>
      <c r="O21" s="81" cm="1">
        <f t="array" aca="1" ref="O21" ca="1">N21*K21*OFFSET($X$5:$X$75,B21,0,1)</f>
        <v>5.6254390792206026</v>
      </c>
      <c r="P21" s="85">
        <f t="shared" ca="1" si="2"/>
        <v>285.6711722696981</v>
      </c>
      <c r="R21" s="87" t="s">
        <v>45</v>
      </c>
      <c r="S21" s="89">
        <f ca="1">SUM(O5:O54)</f>
        <v>2415.9606183074934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89390.067679477521</v>
      </c>
      <c r="AH21" s="58">
        <f t="shared" si="3"/>
        <v>1787.8013535895504</v>
      </c>
      <c r="AI21" s="61">
        <f t="shared" si="4"/>
        <v>536.34040607686518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2.9580875877208731E-4</v>
      </c>
      <c r="E22" s="47">
        <f t="shared" ca="1" si="1"/>
        <v>2.1782194753439646E-3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26.435727572632853</v>
      </c>
      <c r="J22" s="49" cm="1">
        <f t="array" aca="1" ref="J22" ca="1">E22*(G22-H22)*OFFSET($X$5:$X$75,B22,0,1)</f>
        <v>151.38033198347463</v>
      </c>
      <c r="K22" s="72">
        <f t="shared" ca="1" si="9"/>
        <v>9.6809754459729856E-3</v>
      </c>
      <c r="L22" s="67">
        <f t="shared" si="0"/>
        <v>71.412312378813638</v>
      </c>
      <c r="M22" s="68" cm="1">
        <f t="array" aca="1" ref="M22" ca="1">L22*K22*OFFSET($X$5:$X$75,B22,0,1)</f>
        <v>0.56177025208038556</v>
      </c>
      <c r="N22" s="67">
        <f t="shared" si="10"/>
        <v>523.75479735302679</v>
      </c>
      <c r="O22" s="81" cm="1">
        <f t="array" aca="1" ref="O22" ca="1">N22*K22*OFFSET($X$5:$X$75,B22,0,1)</f>
        <v>4.120155961013416</v>
      </c>
      <c r="P22" s="85">
        <f t="shared" ca="1" si="2"/>
        <v>214.44967339357663</v>
      </c>
      <c r="R22" s="33" t="s">
        <v>41</v>
      </c>
      <c r="S22" s="90">
        <f ca="1">S19+S20-S21</f>
        <v>90263.62196164715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88337.691064573359</v>
      </c>
      <c r="AH22" s="58">
        <f t="shared" si="3"/>
        <v>1766.7538212914671</v>
      </c>
      <c r="AI22" s="61">
        <f t="shared" si="4"/>
        <v>530.02614638744012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2.4820385669380179E-4</v>
      </c>
      <c r="E23" s="47">
        <f t="shared" ca="1" si="1"/>
        <v>1.621563122667853E-3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21.96880875308144</v>
      </c>
      <c r="J23" s="49" cm="1">
        <f t="array" aca="1" ref="J23" ca="1">E23*(G23-H23)*OFFSET($X$5:$X$75,B23,0,1)</f>
        <v>110.44006968492948</v>
      </c>
      <c r="K23" s="72">
        <f t="shared" ca="1" si="9"/>
        <v>7.2069472118569348E-3</v>
      </c>
      <c r="L23" s="67">
        <f t="shared" si="0"/>
        <v>72.840558626389907</v>
      </c>
      <c r="M23" s="68" cm="1">
        <f t="array" aca="1" ref="M23" ca="1">L23*K23*OFFSET($X$5:$X$75,B23,0,1)</f>
        <v>0.42248264769338451</v>
      </c>
      <c r="N23" s="67">
        <f t="shared" si="10"/>
        <v>518.24646149690852</v>
      </c>
      <c r="O23" s="81" cm="1">
        <f t="array" aca="1" ref="O23" ca="1">N23*K23*OFFSET($X$5:$X$75,B23,0,1)</f>
        <v>3.0058821807500058</v>
      </c>
      <c r="P23" s="85">
        <f t="shared" ca="1" si="2"/>
        <v>161.31533930158739</v>
      </c>
      <c r="R23" s="33" t="s">
        <v>42</v>
      </c>
      <c r="S23" s="91">
        <f ca="1">S18-S22</f>
        <v>9736.3780383528501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87292.466225504468</v>
      </c>
      <c r="AH23" s="58">
        <f t="shared" si="3"/>
        <v>1745.8493245100894</v>
      </c>
      <c r="AI23" s="61">
        <f t="shared" si="4"/>
        <v>523.75479735302679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2.0375630885600144E-4</v>
      </c>
      <c r="E24" s="47">
        <f t="shared" ca="1" si="1"/>
        <v>1.2008655523114808E-3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17.826176509309811</v>
      </c>
      <c r="J24" s="49" cm="1">
        <f t="array" aca="1" ref="J24" ca="1">E24*(G24-H24)*OFFSET($X$5:$X$75,B24,0,1)</f>
        <v>80.151636099437169</v>
      </c>
      <c r="K24" s="72">
        <f t="shared" ca="1" si="9"/>
        <v>5.3371802324952804E-3</v>
      </c>
      <c r="L24" s="67">
        <f t="shared" si="0"/>
        <v>74.297369798917714</v>
      </c>
      <c r="M24" s="68" cm="1">
        <f t="array" aca="1" ref="M24" ca="1">L24*K24*OFFSET($X$5:$X$75,B24,0,1)</f>
        <v>0.31544142861197455</v>
      </c>
      <c r="N24" s="67">
        <f t="shared" si="10"/>
        <v>513.82267526889359</v>
      </c>
      <c r="O24" s="81" cm="1">
        <f t="array" aca="1" ref="O24" ca="1">N24*K24*OFFSET($X$5:$X$75,B24,0,1)</f>
        <v>2.1815167774944237</v>
      </c>
      <c r="P24" s="85">
        <f t="shared" ca="1" si="2"/>
        <v>120.82116105030163</v>
      </c>
      <c r="R24" s="33" t="s">
        <v>46</v>
      </c>
      <c r="S24" s="91">
        <f ca="1">MAX(baseBOF-S23,0)</f>
        <v>3424.1771316293307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86374.410249484747</v>
      </c>
      <c r="AH24" s="58">
        <f t="shared" si="3"/>
        <v>1727.4882049896951</v>
      </c>
      <c r="AI24" s="61">
        <f t="shared" si="4"/>
        <v>518.24646149690852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1.6635201879466614E-4</v>
      </c>
      <c r="E25" s="47">
        <f t="shared" ca="1" si="1"/>
        <v>8.848256335487973E-4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14.339950600835289</v>
      </c>
      <c r="J25" s="49" cm="1">
        <f t="array" aca="1" ref="J25" ca="1">E25*(G25-H25)*OFFSET($X$5:$X$75,B25,0,1)</f>
        <v>57.876360817945894</v>
      </c>
      <c r="K25" s="72">
        <f t="shared" ca="1" si="9"/>
        <v>3.9325583713277976E-3</v>
      </c>
      <c r="L25" s="67">
        <f t="shared" si="0"/>
        <v>75.783317194896057</v>
      </c>
      <c r="M25" s="68" cm="1">
        <f t="array" aca="1" ref="M25" ca="1">L25*K25*OFFSET($X$5:$X$75,B25,0,1)</f>
        <v>0.23359021863621071</v>
      </c>
      <c r="N25" s="67">
        <f t="shared" si="10"/>
        <v>511.05412730280437</v>
      </c>
      <c r="O25" s="81" cm="1">
        <f t="array" aca="1" ref="O25" ca="1">N25*K25*OFFSET($X$5:$X$75,B25,0,1)</f>
        <v>1.5752443908544018</v>
      </c>
      <c r="P25" s="85">
        <f t="shared" ca="1" si="2"/>
        <v>90.424290001125755</v>
      </c>
      <c r="R25" s="33" t="s">
        <v>47</v>
      </c>
      <c r="S25" s="92">
        <f ca="1">SUMPRODUCT(P5:P54,X6:X55,B5:B54)/S22</f>
        <v>4.0493295600615404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85637.112544815594</v>
      </c>
      <c r="AH25" s="58">
        <f t="shared" si="3"/>
        <v>1712.7422508963118</v>
      </c>
      <c r="AI25" s="61">
        <f t="shared" si="4"/>
        <v>513.82267526889359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1.3461506805464372E-4</v>
      </c>
      <c r="E26" s="47">
        <f t="shared" ca="1" si="1"/>
        <v>6.4831066177151815E-4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11.404894552370715</v>
      </c>
      <c r="J26" s="49" cm="1">
        <f t="array" aca="1" ref="J26" ca="1">E26*(G26-H26)*OFFSET($X$5:$X$75,B26,0,1)</f>
        <v>41.557791402300587</v>
      </c>
      <c r="K26" s="72">
        <f t="shared" ca="1" si="9"/>
        <v>2.8813807189843341E-3</v>
      </c>
      <c r="L26" s="67">
        <f t="shared" si="0"/>
        <v>77.298983538793991</v>
      </c>
      <c r="M26" s="68" cm="1">
        <f t="array" aca="1" ref="M26" ca="1">L26*K26*OFFSET($X$5:$X$75,B26,0,1)</f>
        <v>0.17157670078473219</v>
      </c>
      <c r="N26" s="67">
        <f t="shared" si="10"/>
        <v>509.58302922171708</v>
      </c>
      <c r="O26" s="81" cm="1">
        <f t="array" aca="1" ref="O26" ca="1">N26*K26*OFFSET($X$5:$X$75,B26,0,1)</f>
        <v>1.1310960497413562</v>
      </c>
      <c r="P26" s="85">
        <f t="shared" ca="1" si="2"/>
        <v>67.506548837762466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85175.687883800725</v>
      </c>
      <c r="AH26" s="58">
        <f t="shared" si="3"/>
        <v>1703.5137576760146</v>
      </c>
      <c r="AI26" s="61">
        <f t="shared" si="4"/>
        <v>511.05412730280437</v>
      </c>
    </row>
    <row r="27" spans="2:35" ht="17" thickBot="1" x14ac:dyDescent="0.25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1.0680961985358845E-4</v>
      </c>
      <c r="E27" s="47">
        <f t="shared" ca="1" si="1"/>
        <v>4.721523725606318E-4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8.8728073714749609</v>
      </c>
      <c r="J27" s="49" cm="1">
        <f t="array" aca="1" ref="J27" ca="1">E27*(G27-H27)*OFFSET($X$5:$X$75,B27,0,1)</f>
        <v>29.660433385138102</v>
      </c>
      <c r="K27" s="72">
        <f t="shared" ca="1" si="9"/>
        <v>2.0984549891581721E-3</v>
      </c>
      <c r="L27" s="67">
        <f t="shared" si="0"/>
        <v>78.844963209569855</v>
      </c>
      <c r="M27" s="68" cm="1">
        <f t="array" aca="1" ref="M27" ca="1">L27*K27*OFFSET($X$5:$X$75,B27,0,1)</f>
        <v>0.12497138458143055</v>
      </c>
      <c r="N27" s="67">
        <f t="shared" si="10"/>
        <v>509.31673604621795</v>
      </c>
      <c r="O27" s="81" cm="1">
        <f t="array" aca="1" ref="O27" ca="1">N27*K27*OFFSET($X$5:$X$75,B27,0,1)</f>
        <v>0.80728070764658932</v>
      </c>
      <c r="P27" s="85">
        <f t="shared" ca="1" si="2"/>
        <v>50.111753838458569</v>
      </c>
      <c r="R27" s="141" t="s">
        <v>70</v>
      </c>
      <c r="S27" s="141"/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84930.504870286182</v>
      </c>
      <c r="AH27" s="58">
        <f t="shared" si="3"/>
        <v>1698.6100974057238</v>
      </c>
      <c r="AI27" s="61">
        <f t="shared" si="4"/>
        <v>509.58302922171708</v>
      </c>
    </row>
    <row r="28" spans="2:35" ht="17" thickBot="1" x14ac:dyDescent="0.25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8.6414785358222834E-5</v>
      </c>
      <c r="E28" s="47">
        <f t="shared" ca="1" si="1"/>
        <v>3.4188592426743223E-4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7.0254694604570291</v>
      </c>
      <c r="J28" s="49" cm="1">
        <f t="array" aca="1" ref="J28" ca="1">E28*(G28-H28)*OFFSET($X$5:$X$75,B28,0,1)</f>
        <v>21.047608372555445</v>
      </c>
      <c r="K28" s="72">
        <f t="shared" ca="1" si="9"/>
        <v>1.5194929967439518E-3</v>
      </c>
      <c r="L28" s="67">
        <f t="shared" si="0"/>
        <v>80.421862473761252</v>
      </c>
      <c r="M28" s="68" cm="1">
        <f t="array" aca="1" ref="M28" ca="1">L28*K28*OFFSET($X$5:$X$75,B28,0,1)</f>
        <v>9.0332994833971364E-2</v>
      </c>
      <c r="N28" s="67">
        <f t="shared" si="10"/>
        <v>510.00849728014936</v>
      </c>
      <c r="O28" s="81" cm="1">
        <f t="array" aca="1" ref="O28" ca="1">N28*K28*OFFSET($X$5:$X$75,B28,0,1)</f>
        <v>0.57286157685194616</v>
      </c>
      <c r="P28" s="85">
        <f t="shared" ca="1" si="2"/>
        <v>37.323878483350683</v>
      </c>
      <c r="R28" s="33" t="s">
        <v>27</v>
      </c>
      <c r="S28" s="90">
        <f ca="1">SUM(I5:I55)</f>
        <v>3687.0117437006775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84886.122674369661</v>
      </c>
      <c r="AH28" s="58">
        <f t="shared" si="3"/>
        <v>1697.7224534873933</v>
      </c>
      <c r="AI28" s="61">
        <f t="shared" si="4"/>
        <v>509.31673604621795</v>
      </c>
    </row>
    <row r="29" spans="2:35" ht="17" thickBot="1" x14ac:dyDescent="0.25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7.0425322424237324E-5</v>
      </c>
      <c r="E29" s="47">
        <f t="shared" ca="1" si="1"/>
        <v>2.4551826460165994E-4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5.5934492940815685</v>
      </c>
      <c r="J29" s="49" cm="1">
        <f t="array" aca="1" ref="J29" ca="1">E29*(G29-H29)*OFFSET($X$5:$X$75,B29,0,1)</f>
        <v>14.812615220615784</v>
      </c>
      <c r="K29" s="72">
        <f t="shared" ca="1" si="9"/>
        <v>1.0911922871182967E-3</v>
      </c>
      <c r="L29" s="67">
        <f t="shared" si="0"/>
        <v>82.030299723236482</v>
      </c>
      <c r="M29" s="68" cm="1">
        <f t="array" aca="1" ref="M29" ca="1">L29*K29*OFFSET($X$5:$X$75,B29,0,1)</f>
        <v>6.4641694459305551E-2</v>
      </c>
      <c r="N29" s="67">
        <f t="shared" si="10"/>
        <v>511.61105573968786</v>
      </c>
      <c r="O29" s="81" cm="1">
        <f t="array" aca="1" ref="O29" ca="1">N29*K29*OFFSET($X$5:$X$75,B29,0,1)</f>
        <v>0.40316085225468956</v>
      </c>
      <c r="P29" s="85">
        <f t="shared" ca="1" si="2"/>
        <v>27.787988284783765</v>
      </c>
      <c r="R29" s="33" t="s">
        <v>28</v>
      </c>
      <c r="S29" s="91">
        <f ca="1">SUM(J5:J55)</f>
        <v>88767.944208810892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85001.416213358229</v>
      </c>
      <c r="AH29" s="58">
        <f t="shared" si="3"/>
        <v>1700.0283242671646</v>
      </c>
      <c r="AI29" s="61">
        <f t="shared" si="4"/>
        <v>510.00849728014936</v>
      </c>
    </row>
    <row r="30" spans="2:35" ht="17" thickBot="1" x14ac:dyDescent="0.25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5.772736178571474E-5</v>
      </c>
      <c r="E30" s="47">
        <f t="shared" ca="1" si="1"/>
        <v>1.7443095752083304E-4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4.472978513927294</v>
      </c>
      <c r="J30" s="49" cm="1">
        <f t="array" aca="1" ref="J30" ca="1">E30*(G30-H30)*OFFSET($X$5:$X$75,B30,0,1)</f>
        <v>10.313309355668698</v>
      </c>
      <c r="K30" s="72">
        <f t="shared" ca="1" si="9"/>
        <v>7.752487000923995E-4</v>
      </c>
      <c r="L30" s="67">
        <f t="shared" si="0"/>
        <v>83.670905717701217</v>
      </c>
      <c r="M30" s="68" cm="1">
        <f t="array" aca="1" ref="M30" ca="1">L30*K30*OFFSET($X$5:$X$75,B30,0,1)</f>
        <v>4.5700074009676031E-2</v>
      </c>
      <c r="N30" s="67">
        <f t="shared" si="10"/>
        <v>513.92738043746476</v>
      </c>
      <c r="O30" s="81" cm="1">
        <f t="array" aca="1" ref="O30" ca="1">N30*K30*OFFSET($X$5:$X$75,B30,0,1)</f>
        <v>0.28070114838762067</v>
      </c>
      <c r="P30" s="85">
        <f t="shared" ca="1" si="2"/>
        <v>20.653802218070126</v>
      </c>
      <c r="R30" s="33" t="s">
        <v>71</v>
      </c>
      <c r="S30" s="79">
        <f ca="1">SUM(I5:J55)</f>
        <v>92454.955952511533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85268.509289947979</v>
      </c>
      <c r="AH30" s="58">
        <f t="shared" si="3"/>
        <v>1705.3701857989597</v>
      </c>
      <c r="AI30" s="61">
        <f t="shared" si="4"/>
        <v>511.61105573968786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4.597791392250641E-5</v>
      </c>
      <c r="E31" s="47">
        <f t="shared" ca="1" si="1"/>
        <v>1.2219533567685981E-4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3.4715264666630197</v>
      </c>
      <c r="J31" s="49" cm="1">
        <f t="array" aca="1" ref="J31" ca="1">E31*(G31-H31)*OFFSET($X$5:$X$75,B31,0,1)</f>
        <v>7.0803670370765719</v>
      </c>
      <c r="K31" s="72">
        <f t="shared" ca="1" si="9"/>
        <v>5.4309038078585172E-4</v>
      </c>
      <c r="L31" s="67">
        <f t="shared" si="0"/>
        <v>85.344323832055224</v>
      </c>
      <c r="M31" s="68" cm="1">
        <f t="array" aca="1" ref="M31" ca="1">L31*K31*OFFSET($X$5:$X$75,B31,0,1)</f>
        <v>3.1820298910077191E-2</v>
      </c>
      <c r="N31" s="67">
        <f t="shared" si="10"/>
        <v>516.85856321390338</v>
      </c>
      <c r="O31" s="81" cm="1">
        <f t="array" aca="1" ref="O31" ca="1">N31*K31*OFFSET($X$5:$X$75,B31,0,1)</f>
        <v>0.19270870325323397</v>
      </c>
      <c r="P31" s="85">
        <f t="shared" ca="1" si="2"/>
        <v>15.13561442003577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85654.563406244124</v>
      </c>
      <c r="AH31" s="58">
        <f t="shared" si="3"/>
        <v>1713.0912681248826</v>
      </c>
      <c r="AI31" s="61">
        <f t="shared" si="4"/>
        <v>513.92738043746476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3.5943184549821237E-5</v>
      </c>
      <c r="E32" s="47">
        <f t="shared" ca="1" si="1"/>
        <v>8.4356354517002401E-5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2.6413304192987237</v>
      </c>
      <c r="J32" s="49" cm="1">
        <f t="array" aca="1" ref="J32" ca="1">E32*(G32-H32)*OFFSET($X$5:$X$75,B32,0,1)</f>
        <v>4.7901126636008264</v>
      </c>
      <c r="K32" s="72">
        <f t="shared" ca="1" si="9"/>
        <v>3.7491713118648556E-4</v>
      </c>
      <c r="L32" s="67">
        <f t="shared" si="0"/>
        <v>87.051210308696341</v>
      </c>
      <c r="M32" s="68" cm="1">
        <f t="array" aca="1" ref="M32" ca="1">L32*K32*OFFSET($X$5:$X$75,B32,0,1)</f>
        <v>2.1807333423198225E-2</v>
      </c>
      <c r="N32" s="67">
        <f t="shared" si="10"/>
        <v>520.43060614686328</v>
      </c>
      <c r="O32" s="81" cm="1">
        <f t="array" aca="1" ref="O32" ca="1">N32*K32*OFFSET($X$5:$X$75,B32,0,1)</f>
        <v>0.13037387661395933</v>
      </c>
      <c r="P32" s="85">
        <f t="shared" ca="1" si="2"/>
        <v>10.959462306454487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86143.093868983895</v>
      </c>
      <c r="AH32" s="58">
        <f t="shared" si="3"/>
        <v>1722.8618773796779</v>
      </c>
      <c r="AI32" s="61">
        <f t="shared" si="4"/>
        <v>516.85856321390338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2.7533755635372872E-5</v>
      </c>
      <c r="E33" s="47">
        <f t="shared" ca="1" si="1"/>
        <v>5.7288958226967091E-5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1.967996424255767</v>
      </c>
      <c r="J33" s="49" cm="1">
        <f t="array" aca="1" ref="J33" ca="1">E33*(G33-H33)*OFFSET($X$5:$X$75,B33,0,1)</f>
        <v>3.188054175478833</v>
      </c>
      <c r="K33" s="72">
        <f t="shared" ca="1" si="9"/>
        <v>2.546175921196619E-4</v>
      </c>
      <c r="L33" s="67">
        <f t="shared" si="0"/>
        <v>88.792234514870259</v>
      </c>
      <c r="M33" s="68" cm="1">
        <f t="array" aca="1" ref="M33" ca="1">L33*K33*OFFSET($X$5:$X$75,B33,0,1)</f>
        <v>1.4692934013441081E-2</v>
      </c>
      <c r="N33" s="67">
        <f t="shared" si="10"/>
        <v>524.3680641923487</v>
      </c>
      <c r="O33" s="81" cm="1">
        <f t="array" aca="1" ref="O33" ca="1">N33*K33*OFFSET($X$5:$X$75,B33,0,1)</f>
        <v>8.6770035781042587E-2</v>
      </c>
      <c r="P33" s="85">
        <f t="shared" ca="1" si="2"/>
        <v>7.8227264171040396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86738.434357810547</v>
      </c>
      <c r="AH33" s="58">
        <f t="shared" si="3"/>
        <v>1734.7686871562109</v>
      </c>
      <c r="AI33" s="61">
        <f t="shared" si="4"/>
        <v>520.43060614686328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2.0611686078908437E-5</v>
      </c>
      <c r="E34" s="47">
        <f t="shared" ca="1" si="1"/>
        <v>3.8203847607940602E-5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1.4311831108219908</v>
      </c>
      <c r="J34" s="49" cm="1">
        <f t="array" aca="1" ref="J34" ca="1">E34*(G34-H34)*OFFSET($X$5:$X$75,B34,0,1)</f>
        <v>2.0834775834996369</v>
      </c>
      <c r="K34" s="72">
        <f t="shared" ca="1" si="9"/>
        <v>1.6979487825732192E-4</v>
      </c>
      <c r="L34" s="67">
        <f t="shared" si="0"/>
        <v>90.568079205167678</v>
      </c>
      <c r="M34" s="68" cm="1">
        <f t="array" aca="1" ref="M34" ca="1">L34*K34*OFFSET($X$5:$X$75,B34,0,1)</f>
        <v>9.708848200789889E-3</v>
      </c>
      <c r="N34" s="67">
        <f t="shared" si="10"/>
        <v>528.98027456600698</v>
      </c>
      <c r="O34" s="81" cm="1">
        <f t="array" aca="1" ref="O34" ca="1">N34*K34*OFFSET($X$5:$X$75,B34,0,1)</f>
        <v>5.670639404131779E-2</v>
      </c>
      <c r="P34" s="85">
        <f t="shared" ca="1" si="2"/>
        <v>5.4924857061990036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87394.677365391442</v>
      </c>
      <c r="AH34" s="58">
        <f t="shared" si="3"/>
        <v>1747.8935473078288</v>
      </c>
      <c r="AI34" s="61">
        <f t="shared" si="4"/>
        <v>524.3680641923487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1.4906049833220583E-5</v>
      </c>
      <c r="E35" s="47">
        <f t="shared" ca="1" si="1"/>
        <v>2.4970352528399579E-5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1.0051435948141081</v>
      </c>
      <c r="J35" s="49" cm="1">
        <f t="array" aca="1" ref="J35" ca="1">E35*(G35-H35)*OFFSET($X$5:$X$75,B35,0,1)</f>
        <v>1.3345455029395104</v>
      </c>
      <c r="K35" s="72">
        <f t="shared" ca="1" si="9"/>
        <v>1.1097934457047289E-4</v>
      </c>
      <c r="L35" s="67">
        <f t="shared" si="0"/>
        <v>92.379440789271001</v>
      </c>
      <c r="M35" s="68" cm="1">
        <f t="array" aca="1" ref="M35" ca="1">L35*K35*OFFSET($X$5:$X$75,B35,0,1)</f>
        <v>6.2859266635383396E-3</v>
      </c>
      <c r="N35" s="67">
        <f t="shared" si="10"/>
        <v>533.80384269064166</v>
      </c>
      <c r="O35" s="81" cm="1">
        <f t="array" aca="1" ref="O35" ca="1">N35*K35*OFFSET($X$5:$X$75,B35,0,1)</f>
        <v>3.6322495343120043E-2</v>
      </c>
      <c r="P35" s="85">
        <f t="shared" ca="1" si="2"/>
        <v>3.7669930845298851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88163.379094334494</v>
      </c>
      <c r="AH35" s="58">
        <f t="shared" si="3"/>
        <v>1763.2675818866899</v>
      </c>
      <c r="AI35" s="61">
        <f t="shared" si="4"/>
        <v>528.98027456600698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1.0588443030900271E-5</v>
      </c>
      <c r="E36" s="47">
        <f t="shared" ca="1" si="1"/>
        <v>1.5998161997035041E-5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0.69277249642613237</v>
      </c>
      <c r="J36" s="49" cm="1">
        <f t="array" aca="1" ref="J36" ca="1">E36*(G36-H36)*OFFSET($X$5:$X$75,B36,0,1)</f>
        <v>0.83792638815577847</v>
      </c>
      <c r="K36" s="72">
        <f t="shared" ca="1" si="9"/>
        <v>7.1102942208852726E-5</v>
      </c>
      <c r="L36" s="67">
        <f t="shared" si="0"/>
        <v>94.227029605056444</v>
      </c>
      <c r="M36" s="68" cm="1">
        <f t="array" aca="1" ref="M36" ca="1">L36*K36*OFFSET($X$5:$X$75,B36,0,1)</f>
        <v>3.985730138456392E-3</v>
      </c>
      <c r="N36" s="67">
        <f t="shared" si="10"/>
        <v>539.15641756488583</v>
      </c>
      <c r="O36" s="81" cm="1">
        <f t="array" aca="1" ref="O36" ca="1">N36*K36*OFFSET($X$5:$X$75,B36,0,1)</f>
        <v>2.2805897541688269E-2</v>
      </c>
      <c r="P36" s="85">
        <f t="shared" ca="1" si="2"/>
        <v>2.5413947920302151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88967.307115106945</v>
      </c>
      <c r="AH36" s="58">
        <f t="shared" si="3"/>
        <v>1779.346142302139</v>
      </c>
      <c r="AI36" s="61">
        <f t="shared" si="4"/>
        <v>533.80384269064166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7.2507664230297003E-6</v>
      </c>
      <c r="E37" s="47">
        <f t="shared" ca="1" si="1"/>
        <v>1.0016175865749594E-5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0.46003184156469601</v>
      </c>
      <c r="J37" s="49" cm="1">
        <f t="array" aca="1" ref="J37" ca="1">E37*(G37-H37)*OFFSET($X$5:$X$75,B37,0,1)</f>
        <v>0.51412039143355426</v>
      </c>
      <c r="K37" s="72">
        <f t="shared" ca="1" si="9"/>
        <v>4.4516337180917415E-5</v>
      </c>
      <c r="L37" s="67">
        <f t="shared" si="0"/>
        <v>96.111570197157576</v>
      </c>
      <c r="M37" s="68" cm="1">
        <f t="array" aca="1" ref="M37" ca="1">L37*K37*OFFSET($X$5:$X$75,B37,0,1)</f>
        <v>2.4682284749025143E-3</v>
      </c>
      <c r="N37" s="67">
        <f t="shared" si="10"/>
        <v>544.87315314766533</v>
      </c>
      <c r="O37" s="81" cm="1">
        <f t="array" aca="1" ref="O37" ca="1">N37*K37*OFFSET($X$5:$X$75,B37,0,1)</f>
        <v>1.3992815111127583E-2</v>
      </c>
      <c r="P37" s="85">
        <f t="shared" ca="1" si="2"/>
        <v>1.6686608157342708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89859.402927480973</v>
      </c>
      <c r="AH37" s="58">
        <f t="shared" si="3"/>
        <v>1797.1880585496194</v>
      </c>
      <c r="AI37" s="61">
        <f t="shared" si="4"/>
        <v>539.15641756488583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4.8459215643629447E-6</v>
      </c>
      <c r="E38" s="47">
        <f t="shared" ca="1" si="1"/>
        <v>6.1311138507742539E-6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0.29808419128597996</v>
      </c>
      <c r="J38" s="49" cm="1">
        <f t="array" aca="1" ref="J38" ca="1">E38*(G38-H38)*OFFSET($X$5:$X$75,B38,0,1)</f>
        <v>0.3084106652891862</v>
      </c>
      <c r="K38" s="72">
        <f t="shared" ca="1" si="9"/>
        <v>2.7249394892138116E-5</v>
      </c>
      <c r="L38" s="67">
        <f t="shared" si="0"/>
        <v>98.03380160110072</v>
      </c>
      <c r="M38" s="68" cm="1">
        <f t="array" aca="1" ref="M38" ca="1">L38*K38*OFFSET($X$5:$X$75,B38,0,1)</f>
        <v>1.4941065004111785E-3</v>
      </c>
      <c r="N38" s="67">
        <f t="shared" si="10"/>
        <v>550.76064502946906</v>
      </c>
      <c r="O38" s="81" cm="1">
        <f t="array" aca="1" ref="O38" ca="1">N38*K38*OFFSET($X$5:$X$75,B38,0,1)</f>
        <v>8.3939931581715164E-3</v>
      </c>
      <c r="P38" s="85">
        <f t="shared" ca="1" si="2"/>
        <v>1.0720354146396887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90812.192191277558</v>
      </c>
      <c r="AH38" s="58">
        <f t="shared" si="3"/>
        <v>1816.2438438255513</v>
      </c>
      <c r="AI38" s="61">
        <f t="shared" si="4"/>
        <v>544.87315314766533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3.1622399381768929E-6</v>
      </c>
      <c r="E39" s="47">
        <f t="shared" ca="1" si="1"/>
        <v>3.6612808823683851E-6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0.1884964452772156</v>
      </c>
      <c r="J39" s="49" cm="1">
        <f t="array" aca="1" ref="J39" ca="1">E39*(G39-H39)*OFFSET($X$5:$X$75,B39,0,1)</f>
        <v>0.18048878034579036</v>
      </c>
      <c r="K39" s="72">
        <f t="shared" ca="1" si="9"/>
        <v>1.6272359477000917E-5</v>
      </c>
      <c r="L39" s="67">
        <f t="shared" si="0"/>
        <v>99.994477633122742</v>
      </c>
      <c r="M39" s="68" cm="1">
        <f t="array" aca="1" ref="M39" ca="1">L39*K39*OFFSET($X$5:$X$75,B39,0,1)</f>
        <v>8.8190372225663088E-4</v>
      </c>
      <c r="N39" s="67">
        <f t="shared" si="10"/>
        <v>556.98460834937691</v>
      </c>
      <c r="O39" s="81" cm="1">
        <f t="array" aca="1" ref="O39" ca="1">N39*K39*OFFSET($X$5:$X$75,B39,0,1)</f>
        <v>4.9123392708264636E-3</v>
      </c>
      <c r="P39" s="85">
        <f t="shared" ca="1" si="2"/>
        <v>0.67335554115801677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91793.440838244846</v>
      </c>
      <c r="AH39" s="58">
        <f t="shared" si="3"/>
        <v>1835.868816764897</v>
      </c>
      <c r="AI39" s="61">
        <f t="shared" si="4"/>
        <v>550.76064502946906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2.0127073529825491E-6</v>
      </c>
      <c r="E40" s="47">
        <f t="shared" ca="1" si="1"/>
        <v>2.1259886977456978E-6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0.11620772107288029</v>
      </c>
      <c r="J40" s="49" cm="1">
        <f t="array" aca="1" ref="J40" ca="1">E40*(G40-H40)*OFFSET($X$5:$X$75,B40,0,1)</f>
        <v>0.10270824299494077</v>
      </c>
      <c r="K40" s="72">
        <f t="shared" ca="1" si="9"/>
        <v>9.448838656455639E-6</v>
      </c>
      <c r="L40" s="67">
        <f t="shared" si="0"/>
        <v>101.99436718578518</v>
      </c>
      <c r="M40" s="68" cm="1">
        <f t="array" aca="1" ref="M40" ca="1">L40*K40*OFFSET($X$5:$X$75,B40,0,1)</f>
        <v>5.0593562028151788E-4</v>
      </c>
      <c r="N40" s="67">
        <f t="shared" si="10"/>
        <v>563.53807451488638</v>
      </c>
      <c r="O40" s="81" cm="1">
        <f t="array" aca="1" ref="O40" ca="1">N40*K40*OFFSET($X$5:$X$75,B40,0,1)</f>
        <v>2.7953895214879792E-3</v>
      </c>
      <c r="P40" s="85">
        <f t="shared" ca="1" si="2"/>
        <v>0.41263966048772094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92830.768058229485</v>
      </c>
      <c r="AH40" s="58">
        <f t="shared" si="3"/>
        <v>1856.6153611645898</v>
      </c>
      <c r="AI40" s="61">
        <f t="shared" si="4"/>
        <v>556.98460834937691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1.2119183625731227E-6</v>
      </c>
      <c r="E41" s="47">
        <f t="shared" ca="1" si="1"/>
        <v>1.1947820863318419E-6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6.7746517677535256E-2</v>
      </c>
      <c r="J41" s="49" cm="1">
        <f t="array" aca="1" ref="J41" ca="1">E41*(G41-H41)*OFFSET($X$5:$X$75,B41,0,1)</f>
        <v>5.6566624577780777E-2</v>
      </c>
      <c r="K41" s="72">
        <f t="shared" ca="1" si="9"/>
        <v>5.3101426057273926E-6</v>
      </c>
      <c r="L41" s="67">
        <f t="shared" si="0"/>
        <v>104.0342545295009</v>
      </c>
      <c r="M41" s="68" cm="1">
        <f t="array" aca="1" ref="M41" ca="1">L41*K41*OFFSET($X$5:$X$75,B41,0,1)</f>
        <v>2.8079051872274651E-4</v>
      </c>
      <c r="N41" s="67">
        <f t="shared" si="10"/>
        <v>570.41387382845335</v>
      </c>
      <c r="O41" s="81" cm="1">
        <f t="array" aca="1" ref="O41" ca="1">N41*K41*OFFSET($X$5:$X$75,B41,0,1)</f>
        <v>1.5395583718391941E-3</v>
      </c>
      <c r="P41" s="85">
        <f t="shared" ca="1" si="2"/>
        <v>0.24210132236726306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93923.012419147723</v>
      </c>
      <c r="AH41" s="58">
        <f t="shared" si="3"/>
        <v>1878.4602483829544</v>
      </c>
      <c r="AI41" s="61">
        <f t="shared" si="4"/>
        <v>563.53807451488638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7.0941821493765366E-7</v>
      </c>
      <c r="E42" s="47">
        <f t="shared" ca="1" si="1"/>
        <v>6.5327448532822499E-7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3.8394279250647846E-2</v>
      </c>
      <c r="J42" s="49" cm="1">
        <f t="array" aca="1" ref="J42" ca="1">E42*(G42-H42)*OFFSET($X$5:$X$75,B42,0,1)</f>
        <v>3.0310594880411771E-2</v>
      </c>
      <c r="K42" s="72">
        <f t="shared" ca="1" si="9"/>
        <v>2.9034421568224284E-6</v>
      </c>
      <c r="L42" s="67">
        <f t="shared" si="0"/>
        <v>106.11493962009094</v>
      </c>
      <c r="M42" s="68" cm="1">
        <f t="array" aca="1" ref="M42" ca="1">L42*K42*OFFSET($X$5:$X$75,B42,0,1)</f>
        <v>1.5161430462398197E-4</v>
      </c>
      <c r="N42" s="67">
        <f t="shared" si="10"/>
        <v>577.3851132257638</v>
      </c>
      <c r="O42" s="81" cm="1">
        <f t="array" aca="1" ref="O42" ca="1">N42*K42*OFFSET($X$5:$X$75,B42,0,1)</f>
        <v>8.249530438915613E-4</v>
      </c>
      <c r="P42" s="85">
        <f t="shared" ca="1" si="2"/>
        <v>0.13824830133736435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95068.978971408884</v>
      </c>
      <c r="AH42" s="58">
        <f t="shared" si="3"/>
        <v>1901.3795794281777</v>
      </c>
      <c r="AI42" s="61">
        <f t="shared" si="4"/>
        <v>570.41387382845335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4.0192203067721438E-7</v>
      </c>
      <c r="E43" s="47">
        <f t="shared" ca="1" si="1"/>
        <v>3.4666862776840236E-7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2.1052543167013507E-2</v>
      </c>
      <c r="J43" s="49" cm="1">
        <f t="array" aca="1" ref="J43" ca="1">E43*(G43-H43)*OFFSET($X$5:$X$75,B43,0,1)</f>
        <v>1.5763059857500174E-2</v>
      </c>
      <c r="K43" s="72">
        <f t="shared" ca="1" si="9"/>
        <v>1.5407494565565495E-6</v>
      </c>
      <c r="L43" s="67">
        <f t="shared" si="0"/>
        <v>108.23723841249272</v>
      </c>
      <c r="M43" s="68" cm="1">
        <f t="array" aca="1" ref="M43" ca="1">L43*K43*OFFSET($X$5:$X$75,B43,0,1)</f>
        <v>7.9425099120090749E-5</v>
      </c>
      <c r="N43" s="67">
        <f t="shared" si="10"/>
        <v>584.64614106787485</v>
      </c>
      <c r="O43" s="81" cm="1">
        <f t="array" aca="1" ref="O43" ca="1">N43*K43*OFFSET($X$5:$X$75,B43,0,1)</f>
        <v>4.2901665254547859E-4</v>
      </c>
      <c r="P43" s="85">
        <f t="shared" ca="1" si="2"/>
        <v>7.6566575794294725E-2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96230.852204293973</v>
      </c>
      <c r="AH43" s="58">
        <f t="shared" si="3"/>
        <v>1924.6170440858796</v>
      </c>
      <c r="AI43" s="61">
        <f t="shared" si="4"/>
        <v>577.3851132257638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2.2090566015023068E-7</v>
      </c>
      <c r="E44" s="47">
        <f t="shared" ca="1" si="1"/>
        <v>1.782357296181386E-7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1.1195131377211461E-2</v>
      </c>
      <c r="J44" s="49" cm="1">
        <f t="array" aca="1" ref="J44" ca="1">E44*(G44-H44)*OFFSET($X$5:$X$75,B44,0,1)</f>
        <v>7.9423310629504612E-3</v>
      </c>
      <c r="K44" s="72">
        <f t="shared" ca="1" si="9"/>
        <v>7.9215879811093289E-7</v>
      </c>
      <c r="L44" s="67">
        <f t="shared" si="0"/>
        <v>110.40198318074259</v>
      </c>
      <c r="M44" s="68" cm="1">
        <f t="array" aca="1" ref="M44" ca="1">L44*K44*OFFSET($X$5:$X$75,B44,0,1)</f>
        <v>4.0299323921681045E-5</v>
      </c>
      <c r="N44" s="67">
        <f t="shared" si="10"/>
        <v>592.18795131931904</v>
      </c>
      <c r="O44" s="81" cm="1">
        <f t="array" aca="1" ref="O44" ca="1">N44*K44*OFFSET($X$5:$X$75,B44,0,1)</f>
        <v>2.1616254876204665E-4</v>
      </c>
      <c r="P44" s="85">
        <f t="shared" ca="1" si="2"/>
        <v>4.1149667219092669E-2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97441.02351131248</v>
      </c>
      <c r="AH44" s="58">
        <f t="shared" si="3"/>
        <v>1948.8204702262497</v>
      </c>
      <c r="AI44" s="61">
        <f t="shared" si="4"/>
        <v>584.64614106787485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1.1888250564191801E-7</v>
      </c>
      <c r="E45" s="47">
        <f t="shared" ca="1" si="1"/>
        <v>8.8428916920255521E-8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5.829777936912096E-3</v>
      </c>
      <c r="J45" s="49" cm="1">
        <f t="array" aca="1" ref="J45" ca="1">E45*(G45-H45)*OFFSET($X$5:$X$75,B45,0,1)</f>
        <v>3.8616662132609321E-3</v>
      </c>
      <c r="K45" s="72">
        <f t="shared" ca="1" si="9"/>
        <v>3.930174083425636E-7</v>
      </c>
      <c r="L45" s="67">
        <f t="shared" si="0"/>
        <v>112.61002284435745</v>
      </c>
      <c r="M45" s="68" cm="1">
        <f t="array" aca="1" ref="M45" ca="1">L45*K45*OFFSET($X$5:$X$75,B45,0,1)</f>
        <v>1.9733729963364001E-5</v>
      </c>
      <c r="N45" s="67">
        <f t="shared" si="10"/>
        <v>599.7550743836066</v>
      </c>
      <c r="O45" s="81" cm="1">
        <f t="array" aca="1" ref="O45" ca="1">N45*K45*OFFSET($X$5:$X$75,B45,0,1)</f>
        <v>1.0510081059482192E-4</v>
      </c>
      <c r="P45" s="85">
        <f t="shared" ca="1" si="2"/>
        <v>2.1543969208561251E-2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98697.991886553165</v>
      </c>
      <c r="AH45" s="58">
        <f t="shared" si="3"/>
        <v>1973.9598377310633</v>
      </c>
      <c r="AI45" s="61">
        <f t="shared" si="4"/>
        <v>592.18795131931904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6.1534910843269533E-8</v>
      </c>
      <c r="E46" s="47">
        <f t="shared" ca="1" si="1"/>
        <v>4.178384684376648E-8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2.9179692787043481E-3</v>
      </c>
      <c r="J46" s="49" cm="1">
        <f t="array" aca="1" ref="J46" ca="1">E46*(G46-H46)*OFFSET($X$5:$X$75,B46,0,1)</f>
        <v>1.7882000388750195E-3</v>
      </c>
      <c r="K46" s="72">
        <f t="shared" ca="1" si="9"/>
        <v>1.8570598578039004E-7</v>
      </c>
      <c r="L46" s="67">
        <f t="shared" si="0"/>
        <v>114.86222330124458</v>
      </c>
      <c r="M46" s="68" cm="1">
        <f t="array" aca="1" ref="M46" ca="1">L46*K46*OFFSET($X$5:$X$75,B46,0,1)</f>
        <v>9.1970499436058003E-6</v>
      </c>
      <c r="N46" s="67">
        <f t="shared" si="10"/>
        <v>607.81992079831969</v>
      </c>
      <c r="O46" s="81" cm="1">
        <f t="array" aca="1" ref="O46" ca="1">N46*K46*OFFSET($X$5:$X$75,B46,0,1)</f>
        <v>4.8668308932516513E-5</v>
      </c>
      <c r="P46" s="85">
        <f t="shared" ca="1" si="2"/>
        <v>1.0823414187384636E-2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99959.17906393444</v>
      </c>
      <c r="AH46" s="58">
        <f t="shared" si="3"/>
        <v>1999.1835812786887</v>
      </c>
      <c r="AI46" s="61">
        <f t="shared" si="4"/>
        <v>599.7550743836066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2.9424039275784407E-8</v>
      </c>
      <c r="E47" s="47">
        <f t="shared" ca="1" si="1"/>
        <v>1.8537126364183384E-8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1.349501486210658E-3</v>
      </c>
      <c r="J47" s="49" cm="1">
        <f t="array" aca="1" ref="J47" ca="1">E47*(G47-H47)*OFFSET($X$5:$X$75,B47,0,1)</f>
        <v>7.7745866635197801E-4</v>
      </c>
      <c r="K47" s="72">
        <f t="shared" ca="1" si="9"/>
        <v>8.2387228093354044E-8</v>
      </c>
      <c r="L47" s="67">
        <f t="shared" si="0"/>
        <v>117.15946776726946</v>
      </c>
      <c r="M47" s="68" cm="1">
        <f t="array" aca="1" ref="M47" ca="1">L47*K47*OFFSET($X$5:$X$75,B47,0,1)</f>
        <v>4.0252665255916235E-6</v>
      </c>
      <c r="N47" s="67">
        <f t="shared" si="10"/>
        <v>615.87002807117312</v>
      </c>
      <c r="O47" s="81" cm="1">
        <f t="array" aca="1" ref="O47" ca="1">N47*K47*OFFSET($X$5:$X$75,B47,0,1)</f>
        <v>2.1159544809767651E-5</v>
      </c>
      <c r="P47" s="85">
        <f t="shared" ca="1" si="2"/>
        <v>5.0592862702696856E-3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101303.32013305328</v>
      </c>
      <c r="AH47" s="58">
        <f t="shared" si="3"/>
        <v>2026.0664026610655</v>
      </c>
      <c r="AI47" s="61">
        <f t="shared" si="4"/>
        <v>607.81992079831969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1.3196513916909485E-8</v>
      </c>
      <c r="E48" s="47">
        <f t="shared" ca="1" si="1"/>
        <v>7.7458640951906313E-9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5.8528050532269339E-4</v>
      </c>
      <c r="J48" s="49" cm="1">
        <f t="array" aca="1" ref="J48" ca="1">E48*(G48-H48)*OFFSET($X$5:$X$75,B48,0,1)</f>
        <v>3.1836989287282081E-4</v>
      </c>
      <c r="K48" s="72">
        <f t="shared" ca="1" si="9"/>
        <v>3.442606245338625E-8</v>
      </c>
      <c r="L48" s="67">
        <f t="shared" si="0"/>
        <v>119.50265712261488</v>
      </c>
      <c r="M48" s="68" cm="1">
        <f t="array" aca="1" ref="M48" ca="1">L48*K48*OFFSET($X$5:$X$75,B48,0,1)</f>
        <v>1.6590368687839815E-6</v>
      </c>
      <c r="N48" s="67">
        <f t="shared" si="10"/>
        <v>624.13908774749086</v>
      </c>
      <c r="O48" s="81" cm="1">
        <f t="array" aca="1" ref="O48" ca="1">N48*K48*OFFSET($X$5:$X$75,B48,0,1)</f>
        <v>8.6648262285904771E-6</v>
      </c>
      <c r="P48" s="85">
        <f t="shared" ca="1" si="2"/>
        <v>2.2234594745536153E-3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102645.00467852884</v>
      </c>
      <c r="AH48" s="58">
        <f t="shared" si="3"/>
        <v>2052.9000935705767</v>
      </c>
      <c r="AI48" s="61">
        <f t="shared" si="4"/>
        <v>615.87002807117312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5.5241318225833445E-9</v>
      </c>
      <c r="E49" s="47">
        <f t="shared" ca="1" si="1"/>
        <v>3.0338290424681054E-9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2.368849617780983E-4</v>
      </c>
      <c r="J49" s="49" cm="1">
        <f t="array" aca="1" ref="J49" ca="1">E49*(G49-H49)*OFFSET($X$5:$X$75,B49,0,1)</f>
        <v>1.2220259836668378E-4</v>
      </c>
      <c r="K49" s="72">
        <f t="shared" ca="1" si="9"/>
        <v>1.3483684441286133E-8</v>
      </c>
      <c r="L49" s="67">
        <f t="shared" si="0"/>
        <v>121.89271026506717</v>
      </c>
      <c r="M49" s="68" cm="1">
        <f t="array" aca="1" ref="M49" ca="1">L49*K49*OFFSET($X$5:$X$75,B49,0,1)</f>
        <v>6.4083475322081687E-7</v>
      </c>
      <c r="N49" s="67">
        <f t="shared" si="10"/>
        <v>632.61405802983052</v>
      </c>
      <c r="O49" s="81" cm="1">
        <f t="array" aca="1" ref="O49" ca="1">N49*K49*OFFSET($X$5:$X$75,B49,0,1)</f>
        <v>3.3258844838217409E-6</v>
      </c>
      <c r="P49" s="85">
        <f t="shared" ca="1" si="2"/>
        <v>9.140732764238473E-4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104023.18129124847</v>
      </c>
      <c r="AH49" s="58">
        <f t="shared" si="3"/>
        <v>2080.4636258249693</v>
      </c>
      <c r="AI49" s="61">
        <f t="shared" si="4"/>
        <v>624.13908774749086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2.1475611447443379E-9</v>
      </c>
      <c r="E50" s="47">
        <f t="shared" ca="1" si="1"/>
        <v>1.1082878478315293E-9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8.9029820737259152E-5</v>
      </c>
      <c r="J50" s="49" cm="1">
        <f t="array" aca="1" ref="J50" ca="1">E50*(G50-H50)*OFFSET($X$5:$X$75,B50,0,1)</f>
        <v>4.3749099593428791E-5</v>
      </c>
      <c r="K50" s="72">
        <f t="shared" ca="1" si="9"/>
        <v>4.9257235762346826E-9</v>
      </c>
      <c r="L50" s="67">
        <f t="shared" si="0"/>
        <v>124.33056447036851</v>
      </c>
      <c r="M50" s="68" cm="1">
        <f t="array" aca="1" ref="M50" ca="1">L50*K50*OFFSET($X$5:$X$75,B50,0,1)</f>
        <v>2.3084697472234243E-7</v>
      </c>
      <c r="N50" s="67">
        <f t="shared" si="10"/>
        <v>641.28105613220009</v>
      </c>
      <c r="O50" s="81" cm="1">
        <f t="array" aca="1" ref="O50" ca="1">N50*K50*OFFSET($X$5:$X$75,B50,0,1)</f>
        <v>1.1906789966368137E-6</v>
      </c>
      <c r="P50" s="85">
        <f t="shared" ca="1" si="2"/>
        <v>3.4970517397162895E-4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105435.67633830509</v>
      </c>
      <c r="AH50" s="58">
        <f t="shared" si="3"/>
        <v>2108.7135267661019</v>
      </c>
      <c r="AI50" s="61">
        <f t="shared" si="4"/>
        <v>632.61405802983052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7.7146651002076015E-10</v>
      </c>
      <c r="E51" s="47">
        <f t="shared" ca="1" si="1"/>
        <v>3.7572182450195929E-10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3.0930616358917921E-5</v>
      </c>
      <c r="J51" s="49" cm="1">
        <f t="array" aca="1" ref="J51" ca="1">E51*(G51-H51)*OFFSET($X$5:$X$75,B51,0,1)</f>
        <v>1.4534836004906649E-5</v>
      </c>
      <c r="K51" s="72">
        <f t="shared" ca="1" si="9"/>
        <v>1.6698745836588153E-9</v>
      </c>
      <c r="L51" s="67">
        <f t="shared" si="0"/>
        <v>126.81717575977585</v>
      </c>
      <c r="M51" s="68" cm="1">
        <f t="array" aca="1" ref="M51" ca="1">L51*K51*OFFSET($X$5:$X$75,B51,0,1)</f>
        <v>7.7200428871965435E-8</v>
      </c>
      <c r="N51" s="67">
        <f t="shared" si="10"/>
        <v>649.81981619698877</v>
      </c>
      <c r="O51" s="81" cm="1">
        <f t="array" aca="1" ref="O51" ca="1">N51*K51*OFFSET($X$5:$X$75,B51,0,1)</f>
        <v>3.9558023745093653E-7</v>
      </c>
      <c r="P51" s="85">
        <f t="shared" ca="1" si="2"/>
        <v>1.2384309971918714E-4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106880.17602203335</v>
      </c>
      <c r="AH51" s="58">
        <f t="shared" si="3"/>
        <v>2137.6035204406671</v>
      </c>
      <c r="AI51" s="61">
        <f t="shared" si="4"/>
        <v>641.28105613220009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2.5479092195294108E-10</v>
      </c>
      <c r="E52" s="47">
        <f t="shared" ca="1" si="1"/>
        <v>1.1760444923434747E-10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9.8744098505590924E-6</v>
      </c>
      <c r="J52" s="49" cm="1">
        <f t="array" aca="1" ref="J52" ca="1">E52*(G52-H52)*OFFSET($X$5:$X$75,B52,0,1)</f>
        <v>4.4585604475992472E-6</v>
      </c>
      <c r="K52" s="72">
        <f t="shared" ca="1" si="9"/>
        <v>5.226862491360959E-10</v>
      </c>
      <c r="L52" s="67">
        <f t="shared" si="0"/>
        <v>129.35351927497138</v>
      </c>
      <c r="M52" s="68" cm="1">
        <f t="array" aca="1" ref="M52" ca="1">L52*K52*OFFSET($X$5:$X$75,B52,0,1)</f>
        <v>2.3824994404035392E-8</v>
      </c>
      <c r="N52" s="67">
        <f t="shared" si="10"/>
        <v>658.81476584278914</v>
      </c>
      <c r="O52" s="81" cm="1">
        <f t="array" aca="1" ref="O52" ca="1">N52*K52*OFFSET($X$5:$X$75,B52,0,1)</f>
        <v>1.2134388146127082E-7</v>
      </c>
      <c r="P52" s="85">
        <f t="shared" ca="1" si="2"/>
        <v>4.0397804182819809E-5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108303.30269949812</v>
      </c>
      <c r="AH52" s="58">
        <f t="shared" si="3"/>
        <v>2166.0660539899623</v>
      </c>
      <c r="AI52" s="61">
        <f t="shared" si="4"/>
        <v>649.81981619698877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7.697866832046667E-11</v>
      </c>
      <c r="E53" s="47">
        <f t="shared" ca="1" si="1"/>
        <v>3.3815490717207538E-11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2.8836348549256408E-6</v>
      </c>
      <c r="J53" s="49" cm="1">
        <f t="array" aca="1" ref="J53" ca="1">E53*(G53-H53)*OFFSET($X$5:$X$75,B53,0,1)</f>
        <v>1.256359075063673E-6</v>
      </c>
      <c r="K53" s="72">
        <f t="shared" ca="1" si="9"/>
        <v>1.5029087794880735E-10</v>
      </c>
      <c r="L53" s="67">
        <f t="shared" si="0"/>
        <v>131.94058966047081</v>
      </c>
      <c r="M53" s="68" cm="1">
        <f t="array" aca="1" ref="M53" ca="1">L53*K53*OFFSET($X$5:$X$75,B53,0,1)</f>
        <v>6.7540955334558587E-9</v>
      </c>
      <c r="N53" s="67">
        <f t="shared" si="10"/>
        <v>667.9542638987466</v>
      </c>
      <c r="O53" s="81" cm="1">
        <f t="array" aca="1" ref="O53" ca="1">N53*K53*OFFSET($X$5:$X$75,B53,0,1)</f>
        <v>3.4192866061617555E-8</v>
      </c>
      <c r="P53" s="85">
        <f t="shared" ca="1" si="2"/>
        <v>1.2074122530739998E-5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109802.46097379818</v>
      </c>
      <c r="AH53" s="58">
        <f t="shared" si="3"/>
        <v>2196.0492194759636</v>
      </c>
      <c r="AI53" s="61">
        <f t="shared" si="4"/>
        <v>658.81476584278914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2.1170145439358252E-11</v>
      </c>
      <c r="E54" s="47">
        <f t="shared" ca="1" si="1"/>
        <v>8.8868049337308454E-12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7.7081311244862562E-7</v>
      </c>
      <c r="J54" s="49" cm="1">
        <f t="array" aca="1" ref="J54" ca="1">E54*(G54-H54)*OFFSET($X$5:$X$75,B54,0,1)</f>
        <v>3.2357197499255945E-7</v>
      </c>
      <c r="K54" s="73">
        <f t="shared" ca="1" si="9"/>
        <v>3.9496718911133142E-11</v>
      </c>
      <c r="L54" s="69">
        <f t="shared" si="0"/>
        <v>134.57940145368025</v>
      </c>
      <c r="M54" s="70" cm="1">
        <f t="array" aca="1" ref="M54" ca="1">L54*K54*OFFSET($X$5:$X$75,B54,0,1)</f>
        <v>1.7500015859129868E-9</v>
      </c>
      <c r="N54" s="69">
        <f t="shared" si="10"/>
        <v>677.22055089303012</v>
      </c>
      <c r="O54" s="82" cm="1">
        <f t="array" aca="1" ref="O54" ca="1">N54*K54*OFFSET($X$5:$X$75,B54,0,1)</f>
        <v>8.80622907572948E-9</v>
      </c>
      <c r="P54" s="86">
        <f ca="1">D54*(F54-H54)+E54*(G54-H54)+L54*K54-N54*K54+E55*(G55-H55)</f>
        <v>4.36163087123739E-6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111325.7106497911</v>
      </c>
      <c r="AH54" s="58">
        <f t="shared" si="3"/>
        <v>2226.5142129958222</v>
      </c>
      <c r="AI54" s="61">
        <f t="shared" si="4"/>
        <v>667.9542638987466</v>
      </c>
    </row>
    <row r="55" spans="2:35" ht="17" thickBot="1" x14ac:dyDescent="0.25">
      <c r="B55" s="137" t="s">
        <v>22</v>
      </c>
      <c r="C55" s="138"/>
      <c r="D55" s="50"/>
      <c r="E55" s="51">
        <f ca="1">(1-$S$9)^B54*PRODUCT(OFFSET($AC$5:$AC$124,$C$5,0,B54))</f>
        <v>9.4399604434924457E-12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3.4864898249633913E-7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112870.09181550502</v>
      </c>
      <c r="AH55" s="58">
        <f t="shared" si="3"/>
        <v>2257.4018363101004</v>
      </c>
      <c r="AI55" s="61">
        <f t="shared" si="4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114490.84003640762</v>
      </c>
      <c r="AH56" s="58">
        <f t="shared" si="3"/>
        <v>2289.8168007281524</v>
      </c>
      <c r="AI56" s="61">
        <f t="shared" si="4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116069.84393401587</v>
      </c>
      <c r="AH57" s="58">
        <f t="shared" si="3"/>
        <v>2321.3968786803175</v>
      </c>
      <c r="AI57" s="61">
        <f t="shared" si="4"/>
        <v>696.41906360409519</v>
      </c>
    </row>
    <row r="58" spans="2:35" ht="17" thickBot="1" x14ac:dyDescent="0.25">
      <c r="B58" s="135" t="s">
        <v>24</v>
      </c>
      <c r="C58" s="136"/>
      <c r="D58" s="54">
        <f ca="1">SUM(D5:E55)</f>
        <v>0.99999999999999922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117722.41117889502</v>
      </c>
      <c r="AH58" s="58">
        <f t="shared" si="3"/>
        <v>2354.4482235779005</v>
      </c>
      <c r="AI58" s="61">
        <f t="shared" si="4"/>
        <v>706.33446707337021</v>
      </c>
    </row>
    <row r="59" spans="2:35" ht="17" thickBot="1" x14ac:dyDescent="0.25">
      <c r="B59" s="135" t="s">
        <v>23</v>
      </c>
      <c r="C59" s="136"/>
      <c r="D59" s="36" t="b">
        <f ca="1">D58=1</f>
        <v>0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119386.56792139384</v>
      </c>
      <c r="AH59" s="58">
        <f t="shared" si="3"/>
        <v>2387.7313584278768</v>
      </c>
      <c r="AI59" s="61">
        <f t="shared" si="4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121058.51101697826</v>
      </c>
      <c r="AH60" s="58">
        <f t="shared" si="3"/>
        <v>2421.1702203395653</v>
      </c>
      <c r="AI60" s="61">
        <f t="shared" si="4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122734.22970645445</v>
      </c>
      <c r="AH61" s="58">
        <f t="shared" si="3"/>
        <v>2454.684594129089</v>
      </c>
      <c r="AI61" s="61">
        <f t="shared" si="4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124480.43764468047</v>
      </c>
      <c r="AH62" s="58">
        <f t="shared" si="3"/>
        <v>2489.6087528936096</v>
      </c>
      <c r="AI62" s="61">
        <f t="shared" si="4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126299.47453411572</v>
      </c>
      <c r="AH63" s="58">
        <f t="shared" si="3"/>
        <v>2525.9894906823147</v>
      </c>
      <c r="AI63" s="61">
        <f t="shared" si="4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128042.61799282162</v>
      </c>
      <c r="AH64" s="58">
        <f t="shared" si="3"/>
        <v>2560.8523598564325</v>
      </c>
      <c r="AI64" s="61">
        <f t="shared" si="4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129853.96258197843</v>
      </c>
      <c r="AH65" s="58">
        <f t="shared" si="3"/>
        <v>2597.0792516395686</v>
      </c>
      <c r="AI65" s="61">
        <f t="shared" si="4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131735.71374077932</v>
      </c>
      <c r="AH66" s="58">
        <f t="shared" si="3"/>
        <v>2634.7142748155866</v>
      </c>
      <c r="AI66" s="61">
        <f t="shared" si="4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133607.31861030194</v>
      </c>
      <c r="AH67" s="58">
        <f t="shared" si="3"/>
        <v>2672.1463722060389</v>
      </c>
      <c r="AI67" s="61">
        <f t="shared" si="4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135548.88257882578</v>
      </c>
      <c r="AH68" s="58">
        <f t="shared" si="3"/>
        <v>2710.9776515765157</v>
      </c>
      <c r="AI68" s="61">
        <f t="shared" si="4"/>
        <v>813.2932954729547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137474.66216804241</v>
      </c>
      <c r="AH69" s="58">
        <f t="shared" si="3"/>
        <v>2749.4932433608483</v>
      </c>
      <c r="AI69" s="61">
        <f t="shared" si="4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139469.63644350096</v>
      </c>
      <c r="AH70" s="58">
        <f t="shared" ref="AH70:AH75" si="14">AG70*$S$7</f>
        <v>2789.3927288700193</v>
      </c>
      <c r="AI70" s="61">
        <f t="shared" ref="AI70:AI75" si="15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141442.63242939816</v>
      </c>
      <c r="AH71" s="58">
        <f t="shared" si="14"/>
        <v>2828.8526485879634</v>
      </c>
      <c r="AI71" s="61">
        <f t="shared" si="15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143483.70905870144</v>
      </c>
      <c r="AH72" s="58">
        <f t="shared" si="14"/>
        <v>2869.6741811740289</v>
      </c>
      <c r="AI72" s="61">
        <f t="shared" si="15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145496.02922863211</v>
      </c>
      <c r="AH73" s="58">
        <f t="shared" si="14"/>
        <v>2909.9205845726424</v>
      </c>
      <c r="AI73" s="61">
        <f t="shared" si="15"/>
        <v>872.97617537179269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147574.93613988644</v>
      </c>
      <c r="AH74" s="58">
        <f t="shared" si="14"/>
        <v>2951.498722797729</v>
      </c>
      <c r="AI74" s="61">
        <f t="shared" si="15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149722.4701073771</v>
      </c>
      <c r="AH75" s="63">
        <f t="shared" si="14"/>
        <v>2994.4494021475421</v>
      </c>
      <c r="AI75" s="64">
        <f t="shared" si="15"/>
        <v>898.33482064426266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9">
    <mergeCell ref="L3:M3"/>
    <mergeCell ref="N3:O3"/>
    <mergeCell ref="B55:C55"/>
    <mergeCell ref="R27:S27"/>
    <mergeCell ref="B58:C58"/>
    <mergeCell ref="B59:C59"/>
    <mergeCell ref="D3:E3"/>
    <mergeCell ref="F3:G3"/>
    <mergeCell ref="I3:J3"/>
  </mergeCells>
  <conditionalFormatting sqref="D59">
    <cfRule type="cellIs" dxfId="9" priority="1" operator="equal">
      <formula>FALSE</formula>
    </cfRule>
    <cfRule type="cellIs" dxfId="8" priority="2" operator="equal">
      <formula>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93AB-8A0B-B948-8DE7-711FDBA068FB}">
  <dimension ref="A1:AI124"/>
  <sheetViews>
    <sheetView showGridLines="0" zoomScaleNormal="100" workbookViewId="0"/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56</v>
      </c>
    </row>
    <row r="2" spans="1:35" ht="17" thickBot="1" x14ac:dyDescent="0.25"/>
    <row r="3" spans="1:35" ht="17" thickBot="1" x14ac:dyDescent="0.25">
      <c r="D3" s="139" t="s">
        <v>29</v>
      </c>
      <c r="E3" s="140"/>
      <c r="F3" s="139" t="s">
        <v>25</v>
      </c>
      <c r="G3" s="140"/>
      <c r="I3" s="139" t="s">
        <v>26</v>
      </c>
      <c r="J3" s="140"/>
      <c r="L3" s="131" t="s">
        <v>33</v>
      </c>
      <c r="M3" s="132"/>
      <c r="N3" s="133" t="s">
        <v>34</v>
      </c>
      <c r="O3" s="134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6.5766482499999999E-3</v>
      </c>
      <c r="E5" s="43">
        <f>$S$9</f>
        <v>7.4999999999999997E-2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724.56665733957129</v>
      </c>
      <c r="J5" s="45" cm="1">
        <f t="array" aca="1" ref="J5" ca="1">E5*(G5-H5)*OFFSET($X$5:$X$75,B5,0,1)</f>
        <v>7348.497372701785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7510.9976044458399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6.732940008730484E-3</v>
      </c>
      <c r="E6" s="47">
        <f t="shared" ref="E6:E54" ca="1" si="1">(1-$S$9)^B5*PRODUCT(OFFSET($AC$5:$AC$124,$C$5,0,B5))*$S$9</f>
        <v>6.8881751381250009E-2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734.05975146543324</v>
      </c>
      <c r="J6" s="49" cm="1">
        <f t="array" aca="1" ref="J6" ca="1">E6*(G6-H6)*OFFSET($X$5:$X$75,B6,0,1)</f>
        <v>6614.0377283803964</v>
      </c>
      <c r="K6" s="72">
        <f ca="1">K5-D5-E5</f>
        <v>0.91842335175000001</v>
      </c>
      <c r="L6" s="67">
        <f t="shared" si="0"/>
        <v>52.019999999999996</v>
      </c>
      <c r="M6" s="68" cm="1">
        <f t="array" aca="1" ref="M6" ca="1">L6*K6*OFFSET($X$5:$X$75,B6,0,1)</f>
        <v>47.361583851999015</v>
      </c>
      <c r="N6" s="67">
        <f>AI7</f>
        <v>593.14978041087761</v>
      </c>
      <c r="O6" s="81" cm="1">
        <f t="array" aca="1" ref="O6" ca="1">N6*K6*OFFSET($X$5:$X$75,B6,0,1)</f>
        <v>540.03293082900007</v>
      </c>
      <c r="P6" s="85">
        <f t="shared" ref="P6:P53" ca="1" si="2">D6*(F6-H6)+E6*(G6-H6)+L6*K6-N6*K6</f>
        <v>6915.4668458063552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69" si="3">AG6*$S$7</f>
        <v>1996.5030607143231</v>
      </c>
      <c r="AI6" s="61">
        <f t="shared" ref="AI6:AI69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6.8158772850910208E-3</v>
      </c>
      <c r="E7" s="47">
        <f t="shared" ca="1" si="1"/>
        <v>6.3210649527001478E-2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733.96644807239159</v>
      </c>
      <c r="J7" s="49" cm="1">
        <f t="array" aca="1" ref="J7" ca="1">E7*(G7-H7)*OFFSET($X$5:$X$75,B7,0,1)</f>
        <v>5948.097935035873</v>
      </c>
      <c r="K7" s="72">
        <f t="shared" ref="K7:K54" ca="1" si="9">K6-D6-E6</f>
        <v>0.84280866036001956</v>
      </c>
      <c r="L7" s="67">
        <f t="shared" si="0"/>
        <v>53.060399999999994</v>
      </c>
      <c r="M7" s="68" cm="1">
        <f t="array" aca="1" ref="M7" ca="1">L7*K7*OFFSET($X$5:$X$75,B7,0,1)</f>
        <v>43.786500666291872</v>
      </c>
      <c r="N7" s="67">
        <f t="shared" ref="N7:N54" si="10">AI8</f>
        <v>588.52195962853375</v>
      </c>
      <c r="O7" s="81" cm="1">
        <f t="array" aca="1" ref="O7" ca="1">N7*K7*OFFSET($X$5:$X$75,B7,0,1)</f>
        <v>485.66006244585776</v>
      </c>
      <c r="P7" s="85">
        <f t="shared" ca="1" si="2"/>
        <v>6373.1940348194403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98858.296735146258</v>
      </c>
      <c r="AH7" s="58">
        <f t="shared" si="3"/>
        <v>1977.1659347029251</v>
      </c>
      <c r="AI7" s="61">
        <f t="shared" si="4"/>
        <v>593.14978041087761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6.9654043354930887E-3</v>
      </c>
      <c r="E8" s="47">
        <f t="shared" ca="1" si="1"/>
        <v>5.7958660016094531E-2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741.06933402380855</v>
      </c>
      <c r="J8" s="49" cm="1">
        <f t="array" aca="1" ref="J8" ca="1">E8*(G8-H8)*OFFSET($X$5:$X$75,B8,0,1)</f>
        <v>5344.8008941753233</v>
      </c>
      <c r="K8" s="72">
        <f t="shared" ca="1" si="9"/>
        <v>0.77278213354792702</v>
      </c>
      <c r="L8" s="67">
        <f t="shared" si="0"/>
        <v>54.121608000000002</v>
      </c>
      <c r="M8" s="68" cm="1">
        <f t="array" aca="1" ref="M8" ca="1">L8*K8*OFFSET($X$5:$X$75,B8,0,1)</f>
        <v>40.460063417344386</v>
      </c>
      <c r="N8" s="67">
        <f t="shared" si="10"/>
        <v>583.75509282094652</v>
      </c>
      <c r="O8" s="81" cm="1">
        <f t="array" aca="1" ref="O8" ca="1">N8*K8*OFFSET($X$5:$X$75,B8,0,1)</f>
        <v>436.40181710294445</v>
      </c>
      <c r="P8" s="85">
        <f t="shared" ca="1" si="2"/>
        <v>5881.7696509394336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98086.993271422281</v>
      </c>
      <c r="AH8" s="58">
        <f t="shared" si="3"/>
        <v>1961.7398654284457</v>
      </c>
      <c r="AI8" s="61">
        <f t="shared" si="4"/>
        <v>588.52195962853375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7.0346058942371593E-3</v>
      </c>
      <c r="E9" s="47">
        <f t="shared" ca="1" si="1"/>
        <v>5.3089355189725462E-2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739.80763474490323</v>
      </c>
      <c r="J9" s="49" cm="1">
        <f t="array" aca="1" ref="J9" ca="1">E9*(G9-H9)*OFFSET($X$5:$X$75,B9,0,1)</f>
        <v>4797.8419048738433</v>
      </c>
      <c r="K9" s="72">
        <f t="shared" ca="1" si="9"/>
        <v>0.70785806919633942</v>
      </c>
      <c r="L9" s="67">
        <f t="shared" si="0"/>
        <v>55.204040159999998</v>
      </c>
      <c r="M9" s="68" cm="1">
        <f t="array" aca="1" ref="M9" ca="1">L9*K9*OFFSET($X$5:$X$75,B9,0,1)</f>
        <v>37.366495822082491</v>
      </c>
      <c r="N9" s="67">
        <f t="shared" si="10"/>
        <v>578.74897014169665</v>
      </c>
      <c r="O9" s="81" cm="1">
        <f t="array" aca="1" ref="O9" ca="1">N9*K9*OFFSET($X$5:$X$75,B9,0,1)</f>
        <v>391.7434468954682</v>
      </c>
      <c r="P9" s="85">
        <f t="shared" ca="1" si="2"/>
        <v>5420.4922406549558</v>
      </c>
      <c r="R9" s="33" t="s">
        <v>14</v>
      </c>
      <c r="S9" s="104">
        <f>MAX(BASE!S9*0.5, BASE!S9 - 0.2)</f>
        <v>7.4999999999999997E-2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97292.515470157741</v>
      </c>
      <c r="AH9" s="58">
        <f t="shared" si="3"/>
        <v>1945.8503094031548</v>
      </c>
      <c r="AI9" s="61">
        <f t="shared" si="4"/>
        <v>583.75509282094652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7.0351230581743645E-3</v>
      </c>
      <c r="E10" s="47">
        <f t="shared" ca="1" si="1"/>
        <v>4.8580058108428269E-2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731.16102342177237</v>
      </c>
      <c r="J10" s="49" cm="1">
        <f t="array" aca="1" ref="J10" ca="1">E10*(G10-H10)*OFFSET($X$5:$X$75,B10,0,1)</f>
        <v>4302.5092794887723</v>
      </c>
      <c r="K10" s="72">
        <f t="shared" ca="1" si="9"/>
        <v>0.64773410811237675</v>
      </c>
      <c r="L10" s="67">
        <f t="shared" si="0"/>
        <v>56.308120963200004</v>
      </c>
      <c r="M10" s="68" cm="1">
        <f t="array" aca="1" ref="M10" ca="1">L10*K10*OFFSET($X$5:$X$75,B10,0,1)</f>
        <v>34.466359982766555</v>
      </c>
      <c r="N10" s="67">
        <f t="shared" si="10"/>
        <v>573.9235037030943</v>
      </c>
      <c r="O10" s="81" cm="1">
        <f t="array" aca="1" ref="O10" ca="1">N10*K10*OFFSET($X$5:$X$75,B10,0,1)</f>
        <v>351.30019867168619</v>
      </c>
      <c r="P10" s="85">
        <f t="shared" ca="1" si="2"/>
        <v>4991.4094972407902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96458.161690282781</v>
      </c>
      <c r="AH10" s="58">
        <f t="shared" si="3"/>
        <v>1929.1632338056556</v>
      </c>
      <c r="AI10" s="61">
        <f t="shared" si="4"/>
        <v>578.74897014169665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7.0898650537113018E-3</v>
      </c>
      <c r="E11" s="47">
        <f t="shared" ca="1" si="1"/>
        <v>4.4408919520933079E-2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727.89356684190909</v>
      </c>
      <c r="J11" s="49" cm="1">
        <f t="array" aca="1" ref="J11" ca="1">E11*(G11-H11)*OFFSET($X$5:$X$75,B11,0,1)</f>
        <v>3854.4225758961493</v>
      </c>
      <c r="K11" s="72">
        <f t="shared" ca="1" si="9"/>
        <v>0.59211892694577417</v>
      </c>
      <c r="L11" s="67">
        <f t="shared" si="0"/>
        <v>57.434283382463988</v>
      </c>
      <c r="M11" s="68" cm="1">
        <f t="array" aca="1" ref="M11" ca="1">L11*K11*OFFSET($X$5:$X$75,B11,0,1)</f>
        <v>31.746536168709369</v>
      </c>
      <c r="N11" s="67">
        <f t="shared" si="10"/>
        <v>569.36597166119952</v>
      </c>
      <c r="O11" s="81" cm="1">
        <f t="array" aca="1" ref="O11" ca="1">N11*K11*OFFSET($X$5:$X$75,B11,0,1)</f>
        <v>314.71442400016889</v>
      </c>
      <c r="P11" s="85">
        <f t="shared" ca="1" si="2"/>
        <v>4605.6022484820869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95653.917283849049</v>
      </c>
      <c r="AH11" s="58">
        <f t="shared" si="3"/>
        <v>1913.0783456769809</v>
      </c>
      <c r="AI11" s="61">
        <f t="shared" si="4"/>
        <v>573.9235037030943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7.1440519023704156E-3</v>
      </c>
      <c r="E12" s="47">
        <f t="shared" ca="1" si="1"/>
        <v>4.0546510677834741E-2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723.84598350998613</v>
      </c>
      <c r="J12" s="49" cm="1">
        <f t="array" aca="1" ref="J12" ca="1">E12*(G12-H12)*OFFSET($X$5:$X$75,B12,0,1)</f>
        <v>3448.8001106757251</v>
      </c>
      <c r="K12" s="72">
        <f t="shared" ca="1" si="9"/>
        <v>0.54062014237112976</v>
      </c>
      <c r="L12" s="67">
        <f t="shared" si="0"/>
        <v>58.582969050113277</v>
      </c>
      <c r="M12" s="68" cm="1">
        <f t="array" aca="1" ref="M12" ca="1">L12*K12*OFFSET($X$5:$X$75,B12,0,1)</f>
        <v>29.177726796053634</v>
      </c>
      <c r="N12" s="67">
        <f t="shared" si="10"/>
        <v>565.38714223441673</v>
      </c>
      <c r="O12" s="81" cm="1">
        <f t="array" aca="1" ref="O12" ca="1">N12*K12*OFFSET($X$5:$X$75,B12,0,1)</f>
        <v>281.59568962791292</v>
      </c>
      <c r="P12" s="85">
        <f t="shared" ca="1" si="2"/>
        <v>4255.2344010352745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94894.328610199926</v>
      </c>
      <c r="AH12" s="58">
        <f t="shared" si="3"/>
        <v>1897.8865722039986</v>
      </c>
      <c r="AI12" s="61">
        <f t="shared" si="4"/>
        <v>569.36597166119952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7.2187656434034037E-3</v>
      </c>
      <c r="E13" s="47">
        <f t="shared" ca="1" si="1"/>
        <v>3.6969718484319354E-2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721.22597414082759</v>
      </c>
      <c r="J13" s="49" cm="1">
        <f t="array" aca="1" ref="J13" ca="1">E13*(G13-H13)*OFFSET($X$5:$X$75,B13,0,1)</f>
        <v>3081.670312260841</v>
      </c>
      <c r="K13" s="72">
        <f t="shared" ca="1" si="9"/>
        <v>0.49292957979092455</v>
      </c>
      <c r="L13" s="67">
        <f t="shared" si="0"/>
        <v>59.754628431115542</v>
      </c>
      <c r="M13" s="68" cm="1">
        <f t="array" aca="1" ref="M13" ca="1">L13*K13*OFFSET($X$5:$X$75,B13,0,1)</f>
        <v>26.757844850062277</v>
      </c>
      <c r="N13" s="67">
        <f t="shared" si="10"/>
        <v>561.90792203549415</v>
      </c>
      <c r="O13" s="81" cm="1">
        <f t="array" aca="1" ref="O13" ca="1">N13*K13*OFFSET($X$5:$X$75,B13,0,1)</f>
        <v>251.61975553373799</v>
      </c>
      <c r="P13" s="85">
        <f t="shared" ca="1" si="2"/>
        <v>3938.6719287390961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94231.190372402794</v>
      </c>
      <c r="AH13" s="58">
        <f t="shared" si="3"/>
        <v>1884.6238074480559</v>
      </c>
      <c r="AI13" s="61">
        <f t="shared" si="4"/>
        <v>565.38714223441673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7.2381325077026165E-3</v>
      </c>
      <c r="E14" s="47">
        <f t="shared" ca="1" si="1"/>
        <v>3.3655582174740149E-2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712.48706905242045</v>
      </c>
      <c r="J14" s="49" cm="1">
        <f t="array" aca="1" ref="J14" ca="1">E14*(G14-H14)*OFFSET($X$5:$X$75,B14,0,1)</f>
        <v>2749.3036455604442</v>
      </c>
      <c r="K14" s="72">
        <f t="shared" ca="1" si="9"/>
        <v>0.44874109566320181</v>
      </c>
      <c r="L14" s="67">
        <f t="shared" si="0"/>
        <v>60.949720999737856</v>
      </c>
      <c r="M14" s="68" cm="1">
        <f t="array" aca="1" ref="M14" ca="1">L14*K14*OFFSET($X$5:$X$75,B14,0,1)</f>
        <v>24.479599481982952</v>
      </c>
      <c r="N14" s="67">
        <f t="shared" si="10"/>
        <v>558.91940706792252</v>
      </c>
      <c r="O14" s="81" cm="1">
        <f t="array" aca="1" ref="O14" ca="1">N14*K14*OFFSET($X$5:$X$75,B14,0,1)</f>
        <v>224.48213057101577</v>
      </c>
      <c r="P14" s="85">
        <f t="shared" ca="1" si="2"/>
        <v>3644.341051180154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93651.320339249025</v>
      </c>
      <c r="AH14" s="58">
        <f t="shared" si="3"/>
        <v>1873.0264067849805</v>
      </c>
      <c r="AI14" s="61">
        <f t="shared" si="4"/>
        <v>561.90792203549415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7.3199266200640297E-3</v>
      </c>
      <c r="E15" s="47">
        <f t="shared" ca="1" si="1"/>
        <v>3.0588553573556946E-2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709.93174699478891</v>
      </c>
      <c r="J15" s="49" cm="1">
        <f t="array" aca="1" ref="J15" ca="1">E15*(G15-H15)*OFFSET($X$5:$X$75,B15,0,1)</f>
        <v>2448.7818899410304</v>
      </c>
      <c r="K15" s="72">
        <f t="shared" ca="1" si="9"/>
        <v>0.40784738098075907</v>
      </c>
      <c r="L15" s="67">
        <f t="shared" si="0"/>
        <v>62.1687154197326</v>
      </c>
      <c r="M15" s="68" cm="1">
        <f t="array" aca="1" ref="M15" ca="1">L15*K15*OFFSET($X$5:$X$75,B15,0,1)</f>
        <v>22.359687333751076</v>
      </c>
      <c r="N15" s="67">
        <f t="shared" si="10"/>
        <v>555.92454913136362</v>
      </c>
      <c r="O15" s="81" cm="1">
        <f t="array" aca="1" ref="O15" ca="1">N15*K15*OFFSET($X$5:$X$75,B15,0,1)</f>
        <v>199.94460261581025</v>
      </c>
      <c r="P15" s="85">
        <f t="shared" ca="1" si="2"/>
        <v>3380.5282844600783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93153.234511320421</v>
      </c>
      <c r="AH15" s="58">
        <f t="shared" si="3"/>
        <v>1863.0646902264084</v>
      </c>
      <c r="AI15" s="61">
        <f t="shared" si="4"/>
        <v>558.91940706792252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7.236570905914631E-3</v>
      </c>
      <c r="E16" s="47">
        <f t="shared" ca="1" si="1"/>
        <v>2.7745417559035378E-2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691.62644707488516</v>
      </c>
      <c r="J16" s="49" cm="1">
        <f t="array" aca="1" ref="J16" ca="1">E16*(G16-H16)*OFFSET($X$5:$X$75,B16,0,1)</f>
        <v>2176.7470953401039</v>
      </c>
      <c r="K16" s="72">
        <f t="shared" ca="1" si="9"/>
        <v>0.36993890078713809</v>
      </c>
      <c r="L16" s="67">
        <f t="shared" si="0"/>
        <v>63.412089728127263</v>
      </c>
      <c r="M16" s="68" cm="1">
        <f t="array" aca="1" ref="M16" ca="1">L16*K16*OFFSET($X$5:$X$75,B16,0,1)</f>
        <v>20.385770093054816</v>
      </c>
      <c r="N16" s="67">
        <f t="shared" si="10"/>
        <v>552.85727430166355</v>
      </c>
      <c r="O16" s="81" cm="1">
        <f t="array" aca="1" ref="O16" ca="1">N16*K16*OFFSET($X$5:$X$75,B16,0,1)</f>
        <v>177.73300543330797</v>
      </c>
      <c r="P16" s="85">
        <f t="shared" ca="1" si="2"/>
        <v>3119.6701475594218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92654.091521893934</v>
      </c>
      <c r="AH16" s="58">
        <f t="shared" si="3"/>
        <v>1853.0818304378788</v>
      </c>
      <c r="AI16" s="61">
        <f t="shared" si="4"/>
        <v>555.92454913136362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7.219031820414965E-3</v>
      </c>
      <c r="E17" s="47">
        <f t="shared" ca="1" si="1"/>
        <v>2.5121768424164123E-2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679.8888834299629</v>
      </c>
      <c r="J17" s="49" cm="1">
        <f t="array" aca="1" ref="J17" ca="1">E17*(G17-H17)*OFFSET($X$5:$X$75,B17,0,1)</f>
        <v>1931.4899830483521</v>
      </c>
      <c r="K17" s="72">
        <f t="shared" ca="1" si="9"/>
        <v>0.33495691232218811</v>
      </c>
      <c r="L17" s="67">
        <f t="shared" si="0"/>
        <v>64.680331522689798</v>
      </c>
      <c r="M17" s="68" cm="1">
        <f t="array" aca="1" ref="M17" ca="1">L17*K17*OFFSET($X$5:$X$75,B17,0,1)</f>
        <v>18.552671315563703</v>
      </c>
      <c r="N17" s="67">
        <f t="shared" si="10"/>
        <v>549.81791919479417</v>
      </c>
      <c r="O17" s="81" cm="1">
        <f t="array" aca="1" ref="O17" ca="1">N17*K17*OFFSET($X$5:$X$75,B17,0,1)</f>
        <v>157.70777449787531</v>
      </c>
      <c r="P17" s="85">
        <f t="shared" ca="1" si="2"/>
        <v>2886.9715745956805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92142.879050277261</v>
      </c>
      <c r="AH17" s="58">
        <f t="shared" si="3"/>
        <v>1842.8575810055452</v>
      </c>
      <c r="AI17" s="61">
        <f t="shared" si="4"/>
        <v>552.85727430166355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7.1014783817841013E-3</v>
      </c>
      <c r="E18" s="47">
        <f t="shared" ca="1" si="1"/>
        <v>2.2696208405820692E-2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659.49969932129466</v>
      </c>
      <c r="J18" s="49" cm="1">
        <f t="array" aca="1" ref="J18" ca="1">E18*(G18-H18)*OFFSET($X$5:$X$75,B18,0,1)</f>
        <v>1710.0981597051341</v>
      </c>
      <c r="K18" s="72">
        <f t="shared" ca="1" si="9"/>
        <v>0.30261611207760902</v>
      </c>
      <c r="L18" s="67">
        <f t="shared" si="0"/>
        <v>65.973938153143607</v>
      </c>
      <c r="M18" s="68" cm="1">
        <f t="array" aca="1" ref="M18" ca="1">L18*K18*OFFSET($X$5:$X$75,B18,0,1)</f>
        <v>16.85840851506358</v>
      </c>
      <c r="N18" s="67">
        <f t="shared" si="10"/>
        <v>546.43450725048956</v>
      </c>
      <c r="O18" s="81" cm="1">
        <f t="array" aca="1" ref="O18" ca="1">N18*K18*OFFSET($X$5:$X$75,B18,0,1)</f>
        <v>139.63113932311583</v>
      </c>
      <c r="P18" s="85">
        <f t="shared" ca="1" si="2"/>
        <v>2660.8301634262098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91636.319865799029</v>
      </c>
      <c r="AH18" s="58">
        <f t="shared" si="3"/>
        <v>1832.7263973159806</v>
      </c>
      <c r="AI18" s="61">
        <f t="shared" si="4"/>
        <v>549.81791919479417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7.1206173734831507E-3</v>
      </c>
      <c r="E19" s="47">
        <f t="shared" ca="1" si="1"/>
        <v>2.0461381896750338E-2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653.33692598851633</v>
      </c>
      <c r="J19" s="49" cm="1">
        <f t="array" aca="1" ref="J19" ca="1">E19*(G19-H19)*OFFSET($X$5:$X$75,B19,0,1)</f>
        <v>1510.8730409139062</v>
      </c>
      <c r="K19" s="72">
        <f t="shared" ca="1" si="9"/>
        <v>0.27281842529000422</v>
      </c>
      <c r="L19" s="67">
        <f t="shared" si="0"/>
        <v>67.293416916206468</v>
      </c>
      <c r="M19" s="68" cm="1">
        <f t="array" aca="1" ref="M19" ca="1">L19*K19*OFFSET($X$5:$X$75,B19,0,1)</f>
        <v>15.316238431354661</v>
      </c>
      <c r="N19" s="67">
        <f t="shared" si="10"/>
        <v>542.01395740123576</v>
      </c>
      <c r="O19" s="81" cm="1">
        <f t="array" aca="1" ref="O19" ca="1">N19*K19*OFFSET($X$5:$X$75,B19,0,1)</f>
        <v>123.36444462341059</v>
      </c>
      <c r="P19" s="85">
        <f t="shared" ca="1" si="2"/>
        <v>2464.6283414965537</v>
      </c>
      <c r="R19" s="87" t="s">
        <v>43</v>
      </c>
      <c r="S19" s="89">
        <f ca="1">SUM(I5:J55)</f>
        <v>85576.968950512222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91072.417875081592</v>
      </c>
      <c r="AH19" s="58">
        <f t="shared" si="3"/>
        <v>1821.4483575016318</v>
      </c>
      <c r="AI19" s="61">
        <f t="shared" si="4"/>
        <v>546.43450725048956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7.1445079293520159E-3</v>
      </c>
      <c r="E20" s="47">
        <f t="shared" ca="1" si="1"/>
        <v>1.8392731951482822E-2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649.21404573645339</v>
      </c>
      <c r="J20" s="49" cm="1">
        <f t="array" aca="1" ref="J20" ca="1">E20*(G20-H20)*OFFSET($X$5:$X$75,B20,0,1)</f>
        <v>1330.9578130204061</v>
      </c>
      <c r="K20" s="72">
        <f t="shared" ca="1" si="9"/>
        <v>0.24523642601977075</v>
      </c>
      <c r="L20" s="67">
        <f t="shared" si="0"/>
        <v>68.639285254530606</v>
      </c>
      <c r="M20" s="68" cm="1">
        <f t="array" aca="1" ref="M20" ca="1">L20*K20*OFFSET($X$5:$X$75,B20,0,1)</f>
        <v>13.907837255504674</v>
      </c>
      <c r="N20" s="67">
        <f t="shared" si="10"/>
        <v>536.34040607686518</v>
      </c>
      <c r="O20" s="81" cm="1">
        <f t="array" aca="1" ref="O20" ca="1">N20*K20*OFFSET($X$5:$X$75,B20,0,1)</f>
        <v>108.67442826083288</v>
      </c>
      <c r="P20" s="85">
        <f t="shared" ca="1" si="2"/>
        <v>2281.9327789896624</v>
      </c>
      <c r="R20" s="87" t="s">
        <v>44</v>
      </c>
      <c r="S20" s="89">
        <f ca="1">SUM(M5:M54)</f>
        <v>566.14769340743157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90335.659566872622</v>
      </c>
      <c r="AH20" s="58">
        <f t="shared" si="3"/>
        <v>1806.7131913374524</v>
      </c>
      <c r="AI20" s="61">
        <f t="shared" si="4"/>
        <v>542.01395740123576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7.2472167236163083E-3</v>
      </c>
      <c r="E21" s="47">
        <f t="shared" ca="1" si="1"/>
        <v>1.6477438960420213E-2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653.06458278454852</v>
      </c>
      <c r="J21" s="49" cm="1">
        <f t="array" aca="1" ref="J21" ca="1">E21*(G21-H21)*OFFSET($X$5:$X$75,B21,0,1)</f>
        <v>1168.5105936988796</v>
      </c>
      <c r="K21" s="72">
        <f t="shared" ca="1" si="9"/>
        <v>0.21969918613893591</v>
      </c>
      <c r="L21" s="67">
        <f t="shared" si="0"/>
        <v>70.012070959621227</v>
      </c>
      <c r="M21" s="68" cm="1">
        <f t="array" aca="1" ref="M21" ca="1">L21*K21*OFFSET($X$5:$X$75,B21,0,1)</f>
        <v>12.602959476246088</v>
      </c>
      <c r="N21" s="67">
        <f t="shared" si="10"/>
        <v>530.02614638744012</v>
      </c>
      <c r="O21" s="81" cm="1">
        <f t="array" aca="1" ref="O21" ca="1">N21*K21*OFFSET($X$5:$X$75,B21,0,1)</f>
        <v>95.410662086032985</v>
      </c>
      <c r="P21" s="85">
        <f t="shared" ca="1" si="2"/>
        <v>2122.1219626727125</v>
      </c>
      <c r="R21" s="87" t="s">
        <v>45</v>
      </c>
      <c r="S21" s="89">
        <f ca="1">SUM(O5:O54)</f>
        <v>5406.2885396057163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89390.067679477521</v>
      </c>
      <c r="AH21" s="58">
        <f t="shared" si="3"/>
        <v>1787.8013535895504</v>
      </c>
      <c r="AI21" s="61">
        <f t="shared" si="4"/>
        <v>536.34040607686518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7.1471282178659145E-3</v>
      </c>
      <c r="E22" s="47">
        <f t="shared" ca="1" si="1"/>
        <v>1.4698089784117475E-2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638.72190694580854</v>
      </c>
      <c r="J22" s="49" cm="1">
        <f t="array" aca="1" ref="J22" ca="1">E22*(G22-H22)*OFFSET($X$5:$X$75,B22,0,1)</f>
        <v>1021.4772828120399</v>
      </c>
      <c r="K22" s="72">
        <f t="shared" ca="1" si="9"/>
        <v>0.19597453045489938</v>
      </c>
      <c r="L22" s="67">
        <f t="shared" si="0"/>
        <v>71.412312378813638</v>
      </c>
      <c r="M22" s="68" cm="1">
        <f t="array" aca="1" ref="M22" ca="1">L22*K22*OFFSET($X$5:$X$75,B22,0,1)</f>
        <v>11.372062865914971</v>
      </c>
      <c r="N22" s="67">
        <f t="shared" si="10"/>
        <v>523.75479735302679</v>
      </c>
      <c r="O22" s="81" cm="1">
        <f t="array" aca="1" ref="O22" ca="1">N22*K22*OFFSET($X$5:$X$75,B22,0,1)</f>
        <v>83.405400041215216</v>
      </c>
      <c r="P22" s="85">
        <f t="shared" ca="1" si="2"/>
        <v>1954.471449445904</v>
      </c>
      <c r="R22" s="33" t="s">
        <v>41</v>
      </c>
      <c r="S22" s="90">
        <f ca="1">S19+S20-S21</f>
        <v>80736.828104313943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88337.691064573359</v>
      </c>
      <c r="AH22" s="58">
        <f t="shared" si="3"/>
        <v>1766.7538212914671</v>
      </c>
      <c r="AI22" s="61">
        <f t="shared" si="4"/>
        <v>530.02614638744012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7.1576276147353943E-3</v>
      </c>
      <c r="E23" s="47">
        <f t="shared" ca="1" si="1"/>
        <v>1.305969843396872E-2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633.5298503757017</v>
      </c>
      <c r="J23" s="49" cm="1">
        <f t="array" aca="1" ref="J23" ca="1">E23*(G23-H23)*OFFSET($X$5:$X$75,B23,0,1)</f>
        <v>889.45905648046801</v>
      </c>
      <c r="K23" s="72">
        <f t="shared" ca="1" si="9"/>
        <v>0.17412931245291599</v>
      </c>
      <c r="L23" s="67">
        <f t="shared" si="0"/>
        <v>72.840558626389907</v>
      </c>
      <c r="M23" s="68" cm="1">
        <f t="array" aca="1" ref="M23" ca="1">L23*K23*OFFSET($X$5:$X$75,B23,0,1)</f>
        <v>10.207735786534432</v>
      </c>
      <c r="N23" s="67">
        <f t="shared" si="10"/>
        <v>518.24646149690852</v>
      </c>
      <c r="O23" s="81" cm="1">
        <f t="array" aca="1" ref="O23" ca="1">N23*K23*OFFSET($X$5:$X$75,B23,0,1)</f>
        <v>72.626062334319286</v>
      </c>
      <c r="P23" s="85">
        <f t="shared" ca="1" si="2"/>
        <v>1814.83974273537</v>
      </c>
      <c r="R23" s="33" t="s">
        <v>42</v>
      </c>
      <c r="S23" s="91">
        <f ca="1">S18-S22</f>
        <v>19263.171895686057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87292.466225504468</v>
      </c>
      <c r="AH23" s="58">
        <f t="shared" si="3"/>
        <v>1745.8493245100894</v>
      </c>
      <c r="AI23" s="61">
        <f t="shared" si="4"/>
        <v>523.75479735302679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7.0131264455067285E-3</v>
      </c>
      <c r="E24" s="47">
        <f t="shared" ca="1" si="1"/>
        <v>1.1543398980315912E-2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613.56249826877047</v>
      </c>
      <c r="J24" s="49" cm="1">
        <f t="array" aca="1" ref="J24" ca="1">E24*(G24-H24)*OFFSET($X$5:$X$75,B24,0,1)</f>
        <v>770.46286542234895</v>
      </c>
      <c r="K24" s="72">
        <f t="shared" ca="1" si="9"/>
        <v>0.15391198640421186</v>
      </c>
      <c r="L24" s="67">
        <f t="shared" si="0"/>
        <v>74.297369798917714</v>
      </c>
      <c r="M24" s="68" cm="1">
        <f t="array" aca="1" ref="M24" ca="1">L24*K24*OFFSET($X$5:$X$75,B24,0,1)</f>
        <v>9.0966043410441131</v>
      </c>
      <c r="N24" s="67">
        <f t="shared" si="10"/>
        <v>513.82267526889359</v>
      </c>
      <c r="O24" s="81" cm="1">
        <f t="array" aca="1" ref="O24" ca="1">N24*K24*OFFSET($X$5:$X$75,B24,0,1)</f>
        <v>62.909919840069541</v>
      </c>
      <c r="P24" s="85">
        <f t="shared" ca="1" si="2"/>
        <v>1672.1970561319047</v>
      </c>
      <c r="R24" s="33" t="s">
        <v>46</v>
      </c>
      <c r="S24" s="91">
        <f ca="1">MAX(baseBOF-S23,0)</f>
        <v>0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86374.410249484747</v>
      </c>
      <c r="AH24" s="58">
        <f t="shared" si="3"/>
        <v>1727.4882049896951</v>
      </c>
      <c r="AI24" s="61">
        <f t="shared" si="4"/>
        <v>518.24646149690852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6.8339014331245829E-3</v>
      </c>
      <c r="E25" s="47">
        <f t="shared" ca="1" si="1"/>
        <v>1.0151659573379216E-2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589.09900626421609</v>
      </c>
      <c r="J25" s="49" cm="1">
        <f t="array" aca="1" ref="J25" ca="1">E25*(G25-H25)*OFFSET($X$5:$X$75,B25,0,1)</f>
        <v>664.01909042053967</v>
      </c>
      <c r="K25" s="72">
        <f t="shared" ca="1" si="9"/>
        <v>0.13535546097838921</v>
      </c>
      <c r="L25" s="67">
        <f t="shared" si="0"/>
        <v>75.783317194896057</v>
      </c>
      <c r="M25" s="68" cm="1">
        <f t="array" aca="1" ref="M25" ca="1">L25*K25*OFFSET($X$5:$X$75,B25,0,1)</f>
        <v>8.0399853576417613</v>
      </c>
      <c r="N25" s="67">
        <f t="shared" si="10"/>
        <v>511.05412730280437</v>
      </c>
      <c r="O25" s="81" cm="1">
        <f t="array" aca="1" ref="O25" ca="1">N25*K25*OFFSET($X$5:$X$75,B25,0,1)</f>
        <v>54.218630861854969</v>
      </c>
      <c r="P25" s="85">
        <f t="shared" ca="1" si="2"/>
        <v>1539.8542608492321</v>
      </c>
      <c r="R25" s="33" t="s">
        <v>47</v>
      </c>
      <c r="S25" s="92">
        <f ca="1">SUMPRODUCT(P5:P54,X6:X55,B5:B54)/S22</f>
        <v>9.6387573975072289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85637.112544815594</v>
      </c>
      <c r="AH25" s="58">
        <f t="shared" si="3"/>
        <v>1712.7422508963118</v>
      </c>
      <c r="AI25" s="61">
        <f t="shared" si="4"/>
        <v>513.82267526889359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6.6004620778476386E-3</v>
      </c>
      <c r="E26" s="47">
        <f t="shared" ca="1" si="1"/>
        <v>8.8777424978914304E-3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559.20615041561996</v>
      </c>
      <c r="J26" s="49" cm="1">
        <f t="array" aca="1" ref="J26" ca="1">E26*(G26-H26)*OFFSET($X$5:$X$75,B26,0,1)</f>
        <v>569.07805563860222</v>
      </c>
      <c r="K26" s="72">
        <f t="shared" ca="1" si="9"/>
        <v>0.11836989997188541</v>
      </c>
      <c r="L26" s="67">
        <f t="shared" si="0"/>
        <v>77.298983538793991</v>
      </c>
      <c r="M26" s="68" cm="1">
        <f t="array" aca="1" ref="M26" ca="1">L26*K26*OFFSET($X$5:$X$75,B26,0,1)</f>
        <v>7.0485364101949788</v>
      </c>
      <c r="N26" s="67">
        <f t="shared" si="10"/>
        <v>509.58302922171708</v>
      </c>
      <c r="O26" s="81" cm="1">
        <f t="array" aca="1" ref="O26" ca="1">N26*K26*OFFSET($X$5:$X$75,B26,0,1)</f>
        <v>46.466517036205303</v>
      </c>
      <c r="P26" s="85">
        <f t="shared" ca="1" si="2"/>
        <v>1413.4831746300247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85175.687883800725</v>
      </c>
      <c r="AH26" s="58">
        <f t="shared" si="3"/>
        <v>1703.5137576760146</v>
      </c>
      <c r="AI26" s="61">
        <f t="shared" si="4"/>
        <v>511.05412730280437</v>
      </c>
    </row>
    <row r="27" spans="2:35" ht="17" thickBot="1" x14ac:dyDescent="0.25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6.250734674010913E-3</v>
      </c>
      <c r="E27" s="47">
        <f t="shared" ca="1" si="1"/>
        <v>7.7168771547110014E-3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519.25626894584298</v>
      </c>
      <c r="J27" s="49" cm="1">
        <f t="array" aca="1" ref="J27" ca="1">E27*(G27-H27)*OFFSET($X$5:$X$75,B27,0,1)</f>
        <v>484.77130284716964</v>
      </c>
      <c r="K27" s="72">
        <f t="shared" ca="1" si="9"/>
        <v>0.10289169539614634</v>
      </c>
      <c r="L27" s="67">
        <f t="shared" si="0"/>
        <v>78.844963209569855</v>
      </c>
      <c r="M27" s="68" cm="1">
        <f t="array" aca="1" ref="M27" ca="1">L27*K27*OFFSET($X$5:$X$75,B27,0,1)</f>
        <v>6.1276118391968017</v>
      </c>
      <c r="N27" s="67">
        <f t="shared" si="10"/>
        <v>509.31673604621795</v>
      </c>
      <c r="O27" s="81" cm="1">
        <f t="array" aca="1" ref="O27" ca="1">N27*K27*OFFSET($X$5:$X$75,B27,0,1)</f>
        <v>39.582683974403544</v>
      </c>
      <c r="P27" s="85">
        <f t="shared" ca="1" si="2"/>
        <v>1284.9641565787608</v>
      </c>
      <c r="R27" s="141" t="s">
        <v>70</v>
      </c>
      <c r="S27" s="141"/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84930.504870286182</v>
      </c>
      <c r="AH27" s="58">
        <f t="shared" si="3"/>
        <v>1698.6100974057238</v>
      </c>
      <c r="AI27" s="61">
        <f t="shared" si="4"/>
        <v>509.58302922171708</v>
      </c>
    </row>
    <row r="28" spans="2:35" ht="17" thickBot="1" x14ac:dyDescent="0.25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6.0359937462901711E-3</v>
      </c>
      <c r="E28" s="47">
        <f t="shared" ca="1" si="1"/>
        <v>6.6693062675568567E-3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490.72261826819528</v>
      </c>
      <c r="J28" s="49" cm="1">
        <f t="array" aca="1" ref="J28" ca="1">E28*(G28-H28)*OFFSET($X$5:$X$75,B28,0,1)</f>
        <v>410.58416410955476</v>
      </c>
      <c r="K28" s="72">
        <f t="shared" ca="1" si="9"/>
        <v>8.8924083567424428E-2</v>
      </c>
      <c r="L28" s="67">
        <f t="shared" si="0"/>
        <v>80.421862473761252</v>
      </c>
      <c r="M28" s="68" cm="1">
        <f t="array" aca="1" ref="M28" ca="1">L28*K28*OFFSET($X$5:$X$75,B28,0,1)</f>
        <v>5.2864862152868382</v>
      </c>
      <c r="N28" s="67">
        <f t="shared" si="10"/>
        <v>510.00849728014936</v>
      </c>
      <c r="O28" s="81" cm="1">
        <f t="array" aca="1" ref="O28" ca="1">N28*K28*OFFSET($X$5:$X$75,B28,0,1)</f>
        <v>33.525123736475528</v>
      </c>
      <c r="P28" s="85">
        <f t="shared" ca="1" si="2"/>
        <v>1181.0670766235701</v>
      </c>
      <c r="R28" s="33" t="s">
        <v>27</v>
      </c>
      <c r="S28" s="90">
        <f ca="1">SUM(I5:I55)</f>
        <v>19364.221063398705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84886.122674369661</v>
      </c>
      <c r="AH28" s="58">
        <f t="shared" si="3"/>
        <v>1697.7224534873933</v>
      </c>
      <c r="AI28" s="61">
        <f t="shared" si="4"/>
        <v>509.31673604621795</v>
      </c>
    </row>
    <row r="29" spans="2:35" ht="17" thickBot="1" x14ac:dyDescent="0.25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5.871236840498166E-3</v>
      </c>
      <c r="E29" s="47">
        <f t="shared" ca="1" si="1"/>
        <v>5.7164087665183315E-3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466.31615490578014</v>
      </c>
      <c r="J29" s="49" cm="1">
        <f t="array" aca="1" ref="J29" ca="1">E29*(G29-H29)*OFFSET($X$5:$X$75,B29,0,1)</f>
        <v>344.88254321759518</v>
      </c>
      <c r="K29" s="72">
        <f t="shared" ca="1" si="9"/>
        <v>7.6218783553577404E-2</v>
      </c>
      <c r="L29" s="67">
        <f t="shared" si="0"/>
        <v>82.030299723236482</v>
      </c>
      <c r="M29" s="68" cm="1">
        <f t="array" aca="1" ref="M29" ca="1">L29*K29*OFFSET($X$5:$X$75,B29,0,1)</f>
        <v>4.5151632546282503</v>
      </c>
      <c r="N29" s="67">
        <f t="shared" si="10"/>
        <v>511.61105573968786</v>
      </c>
      <c r="O29" s="81" cm="1">
        <f t="array" aca="1" ref="O29" ca="1">N29*K29*OFFSET($X$5:$X$75,B29,0,1)</f>
        <v>28.160416910960713</v>
      </c>
      <c r="P29" s="85">
        <f t="shared" ca="1" si="2"/>
        <v>1090.5432378138062</v>
      </c>
      <c r="R29" s="33" t="s">
        <v>28</v>
      </c>
      <c r="S29" s="91">
        <f ca="1">SUM(J5:J55)</f>
        <v>66212.747887113539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85001.416213358229</v>
      </c>
      <c r="AH29" s="58">
        <f t="shared" si="3"/>
        <v>1700.0283242671646</v>
      </c>
      <c r="AI29" s="61">
        <f t="shared" si="4"/>
        <v>510.00849728014936</v>
      </c>
    </row>
    <row r="30" spans="2:35" ht="17" thickBot="1" x14ac:dyDescent="0.25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5.7441066684821183E-3</v>
      </c>
      <c r="E30" s="47">
        <f t="shared" ca="1" si="1"/>
        <v>4.8473353459920938E-3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445.07950675454362</v>
      </c>
      <c r="J30" s="49" cm="1">
        <f t="array" aca="1" ref="J30" ca="1">E30*(G30-H30)*OFFSET($X$5:$X$75,B30,0,1)</f>
        <v>286.60089748067259</v>
      </c>
      <c r="K30" s="72">
        <f t="shared" ca="1" si="9"/>
        <v>6.4631137946560918E-2</v>
      </c>
      <c r="L30" s="67">
        <f t="shared" si="0"/>
        <v>83.670905717701217</v>
      </c>
      <c r="M30" s="68" cm="1">
        <f t="array" aca="1" ref="M30" ca="1">L30*K30*OFFSET($X$5:$X$75,B30,0,1)</f>
        <v>3.8099358143204607</v>
      </c>
      <c r="N30" s="67">
        <f t="shared" si="10"/>
        <v>513.92738043746476</v>
      </c>
      <c r="O30" s="81" cm="1">
        <f t="array" aca="1" ref="O30" ca="1">N30*K30*OFFSET($X$5:$X$75,B30,0,1)</f>
        <v>23.401567317734404</v>
      </c>
      <c r="P30" s="85">
        <f t="shared" ca="1" si="2"/>
        <v>1010.7244040124455</v>
      </c>
      <c r="R30" s="33" t="s">
        <v>71</v>
      </c>
      <c r="S30" s="79">
        <f ca="1">SUM(I5:J55)</f>
        <v>85576.968950512222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85268.509289947979</v>
      </c>
      <c r="AH30" s="58">
        <f t="shared" si="3"/>
        <v>1705.3701857989597</v>
      </c>
      <c r="AI30" s="61">
        <f t="shared" si="4"/>
        <v>511.61105573968786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5.4604706757011819E-3</v>
      </c>
      <c r="E31" s="47">
        <f t="shared" ca="1" si="1"/>
        <v>4.0529771949065286E-3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412.28857192354741</v>
      </c>
      <c r="J31" s="49" cm="1">
        <f t="array" aca="1" ref="J31" ca="1">E31*(G31-H31)*OFFSET($X$5:$X$75,B31,0,1)</f>
        <v>234.84174722287321</v>
      </c>
      <c r="K31" s="72">
        <f t="shared" ca="1" si="9"/>
        <v>5.4039695932086712E-2</v>
      </c>
      <c r="L31" s="67">
        <f t="shared" si="0"/>
        <v>85.344323832055224</v>
      </c>
      <c r="M31" s="68" cm="1">
        <f t="array" aca="1" ref="M31" ca="1">L31*K31*OFFSET($X$5:$X$75,B31,0,1)</f>
        <v>3.1662488204642467</v>
      </c>
      <c r="N31" s="67">
        <f t="shared" si="10"/>
        <v>516.85856321390338</v>
      </c>
      <c r="O31" s="81" cm="1">
        <f t="array" aca="1" ref="O31" ca="1">N31*K31*OFFSET($X$5:$X$75,B31,0,1)</f>
        <v>19.175297695758395</v>
      </c>
      <c r="P31" s="85">
        <f t="shared" ca="1" si="2"/>
        <v>919.2958821338475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85654.563406244124</v>
      </c>
      <c r="AH31" s="58">
        <f t="shared" si="3"/>
        <v>1713.0912681248826</v>
      </c>
      <c r="AI31" s="61">
        <f t="shared" si="4"/>
        <v>513.92738043746476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5.0949203536648927E-3</v>
      </c>
      <c r="E32" s="47">
        <f t="shared" ca="1" si="1"/>
        <v>3.3394686046109498E-3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374.40667215744031</v>
      </c>
      <c r="J32" s="49" cm="1">
        <f t="array" aca="1" ref="J32" ca="1">E32*(G32-H32)*OFFSET($X$5:$X$75,B32,0,1)</f>
        <v>189.62923355608186</v>
      </c>
      <c r="K32" s="72">
        <f t="shared" ca="1" si="9"/>
        <v>4.4526248061479E-2</v>
      </c>
      <c r="L32" s="67">
        <f t="shared" si="0"/>
        <v>87.051210308696341</v>
      </c>
      <c r="M32" s="68" cm="1">
        <f t="array" aca="1" ref="M32" ca="1">L32*K32*OFFSET($X$5:$X$75,B32,0,1)</f>
        <v>2.5899022925088122</v>
      </c>
      <c r="N32" s="67">
        <f t="shared" si="10"/>
        <v>520.43060614686328</v>
      </c>
      <c r="O32" s="81" cm="1">
        <f t="array" aca="1" ref="O32" ca="1">N32*K32*OFFSET($X$5:$X$75,B32,0,1)</f>
        <v>15.483580471446491</v>
      </c>
      <c r="P32" s="85">
        <f t="shared" ca="1" si="2"/>
        <v>824.84286542414441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86143.093868983895</v>
      </c>
      <c r="AH32" s="58">
        <f t="shared" si="3"/>
        <v>1722.8618773796779</v>
      </c>
      <c r="AI32" s="61">
        <f t="shared" si="4"/>
        <v>516.85856321390338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4.658287946694214E-3</v>
      </c>
      <c r="E33" s="47">
        <f t="shared" ca="1" si="1"/>
        <v>2.7068894327402617E-3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332.95472450806477</v>
      </c>
      <c r="J33" s="49" cm="1">
        <f t="array" aca="1" ref="J33" ca="1">E33*(G33-H33)*OFFSET($X$5:$X$75,B33,0,1)</f>
        <v>150.63478941994339</v>
      </c>
      <c r="K33" s="72">
        <f t="shared" ca="1" si="9"/>
        <v>3.6091859103203158E-2</v>
      </c>
      <c r="L33" s="67">
        <f t="shared" si="0"/>
        <v>88.792234514870259</v>
      </c>
      <c r="M33" s="68" cm="1">
        <f t="array" aca="1" ref="M33" ca="1">L33*K33*OFFSET($X$5:$X$75,B33,0,1)</f>
        <v>2.0827127450665524</v>
      </c>
      <c r="N33" s="67">
        <f t="shared" si="10"/>
        <v>524.3680641923487</v>
      </c>
      <c r="O33" s="81" cm="1">
        <f t="array" aca="1" ref="O33" ca="1">N33*K33*OFFSET($X$5:$X$75,B33,0,1)</f>
        <v>12.29958966981941</v>
      </c>
      <c r="P33" s="85">
        <f t="shared" ca="1" si="2"/>
        <v>728.38000318065474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86738.434357810547</v>
      </c>
      <c r="AH33" s="58">
        <f t="shared" si="3"/>
        <v>1734.7686871562109</v>
      </c>
      <c r="AI33" s="61">
        <f t="shared" si="4"/>
        <v>520.43060614686328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4.1621183612744308E-3</v>
      </c>
      <c r="E34" s="47">
        <f t="shared" ca="1" si="1"/>
        <v>2.1545011292826758E-3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288.99884662970408</v>
      </c>
      <c r="J34" s="49" cm="1">
        <f t="array" aca="1" ref="J34" ca="1">E34*(G34-H34)*OFFSET($X$5:$X$75,B34,0,1)</f>
        <v>117.49745346466378</v>
      </c>
      <c r="K34" s="72">
        <f t="shared" ca="1" si="9"/>
        <v>2.8726681723768684E-2</v>
      </c>
      <c r="L34" s="67">
        <f t="shared" si="0"/>
        <v>90.568079205167678</v>
      </c>
      <c r="M34" s="68" cm="1">
        <f t="array" aca="1" ref="M34" ca="1">L34*K34*OFFSET($X$5:$X$75,B34,0,1)</f>
        <v>1.6425877802144393</v>
      </c>
      <c r="N34" s="67">
        <f t="shared" si="10"/>
        <v>528.98027456600698</v>
      </c>
      <c r="O34" s="81" cm="1">
        <f t="array" aca="1" ref="O34" ca="1">N34*K34*OFFSET($X$5:$X$75,B34,0,1)</f>
        <v>9.5938496499219568</v>
      </c>
      <c r="P34" s="85">
        <f t="shared" ca="1" si="2"/>
        <v>631.2616975741447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87394.677365391442</v>
      </c>
      <c r="AH34" s="58">
        <f t="shared" si="3"/>
        <v>1747.8935473078288</v>
      </c>
      <c r="AI34" s="61">
        <f t="shared" si="4"/>
        <v>524.3680641923487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3.5925556647722805E-3</v>
      </c>
      <c r="E35" s="47">
        <f t="shared" ca="1" si="1"/>
        <v>1.6807546674908935E-3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242.25293460452642</v>
      </c>
      <c r="J35" s="49" cm="1">
        <f t="array" aca="1" ref="J35" ca="1">E35*(G35-H35)*OFFSET($X$5:$X$75,B35,0,1)</f>
        <v>89.828270565803138</v>
      </c>
      <c r="K35" s="72">
        <f t="shared" ca="1" si="9"/>
        <v>2.241006223321158E-2</v>
      </c>
      <c r="L35" s="67">
        <f t="shared" si="0"/>
        <v>92.379440789271001</v>
      </c>
      <c r="M35" s="68" cm="1">
        <f t="array" aca="1" ref="M35" ca="1">L35*K35*OFFSET($X$5:$X$75,B35,0,1)</f>
        <v>1.2693173515171172</v>
      </c>
      <c r="N35" s="67">
        <f t="shared" si="10"/>
        <v>533.80384269064166</v>
      </c>
      <c r="O35" s="81" cm="1">
        <f t="array" aca="1" ref="O35" ca="1">N35*K35*OFFSET($X$5:$X$75,B35,0,1)</f>
        <v>7.3346025267608903</v>
      </c>
      <c r="P35" s="85">
        <f t="shared" ca="1" si="2"/>
        <v>531.72488095449319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88163.379094334494</v>
      </c>
      <c r="AH35" s="58">
        <f t="shared" si="3"/>
        <v>1763.2675818866899</v>
      </c>
      <c r="AI35" s="61">
        <f t="shared" si="4"/>
        <v>528.98027456600698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3.0458819815499011E-3</v>
      </c>
      <c r="E36" s="47">
        <f t="shared" ca="1" si="1"/>
        <v>1.2852563925711551E-3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199.28362064373221</v>
      </c>
      <c r="J36" s="49" cm="1">
        <f t="array" aca="1" ref="J36" ca="1">E36*(G36-H36)*OFFSET($X$5:$X$75,B36,0,1)</f>
        <v>67.317123497115844</v>
      </c>
      <c r="K36" s="72">
        <f t="shared" ca="1" si="9"/>
        <v>1.7136751900948408E-2</v>
      </c>
      <c r="L36" s="67">
        <f t="shared" si="0"/>
        <v>94.227029605056444</v>
      </c>
      <c r="M36" s="68" cm="1">
        <f t="array" aca="1" ref="M36" ca="1">L36*K36*OFFSET($X$5:$X$75,B36,0,1)</f>
        <v>0.96061381435149507</v>
      </c>
      <c r="N36" s="67">
        <f t="shared" si="10"/>
        <v>539.15641756488583</v>
      </c>
      <c r="O36" s="81" cm="1">
        <f t="array" aca="1" ref="O36" ca="1">N36*K36*OFFSET($X$5:$X$75,B36,0,1)</f>
        <v>5.4965237149033461</v>
      </c>
      <c r="P36" s="85">
        <f t="shared" ca="1" si="2"/>
        <v>440.51827527236691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88967.307115106945</v>
      </c>
      <c r="AH36" s="58">
        <f t="shared" si="3"/>
        <v>1779.346142302139</v>
      </c>
      <c r="AI36" s="61">
        <f t="shared" si="4"/>
        <v>533.80384269064166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2.489458624774123E-3</v>
      </c>
      <c r="E37" s="47">
        <f t="shared" ca="1" si="1"/>
        <v>9.6042101451207593E-4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157.94609408689601</v>
      </c>
      <c r="J37" s="49" cm="1">
        <f t="array" aca="1" ref="J37" ca="1">E37*(G37-H37)*OFFSET($X$5:$X$75,B37,0,1)</f>
        <v>49.29745988290977</v>
      </c>
      <c r="K37" s="72">
        <f t="shared" ca="1" si="9"/>
        <v>1.2805613526827353E-2</v>
      </c>
      <c r="L37" s="67">
        <f t="shared" si="0"/>
        <v>96.111570197157576</v>
      </c>
      <c r="M37" s="68" cm="1">
        <f t="array" aca="1" ref="M37" ca="1">L37*K37*OFFSET($X$5:$X$75,B37,0,1)</f>
        <v>0.71001304121357423</v>
      </c>
      <c r="N37" s="67">
        <f t="shared" si="10"/>
        <v>544.87315314766533</v>
      </c>
      <c r="O37" s="81" cm="1">
        <f t="array" aca="1" ref="O37" ca="1">N37*K37*OFFSET($X$5:$X$75,B37,0,1)</f>
        <v>4.0251870170095785</v>
      </c>
      <c r="P37" s="85">
        <f t="shared" ca="1" si="2"/>
        <v>353.49836273474057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89859.402927480973</v>
      </c>
      <c r="AH37" s="58">
        <f t="shared" si="3"/>
        <v>1797.1880585496194</v>
      </c>
      <c r="AI37" s="61">
        <f t="shared" si="4"/>
        <v>539.15641756488583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1.9858086966856219E-3</v>
      </c>
      <c r="E38" s="47">
        <f t="shared" ca="1" si="1"/>
        <v>7.0168004156561108E-4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122.15182840624804</v>
      </c>
      <c r="J38" s="49" cm="1">
        <f t="array" aca="1" ref="J38" ca="1">E38*(G38-H38)*OFFSET($X$5:$X$75,B38,0,1)</f>
        <v>35.296295861814023</v>
      </c>
      <c r="K38" s="72">
        <f t="shared" ca="1" si="9"/>
        <v>9.3557338875411532E-3</v>
      </c>
      <c r="L38" s="67">
        <f t="shared" si="0"/>
        <v>98.03380160110072</v>
      </c>
      <c r="M38" s="68" cm="1">
        <f t="array" aca="1" ref="M38" ca="1">L38*K38*OFFSET($X$5:$X$75,B38,0,1)</f>
        <v>0.51298250375186827</v>
      </c>
      <c r="N38" s="67">
        <f t="shared" si="10"/>
        <v>550.76064502946906</v>
      </c>
      <c r="O38" s="81" cm="1">
        <f t="array" aca="1" ref="O38" ca="1">N38*K38*OFFSET($X$5:$X$75,B38,0,1)</f>
        <v>2.8819710144958695</v>
      </c>
      <c r="P38" s="85">
        <f t="shared" ca="1" si="2"/>
        <v>277.2710478649646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90812.192191277558</v>
      </c>
      <c r="AH38" s="58">
        <f t="shared" si="3"/>
        <v>1816.2438438255513</v>
      </c>
      <c r="AI38" s="61">
        <f t="shared" si="4"/>
        <v>544.87315314766533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1.5466636455661147E-3</v>
      </c>
      <c r="E39" s="47">
        <f t="shared" ca="1" si="1"/>
        <v>5.0011838619676849E-4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92.194332159624807</v>
      </c>
      <c r="J39" s="49" cm="1">
        <f t="array" aca="1" ref="J39" ca="1">E39*(G39-H39)*OFFSET($X$5:$X$75,B39,0,1)</f>
        <v>24.654147128632527</v>
      </c>
      <c r="K39" s="72">
        <f t="shared" ca="1" si="9"/>
        <v>6.6682451492899204E-3</v>
      </c>
      <c r="L39" s="67">
        <f t="shared" si="0"/>
        <v>99.994477633122742</v>
      </c>
      <c r="M39" s="68" cm="1">
        <f t="array" aca="1" ref="M39" ca="1">L39*K39*OFFSET($X$5:$X$75,B39,0,1)</f>
        <v>0.36139505315072828</v>
      </c>
      <c r="N39" s="67">
        <f t="shared" si="10"/>
        <v>556.98460834937691</v>
      </c>
      <c r="O39" s="81" cm="1">
        <f t="array" aca="1" ref="O39" ca="1">N39*K39*OFFSET($X$5:$X$75,B39,0,1)</f>
        <v>2.0130259880660022</v>
      </c>
      <c r="P39" s="85">
        <f t="shared" ca="1" si="2"/>
        <v>212.54258958168984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91793.440838244846</v>
      </c>
      <c r="AH39" s="58">
        <f t="shared" si="3"/>
        <v>1835.868816764897</v>
      </c>
      <c r="AI39" s="61">
        <f t="shared" si="4"/>
        <v>550.76064502946906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1.1749563198221516E-3</v>
      </c>
      <c r="E40" s="47">
        <f t="shared" ca="1" si="1"/>
        <v>3.4660973381455236E-4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67.838474423208581</v>
      </c>
      <c r="J40" s="49" cm="1">
        <f t="array" aca="1" ref="J40" ca="1">E40*(G40-H40)*OFFSET($X$5:$X$75,B40,0,1)</f>
        <v>16.744998128534302</v>
      </c>
      <c r="K40" s="72">
        <f t="shared" ca="1" si="9"/>
        <v>4.6214631175270377E-3</v>
      </c>
      <c r="L40" s="67">
        <f t="shared" si="0"/>
        <v>101.99436718578518</v>
      </c>
      <c r="M40" s="68" cm="1">
        <f t="array" aca="1" ref="M40" ca="1">L40*K40*OFFSET($X$5:$X$75,B40,0,1)</f>
        <v>0.24745504648623873</v>
      </c>
      <c r="N40" s="67">
        <f t="shared" si="10"/>
        <v>563.53807451488638</v>
      </c>
      <c r="O40" s="81" cm="1">
        <f t="array" aca="1" ref="O40" ca="1">N40*K40*OFFSET($X$5:$X$75,B40,0,1)</f>
        <v>1.367235704025052</v>
      </c>
      <c r="P40" s="85">
        <f t="shared" ca="1" si="2"/>
        <v>158.98529436580426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92830.768058229485</v>
      </c>
      <c r="AH40" s="58">
        <f t="shared" si="3"/>
        <v>1856.6153611645898</v>
      </c>
      <c r="AI40" s="61">
        <f t="shared" si="4"/>
        <v>556.98460834937691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8.4441217099681643E-4</v>
      </c>
      <c r="E41" s="47">
        <f t="shared" ca="1" si="1"/>
        <v>2.3249227979179956E-4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47.202836293447241</v>
      </c>
      <c r="J41" s="49" cm="1">
        <f t="array" aca="1" ref="J41" ca="1">E41*(G41-H41)*OFFSET($X$5:$X$75,B41,0,1)</f>
        <v>11.00728213007574</v>
      </c>
      <c r="K41" s="72">
        <f t="shared" ca="1" si="9"/>
        <v>3.0998970638903335E-3</v>
      </c>
      <c r="L41" s="67">
        <f t="shared" si="0"/>
        <v>104.0342545295009</v>
      </c>
      <c r="M41" s="68" cm="1">
        <f t="array" aca="1" ref="M41" ca="1">L41*K41*OFFSET($X$5:$X$75,B41,0,1)</f>
        <v>0.16391682280209757</v>
      </c>
      <c r="N41" s="67">
        <f t="shared" si="10"/>
        <v>570.41387382845335</v>
      </c>
      <c r="O41" s="81" cm="1">
        <f t="array" aca="1" ref="O41" ca="1">N41*K41*OFFSET($X$5:$X$75,B41,0,1)</f>
        <v>0.89874657441489914</v>
      </c>
      <c r="P41" s="85">
        <f t="shared" ca="1" si="2"/>
        <v>113.0788194934816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93923.012419147723</v>
      </c>
      <c r="AH41" s="58">
        <f t="shared" si="3"/>
        <v>1878.4602483829544</v>
      </c>
      <c r="AI41" s="61">
        <f t="shared" si="4"/>
        <v>563.53807451488638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5.8996124577363382E-4</v>
      </c>
      <c r="E42" s="47">
        <f t="shared" ca="1" si="1"/>
        <v>1.5172444598265334E-4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31.929172863546572</v>
      </c>
      <c r="J42" s="49" cm="1">
        <f t="array" aca="1" ref="J42" ca="1">E42*(G42-H42)*OFFSET($X$5:$X$75,B42,0,1)</f>
        <v>7.0397027879093086</v>
      </c>
      <c r="K42" s="72">
        <f t="shared" ca="1" si="9"/>
        <v>2.0229926131017178E-3</v>
      </c>
      <c r="L42" s="67">
        <f t="shared" si="0"/>
        <v>106.11493962009094</v>
      </c>
      <c r="M42" s="68" cm="1">
        <f t="array" aca="1" ref="M42" ca="1">L42*K42*OFFSET($X$5:$X$75,B42,0,1)</f>
        <v>0.10563827406520207</v>
      </c>
      <c r="N42" s="67">
        <f t="shared" si="10"/>
        <v>577.3851132257638</v>
      </c>
      <c r="O42" s="81" cm="1">
        <f t="array" aca="1" ref="O42" ca="1">N42*K42*OFFSET($X$5:$X$75,B42,0,1)</f>
        <v>0.57479151428139585</v>
      </c>
      <c r="P42" s="85">
        <f t="shared" ca="1" si="2"/>
        <v>78.236088523677537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95068.978971408884</v>
      </c>
      <c r="AH42" s="58">
        <f t="shared" si="3"/>
        <v>1901.3795794281777</v>
      </c>
      <c r="AI42" s="61">
        <f t="shared" si="4"/>
        <v>570.41387382845335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3.9893578157003488E-4</v>
      </c>
      <c r="E43" s="47">
        <f t="shared" ca="1" si="1"/>
        <v>9.6098019100931828E-5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20.896124425471964</v>
      </c>
      <c r="J43" s="49" cm="1">
        <f t="array" aca="1" ref="J43" ca="1">E43*(G43-H43)*OFFSET($X$5:$X$75,B43,0,1)</f>
        <v>4.3695872828941695</v>
      </c>
      <c r="K43" s="72">
        <f t="shared" ca="1" si="9"/>
        <v>1.2813069213454306E-3</v>
      </c>
      <c r="L43" s="67">
        <f t="shared" si="0"/>
        <v>108.23723841249272</v>
      </c>
      <c r="M43" s="68" cm="1">
        <f t="array" aca="1" ref="M43" ca="1">L43*K43*OFFSET($X$5:$X$75,B43,0,1)</f>
        <v>6.6050926578654925E-2</v>
      </c>
      <c r="N43" s="67">
        <f t="shared" si="10"/>
        <v>584.64614106787485</v>
      </c>
      <c r="O43" s="81" cm="1">
        <f t="array" aca="1" ref="O43" ca="1">N43*K43*OFFSET($X$5:$X$75,B43,0,1)</f>
        <v>0.35677572621541531</v>
      </c>
      <c r="P43" s="85">
        <f t="shared" ca="1" si="2"/>
        <v>52.439220824159861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96230.852204293973</v>
      </c>
      <c r="AH43" s="58">
        <f t="shared" si="3"/>
        <v>1924.6170440858796</v>
      </c>
      <c r="AI43" s="61">
        <f t="shared" si="4"/>
        <v>577.3851132257638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2.6170260944369738E-4</v>
      </c>
      <c r="E44" s="47">
        <f t="shared" ca="1" si="1"/>
        <v>5.8970484050609314E-5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13.262652901192279</v>
      </c>
      <c r="J44" s="49" cm="1">
        <f t="array" aca="1" ref="J44" ca="1">E44*(G44-H44)*OFFSET($X$5:$X$75,B44,0,1)</f>
        <v>2.6277733890720132</v>
      </c>
      <c r="K44" s="72">
        <f t="shared" ca="1" si="9"/>
        <v>7.862731206744639E-4</v>
      </c>
      <c r="L44" s="67">
        <f t="shared" si="0"/>
        <v>110.40198318074259</v>
      </c>
      <c r="M44" s="68" cm="1">
        <f t="array" aca="1" ref="M44" ca="1">L44*K44*OFFSET($X$5:$X$75,B44,0,1)</f>
        <v>3.999990312110871E-2</v>
      </c>
      <c r="N44" s="67">
        <f t="shared" si="10"/>
        <v>592.18795131931904</v>
      </c>
      <c r="O44" s="81" cm="1">
        <f t="array" aca="1" ref="O44" ca="1">N44*K44*OFFSET($X$5:$X$75,B44,0,1)</f>
        <v>0.21455647806145936</v>
      </c>
      <c r="P44" s="85">
        <f t="shared" ca="1" si="2"/>
        <v>34.105921209517028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97441.02351131248</v>
      </c>
      <c r="AH44" s="58">
        <f t="shared" si="3"/>
        <v>1948.8204702262497</v>
      </c>
      <c r="AI44" s="61">
        <f t="shared" si="4"/>
        <v>584.64614106787485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1.6809670072383577E-4</v>
      </c>
      <c r="E45" s="47">
        <f t="shared" ca="1" si="1"/>
        <v>3.4920002038536316E-5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8.2431509317212512</v>
      </c>
      <c r="J45" s="49" cm="1">
        <f t="array" aca="1" ref="J45" ca="1">E45*(G45-H45)*OFFSET($X$5:$X$75,B45,0,1)</f>
        <v>1.5249467791268398</v>
      </c>
      <c r="K45" s="72">
        <f t="shared" ca="1" si="9"/>
        <v>4.656000271801572E-4</v>
      </c>
      <c r="L45" s="67">
        <f t="shared" si="0"/>
        <v>112.61002284435745</v>
      </c>
      <c r="M45" s="68" cm="1">
        <f t="array" aca="1" ref="M45" ca="1">L45*K45*OFFSET($X$5:$X$75,B45,0,1)</f>
        <v>2.3378163440790013E-2</v>
      </c>
      <c r="N45" s="67">
        <f t="shared" si="10"/>
        <v>599.7550743836066</v>
      </c>
      <c r="O45" s="81" cm="1">
        <f t="array" aca="1" ref="O45" ca="1">N45*K45*OFFSET($X$5:$X$75,B45,0,1)</f>
        <v>0.12451087211626194</v>
      </c>
      <c r="P45" s="85">
        <f t="shared" ca="1" si="2"/>
        <v>21.680525238278683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98697.991886553165</v>
      </c>
      <c r="AH45" s="58">
        <f t="shared" si="3"/>
        <v>1973.9598377310633</v>
      </c>
      <c r="AI45" s="61">
        <f t="shared" si="4"/>
        <v>592.18795131931904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1.0384912591088841E-4</v>
      </c>
      <c r="E46" s="47">
        <f t="shared" ca="1" si="1"/>
        <v>1.969374933135841E-5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4.9244982218320095</v>
      </c>
      <c r="J46" s="49" cm="1">
        <f t="array" aca="1" ref="J46" ca="1">E46*(G46-H46)*OFFSET($X$5:$X$75,B46,0,1)</f>
        <v>0.84282242972043986</v>
      </c>
      <c r="K46" s="72">
        <f t="shared" ca="1" si="9"/>
        <v>2.6258332441778516E-4</v>
      </c>
      <c r="L46" s="67">
        <f t="shared" si="0"/>
        <v>114.86222330124458</v>
      </c>
      <c r="M46" s="68" cm="1">
        <f t="array" aca="1" ref="M46" ca="1">L46*K46*OFFSET($X$5:$X$75,B46,0,1)</f>
        <v>1.3004383993762629E-2</v>
      </c>
      <c r="N46" s="67">
        <f t="shared" si="10"/>
        <v>607.81992079831969</v>
      </c>
      <c r="O46" s="81" cm="1">
        <f t="array" aca="1" ref="O46" ca="1">N46*K46*OFFSET($X$5:$X$75,B46,0,1)</f>
        <v>6.8815694333108815E-2</v>
      </c>
      <c r="P46" s="85">
        <f t="shared" ca="1" si="2"/>
        <v>13.246631870958774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99959.17906393444</v>
      </c>
      <c r="AH46" s="58">
        <f t="shared" si="3"/>
        <v>1999.1835812786887</v>
      </c>
      <c r="AI46" s="61">
        <f t="shared" si="4"/>
        <v>599.7550743836066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5.9268452998564687E-5</v>
      </c>
      <c r="E47" s="47">
        <f t="shared" ca="1" si="1"/>
        <v>1.0428033688189898E-5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2.7182829881821973</v>
      </c>
      <c r="J47" s="49" cm="1">
        <f t="array" aca="1" ref="J47" ca="1">E47*(G47-H47)*OFFSET($X$5:$X$75,B47,0,1)</f>
        <v>0.43735825092924374</v>
      </c>
      <c r="K47" s="72">
        <f t="shared" ca="1" si="9"/>
        <v>1.3904044917553834E-4</v>
      </c>
      <c r="L47" s="67">
        <f t="shared" si="0"/>
        <v>117.15946776726946</v>
      </c>
      <c r="M47" s="68" cm="1">
        <f t="array" aca="1" ref="M47" ca="1">L47*K47*OFFSET($X$5:$X$75,B47,0,1)</f>
        <v>6.7932236430547598E-3</v>
      </c>
      <c r="N47" s="67">
        <f t="shared" si="10"/>
        <v>615.87002807117312</v>
      </c>
      <c r="O47" s="81" cm="1">
        <f t="array" aca="1" ref="O47" ca="1">N47*K47*OFFSET($X$5:$X$75,B47,0,1)</f>
        <v>3.57098142853692E-2</v>
      </c>
      <c r="P47" s="85">
        <f t="shared" ca="1" si="2"/>
        <v>7.4977728151730085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101303.32013305328</v>
      </c>
      <c r="AH47" s="58">
        <f t="shared" si="3"/>
        <v>2026.0664026610655</v>
      </c>
      <c r="AI47" s="61">
        <f t="shared" si="4"/>
        <v>607.81992079831969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3.1726382095642325E-5</v>
      </c>
      <c r="E48" s="47">
        <f t="shared" ca="1" si="1"/>
        <v>5.200797186683304E-6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1.4071013801004697</v>
      </c>
      <c r="J48" s="49" cm="1">
        <f t="array" aca="1" ref="J48" ca="1">E48*(G48-H48)*OFFSET($X$5:$X$75,B48,0,1)</f>
        <v>0.21376275426852573</v>
      </c>
      <c r="K48" s="72">
        <f t="shared" ca="1" si="9"/>
        <v>6.9343962488783759E-5</v>
      </c>
      <c r="L48" s="67">
        <f t="shared" si="0"/>
        <v>119.50265712261488</v>
      </c>
      <c r="M48" s="68" cm="1">
        <f t="array" aca="1" ref="M48" ca="1">L48*K48*OFFSET($X$5:$X$75,B48,0,1)</f>
        <v>3.3417760323951771E-3</v>
      </c>
      <c r="N48" s="67">
        <f t="shared" si="10"/>
        <v>624.13908774749086</v>
      </c>
      <c r="O48" s="81" cm="1">
        <f t="array" aca="1" ref="O48" ca="1">N48*K48*OFFSET($X$5:$X$75,B48,0,1)</f>
        <v>1.745344492361792E-2</v>
      </c>
      <c r="P48" s="85">
        <f t="shared" ca="1" si="2"/>
        <v>3.9843533964564695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102645.00467852884</v>
      </c>
      <c r="AH48" s="58">
        <f t="shared" si="3"/>
        <v>2052.9000935705767</v>
      </c>
      <c r="AI48" s="61">
        <f t="shared" si="4"/>
        <v>615.87002807117312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1.5851318564445322E-5</v>
      </c>
      <c r="E49" s="47">
        <f t="shared" ca="1" si="1"/>
        <v>2.431258740508881E-6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0.67973377769886456</v>
      </c>
      <c r="J49" s="49" cm="1">
        <f t="array" aca="1" ref="J49" ca="1">E49*(G49-H49)*OFFSET($X$5:$X$75,B49,0,1)</f>
        <v>9.7931073647509179E-2</v>
      </c>
      <c r="K49" s="72">
        <f t="shared" ca="1" si="9"/>
        <v>3.2416783206458133E-5</v>
      </c>
      <c r="L49" s="67">
        <f t="shared" si="0"/>
        <v>121.89271026506717</v>
      </c>
      <c r="M49" s="68" cm="1">
        <f t="array" aca="1" ref="M49" ca="1">L49*K49*OFFSET($X$5:$X$75,B49,0,1)</f>
        <v>1.5406620762137785E-3</v>
      </c>
      <c r="N49" s="67">
        <f t="shared" si="10"/>
        <v>632.61405802983052</v>
      </c>
      <c r="O49" s="81" cm="1">
        <f t="array" aca="1" ref="O49" ca="1">N49*K49*OFFSET($X$5:$X$75,B49,0,1)</f>
        <v>7.9959210519382692E-3</v>
      </c>
      <c r="P49" s="85">
        <f t="shared" ca="1" si="2"/>
        <v>1.9779380287992763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104023.18129124847</v>
      </c>
      <c r="AH49" s="58">
        <f t="shared" si="3"/>
        <v>2080.4636258249693</v>
      </c>
      <c r="AI49" s="61">
        <f t="shared" si="4"/>
        <v>624.13908774749086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7.3550720004814613E-6</v>
      </c>
      <c r="E50" s="47">
        <f t="shared" ca="1" si="1"/>
        <v>1.0600654426373152E-6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0.3049136660509163</v>
      </c>
      <c r="J50" s="49" cm="1">
        <f t="array" aca="1" ref="J50" ca="1">E50*(G50-H50)*OFFSET($X$5:$X$75,B50,0,1)</f>
        <v>4.1845544653614057E-2</v>
      </c>
      <c r="K50" s="72">
        <f t="shared" ca="1" si="9"/>
        <v>1.413420590150393E-5</v>
      </c>
      <c r="L50" s="67">
        <f t="shared" si="0"/>
        <v>124.33056447036851</v>
      </c>
      <c r="M50" s="68" cm="1">
        <f t="array" aca="1" ref="M50" ca="1">L50*K50*OFFSET($X$5:$X$75,B50,0,1)</f>
        <v>6.6240799386453543E-4</v>
      </c>
      <c r="N50" s="67">
        <f t="shared" si="10"/>
        <v>641.28105613220009</v>
      </c>
      <c r="O50" s="81" cm="1">
        <f t="array" aca="1" ref="O50" ca="1">N50*K50*OFFSET($X$5:$X$75,B50,0,1)</f>
        <v>3.4166152120792517E-3</v>
      </c>
      <c r="P50" s="85">
        <f t="shared" ca="1" si="2"/>
        <v>0.91261691409593837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105435.67633830509</v>
      </c>
      <c r="AH50" s="58">
        <f t="shared" si="3"/>
        <v>2108.7135267661019</v>
      </c>
      <c r="AI50" s="61">
        <f t="shared" si="4"/>
        <v>632.61405802983052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3.153541122965005E-6</v>
      </c>
      <c r="E51" s="47">
        <f t="shared" ca="1" si="1"/>
        <v>4.2893013440340714E-7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0.12643578091792596</v>
      </c>
      <c r="J51" s="49" cm="1">
        <f t="array" aca="1" ref="J51" ca="1">E51*(G51-H51)*OFFSET($X$5:$X$75,B51,0,1)</f>
        <v>1.6593204744973708E-2</v>
      </c>
      <c r="K51" s="72">
        <f t="shared" ca="1" si="9"/>
        <v>5.7190684583851532E-6</v>
      </c>
      <c r="L51" s="67">
        <f t="shared" si="0"/>
        <v>126.81717575977585</v>
      </c>
      <c r="M51" s="68" cm="1">
        <f t="array" aca="1" ref="M51" ca="1">L51*K51*OFFSET($X$5:$X$75,B51,0,1)</f>
        <v>2.643998190379507E-4</v>
      </c>
      <c r="N51" s="67">
        <f t="shared" si="10"/>
        <v>649.81981619698877</v>
      </c>
      <c r="O51" s="81" cm="1">
        <f t="array" aca="1" ref="O51" ca="1">N51*K51*OFFSET($X$5:$X$75,B51,0,1)</f>
        <v>1.3548026186548619E-3</v>
      </c>
      <c r="P51" s="85">
        <f t="shared" ca="1" si="2"/>
        <v>0.38935224537599061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106880.17602203335</v>
      </c>
      <c r="AH51" s="58">
        <f t="shared" si="3"/>
        <v>2137.6035204406671</v>
      </c>
      <c r="AI51" s="61">
        <f t="shared" si="4"/>
        <v>641.28105613220009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1.2430980965556509E-6</v>
      </c>
      <c r="E52" s="47">
        <f t="shared" ca="1" si="1"/>
        <v>1.6024479010077614E-7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4.8176206576573004E-2</v>
      </c>
      <c r="J52" s="49" cm="1">
        <f t="array" aca="1" ref="J52" ca="1">E52*(G52-H52)*OFFSET($X$5:$X$75,B52,0,1)</f>
        <v>6.0751195020987258E-3</v>
      </c>
      <c r="K52" s="72">
        <f t="shared" ca="1" si="9"/>
        <v>2.1365972010167411E-6</v>
      </c>
      <c r="L52" s="67">
        <f t="shared" si="0"/>
        <v>129.35351927497138</v>
      </c>
      <c r="M52" s="68" cm="1">
        <f t="array" aca="1" ref="M52" ca="1">L52*K52*OFFSET($X$5:$X$75,B52,0,1)</f>
        <v>9.7390004887324189E-5</v>
      </c>
      <c r="N52" s="67">
        <f t="shared" si="10"/>
        <v>658.81476584278914</v>
      </c>
      <c r="O52" s="81" cm="1">
        <f t="array" aca="1" ref="O52" ca="1">N52*K52*OFFSET($X$5:$X$75,B52,0,1)</f>
        <v>4.9602031413524355E-4</v>
      </c>
      <c r="P52" s="85">
        <f t="shared" ca="1" si="2"/>
        <v>0.15282484521099393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108303.30269949812</v>
      </c>
      <c r="AH52" s="58">
        <f t="shared" si="3"/>
        <v>2166.0660539899623</v>
      </c>
      <c r="AI52" s="61">
        <f t="shared" si="4"/>
        <v>649.81981619698877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4.4826194915985952E-7</v>
      </c>
      <c r="E53" s="47">
        <f t="shared" ca="1" si="1"/>
        <v>5.4994073601544114E-8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1.6791973788803524E-2</v>
      </c>
      <c r="J53" s="49" cm="1">
        <f t="array" aca="1" ref="J53" ca="1">E53*(G53-H53)*OFFSET($X$5:$X$75,B53,0,1)</f>
        <v>2.0432145735167708E-3</v>
      </c>
      <c r="K53" s="72">
        <f t="shared" ca="1" si="9"/>
        <v>7.3325431436031396E-7</v>
      </c>
      <c r="L53" s="67">
        <f t="shared" si="0"/>
        <v>131.94058966047081</v>
      </c>
      <c r="M53" s="68" cm="1">
        <f t="array" aca="1" ref="M53" ca="1">L53*K53*OFFSET($X$5:$X$75,B53,0,1)</f>
        <v>3.2952563436319559E-5</v>
      </c>
      <c r="N53" s="67">
        <f t="shared" si="10"/>
        <v>667.9542638987466</v>
      </c>
      <c r="O53" s="81" cm="1">
        <f t="array" aca="1" ref="O53" ca="1">N53*K53*OFFSET($X$5:$X$75,B53,0,1)</f>
        <v>1.6682360834012542E-4</v>
      </c>
      <c r="P53" s="85">
        <f t="shared" ca="1" si="2"/>
        <v>5.4905524186652427E-2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109802.46097379818</v>
      </c>
      <c r="AH53" s="58">
        <f t="shared" si="3"/>
        <v>2196.0492194759636</v>
      </c>
      <c r="AI53" s="61">
        <f t="shared" si="4"/>
        <v>658.81476584278914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1.4713817101109731E-7</v>
      </c>
      <c r="E54" s="47">
        <f t="shared" ca="1" si="1"/>
        <v>1.7249871894438854E-8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5.3573572218453373E-3</v>
      </c>
      <c r="J54" s="49" cm="1">
        <f t="array" aca="1" ref="J54" ca="1">E54*(G54-H54)*OFFSET($X$5:$X$75,B54,0,1)</f>
        <v>6.2807444957711865E-4</v>
      </c>
      <c r="K54" s="73">
        <f t="shared" ca="1" si="9"/>
        <v>2.2999829159891033E-7</v>
      </c>
      <c r="L54" s="69">
        <f t="shared" si="0"/>
        <v>134.57940145368025</v>
      </c>
      <c r="M54" s="70" cm="1">
        <f t="array" aca="1" ref="M54" ca="1">L54*K54*OFFSET($X$5:$X$75,B54,0,1)</f>
        <v>1.0190653455568855E-5</v>
      </c>
      <c r="N54" s="69">
        <f t="shared" si="10"/>
        <v>677.22055089303012</v>
      </c>
      <c r="O54" s="82" cm="1">
        <f t="array" aca="1" ref="O54" ca="1">N54*K54*OFFSET($X$5:$X$75,B54,0,1)</f>
        <v>5.1280655676831843E-5</v>
      </c>
      <c r="P54" s="86">
        <f ca="1">D54*(F54-H54)+E54*(G54-H54)+L54*K54-N54*K54+E55*(G55-H55)</f>
        <v>2.5415534197862934E-2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111325.7106497911</v>
      </c>
      <c r="AH54" s="58">
        <f t="shared" si="3"/>
        <v>2226.5142129958222</v>
      </c>
      <c r="AI54" s="61">
        <f t="shared" si="4"/>
        <v>667.9542638987466</v>
      </c>
    </row>
    <row r="55" spans="2:35" ht="17" thickBot="1" x14ac:dyDescent="0.25">
      <c r="B55" s="137" t="s">
        <v>22</v>
      </c>
      <c r="C55" s="138"/>
      <c r="D55" s="50"/>
      <c r="E55" s="51">
        <f ca="1">(1-$S$9)^B54*PRODUCT(OFFSET($AC$5:$AC$124,$C$5,0,B54))</f>
        <v>6.5610249020315218E-8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2.4232036457349205E-3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112870.09181550502</v>
      </c>
      <c r="AH55" s="58">
        <f t="shared" si="3"/>
        <v>2257.4018363101004</v>
      </c>
      <c r="AI55" s="61">
        <f t="shared" si="4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114490.84003640762</v>
      </c>
      <c r="AH56" s="58">
        <f t="shared" si="3"/>
        <v>2289.8168007281524</v>
      </c>
      <c r="AI56" s="61">
        <f t="shared" si="4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116069.84393401587</v>
      </c>
      <c r="AH57" s="58">
        <f t="shared" si="3"/>
        <v>2321.3968786803175</v>
      </c>
      <c r="AI57" s="61">
        <f t="shared" si="4"/>
        <v>696.41906360409519</v>
      </c>
    </row>
    <row r="58" spans="2:35" ht="17" thickBot="1" x14ac:dyDescent="0.25">
      <c r="B58" s="135" t="s">
        <v>24</v>
      </c>
      <c r="C58" s="136"/>
      <c r="D58" s="54">
        <f ca="1">SUM(D5:E55)</f>
        <v>1.0000000000000002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117722.41117889502</v>
      </c>
      <c r="AH58" s="58">
        <f t="shared" si="3"/>
        <v>2354.4482235779005</v>
      </c>
      <c r="AI58" s="61">
        <f t="shared" si="4"/>
        <v>706.33446707337021</v>
      </c>
    </row>
    <row r="59" spans="2:35" ht="17" thickBot="1" x14ac:dyDescent="0.25">
      <c r="B59" s="135" t="s">
        <v>23</v>
      </c>
      <c r="C59" s="136"/>
      <c r="D59" s="36" t="b">
        <f ca="1">D58=1</f>
        <v>1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119386.56792139384</v>
      </c>
      <c r="AH59" s="58">
        <f t="shared" si="3"/>
        <v>2387.7313584278768</v>
      </c>
      <c r="AI59" s="61">
        <f t="shared" si="4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121058.51101697826</v>
      </c>
      <c r="AH60" s="58">
        <f t="shared" si="3"/>
        <v>2421.1702203395653</v>
      </c>
      <c r="AI60" s="61">
        <f t="shared" si="4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122734.22970645445</v>
      </c>
      <c r="AH61" s="58">
        <f t="shared" si="3"/>
        <v>2454.684594129089</v>
      </c>
      <c r="AI61" s="61">
        <f t="shared" si="4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124480.43764468047</v>
      </c>
      <c r="AH62" s="58">
        <f t="shared" si="3"/>
        <v>2489.6087528936096</v>
      </c>
      <c r="AI62" s="61">
        <f t="shared" si="4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126299.47453411572</v>
      </c>
      <c r="AH63" s="58">
        <f t="shared" si="3"/>
        <v>2525.9894906823147</v>
      </c>
      <c r="AI63" s="61">
        <f t="shared" si="4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128042.61799282162</v>
      </c>
      <c r="AH64" s="58">
        <f t="shared" si="3"/>
        <v>2560.8523598564325</v>
      </c>
      <c r="AI64" s="61">
        <f t="shared" si="4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129853.96258197843</v>
      </c>
      <c r="AH65" s="58">
        <f t="shared" si="3"/>
        <v>2597.0792516395686</v>
      </c>
      <c r="AI65" s="61">
        <f t="shared" si="4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131735.71374077932</v>
      </c>
      <c r="AH66" s="58">
        <f t="shared" si="3"/>
        <v>2634.7142748155866</v>
      </c>
      <c r="AI66" s="61">
        <f t="shared" si="4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133607.31861030194</v>
      </c>
      <c r="AH67" s="58">
        <f t="shared" si="3"/>
        <v>2672.1463722060389</v>
      </c>
      <c r="AI67" s="61">
        <f t="shared" si="4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135548.88257882578</v>
      </c>
      <c r="AH68" s="58">
        <f t="shared" si="3"/>
        <v>2710.9776515765157</v>
      </c>
      <c r="AI68" s="61">
        <f t="shared" si="4"/>
        <v>813.2932954729547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137474.66216804241</v>
      </c>
      <c r="AH69" s="58">
        <f t="shared" si="3"/>
        <v>2749.4932433608483</v>
      </c>
      <c r="AI69" s="61">
        <f t="shared" si="4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139469.63644350096</v>
      </c>
      <c r="AH70" s="58">
        <f t="shared" ref="AH70:AH75" si="14">AG70*$S$7</f>
        <v>2789.3927288700193</v>
      </c>
      <c r="AI70" s="61">
        <f t="shared" ref="AI70:AI75" si="15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141442.63242939816</v>
      </c>
      <c r="AH71" s="58">
        <f t="shared" si="14"/>
        <v>2828.8526485879634</v>
      </c>
      <c r="AI71" s="61">
        <f t="shared" si="15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143483.70905870144</v>
      </c>
      <c r="AH72" s="58">
        <f t="shared" si="14"/>
        <v>2869.6741811740289</v>
      </c>
      <c r="AI72" s="61">
        <f t="shared" si="15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145496.02922863211</v>
      </c>
      <c r="AH73" s="58">
        <f t="shared" si="14"/>
        <v>2909.9205845726424</v>
      </c>
      <c r="AI73" s="61">
        <f t="shared" si="15"/>
        <v>872.97617537179269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147574.93613988644</v>
      </c>
      <c r="AH74" s="58">
        <f t="shared" si="14"/>
        <v>2951.498722797729</v>
      </c>
      <c r="AI74" s="61">
        <f t="shared" si="15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149722.4701073771</v>
      </c>
      <c r="AH75" s="63">
        <f t="shared" si="14"/>
        <v>2994.4494021475421</v>
      </c>
      <c r="AI75" s="64">
        <f t="shared" si="15"/>
        <v>898.33482064426266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9">
    <mergeCell ref="L3:M3"/>
    <mergeCell ref="N3:O3"/>
    <mergeCell ref="B55:C55"/>
    <mergeCell ref="R27:S27"/>
    <mergeCell ref="B58:C58"/>
    <mergeCell ref="B59:C59"/>
    <mergeCell ref="D3:E3"/>
    <mergeCell ref="F3:G3"/>
    <mergeCell ref="I3:J3"/>
  </mergeCells>
  <conditionalFormatting sqref="D59">
    <cfRule type="cellIs" dxfId="7" priority="1" operator="equal">
      <formula>FALSE</formula>
    </cfRule>
    <cfRule type="cellIs" dxfId="6" priority="2" operator="equal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0043-08C4-904C-95C3-E80D01336829}">
  <dimension ref="A1:AI124"/>
  <sheetViews>
    <sheetView showGridLines="0" zoomScaleNormal="100" workbookViewId="0"/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57</v>
      </c>
    </row>
    <row r="2" spans="1:35" ht="17" thickBot="1" x14ac:dyDescent="0.25"/>
    <row r="3" spans="1:35" ht="17" thickBot="1" x14ac:dyDescent="0.25">
      <c r="D3" s="139" t="s">
        <v>29</v>
      </c>
      <c r="E3" s="140"/>
      <c r="F3" s="139" t="s">
        <v>25</v>
      </c>
      <c r="G3" s="140"/>
      <c r="I3" s="139" t="s">
        <v>26</v>
      </c>
      <c r="J3" s="140"/>
      <c r="L3" s="131" t="s">
        <v>33</v>
      </c>
      <c r="M3" s="132"/>
      <c r="N3" s="133" t="s">
        <v>34</v>
      </c>
      <c r="O3" s="134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(1-$E$5)*OFFSET($AB$5:$AB$124,C5,0,1)</f>
        <v>4.2659339999999999E-3</v>
      </c>
      <c r="E5" s="101">
        <v>0.4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469.98918313918142</v>
      </c>
      <c r="J5" s="45" cm="1">
        <f t="array" aca="1" ref="J5" ca="1">E5*(G5-H5)*OFFSET($X$5:$X$75,B5,0,1)</f>
        <v>39191.985987742853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39044.676493106439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(1-$S$9)^(B6-1)*(1-$E$5)*PRODUCT(OFFSET($AC$5:$AC$124,$C$5,0,B5))*OFFSET($AB$5:$AB$124,C6,0,1)</f>
        <v>4.0132060241958182E-3</v>
      </c>
      <c r="E6" s="47">
        <f ca="1">(1-$S$9)^(B5-1)*(1-$E$5)*PRODUCT(OFFSET($AC$5:$AC$124,$C$5,0,B5))*$S$9</f>
        <v>8.9360109899999998E-2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437.54036318173382</v>
      </c>
      <c r="J6" s="49" cm="1">
        <f t="array" aca="1" ref="J6" ca="1">E6*(G6-H6)*OFFSET($X$5:$X$75,B6,0,1)</f>
        <v>8580.3732692502417</v>
      </c>
      <c r="K6" s="72">
        <f ca="1">K5-D5-E5</f>
        <v>0.59573406600000001</v>
      </c>
      <c r="L6" s="67">
        <f t="shared" si="0"/>
        <v>52.019999999999996</v>
      </c>
      <c r="M6" s="68" cm="1">
        <f t="array" aca="1" ref="M6" ca="1">L6*K6*OFFSET($X$5:$X$75,B6,0,1)</f>
        <v>30.72102736345882</v>
      </c>
      <c r="N6" s="67">
        <f>AI7</f>
        <v>593.14978041087761</v>
      </c>
      <c r="O6" s="81" cm="1">
        <f t="array" aca="1" ref="O6" ca="1">N6*K6*OFFSET($X$5:$X$75,B6,0,1)</f>
        <v>350.29163080800004</v>
      </c>
      <c r="P6" s="85">
        <f t="shared" ref="P6:P53" ca="1" si="1">D6*(F6-H6)+E6*(G6-H6)+L6*K6-N6*K6</f>
        <v>8774.5242475890882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69" si="2">AG6*$S$7</f>
        <v>1996.5030607143231</v>
      </c>
      <c r="AI6" s="61">
        <f t="shared" ref="AI6:AI69" si="3">AG6*($S$7-$S$8)</f>
        <v>598.95091821429696</v>
      </c>
    </row>
    <row r="7" spans="1:35" ht="17" thickBot="1" x14ac:dyDescent="0.25">
      <c r="B7" s="40">
        <v>3</v>
      </c>
      <c r="C7" s="41">
        <f t="shared" ref="C7:C54" si="4">1+C6</f>
        <v>62</v>
      </c>
      <c r="D7" s="46" cm="1">
        <f t="array" aca="1" ref="D7" ca="1">(1-$S$9)^(B7-1)*(1-$E$5)*PRODUCT(OFFSET($AC$5:$AC$124,$C$5,0,B6))*OFFSET($AB$5:$AB$124,C7,0,1)</f>
        <v>3.7332379009647051E-3</v>
      </c>
      <c r="E7" s="47">
        <f t="shared" ref="E7:E54" ca="1" si="5">(1-$S$9)^(B6-1)*(1-$E$5)*PRODUCT(OFFSET($AC$5:$AC$124,$C$5,0,B6))*$S$9</f>
        <v>7.5354112511370641E-2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402.01301275976601</v>
      </c>
      <c r="J7" s="49" cm="1">
        <f t="array" aca="1" ref="J7" ca="1">E7*(G7-H7)*OFFSET($X$5:$X$75,B7,0,1)</f>
        <v>7090.7931555723471</v>
      </c>
      <c r="K7" s="72">
        <f t="shared" ref="K7:K54" ca="1" si="9">K6-D6-E6</f>
        <v>0.50236075007580416</v>
      </c>
      <c r="L7" s="67">
        <f t="shared" si="0"/>
        <v>53.060399999999994</v>
      </c>
      <c r="M7" s="68" cm="1">
        <f t="array" aca="1" ref="M7" ca="1">L7*K7*OFFSET($X$5:$X$75,B7,0,1)</f>
        <v>26.099185203574987</v>
      </c>
      <c r="N7" s="67">
        <f t="shared" ref="N7:N54" si="10">AI8</f>
        <v>588.52195962853375</v>
      </c>
      <c r="O7" s="81" cm="1">
        <f t="array" aca="1" ref="O7" ca="1">N7*K7*OFFSET($X$5:$X$75,B7,0,1)</f>
        <v>289.48035862368147</v>
      </c>
      <c r="P7" s="85">
        <f t="shared" ca="1" si="1"/>
        <v>7383.5127117053935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98858.296735146258</v>
      </c>
      <c r="AH7" s="58">
        <f t="shared" si="2"/>
        <v>1977.1659347029251</v>
      </c>
      <c r="AI7" s="61">
        <f t="shared" si="3"/>
        <v>593.14978041087761</v>
      </c>
    </row>
    <row r="8" spans="1:35" ht="17" thickBot="1" x14ac:dyDescent="0.25">
      <c r="B8" s="40">
        <v>4</v>
      </c>
      <c r="C8" s="41">
        <f t="shared" si="4"/>
        <v>63</v>
      </c>
      <c r="D8" s="46" cm="1">
        <f t="array" aca="1" ref="D8" ca="1">(1-$S$9)^(B8-1)*(1-$E$5)*PRODUCT(OFFSET($AC$5:$AC$124,$C$5,0,B7))*OFFSET($AB$5:$AB$124,C8,0,1)</f>
        <v>3.5058023553223481E-3</v>
      </c>
      <c r="E8" s="47">
        <f t="shared" ca="1" si="5"/>
        <v>6.3491009949520325E-2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372.99236218623815</v>
      </c>
      <c r="J8" s="49" cm="1">
        <f t="array" aca="1" ref="J8" ca="1">E8*(G8-H8)*OFFSET($X$5:$X$75,B8,0,1)</f>
        <v>5854.9801989220841</v>
      </c>
      <c r="K8" s="72">
        <f t="shared" ca="1" si="9"/>
        <v>0.42327339966346883</v>
      </c>
      <c r="L8" s="67">
        <f t="shared" si="0"/>
        <v>54.121608000000002</v>
      </c>
      <c r="M8" s="68" cm="1">
        <f t="array" aca="1" ref="M8" ca="1">L8*K8*OFFSET($X$5:$X$75,B8,0,1)</f>
        <v>22.16105658995129</v>
      </c>
      <c r="N8" s="67">
        <f t="shared" si="10"/>
        <v>583.75509282094652</v>
      </c>
      <c r="O8" s="81" cm="1">
        <f t="array" aca="1" ref="O8" ca="1">N8*K8*OFFSET($X$5:$X$75,B8,0,1)</f>
        <v>239.02892254563582</v>
      </c>
      <c r="P8" s="85">
        <f t="shared" ca="1" si="1"/>
        <v>6213.7746235186414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98086.993271422281</v>
      </c>
      <c r="AH8" s="58">
        <f t="shared" si="2"/>
        <v>1961.7398654284457</v>
      </c>
      <c r="AI8" s="61">
        <f t="shared" si="3"/>
        <v>588.52195962853375</v>
      </c>
    </row>
    <row r="9" spans="1:35" ht="17" thickBot="1" x14ac:dyDescent="0.25">
      <c r="B9" s="40">
        <v>5</v>
      </c>
      <c r="C9" s="41">
        <f t="shared" si="4"/>
        <v>64</v>
      </c>
      <c r="D9" s="46" cm="1">
        <f t="array" aca="1" ref="D9" ca="1">(1-$S$9)^(B9-1)*(1-$E$5)*PRODUCT(OFFSET($AC$5:$AC$124,$C$5,0,B8))*OFFSET($AB$5:$AB$124,C9,0,1)</f>
        <v>3.253554314109178E-3</v>
      </c>
      <c r="E9" s="47">
        <f t="shared" ca="1" si="5"/>
        <v>5.3441488103793913E-2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342.16619350446291</v>
      </c>
      <c r="J9" s="49" cm="1">
        <f t="array" aca="1" ref="J9" ca="1">E9*(G9-H9)*OFFSET($X$5:$X$75,B9,0,1)</f>
        <v>4829.6651968532851</v>
      </c>
      <c r="K9" s="72">
        <f t="shared" ca="1" si="9"/>
        <v>0.35627658735862616</v>
      </c>
      <c r="L9" s="67">
        <f t="shared" si="0"/>
        <v>55.204040159999998</v>
      </c>
      <c r="M9" s="68" cm="1">
        <f t="array" aca="1" ref="M9" ca="1">L9*K9*OFFSET($X$5:$X$75,B9,0,1)</f>
        <v>18.807170804955991</v>
      </c>
      <c r="N9" s="67">
        <f t="shared" si="10"/>
        <v>578.74897014169665</v>
      </c>
      <c r="O9" s="81" cm="1">
        <f t="array" aca="1" ref="O9" ca="1">N9*K9*OFFSET($X$5:$X$75,B9,0,1)</f>
        <v>197.17090819983318</v>
      </c>
      <c r="P9" s="85">
        <f t="shared" ca="1" si="1"/>
        <v>5222.0006191962375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97292.515470157741</v>
      </c>
      <c r="AH9" s="58">
        <f t="shared" si="2"/>
        <v>1945.8503094031548</v>
      </c>
      <c r="AI9" s="61">
        <f t="shared" si="3"/>
        <v>583.75509282094652</v>
      </c>
    </row>
    <row r="10" spans="1:35" ht="17" thickBot="1" x14ac:dyDescent="0.25">
      <c r="B10" s="40">
        <v>6</v>
      </c>
      <c r="C10" s="41">
        <f t="shared" si="4"/>
        <v>65</v>
      </c>
      <c r="D10" s="46" cm="1">
        <f t="array" aca="1" ref="D10" ca="1">(1-$S$9)^(B10-1)*(1-$E$5)*PRODUCT(OFFSET($AC$5:$AC$124,$C$5,0,B9))*OFFSET($AB$5:$AB$124,C10,0,1)</f>
        <v>2.9899724109547061E-3</v>
      </c>
      <c r="E10" s="47">
        <f t="shared" ca="1" si="5"/>
        <v>4.4937231741108453E-2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310.74812336883554</v>
      </c>
      <c r="J10" s="49" cm="1">
        <f t="array" aca="1" ref="J10" ca="1">E10*(G10-H10)*OFFSET($X$5:$X$75,B10,0,1)</f>
        <v>3979.8811300127495</v>
      </c>
      <c r="K10" s="72">
        <f t="shared" ca="1" si="9"/>
        <v>0.29958154494072309</v>
      </c>
      <c r="L10" s="67">
        <f t="shared" si="0"/>
        <v>56.308120963200004</v>
      </c>
      <c r="M10" s="68" cm="1">
        <f t="array" aca="1" ref="M10" ca="1">L10*K10*OFFSET($X$5:$X$75,B10,0,1)</f>
        <v>15.9409320009576</v>
      </c>
      <c r="N10" s="67">
        <f t="shared" si="10"/>
        <v>573.9235037030943</v>
      </c>
      <c r="O10" s="81" cm="1">
        <f t="array" aca="1" ref="O10" ca="1">N10*K10*OFFSET($X$5:$X$75,B10,0,1)</f>
        <v>162.47879328563607</v>
      </c>
      <c r="P10" s="85">
        <f t="shared" ca="1" si="1"/>
        <v>4385.324208046236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96458.161690282781</v>
      </c>
      <c r="AH10" s="58">
        <f t="shared" si="2"/>
        <v>1929.1632338056556</v>
      </c>
      <c r="AI10" s="61">
        <f t="shared" si="3"/>
        <v>578.74897014169665</v>
      </c>
    </row>
    <row r="11" spans="1:35" ht="17" thickBot="1" x14ac:dyDescent="0.25">
      <c r="B11" s="40">
        <v>7</v>
      </c>
      <c r="C11" s="41">
        <f t="shared" si="4"/>
        <v>66</v>
      </c>
      <c r="D11" s="46" cm="1">
        <f t="array" aca="1" ref="D11" ca="1">(1-$S$9)^(B11-1)*(1-$E$5)*PRODUCT(OFFSET($AC$5:$AC$124,$C$5,0,B10))*OFFSET($AB$5:$AB$124,C11,0,1)</f>
        <v>2.7689215065593662E-3</v>
      </c>
      <c r="E11" s="47">
        <f t="shared" ca="1" si="5"/>
        <v>3.7748151118298975E-2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284.27623607021053</v>
      </c>
      <c r="J11" s="49" cm="1">
        <f t="array" aca="1" ref="J11" ca="1">E11*(G11-H11)*OFFSET($X$5:$X$75,B11,0,1)</f>
        <v>3276.3086208419868</v>
      </c>
      <c r="K11" s="72">
        <f t="shared" ca="1" si="9"/>
        <v>0.25165434078865989</v>
      </c>
      <c r="L11" s="67">
        <f t="shared" si="0"/>
        <v>57.434283382463988</v>
      </c>
      <c r="M11" s="68" cm="1">
        <f t="array" aca="1" ref="M11" ca="1">L11*K11*OFFSET($X$5:$X$75,B11,0,1)</f>
        <v>13.492481439613814</v>
      </c>
      <c r="N11" s="67">
        <f t="shared" si="10"/>
        <v>569.36597166119952</v>
      </c>
      <c r="O11" s="81" cm="1">
        <f t="array" aca="1" ref="O11" ca="1">N11*K11*OFFSET($X$5:$X$75,B11,0,1)</f>
        <v>133.75564823939214</v>
      </c>
      <c r="P11" s="85">
        <f t="shared" ca="1" si="1"/>
        <v>3685.3849402408241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95653.917283849049</v>
      </c>
      <c r="AH11" s="58">
        <f t="shared" si="2"/>
        <v>1913.0783456769809</v>
      </c>
      <c r="AI11" s="61">
        <f t="shared" si="3"/>
        <v>573.9235037030943</v>
      </c>
    </row>
    <row r="12" spans="1:35" ht="17" thickBot="1" x14ac:dyDescent="0.25">
      <c r="B12" s="40">
        <v>8</v>
      </c>
      <c r="C12" s="41">
        <f t="shared" si="4"/>
        <v>67</v>
      </c>
      <c r="D12" s="46" cm="1">
        <f t="array" aca="1" ref="D12" ca="1">(1-$S$9)^(B12-1)*(1-$E$5)*PRODUCT(OFFSET($AC$5:$AC$124,$C$5,0,B11))*OFFSET($AB$5:$AB$124,C12,0,1)</f>
        <v>2.5638609610398573E-3</v>
      </c>
      <c r="E12" s="47">
        <f t="shared" ca="1" si="5"/>
        <v>3.1670590224570222E-2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259.77421277006414</v>
      </c>
      <c r="J12" s="49" cm="1">
        <f t="array" aca="1" ref="J12" ca="1">E12*(G12-H12)*OFFSET($X$5:$X$75,B12,0,1)</f>
        <v>2693.8331621066673</v>
      </c>
      <c r="K12" s="72">
        <f t="shared" ca="1" si="9"/>
        <v>0.21113726816380157</v>
      </c>
      <c r="L12" s="67">
        <f t="shared" si="0"/>
        <v>58.582969050113277</v>
      </c>
      <c r="M12" s="68" cm="1">
        <f t="array" aca="1" ref="M12" ca="1">L12*K12*OFFSET($X$5:$X$75,B12,0,1)</f>
        <v>11.395257120700094</v>
      </c>
      <c r="N12" s="67">
        <f t="shared" si="10"/>
        <v>565.38714223441673</v>
      </c>
      <c r="O12" s="81" cm="1">
        <f t="array" aca="1" ref="O12" ca="1">N12*K12*OFFSET($X$5:$X$75,B12,0,1)</f>
        <v>109.97619210777361</v>
      </c>
      <c r="P12" s="85">
        <f t="shared" ca="1" si="1"/>
        <v>3099.0050363952032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94894.328610199926</v>
      </c>
      <c r="AH12" s="58">
        <f t="shared" si="2"/>
        <v>1897.8865722039986</v>
      </c>
      <c r="AI12" s="61">
        <f t="shared" si="3"/>
        <v>569.36597166119952</v>
      </c>
    </row>
    <row r="13" spans="1:35" ht="17" thickBot="1" x14ac:dyDescent="0.25">
      <c r="B13" s="40">
        <v>9</v>
      </c>
      <c r="C13" s="41">
        <f t="shared" si="4"/>
        <v>68</v>
      </c>
      <c r="D13" s="46" cm="1">
        <f t="array" aca="1" ref="D13" ca="1">(1-$S$9)^(B13-1)*(1-$E$5)*PRODUCT(OFFSET($AC$5:$AC$124,$C$5,0,B12))*OFFSET($AB$5:$AB$124,C13,0,1)</f>
        <v>2.3806195959868055E-3</v>
      </c>
      <c r="E13" s="47">
        <f t="shared" ca="1" si="5"/>
        <v>2.6535422546728707E-2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237.84740660521516</v>
      </c>
      <c r="J13" s="49" cm="1">
        <f t="array" aca="1" ref="J13" ca="1">E13*(G13-H13)*OFFSET($X$5:$X$75,B13,0,1)</f>
        <v>2211.9028014842706</v>
      </c>
      <c r="K13" s="72">
        <f t="shared" ca="1" si="9"/>
        <v>0.17690281697819149</v>
      </c>
      <c r="L13" s="67">
        <f t="shared" si="0"/>
        <v>59.754628431115542</v>
      </c>
      <c r="M13" s="68" cm="1">
        <f t="array" aca="1" ref="M13" ca="1">L13*K13*OFFSET($X$5:$X$75,B13,0,1)</f>
        <v>9.6028688971133267</v>
      </c>
      <c r="N13" s="67">
        <f t="shared" si="10"/>
        <v>561.90792203549415</v>
      </c>
      <c r="O13" s="81" cm="1">
        <f t="array" aca="1" ref="O13" ca="1">N13*K13*OFFSET($X$5:$X$75,B13,0,1)</f>
        <v>90.30142516535922</v>
      </c>
      <c r="P13" s="85">
        <f t="shared" ca="1" si="1"/>
        <v>2607.8333126380039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94231.190372402794</v>
      </c>
      <c r="AH13" s="58">
        <f t="shared" si="2"/>
        <v>1884.6238074480559</v>
      </c>
      <c r="AI13" s="61">
        <f t="shared" si="3"/>
        <v>565.38714223441673</v>
      </c>
    </row>
    <row r="14" spans="1:35" x14ac:dyDescent="0.2">
      <c r="B14" s="40">
        <v>10</v>
      </c>
      <c r="C14" s="41">
        <f t="shared" si="4"/>
        <v>69</v>
      </c>
      <c r="D14" s="46" cm="1">
        <f t="array" aca="1" ref="D14" ca="1">(1-$S$9)^(B14-1)*(1-$E$5)*PRODUCT(OFFSET($AC$5:$AC$124,$C$5,0,B13))*OFFSET($AB$5:$AB$124,C14,0,1)</f>
        <v>2.1934653781287045E-3</v>
      </c>
      <c r="E14" s="47">
        <f t="shared" ca="1" si="5"/>
        <v>2.2198016225321381E-2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215.91421774439408</v>
      </c>
      <c r="J14" s="49" cm="1">
        <f t="array" aca="1" ref="J14" ca="1">E14*(G14-H14)*OFFSET($X$5:$X$75,B14,0,1)</f>
        <v>1813.342185424762</v>
      </c>
      <c r="K14" s="72">
        <f t="shared" ca="1" si="9"/>
        <v>0.14798677483547595</v>
      </c>
      <c r="L14" s="67">
        <f t="shared" si="0"/>
        <v>60.949720999737856</v>
      </c>
      <c r="M14" s="68" cm="1">
        <f t="array" aca="1" ref="M14" ca="1">L14*K14*OFFSET($X$5:$X$75,B14,0,1)</f>
        <v>8.072933394363762</v>
      </c>
      <c r="N14" s="67">
        <f t="shared" si="10"/>
        <v>558.91940706792252</v>
      </c>
      <c r="O14" s="81" cm="1">
        <f t="array" aca="1" ref="O14" ca="1">N14*K14*OFFSET($X$5:$X$75,B14,0,1)</f>
        <v>74.030185406361923</v>
      </c>
      <c r="P14" s="85">
        <f t="shared" ca="1" si="1"/>
        <v>2193.5611050560124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93651.320339249025</v>
      </c>
      <c r="AH14" s="58">
        <f t="shared" si="2"/>
        <v>1873.0264067849805</v>
      </c>
      <c r="AI14" s="61">
        <f t="shared" si="3"/>
        <v>561.90792203549415</v>
      </c>
    </row>
    <row r="15" spans="1:35" x14ac:dyDescent="0.2">
      <c r="B15" s="40">
        <v>11</v>
      </c>
      <c r="C15" s="41">
        <f t="shared" si="4"/>
        <v>70</v>
      </c>
      <c r="D15" s="46" cm="1">
        <f t="array" aca="1" ref="D15" ca="1">(1-$S$9)^(B15-1)*(1-$E$5)*PRODUCT(OFFSET($AC$5:$AC$124,$C$5,0,B14))*OFFSET($AB$5:$AB$124,C15,0,1)</f>
        <v>2.0383941994738994E-3</v>
      </c>
      <c r="E15" s="47">
        <f t="shared" ca="1" si="5"/>
        <v>1.8539293984803869E-2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197.69607404669463</v>
      </c>
      <c r="J15" s="49" cm="1">
        <f t="array" aca="1" ref="J15" ca="1">E15*(G15-H15)*OFFSET($X$5:$X$75,B15,0,1)</f>
        <v>1484.172412831133</v>
      </c>
      <c r="K15" s="72">
        <f t="shared" ca="1" si="9"/>
        <v>0.12359529323202587</v>
      </c>
      <c r="L15" s="67">
        <f t="shared" si="0"/>
        <v>62.1687154197326</v>
      </c>
      <c r="M15" s="68" cm="1">
        <f t="array" aca="1" ref="M15" ca="1">L15*K15*OFFSET($X$5:$X$75,B15,0,1)</f>
        <v>6.775946693456282</v>
      </c>
      <c r="N15" s="67">
        <f t="shared" si="10"/>
        <v>555.92454913136362</v>
      </c>
      <c r="O15" s="81" cm="1">
        <f t="array" aca="1" ref="O15" ca="1">N15*K15*OFFSET($X$5:$X$75,B15,0,1)</f>
        <v>60.591811895508528</v>
      </c>
      <c r="P15" s="85">
        <f t="shared" ca="1" si="1"/>
        <v>1846.1725239127602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93153.234511320421</v>
      </c>
      <c r="AH15" s="58">
        <f t="shared" si="2"/>
        <v>1863.0646902264084</v>
      </c>
      <c r="AI15" s="61">
        <f t="shared" si="3"/>
        <v>558.91940706792252</v>
      </c>
    </row>
    <row r="16" spans="1:35" x14ac:dyDescent="0.2">
      <c r="B16" s="40">
        <v>12</v>
      </c>
      <c r="C16" s="41">
        <f t="shared" si="4"/>
        <v>71</v>
      </c>
      <c r="D16" s="46" cm="1">
        <f t="array" aca="1" ref="D16" ca="1">(1-$S$9)^(B16-1)*(1-$E$5)*PRODUCT(OFFSET($AC$5:$AC$124,$C$5,0,B15))*OFFSET($AB$5:$AB$124,C16,0,1)</f>
        <v>1.8517888388315926E-3</v>
      </c>
      <c r="E16" s="47">
        <f t="shared" ca="1" si="5"/>
        <v>1.5452640757162201E-2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176.98246199553375</v>
      </c>
      <c r="J16" s="49" cm="1">
        <f t="array" aca="1" ref="J16" ca="1">E16*(G16-H16)*OFFSET($X$5:$X$75,B16,0,1)</f>
        <v>1212.3259926406515</v>
      </c>
      <c r="K16" s="72">
        <f t="shared" ca="1" si="9"/>
        <v>0.1030176050477481</v>
      </c>
      <c r="L16" s="67">
        <f t="shared" si="0"/>
        <v>63.412089728127263</v>
      </c>
      <c r="M16" s="68" cm="1">
        <f t="array" aca="1" ref="M16" ca="1">L16*K16*OFFSET($X$5:$X$75,B16,0,1)</f>
        <v>5.6768650379077172</v>
      </c>
      <c r="N16" s="67">
        <f t="shared" si="10"/>
        <v>552.85727430166355</v>
      </c>
      <c r="O16" s="81" cm="1">
        <f t="array" aca="1" ref="O16" ca="1">N16*K16*OFFSET($X$5:$X$75,B16,0,1)</f>
        <v>49.493655624535421</v>
      </c>
      <c r="P16" s="85">
        <f t="shared" ca="1" si="1"/>
        <v>1548.3030050913264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92654.091521893934</v>
      </c>
      <c r="AH16" s="58">
        <f t="shared" si="2"/>
        <v>1853.0818304378788</v>
      </c>
      <c r="AI16" s="61">
        <f t="shared" si="3"/>
        <v>555.92454913136362</v>
      </c>
    </row>
    <row r="17" spans="2:35" ht="17" thickBot="1" x14ac:dyDescent="0.25">
      <c r="B17" s="40">
        <v>13</v>
      </c>
      <c r="C17" s="41">
        <f t="shared" si="4"/>
        <v>72</v>
      </c>
      <c r="D17" s="46" cm="1">
        <f t="array" aca="1" ref="D17" ca="1">(1-$S$9)^(B17-1)*(1-$E$5)*PRODUCT(OFFSET($AC$5:$AC$124,$C$5,0,B16))*OFFSET($AB$5:$AB$124,C17,0,1)</f>
        <v>1.697519568780347E-3</v>
      </c>
      <c r="E17" s="47">
        <f t="shared" ca="1" si="5"/>
        <v>1.2856976317763131E-2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159.87250270248023</v>
      </c>
      <c r="J17" s="49" cm="1">
        <f t="array" aca="1" ref="J17" ca="1">E17*(G17-H17)*OFFSET($X$5:$X$75,B17,0,1)</f>
        <v>988.51006628032201</v>
      </c>
      <c r="K17" s="72">
        <f t="shared" ca="1" si="9"/>
        <v>8.5713175451754303E-2</v>
      </c>
      <c r="L17" s="67">
        <f t="shared" si="0"/>
        <v>64.680331522689798</v>
      </c>
      <c r="M17" s="68" cm="1">
        <f t="array" aca="1" ref="M17" ca="1">L17*K17*OFFSET($X$5:$X$75,B17,0,1)</f>
        <v>4.74750128470271</v>
      </c>
      <c r="N17" s="67">
        <f t="shared" si="10"/>
        <v>549.81791919479417</v>
      </c>
      <c r="O17" s="81" cm="1">
        <f t="array" aca="1" ref="O17" ca="1">N17*K17*OFFSET($X$5:$X$75,B17,0,1)</f>
        <v>40.356337332844049</v>
      </c>
      <c r="P17" s="85">
        <f t="shared" ca="1" si="1"/>
        <v>1299.4560539520419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92142.879050277261</v>
      </c>
      <c r="AH17" s="58">
        <f t="shared" si="2"/>
        <v>1842.8575810055452</v>
      </c>
      <c r="AI17" s="61">
        <f t="shared" si="3"/>
        <v>552.85727430166355</v>
      </c>
    </row>
    <row r="18" spans="2:35" ht="17" thickBot="1" x14ac:dyDescent="0.25">
      <c r="B18" s="40">
        <v>14</v>
      </c>
      <c r="C18" s="41">
        <f t="shared" si="4"/>
        <v>73</v>
      </c>
      <c r="D18" s="46" cm="1">
        <f t="array" aca="1" ref="D18" ca="1">(1-$S$9)^(B18-1)*(1-$E$5)*PRODUCT(OFFSET($AC$5:$AC$124,$C$5,0,B17))*OFFSET($AB$5:$AB$124,C18,0,1)</f>
        <v>1.5344819903231452E-3</v>
      </c>
      <c r="E18" s="47">
        <f t="shared" ca="1" si="5"/>
        <v>1.0673801934781608E-2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142.50418811777249</v>
      </c>
      <c r="J18" s="49" cm="1">
        <f t="array" aca="1" ref="J18" ca="1">E18*(G18-H18)*OFFSET($X$5:$X$75,B18,0,1)</f>
        <v>804.24222052199173</v>
      </c>
      <c r="K18" s="72">
        <f t="shared" ca="1" si="9"/>
        <v>7.1158679565210825E-2</v>
      </c>
      <c r="L18" s="67">
        <f t="shared" si="0"/>
        <v>65.973938153143607</v>
      </c>
      <c r="M18" s="68" cm="1">
        <f t="array" aca="1" ref="M18" ca="1">L18*K18*OFFSET($X$5:$X$75,B18,0,1)</f>
        <v>3.9641712441113355</v>
      </c>
      <c r="N18" s="67">
        <f t="shared" si="10"/>
        <v>546.43450725048956</v>
      </c>
      <c r="O18" s="81" cm="1">
        <f t="array" aca="1" ref="O18" ca="1">N18*K18*OFFSET($X$5:$X$75,B18,0,1)</f>
        <v>32.833570665499558</v>
      </c>
      <c r="P18" s="85">
        <f t="shared" ca="1" si="1"/>
        <v>1087.0070846948063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91636.319865799029</v>
      </c>
      <c r="AH18" s="58">
        <f t="shared" si="2"/>
        <v>1832.7263973159806</v>
      </c>
      <c r="AI18" s="61">
        <f t="shared" si="3"/>
        <v>549.81791919479417</v>
      </c>
    </row>
    <row r="19" spans="2:35" x14ac:dyDescent="0.2">
      <c r="B19" s="40">
        <v>15</v>
      </c>
      <c r="C19" s="41">
        <f t="shared" si="4"/>
        <v>74</v>
      </c>
      <c r="D19" s="46" cm="1">
        <f t="array" aca="1" ref="D19" ca="1">(1-$S$9)^(B19-1)*(1-$E$5)*PRODUCT(OFFSET($AC$5:$AC$124,$C$5,0,B18))*OFFSET($AB$5:$AB$124,C19,0,1)</f>
        <v>1.4138647563220149E-3</v>
      </c>
      <c r="E19" s="47">
        <f t="shared" ca="1" si="5"/>
        <v>8.8425593460158963E-3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129.7261185664681</v>
      </c>
      <c r="J19" s="49" cm="1">
        <f t="array" aca="1" ref="J19" ca="1">E19*(G19-H19)*OFFSET($X$5:$X$75,B19,0,1)</f>
        <v>652.93657075520105</v>
      </c>
      <c r="K19" s="72">
        <f t="shared" ca="1" si="9"/>
        <v>5.8950395640106068E-2</v>
      </c>
      <c r="L19" s="67">
        <f t="shared" si="0"/>
        <v>67.293416916206468</v>
      </c>
      <c r="M19" s="68" cm="1">
        <f t="array" aca="1" ref="M19" ca="1">L19*K19*OFFSET($X$5:$X$75,B19,0,1)</f>
        <v>3.3095210277193692</v>
      </c>
      <c r="N19" s="67">
        <f t="shared" si="10"/>
        <v>542.01395740123576</v>
      </c>
      <c r="O19" s="81" cm="1">
        <f t="array" aca="1" ref="O19" ca="1">N19*K19*OFFSET($X$5:$X$75,B19,0,1)</f>
        <v>26.656494372553887</v>
      </c>
      <c r="P19" s="85">
        <f t="shared" ca="1" si="1"/>
        <v>910.15749319922611</v>
      </c>
      <c r="R19" s="87" t="s">
        <v>43</v>
      </c>
      <c r="S19" s="89">
        <f ca="1">SUM(I5:J55)</f>
        <v>92267.897936542286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91072.417875081592</v>
      </c>
      <c r="AH19" s="58">
        <f t="shared" si="2"/>
        <v>1821.4483575016318</v>
      </c>
      <c r="AI19" s="61">
        <f t="shared" si="3"/>
        <v>546.43450725048956</v>
      </c>
    </row>
    <row r="20" spans="2:35" x14ac:dyDescent="0.2">
      <c r="B20" s="40">
        <v>16</v>
      </c>
      <c r="C20" s="41">
        <f t="shared" si="4"/>
        <v>75</v>
      </c>
      <c r="D20" s="46" cm="1">
        <f t="array" aca="1" ref="D20" ca="1">(1-$S$9)^(B20-1)*(1-$E$5)*PRODUCT(OFFSET($AC$5:$AC$124,$C$5,0,B19))*OFFSET($AB$5:$AB$124,C20,0,1)</f>
        <v>1.3035861416086883E-3</v>
      </c>
      <c r="E20" s="47">
        <f t="shared" ca="1" si="5"/>
        <v>7.3040957306652089E-3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118.45552434518845</v>
      </c>
      <c r="J20" s="49" cm="1">
        <f t="array" aca="1" ref="J20" ca="1">E20*(G20-H20)*OFFSET($X$5:$X$75,B20,0,1)</f>
        <v>528.5480865714519</v>
      </c>
      <c r="K20" s="72">
        <f t="shared" ca="1" si="9"/>
        <v>4.8693971537768159E-2</v>
      </c>
      <c r="L20" s="67">
        <f t="shared" si="0"/>
        <v>68.639285254530606</v>
      </c>
      <c r="M20" s="68" cm="1">
        <f t="array" aca="1" ref="M20" ca="1">L20*K20*OFFSET($X$5:$X$75,B20,0,1)</f>
        <v>2.7615303422210964</v>
      </c>
      <c r="N20" s="67">
        <f t="shared" si="10"/>
        <v>536.34040607686518</v>
      </c>
      <c r="O20" s="81" cm="1">
        <f t="array" aca="1" ref="O20" ca="1">N20*K20*OFFSET($X$5:$X$75,B20,0,1)</f>
        <v>21.578317717734169</v>
      </c>
      <c r="P20" s="85">
        <f t="shared" ca="1" si="1"/>
        <v>760.3034363415203</v>
      </c>
      <c r="R20" s="87" t="s">
        <v>44</v>
      </c>
      <c r="S20" s="89">
        <f ca="1">SUM(M5:M54)</f>
        <v>246.40793744257394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90335.659566872622</v>
      </c>
      <c r="AH20" s="58">
        <f t="shared" si="2"/>
        <v>1806.7131913374524</v>
      </c>
      <c r="AI20" s="61">
        <f t="shared" si="3"/>
        <v>542.01395740123576</v>
      </c>
    </row>
    <row r="21" spans="2:35" ht="17" thickBot="1" x14ac:dyDescent="0.25">
      <c r="B21" s="40">
        <v>17</v>
      </c>
      <c r="C21" s="41">
        <f t="shared" si="4"/>
        <v>76</v>
      </c>
      <c r="D21" s="46" cm="1">
        <f t="array" aca="1" ref="D21" ca="1">(1-$S$9)^(B21-1)*(1-$E$5)*PRODUCT(OFFSET($AC$5:$AC$124,$C$5,0,B20))*OFFSET($AB$5:$AB$124,C21,0,1)</f>
        <v>1.2151107248716631E-3</v>
      </c>
      <c r="E21" s="47">
        <f t="shared" ca="1" si="5"/>
        <v>6.012943449824123E-3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109.49662592391323</v>
      </c>
      <c r="J21" s="49" cm="1">
        <f t="array" aca="1" ref="J21" ca="1">E21*(G21-H21)*OFFSET($X$5:$X$75,B21,0,1)</f>
        <v>426.41263228521717</v>
      </c>
      <c r="K21" s="72">
        <f t="shared" ca="1" si="9"/>
        <v>4.0086289665494268E-2</v>
      </c>
      <c r="L21" s="67">
        <f t="shared" si="0"/>
        <v>70.012070959621227</v>
      </c>
      <c r="M21" s="68" cm="1">
        <f t="array" aca="1" ref="M21" ca="1">L21*K21*OFFSET($X$5:$X$75,B21,0,1)</f>
        <v>2.2995346186116441</v>
      </c>
      <c r="N21" s="67">
        <f t="shared" si="10"/>
        <v>530.02614638744012</v>
      </c>
      <c r="O21" s="81" cm="1">
        <f t="array" aca="1" ref="O21" ca="1">N21*K21*OFFSET($X$5:$X$75,B21,0,1)</f>
        <v>17.408619052137169</v>
      </c>
      <c r="P21" s="85">
        <f t="shared" ca="1" si="1"/>
        <v>635.62351121671202</v>
      </c>
      <c r="R21" s="87" t="s">
        <v>45</v>
      </c>
      <c r="S21" s="89">
        <f ca="1">SUM(O5:O54)</f>
        <v>2559.681788826289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89390.067679477521</v>
      </c>
      <c r="AH21" s="58">
        <f t="shared" si="2"/>
        <v>1787.8013535895504</v>
      </c>
      <c r="AI21" s="61">
        <f t="shared" si="3"/>
        <v>536.34040607686518</v>
      </c>
    </row>
    <row r="22" spans="2:35" ht="17" thickBot="1" x14ac:dyDescent="0.25">
      <c r="B22" s="40">
        <v>18</v>
      </c>
      <c r="C22" s="41">
        <f t="shared" si="4"/>
        <v>77</v>
      </c>
      <c r="D22" s="46" cm="1">
        <f t="array" aca="1" ref="D22" ca="1">(1-$S$9)^(B22-1)*(1-$E$5)*PRODUCT(OFFSET($AC$5:$AC$124,$C$5,0,B21))*OFFSET($AB$5:$AB$124,C22,0,1)</f>
        <v>1.101167465651298E-3</v>
      </c>
      <c r="E22" s="47">
        <f t="shared" ca="1" si="5"/>
        <v>4.9287353236197569E-3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98.408726146722586</v>
      </c>
      <c r="J22" s="49" cm="1">
        <f t="array" aca="1" ref="J22" ca="1">E22*(G22-H22)*OFFSET($X$5:$X$75,B22,0,1)</f>
        <v>342.53370608139363</v>
      </c>
      <c r="K22" s="72">
        <f t="shared" ca="1" si="9"/>
        <v>3.2858235490798485E-2</v>
      </c>
      <c r="L22" s="67">
        <f t="shared" si="0"/>
        <v>71.412312378813638</v>
      </c>
      <c r="M22" s="68" cm="1">
        <f t="array" aca="1" ref="M22" ca="1">L22*K22*OFFSET($X$5:$X$75,B22,0,1)</f>
        <v>1.9067065439424158</v>
      </c>
      <c r="N22" s="67">
        <f t="shared" si="10"/>
        <v>523.75479735302679</v>
      </c>
      <c r="O22" s="81" cm="1">
        <f t="array" aca="1" ref="O22" ca="1">N22*K22*OFFSET($X$5:$X$75,B22,0,1)</f>
        <v>13.98423697914766</v>
      </c>
      <c r="P22" s="85">
        <f t="shared" ca="1" si="1"/>
        <v>527.78127980817965</v>
      </c>
      <c r="R22" s="33" t="s">
        <v>41</v>
      </c>
      <c r="S22" s="90">
        <f ca="1">S19+S20-S21</f>
        <v>89954.624085158575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88337.691064573359</v>
      </c>
      <c r="AH22" s="58">
        <f t="shared" si="2"/>
        <v>1766.7538212914671</v>
      </c>
      <c r="AI22" s="61">
        <f t="shared" si="3"/>
        <v>530.02614638744012</v>
      </c>
    </row>
    <row r="23" spans="2:35" ht="17" thickBot="1" x14ac:dyDescent="0.25">
      <c r="B23" s="40">
        <v>19</v>
      </c>
      <c r="C23" s="41">
        <f t="shared" si="4"/>
        <v>78</v>
      </c>
      <c r="D23" s="46" cm="1">
        <f t="array" aca="1" ref="D23" ca="1">(1-$S$9)^(B23-1)*(1-$E$5)*PRODUCT(OFFSET($AC$5:$AC$124,$C$5,0,B22))*OFFSET($AB$5:$AB$124,C23,0,1)</f>
        <v>1.0133701117101802E-3</v>
      </c>
      <c r="E23" s="47">
        <f t="shared" ca="1" si="5"/>
        <v>4.024249905229098E-3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89.69455381071711</v>
      </c>
      <c r="J23" s="49" cm="1">
        <f t="array" aca="1" ref="J23" ca="1">E23*(G23-H23)*OFFSET($X$5:$X$75,B23,0,1)</f>
        <v>274.08025857905955</v>
      </c>
      <c r="K23" s="72">
        <f t="shared" ca="1" si="9"/>
        <v>2.6828332701527433E-2</v>
      </c>
      <c r="L23" s="67">
        <f t="shared" si="0"/>
        <v>72.840558626389907</v>
      </c>
      <c r="M23" s="68" cm="1">
        <f t="array" aca="1" ref="M23" ca="1">L23*K23*OFFSET($X$5:$X$75,B23,0,1)</f>
        <v>1.5727193081548718</v>
      </c>
      <c r="N23" s="67">
        <f t="shared" si="10"/>
        <v>518.24646149690852</v>
      </c>
      <c r="O23" s="81" cm="1">
        <f t="array" aca="1" ref="O23" ca="1">N23*K23*OFFSET($X$5:$X$75,B23,0,1)</f>
        <v>11.189593157291302</v>
      </c>
      <c r="P23" s="85">
        <f t="shared" ca="1" si="1"/>
        <v>440.06083015384058</v>
      </c>
      <c r="R23" s="33" t="s">
        <v>42</v>
      </c>
      <c r="S23" s="91">
        <f ca="1">S18-S22</f>
        <v>10045.375914841425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87292.466225504468</v>
      </c>
      <c r="AH23" s="58">
        <f t="shared" si="2"/>
        <v>1745.8493245100894</v>
      </c>
      <c r="AI23" s="61">
        <f t="shared" si="3"/>
        <v>523.75479735302679</v>
      </c>
    </row>
    <row r="24" spans="2:35" ht="17" thickBot="1" x14ac:dyDescent="0.25">
      <c r="B24" s="40">
        <v>20</v>
      </c>
      <c r="C24" s="41">
        <f t="shared" si="4"/>
        <v>79</v>
      </c>
      <c r="D24" s="46" cm="1">
        <f t="array" aca="1" ref="D24" ca="1">(1-$S$9)^(B24-1)*(1-$E$5)*PRODUCT(OFFSET($AC$5:$AC$124,$C$5,0,B23))*OFFSET($AB$5:$AB$124,C24,0,1)</f>
        <v>9.1240541355340986E-4</v>
      </c>
      <c r="E24" s="47">
        <f t="shared" ca="1" si="5"/>
        <v>3.268606902688207E-3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79.82427656533315</v>
      </c>
      <c r="J24" s="49" cm="1">
        <f t="array" aca="1" ref="J24" ca="1">E24*(G24-H24)*OFFSET($X$5:$X$75,B24,0,1)</f>
        <v>218.16279975064197</v>
      </c>
      <c r="K24" s="72">
        <f t="shared" ca="1" si="9"/>
        <v>2.1790712684588157E-2</v>
      </c>
      <c r="L24" s="67">
        <f t="shared" si="0"/>
        <v>74.297369798917714</v>
      </c>
      <c r="M24" s="68" cm="1">
        <f t="array" aca="1" ref="M24" ca="1">L24*K24*OFFSET($X$5:$X$75,B24,0,1)</f>
        <v>1.2878885929032831</v>
      </c>
      <c r="N24" s="67">
        <f t="shared" si="10"/>
        <v>513.82267526889359</v>
      </c>
      <c r="O24" s="81" cm="1">
        <f t="array" aca="1" ref="O24" ca="1">N24*K24*OFFSET($X$5:$X$75,B24,0,1)</f>
        <v>8.9067266317077021</v>
      </c>
      <c r="P24" s="85">
        <f t="shared" ca="1" si="1"/>
        <v>365.01918164191392</v>
      </c>
      <c r="R24" s="33" t="s">
        <v>46</v>
      </c>
      <c r="S24" s="91">
        <f ca="1">MAX(baseBOF-S23,0)</f>
        <v>3115.1792551407561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86374.410249484747</v>
      </c>
      <c r="AH24" s="58">
        <f t="shared" si="2"/>
        <v>1727.4882049896951</v>
      </c>
      <c r="AI24" s="61">
        <f t="shared" si="3"/>
        <v>518.24646149690852</v>
      </c>
    </row>
    <row r="25" spans="2:35" ht="17" thickBot="1" x14ac:dyDescent="0.25">
      <c r="B25" s="40">
        <v>21</v>
      </c>
      <c r="C25" s="41">
        <f t="shared" si="4"/>
        <v>80</v>
      </c>
      <c r="D25" s="46" cm="1">
        <f t="array" aca="1" ref="D25" ca="1">(1-$S$9)^(B25-1)*(1-$E$5)*PRODUCT(OFFSET($AC$5:$AC$124,$C$5,0,B24))*OFFSET($AB$5:$AB$124,C25,0,1)</f>
        <v>8.1700005869329102E-4</v>
      </c>
      <c r="E25" s="47">
        <f t="shared" ca="1" si="5"/>
        <v>2.641455055251964E-3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70.42740188805557</v>
      </c>
      <c r="J25" s="49" cm="1">
        <f t="array" aca="1" ref="J25" ca="1">E25*(G25-H25)*OFFSET($X$5:$X$75,B25,0,1)</f>
        <v>172.77732478092679</v>
      </c>
      <c r="K25" s="72">
        <f t="shared" ca="1" si="9"/>
        <v>1.7609700368346543E-2</v>
      </c>
      <c r="L25" s="67">
        <f t="shared" si="0"/>
        <v>75.783317194896057</v>
      </c>
      <c r="M25" s="68" cm="1">
        <f t="array" aca="1" ref="M25" ca="1">L25*K25*OFFSET($X$5:$X$75,B25,0,1)</f>
        <v>1.0459994158386401</v>
      </c>
      <c r="N25" s="67">
        <f t="shared" si="10"/>
        <v>511.05412730280437</v>
      </c>
      <c r="O25" s="81" cm="1">
        <f t="array" aca="1" ref="O25" ca="1">N25*K25*OFFSET($X$5:$X$75,B25,0,1)</f>
        <v>7.053825807676068</v>
      </c>
      <c r="P25" s="85">
        <f t="shared" ca="1" si="1"/>
        <v>302.62384512721968</v>
      </c>
      <c r="R25" s="33" t="s">
        <v>47</v>
      </c>
      <c r="S25" s="92">
        <f ca="1">SUMPRODUCT(P5:P54,X6:X55,B5:B54)/S22</f>
        <v>4.2236643779431819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85637.112544815594</v>
      </c>
      <c r="AH25" s="58">
        <f t="shared" si="2"/>
        <v>1712.7422508963118</v>
      </c>
      <c r="AI25" s="61">
        <f t="shared" si="3"/>
        <v>513.82267526889359</v>
      </c>
    </row>
    <row r="26" spans="2:35" x14ac:dyDescent="0.2">
      <c r="B26" s="40">
        <v>22</v>
      </c>
      <c r="C26" s="41">
        <f t="shared" si="4"/>
        <v>81</v>
      </c>
      <c r="D26" s="46" cm="1">
        <f t="array" aca="1" ref="D26" ca="1">(1-$S$9)^(B26-1)*(1-$E$5)*PRODUCT(OFFSET($AC$5:$AC$124,$C$5,0,B25))*OFFSET($AB$5:$AB$124,C26,0,1)</f>
        <v>7.2511169602675768E-4</v>
      </c>
      <c r="E26" s="47">
        <f t="shared" ca="1" si="5"/>
        <v>2.1226867881601764E-3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61.43311110253218</v>
      </c>
      <c r="J26" s="49" cm="1">
        <f t="array" aca="1" ref="J26" ca="1">E26*(G26-H26)*OFFSET($X$5:$X$75,B26,0,1)</f>
        <v>136.06775263225433</v>
      </c>
      <c r="K26" s="72">
        <f t="shared" ca="1" si="9"/>
        <v>1.4151245254401288E-2</v>
      </c>
      <c r="L26" s="67">
        <f t="shared" si="0"/>
        <v>77.298983538793991</v>
      </c>
      <c r="M26" s="68" cm="1">
        <f t="array" aca="1" ref="M26" ca="1">L26*K26*OFFSET($X$5:$X$75,B26,0,1)</f>
        <v>0.8426598945250221</v>
      </c>
      <c r="N26" s="67">
        <f t="shared" si="10"/>
        <v>509.58302922171708</v>
      </c>
      <c r="O26" s="81" cm="1">
        <f t="array" aca="1" ref="O26" ca="1">N26*K26*OFFSET($X$5:$X$75,B26,0,1)</f>
        <v>5.5551206755546545</v>
      </c>
      <c r="P26" s="85">
        <f t="shared" ca="1" si="1"/>
        <v>250.26321643116717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85175.687883800725</v>
      </c>
      <c r="AH26" s="58">
        <f t="shared" si="2"/>
        <v>1703.5137576760146</v>
      </c>
      <c r="AI26" s="61">
        <f t="shared" si="3"/>
        <v>511.05412730280437</v>
      </c>
    </row>
    <row r="27" spans="2:35" ht="17" thickBot="1" x14ac:dyDescent="0.25">
      <c r="B27" s="40">
        <v>23</v>
      </c>
      <c r="C27" s="41">
        <f t="shared" si="4"/>
        <v>82</v>
      </c>
      <c r="D27" s="46" cm="1">
        <f t="array" aca="1" ref="D27" ca="1">(1-$S$9)^(B27-1)*(1-$E$5)*PRODUCT(OFFSET($AC$5:$AC$124,$C$5,0,B26))*OFFSET($AB$5:$AB$124,C27,0,1)</f>
        <v>6.310137573439157E-4</v>
      </c>
      <c r="E27" s="47">
        <f t="shared" ca="1" si="5"/>
        <v>1.6955170155321358E-3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52.419094135321977</v>
      </c>
      <c r="J27" s="49" cm="1">
        <f t="array" aca="1" ref="J27" ca="1">E27*(G27-H27)*OFFSET($X$5:$X$75,B27,0,1)</f>
        <v>106.51173734407334</v>
      </c>
      <c r="K27" s="72">
        <f t="shared" ca="1" si="9"/>
        <v>1.1303446770214354E-2</v>
      </c>
      <c r="L27" s="67">
        <f t="shared" si="0"/>
        <v>78.844963209569855</v>
      </c>
      <c r="M27" s="68" cm="1">
        <f t="array" aca="1" ref="M27" ca="1">L27*K27*OFFSET($X$5:$X$75,B27,0,1)</f>
        <v>0.67316544825337266</v>
      </c>
      <c r="N27" s="67">
        <f t="shared" si="10"/>
        <v>509.31673604621795</v>
      </c>
      <c r="O27" s="81" cm="1">
        <f t="array" aca="1" ref="O27" ca="1">N27*K27*OFFSET($X$5:$X$75,B27,0,1)</f>
        <v>4.3484633002134858</v>
      </c>
      <c r="P27" s="85">
        <f t="shared" ca="1" si="1"/>
        <v>205.54651599143753</v>
      </c>
      <c r="R27" s="141" t="s">
        <v>70</v>
      </c>
      <c r="S27" s="141"/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84930.504870286182</v>
      </c>
      <c r="AH27" s="58">
        <f t="shared" si="2"/>
        <v>1698.6100974057238</v>
      </c>
      <c r="AI27" s="61">
        <f t="shared" si="3"/>
        <v>509.58302922171708</v>
      </c>
    </row>
    <row r="28" spans="2:35" ht="17" thickBot="1" x14ac:dyDescent="0.25">
      <c r="B28" s="40">
        <v>24</v>
      </c>
      <c r="C28" s="41">
        <f t="shared" si="4"/>
        <v>83</v>
      </c>
      <c r="D28" s="46" cm="1">
        <f t="array" aca="1" ref="D28" ca="1">(1-$S$9)^(B28-1)*(1-$E$5)*PRODUCT(OFFSET($AC$5:$AC$124,$C$5,0,B27))*OFFSET($AB$5:$AB$124,C28,0,1)</f>
        <v>5.5993000053801878E-4</v>
      </c>
      <c r="E28" s="47">
        <f t="shared" ca="1" si="5"/>
        <v>1.3465373996007278E-3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45.521968288951143</v>
      </c>
      <c r="J28" s="49" cm="1">
        <f t="array" aca="1" ref="J28" ca="1">E28*(G28-H28)*OFFSET($X$5:$X$75,B28,0,1)</f>
        <v>82.897217563206638</v>
      </c>
      <c r="K28" s="72">
        <f t="shared" ca="1" si="9"/>
        <v>8.9769159973383025E-3</v>
      </c>
      <c r="L28" s="67">
        <f t="shared" si="0"/>
        <v>80.421862473761252</v>
      </c>
      <c r="M28" s="68" cm="1">
        <f t="array" aca="1" ref="M28" ca="1">L28*K28*OFFSET($X$5:$X$75,B28,0,1)</f>
        <v>0.53367255272003178</v>
      </c>
      <c r="N28" s="67">
        <f t="shared" si="10"/>
        <v>510.00849728014936</v>
      </c>
      <c r="O28" s="81" cm="1">
        <f t="array" aca="1" ref="O28" ca="1">N28*K28*OFFSET($X$5:$X$75,B28,0,1)</f>
        <v>3.3843724614212514</v>
      </c>
      <c r="P28" s="85">
        <f t="shared" ca="1" si="1"/>
        <v>169.86624180825135</v>
      </c>
      <c r="R28" s="33" t="s">
        <v>27</v>
      </c>
      <c r="S28" s="90">
        <f ca="1">SUM(I5:I55)</f>
        <v>5073.9589679867167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84886.122674369661</v>
      </c>
      <c r="AH28" s="58">
        <f t="shared" si="2"/>
        <v>1697.7224534873933</v>
      </c>
      <c r="AI28" s="61">
        <f t="shared" si="3"/>
        <v>509.31673604621795</v>
      </c>
    </row>
    <row r="29" spans="2:35" ht="17" thickBot="1" x14ac:dyDescent="0.25">
      <c r="B29" s="40">
        <v>25</v>
      </c>
      <c r="C29" s="41">
        <f t="shared" si="4"/>
        <v>84</v>
      </c>
      <c r="D29" s="46" cm="1">
        <f t="array" aca="1" ref="D29" ca="1">(1-$S$9)^(B29-1)*(1-$E$5)*PRODUCT(OFFSET($AC$5:$AC$124,$C$5,0,B28))*OFFSET($AB$5:$AB$124,C29,0,1)</f>
        <v>5.0048578713682724E-4</v>
      </c>
      <c r="E29" s="47">
        <f t="shared" ca="1" si="5"/>
        <v>1.0605672895799157E-3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39.750501330965847</v>
      </c>
      <c r="J29" s="49" cm="1">
        <f t="array" aca="1" ref="J29" ca="1">E29*(G29-H29)*OFFSET($X$5:$X$75,B29,0,1)</f>
        <v>63.98617716529948</v>
      </c>
      <c r="K29" s="72">
        <f t="shared" ca="1" si="9"/>
        <v>7.0704485971995554E-3</v>
      </c>
      <c r="L29" s="67">
        <f t="shared" si="0"/>
        <v>82.030299723236482</v>
      </c>
      <c r="M29" s="68" cm="1">
        <f t="array" aca="1" ref="M29" ca="1">L29*K29*OFFSET($X$5:$X$75,B29,0,1)</f>
        <v>0.41884989777319659</v>
      </c>
      <c r="N29" s="67">
        <f t="shared" si="10"/>
        <v>511.61105573968786</v>
      </c>
      <c r="O29" s="81" cm="1">
        <f t="array" aca="1" ref="O29" ca="1">N29*K29*OFFSET($X$5:$X$75,B29,0,1)</f>
        <v>2.6123059298722109</v>
      </c>
      <c r="P29" s="85">
        <f t="shared" ca="1" si="1"/>
        <v>140.60921881823299</v>
      </c>
      <c r="R29" s="33" t="s">
        <v>28</v>
      </c>
      <c r="S29" s="91">
        <f ca="1">SUM(J5:J55)</f>
        <v>87193.938968555594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85001.416213358229</v>
      </c>
      <c r="AH29" s="58">
        <f t="shared" si="2"/>
        <v>1700.0283242671646</v>
      </c>
      <c r="AI29" s="61">
        <f t="shared" si="3"/>
        <v>510.00849728014936</v>
      </c>
    </row>
    <row r="30" spans="2:35" ht="17" thickBot="1" x14ac:dyDescent="0.25">
      <c r="B30" s="40">
        <v>26</v>
      </c>
      <c r="C30" s="41">
        <f t="shared" si="4"/>
        <v>85</v>
      </c>
      <c r="D30" s="46" cm="1">
        <f t="array" aca="1" ref="D30" ca="1">(1-$S$9)^(B30-1)*(1-$E$5)*PRODUCT(OFFSET($AC$5:$AC$124,$C$5,0,B29))*OFFSET($AB$5:$AB$124,C30,0,1)</f>
        <v>4.4994749490855486E-4</v>
      </c>
      <c r="E30" s="47">
        <f t="shared" ca="1" si="5"/>
        <v>8.2640932807240438E-4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34.863978100925749</v>
      </c>
      <c r="J30" s="49" cm="1">
        <f t="array" aca="1" ref="J30" ca="1">E30*(G30-H30)*OFFSET($X$5:$X$75,B30,0,1)</f>
        <v>48.861825767384609</v>
      </c>
      <c r="K30" s="72">
        <f t="shared" ca="1" si="9"/>
        <v>5.5093955204828125E-3</v>
      </c>
      <c r="L30" s="67">
        <f t="shared" si="0"/>
        <v>83.670905717701217</v>
      </c>
      <c r="M30" s="68" cm="1">
        <f t="array" aca="1" ref="M30" ca="1">L30*K30*OFFSET($X$5:$X$75,B30,0,1)</f>
        <v>0.32477291868355695</v>
      </c>
      <c r="N30" s="67">
        <f t="shared" si="10"/>
        <v>513.92738043746476</v>
      </c>
      <c r="O30" s="81" cm="1">
        <f t="array" aca="1" ref="O30" ca="1">N30*K30*OFFSET($X$5:$X$75,B30,0,1)</f>
        <v>1.9948355274079359</v>
      </c>
      <c r="P30" s="85">
        <f t="shared" ca="1" si="1"/>
        <v>116.46825979607318</v>
      </c>
      <c r="R30" s="33" t="s">
        <v>71</v>
      </c>
      <c r="S30" s="79">
        <f ca="1">SUM(I5:J55)</f>
        <v>92267.897936542286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85268.509289947979</v>
      </c>
      <c r="AH30" s="58">
        <f t="shared" si="2"/>
        <v>1705.3701857989597</v>
      </c>
      <c r="AI30" s="61">
        <f t="shared" si="3"/>
        <v>511.61105573968786</v>
      </c>
    </row>
    <row r="31" spans="2:35" x14ac:dyDescent="0.2">
      <c r="B31" s="40">
        <v>27</v>
      </c>
      <c r="C31" s="41">
        <f t="shared" si="4"/>
        <v>86</v>
      </c>
      <c r="D31" s="46" cm="1">
        <f t="array" aca="1" ref="D31" ca="1">(1-$S$9)^(B31-1)*(1-$E$5)*PRODUCT(OFFSET($AC$5:$AC$124,$C$5,0,B30))*OFFSET($AB$5:$AB$124,C31,0,1)</f>
        <v>3.9304892622768446E-4</v>
      </c>
      <c r="E31" s="47">
        <f t="shared" ca="1" si="5"/>
        <v>6.3495580462526061E-4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29.676852072772444</v>
      </c>
      <c r="J31" s="49" cm="1">
        <f t="array" aca="1" ref="J31" ca="1">E31*(G31-H31)*OFFSET($X$5:$X$75,B31,0,1)</f>
        <v>36.79125822738326</v>
      </c>
      <c r="K31" s="72">
        <f t="shared" ca="1" si="9"/>
        <v>4.2330386975018529E-3</v>
      </c>
      <c r="L31" s="67">
        <f t="shared" si="0"/>
        <v>85.344323832055224</v>
      </c>
      <c r="M31" s="68" cm="1">
        <f t="array" aca="1" ref="M31" ca="1">L31*K31*OFFSET($X$5:$X$75,B31,0,1)</f>
        <v>0.24801867500861804</v>
      </c>
      <c r="N31" s="67">
        <f t="shared" si="10"/>
        <v>516.85856321390338</v>
      </c>
      <c r="O31" s="81" cm="1">
        <f t="array" aca="1" ref="O31" ca="1">N31*K31*OFFSET($X$5:$X$75,B31,0,1)</f>
        <v>1.5020398575941631</v>
      </c>
      <c r="P31" s="85">
        <f t="shared" ca="1" si="1"/>
        <v>94.99132164748201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85654.563406244124</v>
      </c>
      <c r="AH31" s="58">
        <f t="shared" si="2"/>
        <v>1713.0912681248826</v>
      </c>
      <c r="AI31" s="61">
        <f t="shared" si="3"/>
        <v>513.92738043746476</v>
      </c>
    </row>
    <row r="32" spans="2:35" x14ac:dyDescent="0.2">
      <c r="B32" s="40">
        <v>28</v>
      </c>
      <c r="C32" s="41">
        <f t="shared" si="4"/>
        <v>87</v>
      </c>
      <c r="D32" s="46" cm="1">
        <f t="array" aca="1" ref="D32" ca="1">(1-$S$9)^(B32-1)*(1-$E$5)*PRODUCT(OFFSET($AC$5:$AC$124,$C$5,0,B31))*OFFSET($AB$5:$AB$124,C32,0,1)</f>
        <v>3.3700095164691655E-4</v>
      </c>
      <c r="E32" s="47">
        <f t="shared" ca="1" si="5"/>
        <v>4.8075509499731869E-4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24.764941561697157</v>
      </c>
      <c r="J32" s="49" cm="1">
        <f t="array" aca="1" ref="J32" ca="1">E32*(G32-H32)*OFFSET($X$5:$X$75,B32,0,1)</f>
        <v>27.299319438621787</v>
      </c>
      <c r="K32" s="72">
        <f t="shared" ca="1" si="9"/>
        <v>3.205033966648908E-3</v>
      </c>
      <c r="L32" s="67">
        <f t="shared" si="0"/>
        <v>87.051210308696341</v>
      </c>
      <c r="M32" s="68" cm="1">
        <f t="array" aca="1" ref="M32" ca="1">L32*K32*OFFSET($X$5:$X$75,B32,0,1)</f>
        <v>0.18642318136330524</v>
      </c>
      <c r="N32" s="67">
        <f t="shared" si="10"/>
        <v>520.43060614686328</v>
      </c>
      <c r="O32" s="81" cm="1">
        <f t="array" aca="1" ref="O32" ca="1">N32*K32*OFFSET($X$5:$X$75,B32,0,1)</f>
        <v>1.1145201650003864</v>
      </c>
      <c r="P32" s="85">
        <f t="shared" ca="1" si="1"/>
        <v>76.530699240736567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86143.093868983895</v>
      </c>
      <c r="AH32" s="58">
        <f t="shared" si="2"/>
        <v>1722.8618773796779</v>
      </c>
      <c r="AI32" s="61">
        <f t="shared" si="3"/>
        <v>516.85856321390338</v>
      </c>
    </row>
    <row r="33" spans="2:35" x14ac:dyDescent="0.2">
      <c r="B33" s="40">
        <v>29</v>
      </c>
      <c r="C33" s="41">
        <f t="shared" si="4"/>
        <v>88</v>
      </c>
      <c r="D33" s="46" cm="1">
        <f t="array" aca="1" ref="D33" ca="1">(1-$S$9)^(B33-1)*(1-$E$5)*PRODUCT(OFFSET($AC$5:$AC$124,$C$5,0,B32))*OFFSET($AB$5:$AB$124,C33,0,1)</f>
        <v>2.8313740762521801E-4</v>
      </c>
      <c r="E33" s="47">
        <f t="shared" ca="1" si="5"/>
        <v>3.5809168800068344E-4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20.237464629184817</v>
      </c>
      <c r="J33" s="49" cm="1">
        <f t="array" aca="1" ref="J33" ca="1">E33*(G33-H33)*OFFSET($X$5:$X$75,B33,0,1)</f>
        <v>19.927325203087047</v>
      </c>
      <c r="K33" s="72">
        <f t="shared" ca="1" si="9"/>
        <v>2.3872779200046724E-3</v>
      </c>
      <c r="L33" s="67">
        <f t="shared" si="0"/>
        <v>88.792234514870259</v>
      </c>
      <c r="M33" s="68" cm="1">
        <f t="array" aca="1" ref="M33" ca="1">L33*K33*OFFSET($X$5:$X$75,B33,0,1)</f>
        <v>0.13775999002413356</v>
      </c>
      <c r="N33" s="67">
        <f t="shared" si="10"/>
        <v>524.3680641923487</v>
      </c>
      <c r="O33" s="81" cm="1">
        <f t="array" aca="1" ref="O33" ca="1">N33*K33*OFFSET($X$5:$X$75,B33,0,1)</f>
        <v>0.81355019036055987</v>
      </c>
      <c r="P33" s="85">
        <f t="shared" ca="1" si="1"/>
        <v>60.761851085431893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86738.434357810547</v>
      </c>
      <c r="AH33" s="58">
        <f t="shared" si="2"/>
        <v>1734.7686871562109</v>
      </c>
      <c r="AI33" s="61">
        <f t="shared" si="3"/>
        <v>520.43060614686328</v>
      </c>
    </row>
    <row r="34" spans="2:35" x14ac:dyDescent="0.2">
      <c r="B34" s="40">
        <v>30</v>
      </c>
      <c r="C34" s="41">
        <f t="shared" si="4"/>
        <v>89</v>
      </c>
      <c r="D34" s="46" cm="1">
        <f t="array" aca="1" ref="D34" ca="1">(1-$S$9)^(B34-1)*(1-$E$5)*PRODUCT(OFFSET($AC$5:$AC$124,$C$5,0,B33))*OFFSET($AB$5:$AB$124,C34,0,1)</f>
        <v>2.3246765800491258E-4</v>
      </c>
      <c r="E34" s="47">
        <f t="shared" ca="1" si="5"/>
        <v>2.6190732365679816E-4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16.14151237677849</v>
      </c>
      <c r="J34" s="49" cm="1">
        <f t="array" aca="1" ref="J34" ca="1">E34*(G34-H34)*OFFSET($X$5:$X$75,B34,0,1)</f>
        <v>14.283326731727012</v>
      </c>
      <c r="K34" s="72">
        <f t="shared" ca="1" si="9"/>
        <v>1.746048824378771E-3</v>
      </c>
      <c r="L34" s="67">
        <f t="shared" si="0"/>
        <v>90.568079205167678</v>
      </c>
      <c r="M34" s="68" cm="1">
        <f t="array" aca="1" ref="M34" ca="1">L34*K34*OFFSET($X$5:$X$75,B34,0,1)</f>
        <v>9.9838835900399839E-2</v>
      </c>
      <c r="N34" s="67">
        <f t="shared" si="10"/>
        <v>528.98027456600698</v>
      </c>
      <c r="O34" s="81" cm="1">
        <f t="array" aca="1" ref="O34" ca="1">N34*K34*OFFSET($X$5:$X$75,B34,0,1)</f>
        <v>0.58312791096413807</v>
      </c>
      <c r="P34" s="85">
        <f t="shared" ca="1" si="1"/>
        <v>47.42488775247817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87394.677365391442</v>
      </c>
      <c r="AH34" s="58">
        <f t="shared" si="2"/>
        <v>1747.8935473078288</v>
      </c>
      <c r="AI34" s="61">
        <f t="shared" si="3"/>
        <v>524.3680641923487</v>
      </c>
    </row>
    <row r="35" spans="2:35" x14ac:dyDescent="0.2">
      <c r="B35" s="40">
        <v>31</v>
      </c>
      <c r="C35" s="41">
        <f t="shared" si="4"/>
        <v>90</v>
      </c>
      <c r="D35" s="46" cm="1">
        <f t="array" aca="1" ref="D35" ca="1">(1-$S$9)^(B35-1)*(1-$E$5)*PRODUCT(OFFSET($AC$5:$AC$124,$C$5,0,B34))*OFFSET($AB$5:$AB$124,C35,0,1)</f>
        <v>1.8438636934046051E-4</v>
      </c>
      <c r="E35" s="47">
        <f t="shared" ca="1" si="5"/>
        <v>1.8775107640754156E-4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12.433527338714736</v>
      </c>
      <c r="J35" s="49" cm="1">
        <f t="array" aca="1" ref="J35" ca="1">E35*(G35-H35)*OFFSET($X$5:$X$75,B35,0,1)</f>
        <v>10.034393964072571</v>
      </c>
      <c r="K35" s="72">
        <f t="shared" ca="1" si="9"/>
        <v>1.2516738427170602E-3</v>
      </c>
      <c r="L35" s="67">
        <f t="shared" si="0"/>
        <v>92.379440789271001</v>
      </c>
      <c r="M35" s="68" cm="1">
        <f t="array" aca="1" ref="M35" ca="1">L35*K35*OFFSET($X$5:$X$75,B35,0,1)</f>
        <v>7.0895444665312973E-2</v>
      </c>
      <c r="N35" s="67">
        <f t="shared" si="10"/>
        <v>533.80384269064166</v>
      </c>
      <c r="O35" s="81" cm="1">
        <f t="array" aca="1" ref="O35" ca="1">N35*K35*OFFSET($X$5:$X$75,B35,0,1)</f>
        <v>0.40966107250998934</v>
      </c>
      <c r="P35" s="85">
        <f t="shared" ca="1" si="1"/>
        <v>36.09217202356156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88163.379094334494</v>
      </c>
      <c r="AH35" s="58">
        <f t="shared" si="2"/>
        <v>1763.2675818866899</v>
      </c>
      <c r="AI35" s="61">
        <f t="shared" si="3"/>
        <v>528.98027456600698</v>
      </c>
    </row>
    <row r="36" spans="2:35" x14ac:dyDescent="0.2">
      <c r="B36" s="40">
        <v>32</v>
      </c>
      <c r="C36" s="41">
        <f t="shared" si="4"/>
        <v>91</v>
      </c>
      <c r="D36" s="46" cm="1">
        <f t="array" aca="1" ref="D36" ca="1">(1-$S$9)^(B36-1)*(1-$E$5)*PRODUCT(OFFSET($AC$5:$AC$124,$C$5,0,B35))*OFFSET($AB$5:$AB$124,C36,0,1)</f>
        <v>1.4365328829035718E-4</v>
      </c>
      <c r="E36" s="47">
        <f t="shared" ca="1" si="5"/>
        <v>1.3193045954534125E-4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9.3988367183264838</v>
      </c>
      <c r="J36" s="49" cm="1">
        <f t="array" aca="1" ref="J36" ca="1">E36*(G36-H36)*OFFSET($X$5:$X$75,B36,0,1)</f>
        <v>6.9100446335677717</v>
      </c>
      <c r="K36" s="72">
        <f t="shared" ca="1" si="9"/>
        <v>8.795363969690582E-4</v>
      </c>
      <c r="L36" s="67">
        <f t="shared" si="0"/>
        <v>94.227029605056444</v>
      </c>
      <c r="M36" s="68" cm="1">
        <f t="array" aca="1" ref="M36" ca="1">L36*K36*OFFSET($X$5:$X$75,B36,0,1)</f>
        <v>4.9303089525772871E-2</v>
      </c>
      <c r="N36" s="67">
        <f t="shared" si="10"/>
        <v>539.15641756488583</v>
      </c>
      <c r="O36" s="81" cm="1">
        <f t="array" aca="1" ref="O36" ca="1">N36*K36*OFFSET($X$5:$X$75,B36,0,1)</f>
        <v>0.28210670796917586</v>
      </c>
      <c r="P36" s="85">
        <f t="shared" ca="1" si="1"/>
        <v>27.023106922429438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88967.307115106945</v>
      </c>
      <c r="AH36" s="58">
        <f t="shared" si="2"/>
        <v>1779.346142302139</v>
      </c>
      <c r="AI36" s="61">
        <f t="shared" si="3"/>
        <v>533.80384269064166</v>
      </c>
    </row>
    <row r="37" spans="2:35" x14ac:dyDescent="0.2">
      <c r="B37" s="40">
        <v>33</v>
      </c>
      <c r="C37" s="41">
        <f t="shared" si="4"/>
        <v>92</v>
      </c>
      <c r="D37" s="46" cm="1">
        <f t="array" aca="1" ref="D37" ca="1">(1-$S$9)^(B37-1)*(1-$E$5)*PRODUCT(OFFSET($AC$5:$AC$124,$C$5,0,B36))*OFFSET($AB$5:$AB$124,C37,0,1)</f>
        <v>1.0789084772663688E-4</v>
      </c>
      <c r="E37" s="47">
        <f t="shared" ca="1" si="5"/>
        <v>9.0592897369986441E-5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6.8452384854126835</v>
      </c>
      <c r="J37" s="49" cm="1">
        <f t="array" aca="1" ref="J37" ca="1">E37*(G37-H37)*OFFSET($X$5:$X$75,B37,0,1)</f>
        <v>4.6500437373731742</v>
      </c>
      <c r="K37" s="72">
        <f t="shared" ca="1" si="9"/>
        <v>6.0395264913335974E-4</v>
      </c>
      <c r="L37" s="67">
        <f t="shared" si="0"/>
        <v>96.111570197157576</v>
      </c>
      <c r="M37" s="68" cm="1">
        <f t="array" aca="1" ref="M37" ca="1">L37*K37*OFFSET($X$5:$X$75,B37,0,1)</f>
        <v>3.348642814042601E-2</v>
      </c>
      <c r="N37" s="67">
        <f t="shared" si="10"/>
        <v>544.87315314766533</v>
      </c>
      <c r="O37" s="81" cm="1">
        <f t="array" aca="1" ref="O37" ca="1">N37*K37*OFFSET($X$5:$X$75,B37,0,1)</f>
        <v>0.18984036626493736</v>
      </c>
      <c r="P37" s="85">
        <f t="shared" ca="1" si="1"/>
        <v>19.655393643161219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89859.402927480973</v>
      </c>
      <c r="AH37" s="58">
        <f t="shared" si="2"/>
        <v>1797.1880585496194</v>
      </c>
      <c r="AI37" s="61">
        <f t="shared" si="3"/>
        <v>539.15641756488583</v>
      </c>
    </row>
    <row r="38" spans="2:35" x14ac:dyDescent="0.2">
      <c r="B38" s="40">
        <v>34</v>
      </c>
      <c r="C38" s="41">
        <f t="shared" si="4"/>
        <v>93</v>
      </c>
      <c r="D38" s="46" cm="1">
        <f t="array" aca="1" ref="D38" ca="1">(1-$S$9)^(B38-1)*(1-$E$5)*PRODUCT(OFFSET($AC$5:$AC$124,$C$5,0,B37))*OFFSET($AB$5:$AB$124,C38,0,1)</f>
        <v>7.908503190201779E-5</v>
      </c>
      <c r="E38" s="47">
        <f t="shared" ca="1" si="5"/>
        <v>6.0820335605492971E-5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4.8647089029881947</v>
      </c>
      <c r="J38" s="49" cm="1">
        <f t="array" aca="1" ref="J38" ca="1">E38*(G38-H38)*OFFSET($X$5:$X$75,B38,0,1)</f>
        <v>3.0594180150206967</v>
      </c>
      <c r="K38" s="72">
        <f t="shared" ca="1" si="9"/>
        <v>4.0546890403673645E-4</v>
      </c>
      <c r="L38" s="67">
        <f t="shared" si="0"/>
        <v>98.03380160110072</v>
      </c>
      <c r="M38" s="68" cm="1">
        <f t="array" aca="1" ref="M38" ca="1">L38*K38*OFFSET($X$5:$X$75,B38,0,1)</f>
        <v>2.2232190022343251E-2</v>
      </c>
      <c r="N38" s="67">
        <f t="shared" si="10"/>
        <v>550.76064502946906</v>
      </c>
      <c r="O38" s="81" cm="1">
        <f t="array" aca="1" ref="O38" ca="1">N38*K38*OFFSET($X$5:$X$75,B38,0,1)</f>
        <v>0.12490197377988874</v>
      </c>
      <c r="P38" s="85">
        <f t="shared" ca="1" si="1"/>
        <v>13.984238465440612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90812.192191277558</v>
      </c>
      <c r="AH38" s="58">
        <f t="shared" si="2"/>
        <v>1816.2438438255513</v>
      </c>
      <c r="AI38" s="61">
        <f t="shared" si="3"/>
        <v>544.87315314766533</v>
      </c>
    </row>
    <row r="39" spans="2:35" x14ac:dyDescent="0.2">
      <c r="B39" s="40">
        <v>35</v>
      </c>
      <c r="C39" s="41">
        <f t="shared" si="4"/>
        <v>94</v>
      </c>
      <c r="D39" s="46" cm="1">
        <f t="array" aca="1" ref="D39" ca="1">(1-$S$9)^(B39-1)*(1-$E$5)*PRODUCT(OFFSET($AC$5:$AC$124,$C$5,0,B38))*OFFSET($AB$5:$AB$124,C39,0,1)</f>
        <v>5.6601762709528715E-5</v>
      </c>
      <c r="E39" s="47">
        <f t="shared" ca="1" si="5"/>
        <v>3.9834530479366352E-5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3.3739473524332526</v>
      </c>
      <c r="J39" s="49" cm="1">
        <f t="array" aca="1" ref="J39" ca="1">E39*(G39-H39)*OFFSET($X$5:$X$75,B39,0,1)</f>
        <v>1.9637077986808888</v>
      </c>
      <c r="K39" s="72">
        <f t="shared" ca="1" si="9"/>
        <v>2.6556353652922569E-4</v>
      </c>
      <c r="L39" s="67">
        <f t="shared" si="0"/>
        <v>99.994477633122742</v>
      </c>
      <c r="M39" s="68" cm="1">
        <f t="array" aca="1" ref="M39" ca="1">L39*K39*OFFSET($X$5:$X$75,B39,0,1)</f>
        <v>1.4392594490785149E-2</v>
      </c>
      <c r="N39" s="67">
        <f t="shared" si="10"/>
        <v>556.98460834937691</v>
      </c>
      <c r="O39" s="81" cm="1">
        <f t="array" aca="1" ref="O39" ca="1">N39*K39*OFFSET($X$5:$X$75,B39,0,1)</f>
        <v>8.0168963280087685E-2</v>
      </c>
      <c r="P39" s="85">
        <f t="shared" ca="1" si="1"/>
        <v>9.7268179153581791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91793.440838244846</v>
      </c>
      <c r="AH39" s="58">
        <f t="shared" si="2"/>
        <v>1835.868816764897</v>
      </c>
      <c r="AI39" s="61">
        <f t="shared" si="3"/>
        <v>550.76064502946906</v>
      </c>
    </row>
    <row r="40" spans="2:35" x14ac:dyDescent="0.2">
      <c r="B40" s="40">
        <v>36</v>
      </c>
      <c r="C40" s="41">
        <f t="shared" si="4"/>
        <v>95</v>
      </c>
      <c r="D40" s="46" cm="1">
        <f t="array" aca="1" ref="D40" ca="1">(1-$S$9)^(B40-1)*(1-$E$5)*PRODUCT(OFFSET($AC$5:$AC$124,$C$5,0,B39))*OFFSET($AB$5:$AB$124,C40,0,1)</f>
        <v>3.9512362119301217E-5</v>
      </c>
      <c r="E40" s="47">
        <f t="shared" ca="1" si="5"/>
        <v>2.536908650103209E-5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2.2813259708552414</v>
      </c>
      <c r="J40" s="49" cm="1">
        <f t="array" aca="1" ref="J40" ca="1">E40*(G40-H40)*OFFSET($X$5:$X$75,B40,0,1)</f>
        <v>1.2256012008297839</v>
      </c>
      <c r="K40" s="72">
        <f t="shared" ca="1" si="9"/>
        <v>1.6912724334033061E-4</v>
      </c>
      <c r="L40" s="67">
        <f t="shared" si="0"/>
        <v>101.99436718578518</v>
      </c>
      <c r="M40" s="68" cm="1">
        <f t="array" aca="1" ref="M40" ca="1">L40*K40*OFFSET($X$5:$X$75,B40,0,1)</f>
        <v>9.0558744706082939E-3</v>
      </c>
      <c r="N40" s="67">
        <f t="shared" si="10"/>
        <v>563.53807451488638</v>
      </c>
      <c r="O40" s="81" cm="1">
        <f t="array" aca="1" ref="O40" ca="1">N40*K40*OFFSET($X$5:$X$75,B40,0,1)</f>
        <v>5.0035410807728983E-2</v>
      </c>
      <c r="P40" s="85">
        <f t="shared" ca="1" si="1"/>
        <v>6.6020887952179734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92830.768058229485</v>
      </c>
      <c r="AH40" s="58">
        <f t="shared" si="2"/>
        <v>1856.6153611645898</v>
      </c>
      <c r="AI40" s="61">
        <f t="shared" si="3"/>
        <v>556.98460834937691</v>
      </c>
    </row>
    <row r="41" spans="2:35" x14ac:dyDescent="0.2">
      <c r="B41" s="40">
        <v>37</v>
      </c>
      <c r="C41" s="41">
        <f t="shared" si="4"/>
        <v>96</v>
      </c>
      <c r="D41" s="46" cm="1">
        <f t="array" aca="1" ref="D41" ca="1">(1-$S$9)^(B41-1)*(1-$E$5)*PRODUCT(OFFSET($AC$5:$AC$124,$C$5,0,B40))*OFFSET($AB$5:$AB$124,C41,0,1)</f>
        <v>2.6094137659295236E-5</v>
      </c>
      <c r="E41" s="47">
        <f t="shared" ca="1" si="5"/>
        <v>1.5636869207982091E-5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1.4586683499556443</v>
      </c>
      <c r="J41" s="49" cm="1">
        <f t="array" aca="1" ref="J41" ca="1">E41*(G41-H41)*OFFSET($X$5:$X$75,B41,0,1)</f>
        <v>0.74032321054913519</v>
      </c>
      <c r="K41" s="72">
        <f t="shared" ca="1" si="9"/>
        <v>1.042457947199973E-4</v>
      </c>
      <c r="L41" s="67">
        <f t="shared" si="0"/>
        <v>104.0342545295009</v>
      </c>
      <c r="M41" s="68" cm="1">
        <f t="array" aca="1" ref="M41" ca="1">L41*K41*OFFSET($X$5:$X$75,B41,0,1)</f>
        <v>5.5123247994360355E-3</v>
      </c>
      <c r="N41" s="67">
        <f t="shared" si="10"/>
        <v>570.41387382845335</v>
      </c>
      <c r="O41" s="81" cm="1">
        <f t="array" aca="1" ref="O41" ca="1">N41*K41*OFFSET($X$5:$X$75,B41,0,1)</f>
        <v>3.022376194136454E-2</v>
      </c>
      <c r="P41" s="85">
        <f t="shared" ca="1" si="1"/>
        <v>4.2777519744441763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93923.012419147723</v>
      </c>
      <c r="AH41" s="58">
        <f t="shared" si="2"/>
        <v>1878.4602483829544</v>
      </c>
      <c r="AI41" s="61">
        <f t="shared" si="3"/>
        <v>563.53807451488638</v>
      </c>
    </row>
    <row r="42" spans="2:35" x14ac:dyDescent="0.2">
      <c r="B42" s="40">
        <v>38</v>
      </c>
      <c r="C42" s="41">
        <f t="shared" si="4"/>
        <v>97</v>
      </c>
      <c r="D42" s="46" cm="1">
        <f t="array" aca="1" ref="D42" ca="1">(1-$S$9)^(B42-1)*(1-$E$5)*PRODUCT(OFFSET($AC$5:$AC$124,$C$5,0,B41))*OFFSET($AB$5:$AB$124,C42,0,1)</f>
        <v>1.6752867041464865E-5</v>
      </c>
      <c r="E42" s="47">
        <f t="shared" ca="1" si="5"/>
        <v>9.3772181778904916E-6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0.90667851754483741</v>
      </c>
      <c r="J42" s="49" cm="1">
        <f t="array" aca="1" ref="J42" ca="1">E42*(G42-H42)*OFFSET($X$5:$X$75,B42,0,1)</f>
        <v>0.43508367107352491</v>
      </c>
      <c r="K42" s="72">
        <f t="shared" ca="1" si="9"/>
        <v>6.2514787852719972E-5</v>
      </c>
      <c r="L42" s="67">
        <f t="shared" si="0"/>
        <v>106.11493962009094</v>
      </c>
      <c r="M42" s="68" cm="1">
        <f t="array" aca="1" ref="M42" ca="1">L42*K42*OFFSET($X$5:$X$75,B42,0,1)</f>
        <v>3.2644480506472048E-3</v>
      </c>
      <c r="N42" s="67">
        <f t="shared" si="10"/>
        <v>577.3851132257638</v>
      </c>
      <c r="O42" s="81" cm="1">
        <f t="array" aca="1" ref="O42" ca="1">N42*K42*OFFSET($X$5:$X$75,B42,0,1)</f>
        <v>1.7762284124088586E-2</v>
      </c>
      <c r="P42" s="85">
        <f t="shared" ca="1" si="1"/>
        <v>2.6971615605651942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95068.978971408884</v>
      </c>
      <c r="AH42" s="58">
        <f t="shared" si="2"/>
        <v>1901.3795794281777</v>
      </c>
      <c r="AI42" s="61">
        <f t="shared" si="3"/>
        <v>570.41387382845335</v>
      </c>
    </row>
    <row r="43" spans="2:35" x14ac:dyDescent="0.2">
      <c r="B43" s="40">
        <v>39</v>
      </c>
      <c r="C43" s="41">
        <f t="shared" si="4"/>
        <v>98</v>
      </c>
      <c r="D43" s="46" cm="1">
        <f t="array" aca="1" ref="D43" ca="1">(1-$S$9)^(B43-1)*(1-$E$5)*PRODUCT(OFFSET($AC$5:$AC$124,$C$5,0,B42))*OFFSET($AB$5:$AB$124,C43,0,1)</f>
        <v>1.0409882841321457E-5</v>
      </c>
      <c r="E43" s="47">
        <f t="shared" ca="1" si="5"/>
        <v>5.4577053949871874E-6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0.54526622367828681</v>
      </c>
      <c r="J43" s="49" cm="1">
        <f t="array" aca="1" ref="J43" ca="1">E43*(G43-H43)*OFFSET($X$5:$X$75,B43,0,1)</f>
        <v>0.24816245236721712</v>
      </c>
      <c r="K43" s="72">
        <f t="shared" ca="1" si="9"/>
        <v>3.638470263336462E-5</v>
      </c>
      <c r="L43" s="67">
        <f t="shared" si="0"/>
        <v>108.23723841249272</v>
      </c>
      <c r="M43" s="68" cm="1">
        <f t="array" aca="1" ref="M43" ca="1">L43*K43*OFFSET($X$5:$X$75,B43,0,1)</f>
        <v>1.8756187781293215E-3</v>
      </c>
      <c r="N43" s="67">
        <f t="shared" si="10"/>
        <v>584.64614106787485</v>
      </c>
      <c r="O43" s="81" cm="1">
        <f t="array" aca="1" ref="O43" ca="1">N43*K43*OFFSET($X$5:$X$75,B43,0,1)</f>
        <v>1.0131201579337267E-2</v>
      </c>
      <c r="P43" s="85">
        <f t="shared" ca="1" si="1"/>
        <v>1.648604076242179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96230.852204293973</v>
      </c>
      <c r="AH43" s="58">
        <f t="shared" si="2"/>
        <v>1924.6170440858796</v>
      </c>
      <c r="AI43" s="61">
        <f t="shared" si="3"/>
        <v>577.3851132257638</v>
      </c>
    </row>
    <row r="44" spans="2:35" x14ac:dyDescent="0.2">
      <c r="B44" s="40">
        <v>40</v>
      </c>
      <c r="C44" s="41">
        <f t="shared" si="4"/>
        <v>99</v>
      </c>
      <c r="D44" s="46" cm="1">
        <f t="array" aca="1" ref="D44" ca="1">(1-$S$9)^(B44-1)*(1-$E$5)*PRODUCT(OFFSET($AC$5:$AC$124,$C$5,0,B43))*OFFSET($AB$5:$AB$124,C44,0,1)</f>
        <v>6.2752075817128078E-6</v>
      </c>
      <c r="E44" s="47">
        <f t="shared" ca="1" si="5"/>
        <v>3.0775671595408902E-6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0.3180170813584966</v>
      </c>
      <c r="J44" s="49" cm="1">
        <f t="array" aca="1" ref="J44" ca="1">E44*(G44-H44)*OFFSET($X$5:$X$75,B44,0,1)</f>
        <v>0.1371389300108676</v>
      </c>
      <c r="K44" s="72">
        <f t="shared" ca="1" si="9"/>
        <v>2.0517114397055973E-5</v>
      </c>
      <c r="L44" s="67">
        <f t="shared" si="0"/>
        <v>110.40198318074259</v>
      </c>
      <c r="M44" s="68" cm="1">
        <f t="array" aca="1" ref="M44" ca="1">L44*K44*OFFSET($X$5:$X$75,B44,0,1)</f>
        <v>1.0437627417594581E-3</v>
      </c>
      <c r="N44" s="67">
        <f t="shared" si="10"/>
        <v>592.18795131931904</v>
      </c>
      <c r="O44" s="81" cm="1">
        <f t="array" aca="1" ref="O44" ca="1">N44*K44*OFFSET($X$5:$X$75,B44,0,1)</f>
        <v>5.5986650049035056E-3</v>
      </c>
      <c r="P44" s="85">
        <f t="shared" ca="1" si="1"/>
        <v>0.97787562524222382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97441.02351131248</v>
      </c>
      <c r="AH44" s="58">
        <f t="shared" si="2"/>
        <v>1948.8204702262497</v>
      </c>
      <c r="AI44" s="61">
        <f t="shared" si="3"/>
        <v>584.64614106787485</v>
      </c>
    </row>
    <row r="45" spans="2:35" x14ac:dyDescent="0.2">
      <c r="B45" s="40">
        <v>41</v>
      </c>
      <c r="C45" s="41">
        <f t="shared" si="4"/>
        <v>100</v>
      </c>
      <c r="D45" s="46" cm="1">
        <f t="array" aca="1" ref="D45" ca="1">(1-$S$9)^(B45-1)*(1-$E$5)*PRODUCT(OFFSET($AC$5:$AC$124,$C$5,0,B44))*OFFSET($AB$5:$AB$124,C45,0,1)</f>
        <v>3.7038758927190027E-6</v>
      </c>
      <c r="E45" s="47">
        <f t="shared" ca="1" si="5"/>
        <v>1.6746509483528354E-6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0.18163121515517769</v>
      </c>
      <c r="J45" s="49" cm="1">
        <f t="array" aca="1" ref="J45" ca="1">E45*(G45-H45)*OFFSET($X$5:$X$75,B45,0,1)</f>
        <v>7.3131541259194188E-2</v>
      </c>
      <c r="K45" s="72">
        <f t="shared" ca="1" si="9"/>
        <v>1.1164339655802274E-5</v>
      </c>
      <c r="L45" s="67">
        <f t="shared" si="0"/>
        <v>112.61002284435745</v>
      </c>
      <c r="M45" s="68" cm="1">
        <f t="array" aca="1" ref="M45" ca="1">L45*K45*OFFSET($X$5:$X$75,B45,0,1)</f>
        <v>5.6057075160102603E-4</v>
      </c>
      <c r="N45" s="67">
        <f t="shared" si="10"/>
        <v>599.7550743836066</v>
      </c>
      <c r="O45" s="81" cm="1">
        <f t="array" aca="1" ref="O45" ca="1">N45*K45*OFFSET($X$5:$X$75,B45,0,1)</f>
        <v>2.9855704166620181E-3</v>
      </c>
      <c r="P45" s="85">
        <f t="shared" ca="1" si="1"/>
        <v>0.56592892418091034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98697.991886553165</v>
      </c>
      <c r="AH45" s="58">
        <f t="shared" si="2"/>
        <v>1973.9598377310633</v>
      </c>
      <c r="AI45" s="61">
        <f t="shared" si="3"/>
        <v>592.18795131931904</v>
      </c>
    </row>
    <row r="46" spans="2:35" x14ac:dyDescent="0.2">
      <c r="B46" s="40">
        <v>42</v>
      </c>
      <c r="C46" s="41">
        <f t="shared" si="4"/>
        <v>101</v>
      </c>
      <c r="D46" s="46" cm="1">
        <f t="array" aca="1" ref="D46" ca="1">(1-$S$9)^(B46-1)*(1-$E$5)*PRODUCT(OFFSET($AC$5:$AC$124,$C$5,0,B45))*OFFSET($AB$5:$AB$124,C46,0,1)</f>
        <v>2.1026998082440886E-6</v>
      </c>
      <c r="E46" s="47">
        <f t="shared" ca="1" si="5"/>
        <v>8.6787192219205984E-7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9.9709471561944499E-2</v>
      </c>
      <c r="J46" s="49" cm="1">
        <f t="array" aca="1" ref="J46" ca="1">E46*(G46-H46)*OFFSET($X$5:$X$75,B46,0,1)</f>
        <v>3.7141831646214346E-2</v>
      </c>
      <c r="K46" s="72">
        <f t="shared" ca="1" si="9"/>
        <v>5.7858128147304353E-6</v>
      </c>
      <c r="L46" s="67">
        <f t="shared" si="0"/>
        <v>114.86222330124458</v>
      </c>
      <c r="M46" s="68" cm="1">
        <f t="array" aca="1" ref="M46" ca="1">L46*K46*OFFSET($X$5:$X$75,B46,0,1)</f>
        <v>2.8654116450698341E-4</v>
      </c>
      <c r="N46" s="67">
        <f t="shared" si="10"/>
        <v>607.81992079831969</v>
      </c>
      <c r="O46" s="81" cm="1">
        <f t="array" aca="1" ref="O46" ca="1">N46*K46*OFFSET($X$5:$X$75,B46,0,1)</f>
        <v>1.5162985959214475E-3</v>
      </c>
      <c r="P46" s="85">
        <f t="shared" ca="1" si="1"/>
        <v>0.3145453475338868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99959.17906393444</v>
      </c>
      <c r="AH46" s="58">
        <f t="shared" si="2"/>
        <v>1999.1835812786887</v>
      </c>
      <c r="AI46" s="61">
        <f t="shared" si="3"/>
        <v>599.7550743836066</v>
      </c>
    </row>
    <row r="47" spans="2:35" x14ac:dyDescent="0.2">
      <c r="B47" s="40">
        <v>43</v>
      </c>
      <c r="C47" s="41">
        <f t="shared" si="4"/>
        <v>102</v>
      </c>
      <c r="D47" s="46" cm="1">
        <f t="array" aca="1" ref="D47" ca="1">(1-$S$9)^(B47-1)*(1-$E$5)*PRODUCT(OFFSET($AC$5:$AC$124,$C$5,0,B46))*OFFSET($AB$5:$AB$124,C47,0,1)</f>
        <v>1.1027452968505765E-6</v>
      </c>
      <c r="E47" s="47">
        <f t="shared" ca="1" si="5"/>
        <v>4.2228616262663763E-7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5.0576210936355004E-2</v>
      </c>
      <c r="J47" s="49" cm="1">
        <f t="array" aca="1" ref="J47" ca="1">E47*(G47-H47)*OFFSET($X$5:$X$75,B47,0,1)</f>
        <v>1.7710945610693273E-2</v>
      </c>
      <c r="K47" s="72">
        <f t="shared" ca="1" si="9"/>
        <v>2.8152410842942869E-6</v>
      </c>
      <c r="L47" s="67">
        <f t="shared" si="0"/>
        <v>117.15946776726946</v>
      </c>
      <c r="M47" s="68" cm="1">
        <f t="array" aca="1" ref="M47" ca="1">L47*K47*OFFSET($X$5:$X$75,B47,0,1)</f>
        <v>1.3754675281998216E-4</v>
      </c>
      <c r="N47" s="67">
        <f t="shared" si="10"/>
        <v>615.87002807117312</v>
      </c>
      <c r="O47" s="81" cm="1">
        <f t="array" aca="1" ref="O47" ca="1">N47*K47*OFFSET($X$5:$X$75,B47,0,1)</f>
        <v>7.2303949595106144E-4</v>
      </c>
      <c r="P47" s="85">
        <f t="shared" ca="1" si="1"/>
        <v>0.16234614540155434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101303.32013305328</v>
      </c>
      <c r="AH47" s="58">
        <f t="shared" si="2"/>
        <v>2026.0664026610655</v>
      </c>
      <c r="AI47" s="61">
        <f t="shared" si="3"/>
        <v>607.81992079831969</v>
      </c>
    </row>
    <row r="48" spans="2:35" x14ac:dyDescent="0.2">
      <c r="B48" s="40">
        <v>44</v>
      </c>
      <c r="C48" s="41">
        <f t="shared" si="4"/>
        <v>103</v>
      </c>
      <c r="D48" s="46" cm="1">
        <f t="array" aca="1" ref="D48" ca="1">(1-$S$9)^(B48-1)*(1-$E$5)*PRODUCT(OFFSET($AC$5:$AC$124,$C$5,0,B47))*OFFSET($AB$5:$AB$124,C48,0,1)</f>
        <v>5.4243707559743098E-7</v>
      </c>
      <c r="E48" s="47">
        <f t="shared" ca="1" si="5"/>
        <v>1.9353144370505544E-7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2.4057705520593969E-2</v>
      </c>
      <c r="J48" s="49" cm="1">
        <f t="array" aca="1" ref="J48" ca="1">E48*(G48-H48)*OFFSET($X$5:$X$75,B48,0,1)</f>
        <v>7.9545140790886117E-3</v>
      </c>
      <c r="K48" s="72">
        <f t="shared" ca="1" si="9"/>
        <v>1.2902096248170727E-6</v>
      </c>
      <c r="L48" s="67">
        <f t="shared" si="0"/>
        <v>119.50265712261488</v>
      </c>
      <c r="M48" s="68" cm="1">
        <f t="array" aca="1" ref="M48" ca="1">L48*K48*OFFSET($X$5:$X$75,B48,0,1)</f>
        <v>6.2176885286540387E-5</v>
      </c>
      <c r="N48" s="67">
        <f t="shared" si="10"/>
        <v>624.13908774749086</v>
      </c>
      <c r="O48" s="81" cm="1">
        <f t="array" aca="1" ref="O48" ca="1">N48*K48*OFFSET($X$5:$X$75,B48,0,1)</f>
        <v>3.247377539221076E-4</v>
      </c>
      <c r="P48" s="85">
        <f t="shared" ca="1" si="1"/>
        <v>7.8731393490512086E-2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102645.00467852884</v>
      </c>
      <c r="AH48" s="58">
        <f t="shared" si="2"/>
        <v>2052.9000935705767</v>
      </c>
      <c r="AI48" s="61">
        <f t="shared" si="3"/>
        <v>615.87002807117312</v>
      </c>
    </row>
    <row r="49" spans="2:35" x14ac:dyDescent="0.2">
      <c r="B49" s="40">
        <v>45</v>
      </c>
      <c r="C49" s="41">
        <f t="shared" si="4"/>
        <v>104</v>
      </c>
      <c r="D49" s="46" cm="1">
        <f t="array" aca="1" ref="D49" ca="1">(1-$S$9)^(B49-1)*(1-$E$5)*PRODUCT(OFFSET($AC$5:$AC$124,$C$5,0,B48))*OFFSET($AB$5:$AB$124,C49,0,1)</f>
        <v>2.4904131602216783E-7</v>
      </c>
      <c r="E49" s="47">
        <f t="shared" ca="1" si="5"/>
        <v>8.3136165809682461E-8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1.0679350986141039E-2</v>
      </c>
      <c r="J49" s="49" cm="1">
        <f t="array" aca="1" ref="J49" ca="1">E49*(G49-H49)*OFFSET($X$5:$X$75,B49,0,1)</f>
        <v>3.3487237869941578E-3</v>
      </c>
      <c r="K49" s="72">
        <f t="shared" ca="1" si="9"/>
        <v>5.5424110551458623E-7</v>
      </c>
      <c r="L49" s="67">
        <f t="shared" si="0"/>
        <v>121.89271026506717</v>
      </c>
      <c r="M49" s="68" cm="1">
        <f t="array" aca="1" ref="M49" ca="1">L49*K49*OFFSET($X$5:$X$75,B49,0,1)</f>
        <v>2.6341239564294804E-5</v>
      </c>
      <c r="N49" s="67">
        <f t="shared" si="10"/>
        <v>632.61405802983052</v>
      </c>
      <c r="O49" s="81" cm="1">
        <f t="array" aca="1" ref="O49" ca="1">N49*K49*OFFSET($X$5:$X$75,B49,0,1)</f>
        <v>1.3670906502995443E-4</v>
      </c>
      <c r="P49" s="85">
        <f t="shared" ca="1" si="1"/>
        <v>3.5695045961317784E-2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104023.18129124847</v>
      </c>
      <c r="AH49" s="58">
        <f t="shared" si="2"/>
        <v>2080.4636258249693</v>
      </c>
      <c r="AI49" s="61">
        <f t="shared" si="3"/>
        <v>624.13908774749086</v>
      </c>
    </row>
    <row r="50" spans="2:35" x14ac:dyDescent="0.2">
      <c r="B50" s="40">
        <v>46</v>
      </c>
      <c r="C50" s="41">
        <f t="shared" si="4"/>
        <v>105</v>
      </c>
      <c r="D50" s="46" cm="1">
        <f t="array" aca="1" ref="D50" ca="1">(1-$S$9)^(B50-1)*(1-$E$5)*PRODUCT(OFFSET($AC$5:$AC$124,$C$5,0,B49))*OFFSET($AB$5:$AB$124,C50,0,1)</f>
        <v>1.0618670140088261E-7</v>
      </c>
      <c r="E50" s="47">
        <f t="shared" ca="1" si="5"/>
        <v>3.3309543534904895E-8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4.4021018975582624E-3</v>
      </c>
      <c r="J50" s="49" cm="1">
        <f t="array" aca="1" ref="J50" ca="1">E50*(G50-H50)*OFFSET($X$5:$X$75,B50,0,1)</f>
        <v>1.314877304097017E-3</v>
      </c>
      <c r="K50" s="72">
        <f t="shared" ca="1" si="9"/>
        <v>2.2206362368273596E-7</v>
      </c>
      <c r="L50" s="67">
        <f t="shared" si="0"/>
        <v>124.33056447036851</v>
      </c>
      <c r="M50" s="68" cm="1">
        <f t="array" aca="1" ref="M50" ca="1">L50*K50*OFFSET($X$5:$X$75,B50,0,1)</f>
        <v>1.0407144235695523E-5</v>
      </c>
      <c r="N50" s="67">
        <f t="shared" si="10"/>
        <v>641.28105613220009</v>
      </c>
      <c r="O50" s="81" cm="1">
        <f t="array" aca="1" ref="O50" ca="1">N50*K50*OFFSET($X$5:$X$75,B50,0,1)</f>
        <v>5.3678711065271026E-5</v>
      </c>
      <c r="P50" s="85">
        <f t="shared" ca="1" si="1"/>
        <v>1.5051878608455109E-2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105435.67633830509</v>
      </c>
      <c r="AH50" s="58">
        <f t="shared" si="2"/>
        <v>2108.7135267661019</v>
      </c>
      <c r="AI50" s="61">
        <f t="shared" si="3"/>
        <v>632.61405802983052</v>
      </c>
    </row>
    <row r="51" spans="2:35" x14ac:dyDescent="0.2">
      <c r="B51" s="40">
        <v>47</v>
      </c>
      <c r="C51" s="41">
        <f t="shared" si="4"/>
        <v>106</v>
      </c>
      <c r="D51" s="46" cm="1">
        <f t="array" aca="1" ref="D51" ca="1">(1-$S$9)^(B51-1)*(1-$E$5)*PRODUCT(OFFSET($AC$5:$AC$124,$C$5,0,B50))*OFFSET($AB$5:$AB$124,C51,0,1)</f>
        <v>4.1836841830773361E-8</v>
      </c>
      <c r="E51" s="47">
        <f t="shared" ca="1" si="5"/>
        <v>1.2385106794536767E-8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1.677375864704169E-3</v>
      </c>
      <c r="J51" s="49" cm="1">
        <f t="array" aca="1" ref="J51" ca="1">E51*(G51-H51)*OFFSET($X$5:$X$75,B51,0,1)</f>
        <v>4.7911908338161554E-4</v>
      </c>
      <c r="K51" s="72">
        <f t="shared" ca="1" si="9"/>
        <v>8.2567378746948456E-8</v>
      </c>
      <c r="L51" s="67">
        <f t="shared" si="0"/>
        <v>126.81717575977585</v>
      </c>
      <c r="M51" s="68" cm="1">
        <f t="array" aca="1" ref="M51" ca="1">L51*K51*OFFSET($X$5:$X$75,B51,0,1)</f>
        <v>3.8171950830774448E-6</v>
      </c>
      <c r="N51" s="67">
        <f t="shared" si="10"/>
        <v>649.81981619698877</v>
      </c>
      <c r="O51" s="81" cm="1">
        <f t="array" aca="1" ref="O51" ca="1">N51*K51*OFFSET($X$5:$X$75,B51,0,1)</f>
        <v>1.9559566694436677E-5</v>
      </c>
      <c r="P51" s="85">
        <f t="shared" ca="1" si="1"/>
        <v>5.8723062160455711E-3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106880.17602203335</v>
      </c>
      <c r="AH51" s="58">
        <f t="shared" si="2"/>
        <v>2137.6035204406671</v>
      </c>
      <c r="AI51" s="61">
        <f t="shared" si="3"/>
        <v>641.28105613220009</v>
      </c>
    </row>
    <row r="52" spans="2:35" x14ac:dyDescent="0.2">
      <c r="B52" s="40">
        <v>48</v>
      </c>
      <c r="C52" s="41">
        <f t="shared" si="4"/>
        <v>107</v>
      </c>
      <c r="D52" s="46" cm="1">
        <f t="array" aca="1" ref="D52" ca="1">(1-$S$9)^(B52-1)*(1-$E$5)*PRODUCT(OFFSET($AC$5:$AC$124,$C$5,0,B51))*OFFSET($AB$5:$AB$124,C52,0,1)</f>
        <v>1.5154548046202203E-8</v>
      </c>
      <c r="E52" s="47">
        <f t="shared" ca="1" si="5"/>
        <v>4.2518145007402483E-9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5.8731377617852662E-4</v>
      </c>
      <c r="J52" s="49" cm="1">
        <f t="array" aca="1" ref="J52" ca="1">E52*(G52-H52)*OFFSET($X$5:$X$75,B52,0,1)</f>
        <v>1.6119264268441344E-4</v>
      </c>
      <c r="K52" s="72">
        <f t="shared" ca="1" si="9"/>
        <v>2.834543012163833E-8</v>
      </c>
      <c r="L52" s="67">
        <f t="shared" si="0"/>
        <v>129.35351927497138</v>
      </c>
      <c r="M52" s="68" cm="1">
        <f t="array" aca="1" ref="M52" ca="1">L52*K52*OFFSET($X$5:$X$75,B52,0,1)</f>
        <v>1.2920365040102069E-6</v>
      </c>
      <c r="N52" s="67">
        <f t="shared" si="10"/>
        <v>658.81476584278914</v>
      </c>
      <c r="O52" s="81" cm="1">
        <f t="array" aca="1" ref="O52" ca="1">N52*K52*OFFSET($X$5:$X$75,B52,0,1)</f>
        <v>6.5805146363305903E-6</v>
      </c>
      <c r="P52" s="85">
        <f t="shared" ca="1" si="1"/>
        <v>2.1091268529342534E-3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108303.30269949812</v>
      </c>
      <c r="AH52" s="58">
        <f t="shared" si="2"/>
        <v>2166.0660539899623</v>
      </c>
      <c r="AI52" s="61">
        <f t="shared" si="3"/>
        <v>649.81981619698877</v>
      </c>
    </row>
    <row r="53" spans="2:35" x14ac:dyDescent="0.2">
      <c r="B53" s="40">
        <v>49</v>
      </c>
      <c r="C53" s="41">
        <f t="shared" si="4"/>
        <v>108</v>
      </c>
      <c r="D53" s="46" cm="1">
        <f t="array" aca="1" ref="D53" ca="1">(1-$S$9)^(B53-1)*(1-$E$5)*PRODUCT(OFFSET($AC$5:$AC$124,$C$5,0,B52))*OFFSET($AB$5:$AB$124,C53,0,1)</f>
        <v>5.0216524951845328E-9</v>
      </c>
      <c r="E53" s="47">
        <f t="shared" ca="1" si="5"/>
        <v>1.3408601186988796E-9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1.8811201181286746E-4</v>
      </c>
      <c r="J53" s="49" cm="1">
        <f t="array" aca="1" ref="J53" ca="1">E53*(G53-H53)*OFFSET($X$5:$X$75,B53,0,1)</f>
        <v>4.9817457703225209E-5</v>
      </c>
      <c r="K53" s="72">
        <f t="shared" ca="1" si="9"/>
        <v>8.9390675746958782E-9</v>
      </c>
      <c r="L53" s="67">
        <f t="shared" si="0"/>
        <v>131.94058966047081</v>
      </c>
      <c r="M53" s="68" cm="1">
        <f t="array" aca="1" ref="M53" ca="1">L53*K53*OFFSET($X$5:$X$75,B53,0,1)</f>
        <v>4.0172309326770187E-7</v>
      </c>
      <c r="N53" s="67">
        <f t="shared" si="10"/>
        <v>667.9542638987466</v>
      </c>
      <c r="O53" s="81" cm="1">
        <f t="array" aca="1" ref="O53" ca="1">N53*K53*OFFSET($X$5:$X$75,B53,0,1)</f>
        <v>2.033738470816819E-6</v>
      </c>
      <c r="P53" s="85">
        <f t="shared" ca="1" si="1"/>
        <v>6.9374982324723776E-4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109802.46097379818</v>
      </c>
      <c r="AH53" s="58">
        <f t="shared" si="2"/>
        <v>2196.0492194759636</v>
      </c>
      <c r="AI53" s="61">
        <f t="shared" si="3"/>
        <v>658.81476584278914</v>
      </c>
    </row>
    <row r="54" spans="2:35" ht="17" thickBot="1" x14ac:dyDescent="0.25">
      <c r="B54" s="40">
        <v>50</v>
      </c>
      <c r="C54" s="41">
        <f t="shared" si="4"/>
        <v>109</v>
      </c>
      <c r="D54" s="46" cm="1">
        <f t="array" aca="1" ref="D54" ca="1">(1-$S$9)^(B54-1)*(1-$E$5)*PRODUCT(OFFSET($AC$5:$AC$124,$C$5,0,B53))*OFFSET($AB$5:$AB$124,C54,0,1)</f>
        <v>1.5146675690170555E-9</v>
      </c>
      <c r="E54" s="47">
        <f t="shared" ca="1" si="5"/>
        <v>3.8648322661636798E-10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5.5149626937774221E-5</v>
      </c>
      <c r="J54" s="49" cm="1">
        <f t="array" aca="1" ref="J54" ca="1">E54*(G54-H54)*OFFSET($X$5:$X$75,B54,0,1)</f>
        <v>1.4072002465486169E-5</v>
      </c>
      <c r="K54" s="73">
        <f t="shared" ca="1" si="9"/>
        <v>2.5765549608124658E-9</v>
      </c>
      <c r="L54" s="69">
        <f t="shared" si="0"/>
        <v>134.57940145368025</v>
      </c>
      <c r="M54" s="70" cm="1">
        <f t="array" aca="1" ref="M54" ca="1">L54*K54*OFFSET($X$5:$X$75,B54,0,1)</f>
        <v>1.1416075542271996E-7</v>
      </c>
      <c r="N54" s="69">
        <f t="shared" si="10"/>
        <v>677.22055089303012</v>
      </c>
      <c r="O54" s="82" cm="1">
        <f t="array" aca="1" ref="O54" ca="1">N54*K54*OFFSET($X$5:$X$75,B54,0,1)</f>
        <v>5.7447134437099015E-7</v>
      </c>
      <c r="P54" s="86">
        <f ca="1">D54*(F54-H54)+E54*(G54-H54)+L54*K54-N54*K54+E55*(G55-H55)</f>
        <v>2.8462275305518207E-4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111325.7106497911</v>
      </c>
      <c r="AH54" s="58">
        <f t="shared" si="2"/>
        <v>2226.5142129958222</v>
      </c>
      <c r="AI54" s="61">
        <f t="shared" si="3"/>
        <v>667.9542638987466</v>
      </c>
    </row>
    <row r="55" spans="2:35" ht="17" thickBot="1" x14ac:dyDescent="0.25">
      <c r="B55" s="137" t="s">
        <v>22</v>
      </c>
      <c r="C55" s="138"/>
      <c r="D55" s="50"/>
      <c r="E55" s="51">
        <f ca="1">(1-$S$9)^(B54-1)*(1-$E$5)*PRODUCT(OFFSET($AC$5:$AC$124,$C$5,0,B54))</f>
        <v>6.754040484756966E-10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2.4944906886478538E-5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112870.09181550502</v>
      </c>
      <c r="AH55" s="58">
        <f t="shared" si="2"/>
        <v>2257.4018363101004</v>
      </c>
      <c r="AI55" s="61">
        <f t="shared" si="3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114490.84003640762</v>
      </c>
      <c r="AH56" s="58">
        <f t="shared" si="2"/>
        <v>2289.8168007281524</v>
      </c>
      <c r="AI56" s="61">
        <f t="shared" si="3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116069.84393401587</v>
      </c>
      <c r="AH57" s="58">
        <f t="shared" si="2"/>
        <v>2321.3968786803175</v>
      </c>
      <c r="AI57" s="61">
        <f t="shared" si="3"/>
        <v>696.41906360409519</v>
      </c>
    </row>
    <row r="58" spans="2:35" ht="17" thickBot="1" x14ac:dyDescent="0.25">
      <c r="B58" s="135" t="s">
        <v>24</v>
      </c>
      <c r="C58" s="136"/>
      <c r="D58" s="54">
        <f ca="1">SUM(D5:E55)</f>
        <v>1.0000000000000004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117722.41117889502</v>
      </c>
      <c r="AH58" s="58">
        <f t="shared" si="2"/>
        <v>2354.4482235779005</v>
      </c>
      <c r="AI58" s="61">
        <f t="shared" si="3"/>
        <v>706.33446707337021</v>
      </c>
    </row>
    <row r="59" spans="2:35" ht="17" thickBot="1" x14ac:dyDescent="0.25">
      <c r="B59" s="135" t="s">
        <v>23</v>
      </c>
      <c r="C59" s="136"/>
      <c r="D59" s="36" t="b">
        <f ca="1">D58=1</f>
        <v>1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119386.56792139384</v>
      </c>
      <c r="AH59" s="58">
        <f t="shared" si="2"/>
        <v>2387.7313584278768</v>
      </c>
      <c r="AI59" s="61">
        <f t="shared" si="3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121058.51101697826</v>
      </c>
      <c r="AH60" s="58">
        <f t="shared" si="2"/>
        <v>2421.1702203395653</v>
      </c>
      <c r="AI60" s="61">
        <f t="shared" si="3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122734.22970645445</v>
      </c>
      <c r="AH61" s="58">
        <f t="shared" si="2"/>
        <v>2454.684594129089</v>
      </c>
      <c r="AI61" s="61">
        <f t="shared" si="3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124480.43764468047</v>
      </c>
      <c r="AH62" s="58">
        <f t="shared" si="2"/>
        <v>2489.6087528936096</v>
      </c>
      <c r="AI62" s="61">
        <f t="shared" si="3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126299.47453411572</v>
      </c>
      <c r="AH63" s="58">
        <f t="shared" si="2"/>
        <v>2525.9894906823147</v>
      </c>
      <c r="AI63" s="61">
        <f t="shared" si="3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128042.61799282162</v>
      </c>
      <c r="AH64" s="58">
        <f t="shared" si="2"/>
        <v>2560.8523598564325</v>
      </c>
      <c r="AI64" s="61">
        <f t="shared" si="3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129853.96258197843</v>
      </c>
      <c r="AH65" s="58">
        <f t="shared" si="2"/>
        <v>2597.0792516395686</v>
      </c>
      <c r="AI65" s="61">
        <f t="shared" si="3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131735.71374077932</v>
      </c>
      <c r="AH66" s="58">
        <f t="shared" si="2"/>
        <v>2634.7142748155866</v>
      </c>
      <c r="AI66" s="61">
        <f t="shared" si="3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133607.31861030194</v>
      </c>
      <c r="AH67" s="58">
        <f t="shared" si="2"/>
        <v>2672.1463722060389</v>
      </c>
      <c r="AI67" s="61">
        <f t="shared" si="3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135548.88257882578</v>
      </c>
      <c r="AH68" s="58">
        <f t="shared" si="2"/>
        <v>2710.9776515765157</v>
      </c>
      <c r="AI68" s="61">
        <f t="shared" si="3"/>
        <v>813.2932954729547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137474.66216804241</v>
      </c>
      <c r="AH69" s="58">
        <f t="shared" si="2"/>
        <v>2749.4932433608483</v>
      </c>
      <c r="AI69" s="61">
        <f t="shared" si="3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139469.63644350096</v>
      </c>
      <c r="AH70" s="58">
        <f t="shared" ref="AH70:AH75" si="14">AG70*$S$7</f>
        <v>2789.3927288700193</v>
      </c>
      <c r="AI70" s="61">
        <f t="shared" ref="AI70:AI75" si="15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141442.63242939816</v>
      </c>
      <c r="AH71" s="58">
        <f t="shared" si="14"/>
        <v>2828.8526485879634</v>
      </c>
      <c r="AI71" s="61">
        <f t="shared" si="15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143483.70905870144</v>
      </c>
      <c r="AH72" s="58">
        <f t="shared" si="14"/>
        <v>2869.6741811740289</v>
      </c>
      <c r="AI72" s="61">
        <f t="shared" si="15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145496.02922863211</v>
      </c>
      <c r="AH73" s="58">
        <f t="shared" si="14"/>
        <v>2909.9205845726424</v>
      </c>
      <c r="AI73" s="61">
        <f t="shared" si="15"/>
        <v>872.97617537179269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147574.93613988644</v>
      </c>
      <c r="AH74" s="58">
        <f t="shared" si="14"/>
        <v>2951.498722797729</v>
      </c>
      <c r="AI74" s="61">
        <f t="shared" si="15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149722.4701073771</v>
      </c>
      <c r="AH75" s="63">
        <f t="shared" si="14"/>
        <v>2994.4494021475421</v>
      </c>
      <c r="AI75" s="64">
        <f t="shared" si="15"/>
        <v>898.33482064426266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9">
    <mergeCell ref="L3:M3"/>
    <mergeCell ref="N3:O3"/>
    <mergeCell ref="B55:C55"/>
    <mergeCell ref="R27:S27"/>
    <mergeCell ref="B58:C58"/>
    <mergeCell ref="B59:C59"/>
    <mergeCell ref="D3:E3"/>
    <mergeCell ref="F3:G3"/>
    <mergeCell ref="I3:J3"/>
  </mergeCells>
  <conditionalFormatting sqref="D59">
    <cfRule type="cellIs" dxfId="5" priority="1" operator="equal">
      <formula>FALSE</formula>
    </cfRule>
    <cfRule type="cellIs" dxfId="4" priority="2" operator="equal">
      <formula>TRUE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2349-4082-2845-9CA6-9ED79911EBF2}">
  <dimension ref="A1:AI124"/>
  <sheetViews>
    <sheetView showGridLines="0" workbookViewId="0"/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58</v>
      </c>
    </row>
    <row r="2" spans="1:35" ht="17" thickBot="1" x14ac:dyDescent="0.25"/>
    <row r="3" spans="1:35" ht="17" thickBot="1" x14ac:dyDescent="0.25">
      <c r="D3" s="139" t="s">
        <v>29</v>
      </c>
      <c r="E3" s="140"/>
      <c r="F3" s="139" t="s">
        <v>25</v>
      </c>
      <c r="G3" s="140"/>
      <c r="I3" s="139" t="s">
        <v>26</v>
      </c>
      <c r="J3" s="140"/>
      <c r="L3" s="131" t="s">
        <v>33</v>
      </c>
      <c r="M3" s="132"/>
      <c r="N3" s="133" t="s">
        <v>34</v>
      </c>
      <c r="O3" s="134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6.0434065E-3</v>
      </c>
      <c r="E5" s="43">
        <f>$S$9</f>
        <v>0.15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665.81800944717361</v>
      </c>
      <c r="J5" s="45" cm="1">
        <f t="array" aca="1" ref="J5" ca="1">E5*(G5-H5)*OFFSET($X$5:$X$75,B5,0,1)</f>
        <v>14696.99474540357</v>
      </c>
      <c r="K5" s="71">
        <v>1</v>
      </c>
      <c r="L5" s="65">
        <f t="shared" ref="L5:L54" si="0">$S$10*(1+$S$11)^B5</f>
        <v>56.650000000000006</v>
      </c>
      <c r="M5" s="66" cm="1">
        <f t="array" aca="1" ref="M5" ca="1">L5*K5*OFFSET($X$5:$X$75,B5,0,1)</f>
        <v>56.749224295936088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14793.650424905976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5.6853752009440742E-3</v>
      </c>
      <c r="E6" s="47">
        <f t="shared" ref="E6:E54" ca="1" si="1">(1-$S$9)^B5*PRODUCT(OFFSET($AC$5:$AC$124,$C$5,0,B5))*$S$9</f>
        <v>0.12659348902500001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619.8488478407894</v>
      </c>
      <c r="J6" s="49" cm="1">
        <f t="array" aca="1" ref="J6" ca="1">E6*(G6-H6)*OFFSET($X$5:$X$75,B6,0,1)</f>
        <v>12155.528798104509</v>
      </c>
      <c r="K6" s="72">
        <f ca="1">K5-D5-E5</f>
        <v>0.84395659349999996</v>
      </c>
      <c r="L6" s="67">
        <f t="shared" si="0"/>
        <v>58.349500000000006</v>
      </c>
      <c r="M6" s="68" cm="1">
        <f t="array" aca="1" ref="M6" ca="1">L6*K6*OFFSET($X$5:$X$75,B6,0,1)</f>
        <v>48.816900494121477</v>
      </c>
      <c r="N6" s="67">
        <f>AI7</f>
        <v>593.14978041087761</v>
      </c>
      <c r="O6" s="81" cm="1">
        <f t="array" aca="1" ref="O6" ca="1">N6*K6*OFFSET($X$5:$X$75,B6,0,1)</f>
        <v>496.24647697800003</v>
      </c>
      <c r="P6" s="85">
        <f t="shared" ref="P6:P53" ca="1" si="2">D6*(F6-H6)+E6*(G6-H6)+L6*K6-N6*K6</f>
        <v>12435.917840676435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69" si="3">AG6*$S$7</f>
        <v>1996.5030607143231</v>
      </c>
      <c r="AI6" s="61">
        <f t="shared" ref="AI6:AI69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5.2887536930333323E-3</v>
      </c>
      <c r="E7" s="47">
        <f t="shared" ca="1" si="1"/>
        <v>0.10675165939110838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569.51843474300188</v>
      </c>
      <c r="J7" s="49" cm="1">
        <f t="array" aca="1" ref="J7" ca="1">E7*(G7-H7)*OFFSET($X$5:$X$75,B7,0,1)</f>
        <v>10045.290303727488</v>
      </c>
      <c r="K7" s="72">
        <f t="shared" ref="K7:K54" ca="1" si="9">K6-D6-E6</f>
        <v>0.71167772927405593</v>
      </c>
      <c r="L7" s="67">
        <f t="shared" si="0"/>
        <v>60.099985000000011</v>
      </c>
      <c r="M7" s="68" cm="1">
        <f t="array" aca="1" ref="M7" ca="1">L7*K7*OFFSET($X$5:$X$75,B7,0,1)</f>
        <v>41.879208831194184</v>
      </c>
      <c r="N7" s="67">
        <f t="shared" ref="N7:N54" si="10">AI8</f>
        <v>588.52195962853375</v>
      </c>
      <c r="O7" s="81" cm="1">
        <f t="array" aca="1" ref="O7" ca="1">N7*K7*OFFSET($X$5:$X$75,B7,0,1)</f>
        <v>410.09717471688202</v>
      </c>
      <c r="P7" s="85">
        <f t="shared" ca="1" si="2"/>
        <v>10464.98625745047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98858.296735146258</v>
      </c>
      <c r="AH7" s="58">
        <f t="shared" si="3"/>
        <v>1977.1659347029251</v>
      </c>
      <c r="AI7" s="61">
        <f t="shared" si="4"/>
        <v>593.14978041087761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4.9665533367066602E-3</v>
      </c>
      <c r="E8" s="47">
        <f t="shared" ca="1" si="1"/>
        <v>8.9945597428487137E-2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528.4058464305042</v>
      </c>
      <c r="J8" s="49" cm="1">
        <f t="array" aca="1" ref="J8" ca="1">E8*(G8-H8)*OFFSET($X$5:$X$75,B8,0,1)</f>
        <v>8294.5552818062861</v>
      </c>
      <c r="K8" s="72">
        <f t="shared" ca="1" si="9"/>
        <v>0.59963731618991423</v>
      </c>
      <c r="L8" s="67">
        <f t="shared" si="0"/>
        <v>61.902984550000006</v>
      </c>
      <c r="M8" s="68" cm="1">
        <f t="array" aca="1" ref="M8" ca="1">L8*K8*OFFSET($X$5:$X$75,B8,0,1)</f>
        <v>35.908646448707266</v>
      </c>
      <c r="N8" s="67">
        <f t="shared" si="10"/>
        <v>583.75509282094652</v>
      </c>
      <c r="O8" s="81" cm="1">
        <f t="array" aca="1" ref="O8" ca="1">N8*K8*OFFSET($X$5:$X$75,B8,0,1)</f>
        <v>338.62430693965075</v>
      </c>
      <c r="P8" s="85">
        <f t="shared" ca="1" si="2"/>
        <v>8807.5133870687823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98086.993271422281</v>
      </c>
      <c r="AH8" s="58">
        <f t="shared" si="3"/>
        <v>1961.7398654284457</v>
      </c>
      <c r="AI8" s="61">
        <f t="shared" si="4"/>
        <v>588.52195962853375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4.6092019449880022E-3</v>
      </c>
      <c r="E9" s="47">
        <f t="shared" ca="1" si="1"/>
        <v>7.5708774813708052E-2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484.7354407979891</v>
      </c>
      <c r="J9" s="49" cm="1">
        <f t="array" aca="1" ref="J9" ca="1">E9*(G9-H9)*OFFSET($X$5:$X$75,B9,0,1)</f>
        <v>6842.0256955421546</v>
      </c>
      <c r="K9" s="72">
        <f t="shared" ca="1" si="9"/>
        <v>0.50472516542472035</v>
      </c>
      <c r="L9" s="67">
        <f t="shared" si="0"/>
        <v>63.760074086499998</v>
      </c>
      <c r="M9" s="68" cm="1">
        <f t="array" aca="1" ref="M9" ca="1">L9*K9*OFFSET($X$5:$X$75,B9,0,1)</f>
        <v>30.772947364753037</v>
      </c>
      <c r="N9" s="67">
        <f t="shared" si="10"/>
        <v>578.74897014169665</v>
      </c>
      <c r="O9" s="81" cm="1">
        <f t="array" aca="1" ref="O9" ca="1">N9*K9*OFFSET($X$5:$X$75,B9,0,1)</f>
        <v>279.32545328309698</v>
      </c>
      <c r="P9" s="85">
        <f t="shared" ca="1" si="2"/>
        <v>7402.1526561669361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97292.515470157741</v>
      </c>
      <c r="AH9" s="58">
        <f t="shared" si="3"/>
        <v>1945.8503094031548</v>
      </c>
      <c r="AI9" s="61">
        <f t="shared" si="4"/>
        <v>583.75509282094652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4.2357942488524996E-3</v>
      </c>
      <c r="E10" s="47">
        <f t="shared" ca="1" si="1"/>
        <v>6.366107829990364E-2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440.22650810585026</v>
      </c>
      <c r="J10" s="49" cm="1">
        <f t="array" aca="1" ref="J10" ca="1">E10*(G10-H10)*OFFSET($X$5:$X$75,B10,0,1)</f>
        <v>5638.1649341847278</v>
      </c>
      <c r="K10" s="72">
        <f t="shared" ca="1" si="9"/>
        <v>0.42440718866602423</v>
      </c>
      <c r="L10" s="67">
        <f t="shared" si="0"/>
        <v>65.672876309095003</v>
      </c>
      <c r="M10" s="68" cm="1">
        <f t="array" aca="1" ref="M10" ca="1">L10*K10*OFFSET($X$5:$X$75,B10,0,1)</f>
        <v>26.338824429947866</v>
      </c>
      <c r="N10" s="67">
        <f t="shared" si="10"/>
        <v>573.9235037030943</v>
      </c>
      <c r="O10" s="81" cm="1">
        <f t="array" aca="1" ref="O10" ca="1">N10*K10*OFFSET($X$5:$X$75,B10,0,1)</f>
        <v>230.17829048798438</v>
      </c>
      <c r="P10" s="85">
        <f t="shared" ca="1" si="2"/>
        <v>6216.517097554397</v>
      </c>
      <c r="R10" s="33" t="s">
        <v>36</v>
      </c>
      <c r="S10" s="105">
        <f>BASE!S10*1.1</f>
        <v>55.000000000000007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96458.161690282781</v>
      </c>
      <c r="AH10" s="58">
        <f t="shared" si="3"/>
        <v>1929.1632338056556</v>
      </c>
      <c r="AI10" s="61">
        <f t="shared" si="4"/>
        <v>578.74897014169665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3.922638800959102E-3</v>
      </c>
      <c r="E11" s="47">
        <f t="shared" ca="1" si="1"/>
        <v>5.3476547417590212E-2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402.72466776613152</v>
      </c>
      <c r="J11" s="49" cm="1">
        <f t="array" aca="1" ref="J11" ca="1">E11*(G11-H11)*OFFSET($X$5:$X$75,B11,0,1)</f>
        <v>4641.4372128594805</v>
      </c>
      <c r="K11" s="72">
        <f t="shared" ca="1" si="9"/>
        <v>0.35651031611726808</v>
      </c>
      <c r="L11" s="67">
        <f t="shared" si="0"/>
        <v>67.643062598367862</v>
      </c>
      <c r="M11" s="68" cm="1">
        <f t="array" aca="1" ref="M11" ca="1">L11*K11*OFFSET($X$5:$X$75,B11,0,1)</f>
        <v>22.511869390710388</v>
      </c>
      <c r="N11" s="67">
        <f t="shared" si="10"/>
        <v>569.36597166119952</v>
      </c>
      <c r="O11" s="81" cm="1">
        <f t="array" aca="1" ref="O11" ca="1">N11*K11*OFFSET($X$5:$X$75,B11,0,1)</f>
        <v>189.48716833913883</v>
      </c>
      <c r="P11" s="85">
        <f t="shared" ca="1" si="2"/>
        <v>5224.6015337799336</v>
      </c>
      <c r="R11" s="33" t="s">
        <v>18</v>
      </c>
      <c r="S11" s="104">
        <f>BASE!S11+0.01</f>
        <v>0.03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95653.917283849049</v>
      </c>
      <c r="AH11" s="58">
        <f t="shared" si="3"/>
        <v>1913.0783456769809</v>
      </c>
      <c r="AI11" s="61">
        <f t="shared" si="4"/>
        <v>573.9235037030943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3.632136361473132E-3</v>
      </c>
      <c r="E12" s="47">
        <f t="shared" ca="1" si="1"/>
        <v>4.486666948480781E-2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368.01346809092428</v>
      </c>
      <c r="J12" s="49" cm="1">
        <f t="array" aca="1" ref="J12" ca="1">E12*(G12-H12)*OFFSET($X$5:$X$75,B12,0,1)</f>
        <v>3816.2636463177787</v>
      </c>
      <c r="K12" s="72">
        <f t="shared" ca="1" si="9"/>
        <v>0.29911112989871874</v>
      </c>
      <c r="L12" s="67">
        <f t="shared" si="0"/>
        <v>69.672354476318887</v>
      </c>
      <c r="M12" s="68" cm="1">
        <f t="array" aca="1" ref="M12" ca="1">L12*K12*OFFSET($X$5:$X$75,B12,0,1)</f>
        <v>19.199101871672053</v>
      </c>
      <c r="N12" s="67">
        <f t="shared" si="10"/>
        <v>565.38714223441673</v>
      </c>
      <c r="O12" s="81" cm="1">
        <f t="array" aca="1" ref="O12" ca="1">N12*K12*OFFSET($X$5:$X$75,B12,0,1)</f>
        <v>155.79960548601255</v>
      </c>
      <c r="P12" s="85">
        <f t="shared" ca="1" si="2"/>
        <v>4393.5740934979185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94894.328610199926</v>
      </c>
      <c r="AH12" s="58">
        <f t="shared" si="3"/>
        <v>1897.8865722039986</v>
      </c>
      <c r="AI12" s="61">
        <f t="shared" si="4"/>
        <v>569.36597166119952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3.3725444276479746E-3</v>
      </c>
      <c r="E13" s="47">
        <f t="shared" ca="1" si="1"/>
        <v>3.7591848607865672E-2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336.95049269072149</v>
      </c>
      <c r="J13" s="49" cm="1">
        <f t="array" aca="1" ref="J13" ca="1">E13*(G13-H13)*OFFSET($X$5:$X$75,B13,0,1)</f>
        <v>3133.5289687693839</v>
      </c>
      <c r="K13" s="72">
        <f t="shared" ca="1" si="9"/>
        <v>0.25061232405243777</v>
      </c>
      <c r="L13" s="67">
        <f t="shared" si="0"/>
        <v>71.762525110608451</v>
      </c>
      <c r="M13" s="68" cm="1">
        <f t="array" aca="1" ref="M13" ca="1">L13*K13*OFFSET($X$5:$X$75,B13,0,1)</f>
        <v>16.337847451816597</v>
      </c>
      <c r="N13" s="67">
        <f t="shared" si="10"/>
        <v>561.90792203549415</v>
      </c>
      <c r="O13" s="81" cm="1">
        <f t="array" aca="1" ref="O13" ca="1">N13*K13*OFFSET($X$5:$X$75,B13,0,1)</f>
        <v>127.92701898425879</v>
      </c>
      <c r="P13" s="85">
        <f t="shared" ca="1" si="2"/>
        <v>3697.4398531310017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94231.190372402794</v>
      </c>
      <c r="AH13" s="58">
        <f t="shared" si="3"/>
        <v>1884.6238074480559</v>
      </c>
      <c r="AI13" s="61">
        <f t="shared" si="4"/>
        <v>565.38714223441673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3.1074092856823313E-3</v>
      </c>
      <c r="E14" s="47">
        <f t="shared" ca="1" si="1"/>
        <v>3.1447189652538621E-2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305.8784751378916</v>
      </c>
      <c r="J14" s="49" cm="1">
        <f t="array" aca="1" ref="J14" ca="1">E14*(G14-H14)*OFFSET($X$5:$X$75,B14,0,1)</f>
        <v>2568.9014293517457</v>
      </c>
      <c r="K14" s="72">
        <f t="shared" ca="1" si="9"/>
        <v>0.20964793101692414</v>
      </c>
      <c r="L14" s="67">
        <f t="shared" si="0"/>
        <v>73.915400863926706</v>
      </c>
      <c r="M14" s="68" cm="1">
        <f t="array" aca="1" ref="M14" ca="1">L14*K14*OFFSET($X$5:$X$75,B14,0,1)</f>
        <v>13.86954644674891</v>
      </c>
      <c r="N14" s="67">
        <f t="shared" si="10"/>
        <v>558.91940706792252</v>
      </c>
      <c r="O14" s="81" cm="1">
        <f t="array" aca="1" ref="O14" ca="1">N14*K14*OFFSET($X$5:$X$75,B14,0,1)</f>
        <v>104.87609599234601</v>
      </c>
      <c r="P14" s="85">
        <f t="shared" ca="1" si="2"/>
        <v>3110.2631267871056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93651.320339249025</v>
      </c>
      <c r="AH14" s="58">
        <f t="shared" si="3"/>
        <v>1873.0264067849805</v>
      </c>
      <c r="AI14" s="61">
        <f t="shared" si="4"/>
        <v>561.90792203549415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2.8877251159213579E-3</v>
      </c>
      <c r="E15" s="47">
        <f t="shared" ca="1" si="1"/>
        <v>2.6263999811805477E-2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280.06943823281739</v>
      </c>
      <c r="J15" s="49" cm="1">
        <f t="array" aca="1" ref="J15" ca="1">E15*(G15-H15)*OFFSET($X$5:$X$75,B15,0,1)</f>
        <v>2102.5775848441049</v>
      </c>
      <c r="K15" s="72">
        <f t="shared" ca="1" si="9"/>
        <v>0.17509333207870317</v>
      </c>
      <c r="L15" s="67">
        <f t="shared" si="0"/>
        <v>76.132862889844517</v>
      </c>
      <c r="M15" s="68" cm="1">
        <f t="array" aca="1" ref="M15" ca="1">L15*K15*OFFSET($X$5:$X$75,B15,0,1)</f>
        <v>11.75541386363043</v>
      </c>
      <c r="N15" s="67">
        <f t="shared" si="10"/>
        <v>555.92454913136362</v>
      </c>
      <c r="O15" s="81" cm="1">
        <f t="array" aca="1" ref="O15" ca="1">N15*K15*OFFSET($X$5:$X$75,B15,0,1)</f>
        <v>85.838400185303655</v>
      </c>
      <c r="P15" s="85">
        <f t="shared" ca="1" si="2"/>
        <v>2617.8561046532568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93153.234511320421</v>
      </c>
      <c r="AH15" s="58">
        <f t="shared" si="3"/>
        <v>1863.0646902264084</v>
      </c>
      <c r="AI15" s="61">
        <f t="shared" si="4"/>
        <v>558.91940706792252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2.6233675216780893E-3</v>
      </c>
      <c r="E16" s="47">
        <f t="shared" ca="1" si="1"/>
        <v>2.1891241072646454E-2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250.72515449367282</v>
      </c>
      <c r="J16" s="49" cm="1">
        <f t="array" aca="1" ref="J16" ca="1">E16*(G16-H16)*OFFSET($X$5:$X$75,B16,0,1)</f>
        <v>1717.4618229075897</v>
      </c>
      <c r="K16" s="72">
        <f t="shared" ca="1" si="9"/>
        <v>0.14594160715097634</v>
      </c>
      <c r="L16" s="67">
        <f t="shared" si="0"/>
        <v>78.416848776539837</v>
      </c>
      <c r="M16" s="68" cm="1">
        <f t="array" aca="1" ref="M16" ca="1">L16*K16*OFFSET($X$5:$X$75,B16,0,1)</f>
        <v>9.9452010056853872</v>
      </c>
      <c r="N16" s="67">
        <f t="shared" si="10"/>
        <v>552.85727430166355</v>
      </c>
      <c r="O16" s="81" cm="1">
        <f t="array" aca="1" ref="O16" ca="1">N16*K16*OFFSET($X$5:$X$75,B16,0,1)</f>
        <v>70.116012134758464</v>
      </c>
      <c r="P16" s="85">
        <f t="shared" ca="1" si="2"/>
        <v>2195.6190758631515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92654.091521893934</v>
      </c>
      <c r="AH16" s="58">
        <f t="shared" si="3"/>
        <v>1853.0818304378788</v>
      </c>
      <c r="AI16" s="61">
        <f t="shared" si="4"/>
        <v>555.92454913136362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2.4048193891054916E-3</v>
      </c>
      <c r="E17" s="47">
        <f t="shared" ca="1" si="1"/>
        <v>1.821404978349777E-2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226.48604549518032</v>
      </c>
      <c r="J17" s="49" cm="1">
        <f t="array" aca="1" ref="J17" ca="1">E17*(G17-H17)*OFFSET($X$5:$X$75,B17,0,1)</f>
        <v>1400.3892605637893</v>
      </c>
      <c r="K17" s="72">
        <f t="shared" ca="1" si="9"/>
        <v>0.12142699855665182</v>
      </c>
      <c r="L17" s="67">
        <f t="shared" si="0"/>
        <v>80.769354239836019</v>
      </c>
      <c r="M17" s="68" cm="1">
        <f t="array" aca="1" ref="M17" ca="1">L17*K17*OFFSET($X$5:$X$75,B17,0,1)</f>
        <v>8.3986046812174386</v>
      </c>
      <c r="N17" s="67">
        <f t="shared" si="10"/>
        <v>549.81791919479417</v>
      </c>
      <c r="O17" s="81" cm="1">
        <f t="array" aca="1" ref="O17" ca="1">N17*K17*OFFSET($X$5:$X$75,B17,0,1)</f>
        <v>57.171477888195675</v>
      </c>
      <c r="P17" s="85">
        <f t="shared" ca="1" si="2"/>
        <v>1842.8497181703119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92142.879050277261</v>
      </c>
      <c r="AH17" s="58">
        <f t="shared" si="3"/>
        <v>1842.8575810055452</v>
      </c>
      <c r="AI17" s="61">
        <f t="shared" si="4"/>
        <v>552.85727430166355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2.1738494862911222E-3</v>
      </c>
      <c r="E18" s="47">
        <f t="shared" ca="1" si="1"/>
        <v>1.512121940760728E-2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201.88093316684433</v>
      </c>
      <c r="J18" s="49" cm="1">
        <f t="array" aca="1" ref="J18" ca="1">E18*(G18-H18)*OFFSET($X$5:$X$75,B18,0,1)</f>
        <v>1139.3431457394886</v>
      </c>
      <c r="K18" s="72">
        <f t="shared" ca="1" si="9"/>
        <v>0.10080812938404857</v>
      </c>
      <c r="L18" s="67">
        <f t="shared" si="0"/>
        <v>83.19243486703111</v>
      </c>
      <c r="M18" s="68" cm="1">
        <f t="array" aca="1" ref="M18" ca="1">L18*K18*OFFSET($X$5:$X$75,B18,0,1)</f>
        <v>7.0816018964100884</v>
      </c>
      <c r="N18" s="67">
        <f t="shared" si="10"/>
        <v>546.43450725048956</v>
      </c>
      <c r="O18" s="81" cm="1">
        <f t="array" aca="1" ref="O18" ca="1">N18*K18*OFFSET($X$5:$X$75,B18,0,1)</f>
        <v>46.514225109457662</v>
      </c>
      <c r="P18" s="85">
        <f t="shared" ca="1" si="2"/>
        <v>1541.6624677621749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91636.319865799029</v>
      </c>
      <c r="AH18" s="58">
        <f t="shared" si="3"/>
        <v>1832.7263973159806</v>
      </c>
      <c r="AI18" s="61">
        <f t="shared" si="4"/>
        <v>549.81791919479417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2.0029750714561875E-3</v>
      </c>
      <c r="E19" s="47">
        <f t="shared" ca="1" si="1"/>
        <v>1.2526959073522519E-2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183.77866796916314</v>
      </c>
      <c r="J19" s="49" cm="1">
        <f t="array" aca="1" ref="J19" ca="1">E19*(G19-H19)*OFFSET($X$5:$X$75,B19,0,1)</f>
        <v>924.99347523653489</v>
      </c>
      <c r="K19" s="72">
        <f t="shared" ca="1" si="9"/>
        <v>8.3513060490150171E-2</v>
      </c>
      <c r="L19" s="67">
        <f t="shared" si="0"/>
        <v>85.688207913042049</v>
      </c>
      <c r="M19" s="68" cm="1">
        <f t="array" aca="1" ref="M19" ca="1">L19*K19*OFFSET($X$5:$X$75,B19,0,1)</f>
        <v>5.9700957903154332</v>
      </c>
      <c r="N19" s="67">
        <f t="shared" si="10"/>
        <v>542.01395740123576</v>
      </c>
      <c r="O19" s="81" cm="1">
        <f t="array" aca="1" ref="O19" ca="1">N19*K19*OFFSET($X$5:$X$75,B19,0,1)</f>
        <v>37.763367027784632</v>
      </c>
      <c r="P19" s="85">
        <f t="shared" ca="1" si="2"/>
        <v>1290.9259873254593</v>
      </c>
      <c r="R19" s="87" t="s">
        <v>43</v>
      </c>
      <c r="S19" s="89">
        <f ca="1">SUM(I5:J55)</f>
        <v>89887.870006202807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91072.417875081592</v>
      </c>
      <c r="AH19" s="58">
        <f t="shared" si="3"/>
        <v>1821.4483575016318</v>
      </c>
      <c r="AI19" s="61">
        <f t="shared" si="4"/>
        <v>546.43450725048956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1.8467470339456422E-3</v>
      </c>
      <c r="E20" s="47">
        <f t="shared" ca="1" si="1"/>
        <v>1.0347468951775711E-2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167.81199282235036</v>
      </c>
      <c r="J20" s="49" cm="1">
        <f t="array" aca="1" ref="J20" ca="1">E20*(G20-H20)*OFFSET($X$5:$X$75,B20,0,1)</f>
        <v>748.77645597622336</v>
      </c>
      <c r="K20" s="72">
        <f t="shared" ca="1" si="9"/>
        <v>6.8983126345171453E-2</v>
      </c>
      <c r="L20" s="67">
        <f t="shared" si="0"/>
        <v>88.258854150433294</v>
      </c>
      <c r="M20" s="68" cm="1">
        <f t="array" aca="1" ref="M20" ca="1">L20*K20*OFFSET($X$5:$X$75,B20,0,1)</f>
        <v>5.0304058718448443</v>
      </c>
      <c r="N20" s="67">
        <f t="shared" si="10"/>
        <v>536.34040607686518</v>
      </c>
      <c r="O20" s="81" cm="1">
        <f t="array" aca="1" ref="O20" ca="1">N20*K20*OFFSET($X$5:$X$75,B20,0,1)</f>
        <v>30.569283433456693</v>
      </c>
      <c r="P20" s="85">
        <f t="shared" ca="1" si="2"/>
        <v>1078.4499540171373</v>
      </c>
      <c r="R20" s="87" t="s">
        <v>44</v>
      </c>
      <c r="S20" s="89">
        <f ca="1">SUM(M5:M54)</f>
        <v>383.03712989884684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90335.659566872622</v>
      </c>
      <c r="AH20" s="58">
        <f t="shared" si="3"/>
        <v>1806.7131913374524</v>
      </c>
      <c r="AI20" s="61">
        <f t="shared" si="4"/>
        <v>542.01395740123576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1.7214068602348558E-3</v>
      </c>
      <c r="E21" s="47">
        <f t="shared" ca="1" si="1"/>
        <v>8.5183365539175104E-3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155.12022005887704</v>
      </c>
      <c r="J21" s="49" cm="1">
        <f t="array" aca="1" ref="J21" ca="1">E21*(G21-H21)*OFFSET($X$5:$X$75,B21,0,1)</f>
        <v>604.08456240405792</v>
      </c>
      <c r="K21" s="72">
        <f t="shared" ca="1" si="9"/>
        <v>5.6788910359450093E-2</v>
      </c>
      <c r="L21" s="67">
        <f t="shared" si="0"/>
        <v>90.906619774946293</v>
      </c>
      <c r="M21" s="68" cm="1">
        <f t="array" aca="1" ref="M21" ca="1">L21*K21*OFFSET($X$5:$X$75,B21,0,1)</f>
        <v>4.229901094505907</v>
      </c>
      <c r="N21" s="67">
        <f t="shared" si="10"/>
        <v>530.02614638744012</v>
      </c>
      <c r="O21" s="81" cm="1">
        <f t="array" aca="1" ref="O21" ca="1">N21*K21*OFFSET($X$5:$X$75,B21,0,1)</f>
        <v>24.662210323860936</v>
      </c>
      <c r="P21" s="85">
        <f t="shared" ca="1" si="2"/>
        <v>901.65321955001696</v>
      </c>
      <c r="R21" s="87" t="s">
        <v>45</v>
      </c>
      <c r="S21" s="89">
        <f ca="1">SUM(O5:O54)</f>
        <v>3376.2158675039077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89390.067679477521</v>
      </c>
      <c r="AH21" s="58">
        <f t="shared" si="3"/>
        <v>1787.8013535895504</v>
      </c>
      <c r="AI21" s="61">
        <f t="shared" si="4"/>
        <v>536.34040607686518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1.5599872430060054E-3</v>
      </c>
      <c r="E22" s="47">
        <f t="shared" ca="1" si="1"/>
        <v>6.9823750417946553E-3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139.41236204119031</v>
      </c>
      <c r="J22" s="49" cm="1">
        <f t="array" aca="1" ref="J22" ca="1">E22*(G22-H22)*OFFSET($X$5:$X$75,B22,0,1)</f>
        <v>485.25608361530766</v>
      </c>
      <c r="K22" s="72">
        <f t="shared" ca="1" si="9"/>
        <v>4.6549166945297725E-2</v>
      </c>
      <c r="L22" s="67">
        <f t="shared" si="0"/>
        <v>93.633818368194696</v>
      </c>
      <c r="M22" s="68" cm="1">
        <f t="array" aca="1" ref="M22" ca="1">L22*K22*OFFSET($X$5:$X$75,B22,0,1)</f>
        <v>3.5416950996588108</v>
      </c>
      <c r="N22" s="67">
        <f t="shared" si="10"/>
        <v>523.75479735302679</v>
      </c>
      <c r="O22" s="81" cm="1">
        <f t="array" aca="1" ref="O22" ca="1">N22*K22*OFFSET($X$5:$X$75,B22,0,1)</f>
        <v>19.811002387125797</v>
      </c>
      <c r="P22" s="85">
        <f t="shared" ca="1" si="2"/>
        <v>748.72453898699689</v>
      </c>
      <c r="R22" s="33" t="s">
        <v>41</v>
      </c>
      <c r="S22" s="90">
        <f ca="1">S19+S20-S21</f>
        <v>86894.691268597744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88337.691064573359</v>
      </c>
      <c r="AH22" s="58">
        <f t="shared" si="3"/>
        <v>1766.7538212914671</v>
      </c>
      <c r="AI22" s="61">
        <f t="shared" si="4"/>
        <v>530.02614638744012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1.4356076582560883E-3</v>
      </c>
      <c r="E23" s="47">
        <f t="shared" ca="1" si="1"/>
        <v>5.7010206990745563E-3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127.06728456518256</v>
      </c>
      <c r="J23" s="49" cm="1">
        <f t="array" aca="1" ref="J23" ca="1">E23*(G23-H23)*OFFSET($X$5:$X$75,B23,0,1)</f>
        <v>388.28036632033445</v>
      </c>
      <c r="K23" s="72">
        <f t="shared" ca="1" si="9"/>
        <v>3.8006804660497065E-2</v>
      </c>
      <c r="L23" s="67">
        <f t="shared" si="0"/>
        <v>96.44283291924053</v>
      </c>
      <c r="M23" s="68" cm="1">
        <f t="array" aca="1" ref="M23" ca="1">L23*K23*OFFSET($X$5:$X$75,B23,0,1)</f>
        <v>2.9499563173024916</v>
      </c>
      <c r="N23" s="67">
        <f t="shared" si="10"/>
        <v>518.24646149690852</v>
      </c>
      <c r="O23" s="81" cm="1">
        <f t="array" aca="1" ref="O23" ca="1">N23*K23*OFFSET($X$5:$X$75,B23,0,1)</f>
        <v>15.851923639495956</v>
      </c>
      <c r="P23" s="85">
        <f t="shared" ca="1" si="2"/>
        <v>624.31655641319946</v>
      </c>
      <c r="R23" s="33" t="s">
        <v>42</v>
      </c>
      <c r="S23" s="91">
        <f ca="1">S18-S22</f>
        <v>13105.308731402256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87292.466225504468</v>
      </c>
      <c r="AH23" s="58">
        <f t="shared" si="3"/>
        <v>1745.8493245100894</v>
      </c>
      <c r="AI23" s="61">
        <f t="shared" si="4"/>
        <v>523.75479735302679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1.2925743358673306E-3</v>
      </c>
      <c r="E24" s="47">
        <f t="shared" ca="1" si="1"/>
        <v>4.6305264454749593E-3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113.08439180088861</v>
      </c>
      <c r="J24" s="49" cm="1">
        <f t="array" aca="1" ref="J24" ca="1">E24*(G24-H24)*OFFSET($X$5:$X$75,B24,0,1)</f>
        <v>309.06396631340937</v>
      </c>
      <c r="K24" s="72">
        <f t="shared" ca="1" si="9"/>
        <v>3.0870176303166422E-2</v>
      </c>
      <c r="L24" s="67">
        <f t="shared" si="0"/>
        <v>99.336117906817748</v>
      </c>
      <c r="M24" s="68" cm="1">
        <f t="array" aca="1" ref="M24" ca="1">L24*K24*OFFSET($X$5:$X$75,B24,0,1)</f>
        <v>2.4393814442887316</v>
      </c>
      <c r="N24" s="67">
        <f t="shared" si="10"/>
        <v>513.82267526889359</v>
      </c>
      <c r="O24" s="81" cm="1">
        <f t="array" aca="1" ref="O24" ca="1">N24*K24*OFFSET($X$5:$X$75,B24,0,1)</f>
        <v>12.617862728252522</v>
      </c>
      <c r="P24" s="85">
        <f t="shared" ca="1" si="2"/>
        <v>517.88345789454604</v>
      </c>
      <c r="R24" s="33" t="s">
        <v>46</v>
      </c>
      <c r="S24" s="91">
        <f ca="1">MAX(baseBOF-S23,0)</f>
        <v>55.24643857992487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86374.410249484747</v>
      </c>
      <c r="AH24" s="58">
        <f t="shared" si="3"/>
        <v>1727.4882049896951</v>
      </c>
      <c r="AI24" s="61">
        <f t="shared" si="4"/>
        <v>518.24646149690852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1.1574167498154954E-3</v>
      </c>
      <c r="E25" s="47">
        <f t="shared" ca="1" si="1"/>
        <v>3.7420613282736158E-3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99.772152674745371</v>
      </c>
      <c r="J25" s="49" cm="1">
        <f t="array" aca="1" ref="J25" ca="1">E25*(G25-H25)*OFFSET($X$5:$X$75,B25,0,1)</f>
        <v>244.76787677297963</v>
      </c>
      <c r="K25" s="72">
        <f t="shared" ca="1" si="9"/>
        <v>2.4947075521824132E-2</v>
      </c>
      <c r="L25" s="67">
        <f t="shared" si="0"/>
        <v>102.31620144402225</v>
      </c>
      <c r="M25" s="68" cm="1">
        <f t="array" aca="1" ref="M25" ca="1">L25*K25*OFFSET($X$5:$X$75,B25,0,1)</f>
        <v>2.0006444528798992</v>
      </c>
      <c r="N25" s="67">
        <f t="shared" si="10"/>
        <v>511.05412730280437</v>
      </c>
      <c r="O25" s="81" cm="1">
        <f t="array" aca="1" ref="O25" ca="1">N25*K25*OFFSET($X$5:$X$75,B25,0,1)</f>
        <v>9.9929198942077075</v>
      </c>
      <c r="P25" s="85">
        <f t="shared" ca="1" si="2"/>
        <v>429.37903179740272</v>
      </c>
      <c r="R25" s="33" t="s">
        <v>47</v>
      </c>
      <c r="S25" s="92">
        <f ca="1">SUMPRODUCT(P5:P54,X6:X55,B5:B54)/S22</f>
        <v>5.7320678184543343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85637.112544815594</v>
      </c>
      <c r="AH25" s="58">
        <f t="shared" si="3"/>
        <v>1712.7422508963118</v>
      </c>
      <c r="AI25" s="61">
        <f t="shared" si="4"/>
        <v>513.82267526889359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1.0272415693712397E-3</v>
      </c>
      <c r="E26" s="47">
        <f t="shared" ca="1" si="1"/>
        <v>3.0071396165602489E-3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87.030240728587231</v>
      </c>
      <c r="J26" s="49" cm="1">
        <f t="array" aca="1" ref="J26" ca="1">E26*(G26-H26)*OFFSET($X$5:$X$75,B26,0,1)</f>
        <v>192.76264956236022</v>
      </c>
      <c r="K26" s="72">
        <f t="shared" ca="1" si="9"/>
        <v>2.0047597443735021E-2</v>
      </c>
      <c r="L26" s="67">
        <f t="shared" si="0"/>
        <v>105.38568748734293</v>
      </c>
      <c r="M26" s="68" cm="1">
        <f t="array" aca="1" ref="M26" ca="1">L26*K26*OFFSET($X$5:$X$75,B26,0,1)</f>
        <v>1.6275256801893174</v>
      </c>
      <c r="N26" s="67">
        <f t="shared" si="10"/>
        <v>509.58302922171708</v>
      </c>
      <c r="O26" s="81" cm="1">
        <f t="array" aca="1" ref="O26" ca="1">N26*K26*OFFSET($X$5:$X$75,B26,0,1)</f>
        <v>7.8697542903690394</v>
      </c>
      <c r="P26" s="85">
        <f t="shared" ca="1" si="2"/>
        <v>355.102627545102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85175.687883800725</v>
      </c>
      <c r="AH26" s="58">
        <f t="shared" si="3"/>
        <v>1703.5137576760146</v>
      </c>
      <c r="AI26" s="61">
        <f t="shared" si="4"/>
        <v>511.05412730280437</v>
      </c>
    </row>
    <row r="27" spans="2:35" ht="17" thickBot="1" x14ac:dyDescent="0.25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8.9393615623721404E-4</v>
      </c>
      <c r="E27" s="47">
        <f t="shared" ca="1" si="1"/>
        <v>2.4019824386705257E-3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74.260383358372806</v>
      </c>
      <c r="J27" s="49" cm="1">
        <f t="array" aca="1" ref="J27" ca="1">E27*(G27-H27)*OFFSET($X$5:$X$75,B27,0,1)</f>
        <v>150.8916279041039</v>
      </c>
      <c r="K27" s="72">
        <f t="shared" ca="1" si="9"/>
        <v>1.6013216257803532E-2</v>
      </c>
      <c r="L27" s="67">
        <f t="shared" si="0"/>
        <v>108.54725811196323</v>
      </c>
      <c r="M27" s="68" cm="1">
        <f t="array" aca="1" ref="M27" ca="1">L27*K27*OFFSET($X$5:$X$75,B27,0,1)</f>
        <v>1.3129083031168394</v>
      </c>
      <c r="N27" s="67">
        <f t="shared" si="10"/>
        <v>509.31673604621795</v>
      </c>
      <c r="O27" s="81" cm="1">
        <f t="array" aca="1" ref="O27" ca="1">N27*K27*OFFSET($X$5:$X$75,B27,0,1)</f>
        <v>6.1603230086357197</v>
      </c>
      <c r="P27" s="85">
        <f t="shared" ca="1" si="2"/>
        <v>291.66652692616168</v>
      </c>
      <c r="R27" s="141" t="s">
        <v>70</v>
      </c>
      <c r="S27" s="141"/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84930.504870286182</v>
      </c>
      <c r="AH27" s="58">
        <f t="shared" si="3"/>
        <v>1698.6100974057238</v>
      </c>
      <c r="AI27" s="61">
        <f t="shared" si="4"/>
        <v>509.58302922171708</v>
      </c>
    </row>
    <row r="28" spans="2:35" ht="17" thickBot="1" x14ac:dyDescent="0.25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7.9323416742886014E-4</v>
      </c>
      <c r="E28" s="47">
        <f t="shared" ca="1" si="1"/>
        <v>1.9075946494343642E-3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64.489455076014139</v>
      </c>
      <c r="J28" s="49" cm="1">
        <f t="array" aca="1" ref="J28" ca="1">E28*(G28-H28)*OFFSET($X$5:$X$75,B28,0,1)</f>
        <v>117.43772488120939</v>
      </c>
      <c r="K28" s="72">
        <f t="shared" ca="1" si="9"/>
        <v>1.2717297662895793E-2</v>
      </c>
      <c r="L28" s="67">
        <f t="shared" si="0"/>
        <v>111.80367585532211</v>
      </c>
      <c r="M28" s="68" cm="1">
        <f t="array" aca="1" ref="M28" ca="1">L28*K28*OFFSET($X$5:$X$75,B28,0,1)</f>
        <v>1.0510527148667705</v>
      </c>
      <c r="N28" s="67">
        <f t="shared" si="10"/>
        <v>510.00849728014936</v>
      </c>
      <c r="O28" s="81" cm="1">
        <f t="array" aca="1" ref="O28" ca="1">N28*K28*OFFSET($X$5:$X$75,B28,0,1)</f>
        <v>4.7945276536800545</v>
      </c>
      <c r="P28" s="85">
        <f t="shared" ca="1" si="2"/>
        <v>241.04293442366424</v>
      </c>
      <c r="R28" s="33" t="s">
        <v>27</v>
      </c>
      <c r="S28" s="90">
        <f ca="1">SUM(I5:I55)</f>
        <v>7188.1085379811793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84886.122674369661</v>
      </c>
      <c r="AH28" s="58">
        <f t="shared" si="3"/>
        <v>1697.7224534873933</v>
      </c>
      <c r="AI28" s="61">
        <f t="shared" si="4"/>
        <v>509.31673604621795</v>
      </c>
    </row>
    <row r="29" spans="2:35" ht="17" thickBot="1" x14ac:dyDescent="0.25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7.0902153177717199E-4</v>
      </c>
      <c r="E29" s="47">
        <f t="shared" ca="1" si="1"/>
        <v>1.5024703269048809E-3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56.313210218868285</v>
      </c>
      <c r="J29" s="49" cm="1">
        <f t="array" aca="1" ref="J29" ca="1">E29*(G29-H29)*OFFSET($X$5:$X$75,B29,0,1)</f>
        <v>90.64708431750762</v>
      </c>
      <c r="K29" s="72">
        <f t="shared" ca="1" si="9"/>
        <v>1.0016468846032569E-2</v>
      </c>
      <c r="L29" s="67">
        <f t="shared" si="0"/>
        <v>115.15778613098178</v>
      </c>
      <c r="M29" s="68" cm="1">
        <f t="array" aca="1" ref="M29" ca="1">L29*K29*OFFSET($X$5:$X$75,B29,0,1)</f>
        <v>0.83300018498780015</v>
      </c>
      <c r="N29" s="67">
        <f t="shared" si="10"/>
        <v>511.61105573968786</v>
      </c>
      <c r="O29" s="81" cm="1">
        <f t="array" aca="1" ref="O29" ca="1">N29*K29*OFFSET($X$5:$X$75,B29,0,1)</f>
        <v>3.7007667339855828</v>
      </c>
      <c r="P29" s="85">
        <f t="shared" ca="1" si="2"/>
        <v>199.52821376138073</v>
      </c>
      <c r="R29" s="33" t="s">
        <v>28</v>
      </c>
      <c r="S29" s="91">
        <f ca="1">SUM(J5:J55)</f>
        <v>82699.761468221666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85001.416213358229</v>
      </c>
      <c r="AH29" s="58">
        <f t="shared" si="3"/>
        <v>1700.0283242671646</v>
      </c>
      <c r="AI29" s="61">
        <f t="shared" si="4"/>
        <v>510.00849728014936</v>
      </c>
    </row>
    <row r="30" spans="2:35" ht="17" thickBot="1" x14ac:dyDescent="0.25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6.3742561778711937E-4</v>
      </c>
      <c r="E30" s="47">
        <f t="shared" ca="1" si="1"/>
        <v>1.1707465481025729E-3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49.39063564297814</v>
      </c>
      <c r="J30" s="49" cm="1">
        <f t="array" aca="1" ref="J30" ca="1">E30*(G30-H30)*OFFSET($X$5:$X$75,B30,0,1)</f>
        <v>69.220919837128207</v>
      </c>
      <c r="K30" s="72">
        <f t="shared" ca="1" si="9"/>
        <v>7.8049769873505172E-3</v>
      </c>
      <c r="L30" s="67">
        <f t="shared" si="0"/>
        <v>118.61251971491124</v>
      </c>
      <c r="M30" s="68" cm="1">
        <f t="array" aca="1" ref="M30" ca="1">L30*K30*OFFSET($X$5:$X$75,B30,0,1)</f>
        <v>0.65223416682942048</v>
      </c>
      <c r="N30" s="67">
        <f t="shared" si="10"/>
        <v>513.92738043746476</v>
      </c>
      <c r="O30" s="81" cm="1">
        <f t="array" aca="1" ref="O30" ca="1">N30*K30*OFFSET($X$5:$X$75,B30,0,1)</f>
        <v>2.8260169971611941</v>
      </c>
      <c r="P30" s="85">
        <f t="shared" ca="1" si="2"/>
        <v>165.26941987091953</v>
      </c>
      <c r="R30" s="33" t="s">
        <v>71</v>
      </c>
      <c r="S30" s="79">
        <f ca="1">SUM(I5:J55)</f>
        <v>89887.870006202807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85268.509289947979</v>
      </c>
      <c r="AH30" s="58">
        <f t="shared" si="3"/>
        <v>1705.3701857989597</v>
      </c>
      <c r="AI30" s="61">
        <f t="shared" si="4"/>
        <v>511.61105573968786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5.5681931215588627E-4</v>
      </c>
      <c r="E31" s="47">
        <f t="shared" ca="1" si="1"/>
        <v>8.9952072321911904E-4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42.042207103094292</v>
      </c>
      <c r="J31" s="49" cm="1">
        <f t="array" aca="1" ref="J31" ca="1">E31*(G31-H31)*OFFSET($X$5:$X$75,B31,0,1)</f>
        <v>52.120949155459599</v>
      </c>
      <c r="K31" s="72">
        <f t="shared" ca="1" si="9"/>
        <v>5.9968048214608244E-3</v>
      </c>
      <c r="L31" s="67">
        <f t="shared" si="0"/>
        <v>122.17089530635857</v>
      </c>
      <c r="M31" s="68" cm="1">
        <f t="array" aca="1" ref="M31" ca="1">L31*K31*OFFSET($X$5:$X$75,B31,0,1)</f>
        <v>0.50297357975454815</v>
      </c>
      <c r="N31" s="67">
        <f t="shared" si="10"/>
        <v>516.85856321390338</v>
      </c>
      <c r="O31" s="81" cm="1">
        <f t="array" aca="1" ref="O31" ca="1">N31*K31*OFFSET($X$5:$X$75,B31,0,1)</f>
        <v>2.1278897982583502</v>
      </c>
      <c r="P31" s="85">
        <f t="shared" ca="1" si="2"/>
        <v>134.79188076197454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85654.563406244124</v>
      </c>
      <c r="AH31" s="58">
        <f t="shared" si="3"/>
        <v>1713.0912681248826</v>
      </c>
      <c r="AI31" s="61">
        <f t="shared" si="4"/>
        <v>513.92738043746476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4.774180148331317E-4</v>
      </c>
      <c r="E32" s="47">
        <f t="shared" ca="1" si="1"/>
        <v>6.8106971791286823E-4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35.083667212404301</v>
      </c>
      <c r="J32" s="49" cm="1">
        <f t="array" aca="1" ref="J32" ca="1">E32*(G32-H32)*OFFSET($X$5:$X$75,B32,0,1)</f>
        <v>38.674035871380866</v>
      </c>
      <c r="K32" s="72">
        <f t="shared" ca="1" si="9"/>
        <v>4.540464786085819E-3</v>
      </c>
      <c r="L32" s="67">
        <f t="shared" si="0"/>
        <v>125.83602216554932</v>
      </c>
      <c r="M32" s="68" cm="1">
        <f t="array" aca="1" ref="M32" ca="1">L32*K32*OFFSET($X$5:$X$75,B32,0,1)</f>
        <v>0.38176644862573433</v>
      </c>
      <c r="N32" s="67">
        <f t="shared" si="10"/>
        <v>520.43060614686328</v>
      </c>
      <c r="O32" s="81" cm="1">
        <f t="array" aca="1" ref="O32" ca="1">N32*K32*OFFSET($X$5:$X$75,B32,0,1)</f>
        <v>1.5789035670838343</v>
      </c>
      <c r="P32" s="85">
        <f t="shared" ca="1" si="2"/>
        <v>108.59459166351455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86143.093868983895</v>
      </c>
      <c r="AH32" s="58">
        <f t="shared" si="3"/>
        <v>1722.8618773796779</v>
      </c>
      <c r="AI32" s="61">
        <f t="shared" si="4"/>
        <v>516.85856321390338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4.0111132746905892E-4</v>
      </c>
      <c r="E33" s="47">
        <f t="shared" ca="1" si="1"/>
        <v>5.072965580009682E-4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28.669741558011829</v>
      </c>
      <c r="J33" s="49" cm="1">
        <f t="array" aca="1" ref="J33" ca="1">E33*(G33-H33)*OFFSET($X$5:$X$75,B33,0,1)</f>
        <v>28.230377371039982</v>
      </c>
      <c r="K33" s="72">
        <f t="shared" ca="1" si="9"/>
        <v>3.3819770533398191E-3</v>
      </c>
      <c r="L33" s="67">
        <f t="shared" si="0"/>
        <v>129.61110283051579</v>
      </c>
      <c r="M33" s="68" cm="1">
        <f t="array" aca="1" ref="M33" ca="1">L33*K33*OFFSET($X$5:$X$75,B33,0,1)</f>
        <v>0.28487740098983849</v>
      </c>
      <c r="N33" s="67">
        <f t="shared" si="10"/>
        <v>524.3680641923487</v>
      </c>
      <c r="O33" s="81" cm="1">
        <f t="array" aca="1" ref="O33" ca="1">N33*K33*OFFSET($X$5:$X$75,B33,0,1)</f>
        <v>1.152529436344081</v>
      </c>
      <c r="P33" s="85">
        <f t="shared" ca="1" si="2"/>
        <v>86.217337513682068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86738.434357810547</v>
      </c>
      <c r="AH33" s="58">
        <f t="shared" si="3"/>
        <v>1734.7686871562109</v>
      </c>
      <c r="AI33" s="61">
        <f t="shared" si="4"/>
        <v>520.43060614686328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3.2932918217362623E-4</v>
      </c>
      <c r="E34" s="47">
        <f t="shared" ca="1" si="1"/>
        <v>3.7103537518046409E-4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22.867142533769535</v>
      </c>
      <c r="J34" s="49" cm="1">
        <f t="array" aca="1" ref="J34" ca="1">E34*(G34-H34)*OFFSET($X$5:$X$75,B34,0,1)</f>
        <v>20.234712869946605</v>
      </c>
      <c r="K34" s="72">
        <f t="shared" ca="1" si="9"/>
        <v>2.473569167869792E-3</v>
      </c>
      <c r="L34" s="67">
        <f t="shared" si="0"/>
        <v>133.49943591543126</v>
      </c>
      <c r="M34" s="68" cm="1">
        <f t="array" aca="1" ref="M34" ca="1">L34*K34*OFFSET($X$5:$X$75,B34,0,1)</f>
        <v>0.20848338865282656</v>
      </c>
      <c r="N34" s="67">
        <f t="shared" si="10"/>
        <v>528.98027456600698</v>
      </c>
      <c r="O34" s="81" cm="1">
        <f t="array" aca="1" ref="O34" ca="1">N34*K34*OFFSET($X$5:$X$75,B34,0,1)</f>
        <v>0.82609787386581757</v>
      </c>
      <c r="P34" s="85">
        <f t="shared" ca="1" si="2"/>
        <v>67.291451329637468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87394.677365391442</v>
      </c>
      <c r="AH34" s="58">
        <f t="shared" si="3"/>
        <v>1747.8935473078288</v>
      </c>
      <c r="AI34" s="61">
        <f t="shared" si="4"/>
        <v>524.3680641923487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2.6121402323231902E-4</v>
      </c>
      <c r="E35" s="47">
        <f t="shared" ca="1" si="1"/>
        <v>2.6598069157735053E-4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17.61416372984587</v>
      </c>
      <c r="J35" s="49" cm="1">
        <f t="array" aca="1" ref="J35" ca="1">E35*(G35-H35)*OFFSET($X$5:$X$75,B35,0,1)</f>
        <v>14.215391449102807</v>
      </c>
      <c r="K35" s="72">
        <f t="shared" ca="1" si="9"/>
        <v>1.7732046105157018E-3</v>
      </c>
      <c r="L35" s="67">
        <f t="shared" si="0"/>
        <v>137.50441899289422</v>
      </c>
      <c r="M35" s="68" cm="1">
        <f t="array" aca="1" ref="M35" ca="1">L35*K35*OFFSET($X$5:$X$75,B35,0,1)</f>
        <v>0.14949522891599323</v>
      </c>
      <c r="N35" s="67">
        <f t="shared" si="10"/>
        <v>533.80384269064166</v>
      </c>
      <c r="O35" s="81" cm="1">
        <f t="array" aca="1" ref="O35" ca="1">N35*K35*OFFSET($X$5:$X$75,B35,0,1)</f>
        <v>0.58035318605577457</v>
      </c>
      <c r="P35" s="85">
        <f t="shared" ca="1" si="2"/>
        <v>51.210592852779008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88163.379094334494</v>
      </c>
      <c r="AH35" s="58">
        <f t="shared" si="3"/>
        <v>1763.2675818866899</v>
      </c>
      <c r="AI35" s="61">
        <f t="shared" si="4"/>
        <v>528.98027456600698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2.0350882507800606E-4</v>
      </c>
      <c r="E36" s="47">
        <f t="shared" ca="1" si="1"/>
        <v>1.8690148435590007E-4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13.315018684295856</v>
      </c>
      <c r="J36" s="49" cm="1">
        <f t="array" aca="1" ref="J36" ca="1">E36*(G36-H36)*OFFSET($X$5:$X$75,B36,0,1)</f>
        <v>9.7892298975543408</v>
      </c>
      <c r="K36" s="72">
        <f t="shared" ca="1" si="9"/>
        <v>1.2460098957060323E-3</v>
      </c>
      <c r="L36" s="67">
        <f t="shared" si="0"/>
        <v>141.62955156268103</v>
      </c>
      <c r="M36" s="68" cm="1">
        <f t="array" aca="1" ref="M36" ca="1">L36*K36*OFFSET($X$5:$X$75,B36,0,1)</f>
        <v>0.10498329258667935</v>
      </c>
      <c r="N36" s="67">
        <f t="shared" si="10"/>
        <v>539.15641756488583</v>
      </c>
      <c r="O36" s="81" cm="1">
        <f t="array" aca="1" ref="O36" ca="1">N36*K36*OFFSET($X$5:$X$75,B36,0,1)</f>
        <v>0.39965116962295638</v>
      </c>
      <c r="P36" s="85">
        <f t="shared" ca="1" si="2"/>
        <v>38.341798818215729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88967.307115106945</v>
      </c>
      <c r="AH36" s="58">
        <f t="shared" si="3"/>
        <v>1779.346142302139</v>
      </c>
      <c r="AI36" s="61">
        <f t="shared" si="4"/>
        <v>533.80384269064166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1.5284536761273556E-4</v>
      </c>
      <c r="E37" s="47">
        <f t="shared" ca="1" si="1"/>
        <v>1.2833993794081415E-4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9.6974211876679668</v>
      </c>
      <c r="J37" s="49" cm="1">
        <f t="array" aca="1" ref="J37" ca="1">E37*(G37-H37)*OFFSET($X$5:$X$75,B37,0,1)</f>
        <v>6.5875619612786647</v>
      </c>
      <c r="K37" s="72">
        <f t="shared" ca="1" si="9"/>
        <v>8.555995862721263E-4</v>
      </c>
      <c r="L37" s="67">
        <f t="shared" si="0"/>
        <v>145.87843810956147</v>
      </c>
      <c r="M37" s="68" cm="1">
        <f t="array" aca="1" ref="M37" ca="1">L37*K37*OFFSET($X$5:$X$75,B37,0,1)</f>
        <v>7.2003222422062294E-2</v>
      </c>
      <c r="N37" s="67">
        <f t="shared" si="10"/>
        <v>544.87315314766533</v>
      </c>
      <c r="O37" s="81" cm="1">
        <f t="array" aca="1" ref="O37" ca="1">N37*K37*OFFSET($X$5:$X$75,B37,0,1)</f>
        <v>0.26894051887528603</v>
      </c>
      <c r="P37" s="85">
        <f t="shared" ca="1" si="2"/>
        <v>27.887721506074367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89859.402927480973</v>
      </c>
      <c r="AH37" s="58">
        <f t="shared" si="3"/>
        <v>1797.1880585496194</v>
      </c>
      <c r="AI37" s="61">
        <f t="shared" si="4"/>
        <v>539.15641756488583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1.1203712852785852E-4</v>
      </c>
      <c r="E38" s="47">
        <f t="shared" ca="1" si="1"/>
        <v>8.6162142107781698E-5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6.8916709458999428</v>
      </c>
      <c r="J38" s="49" cm="1">
        <f t="array" aca="1" ref="J38" ca="1">E38*(G38-H38)*OFFSET($X$5:$X$75,B38,0,1)</f>
        <v>4.3341755212793203</v>
      </c>
      <c r="K38" s="72">
        <f t="shared" ca="1" si="9"/>
        <v>5.7441428071857651E-4</v>
      </c>
      <c r="L38" s="67">
        <f t="shared" si="0"/>
        <v>150.25479125284829</v>
      </c>
      <c r="M38" s="68" cm="1">
        <f t="array" aca="1" ref="M38" ca="1">L38*K38*OFFSET($X$5:$X$75,B38,0,1)</f>
        <v>4.8272790675108923E-2</v>
      </c>
      <c r="N38" s="67">
        <f t="shared" si="10"/>
        <v>550.76064502946906</v>
      </c>
      <c r="O38" s="81" cm="1">
        <f t="array" aca="1" ref="O38" ca="1">N38*K38*OFFSET($X$5:$X$75,B38,0,1)</f>
        <v>0.17694446285480125</v>
      </c>
      <c r="P38" s="85">
        <f t="shared" ca="1" si="2"/>
        <v>19.841000974916817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90812.192191277558</v>
      </c>
      <c r="AH38" s="58">
        <f t="shared" si="3"/>
        <v>1816.2438438255513</v>
      </c>
      <c r="AI38" s="61">
        <f t="shared" si="4"/>
        <v>544.87315314766533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8.0185830505165675E-5</v>
      </c>
      <c r="E39" s="47">
        <f t="shared" ca="1" si="1"/>
        <v>5.6432251512435666E-5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4.7797587492804414</v>
      </c>
      <c r="J39" s="49" cm="1">
        <f t="array" aca="1" ref="J39" ca="1">E39*(G39-H39)*OFFSET($X$5:$X$75,B39,0,1)</f>
        <v>2.7819193814645926</v>
      </c>
      <c r="K39" s="72">
        <f t="shared" ca="1" si="9"/>
        <v>3.7621501008293628E-4</v>
      </c>
      <c r="L39" s="67">
        <f t="shared" si="0"/>
        <v>154.76243499043375</v>
      </c>
      <c r="M39" s="68" cm="1">
        <f t="array" aca="1" ref="M39" ca="1">L39*K39*OFFSET($X$5:$X$75,B39,0,1)</f>
        <v>3.1557043093021347E-2</v>
      </c>
      <c r="N39" s="67">
        <f t="shared" si="10"/>
        <v>556.98460834937691</v>
      </c>
      <c r="O39" s="81" cm="1">
        <f t="array" aca="1" ref="O39" ca="1">N39*K39*OFFSET($X$5:$X$75,B39,0,1)</f>
        <v>0.11357269798008393</v>
      </c>
      <c r="P39" s="85">
        <f t="shared" ca="1" si="2"/>
        <v>13.800263241053552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91793.440838244846</v>
      </c>
      <c r="AH39" s="58">
        <f t="shared" si="3"/>
        <v>1835.868816764897</v>
      </c>
      <c r="AI39" s="61">
        <f t="shared" si="4"/>
        <v>550.76064502946906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5.5975846335676724E-5</v>
      </c>
      <c r="E40" s="47">
        <f t="shared" ca="1" si="1"/>
        <v>3.5939539209795455E-5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3.2318784587115919</v>
      </c>
      <c r="J40" s="49" cm="1">
        <f t="array" aca="1" ref="J40" ca="1">E40*(G40-H40)*OFFSET($X$5:$X$75,B40,0,1)</f>
        <v>1.7362683678421935</v>
      </c>
      <c r="K40" s="72">
        <f t="shared" ca="1" si="9"/>
        <v>2.3959692806533491E-4</v>
      </c>
      <c r="L40" s="67">
        <f t="shared" si="0"/>
        <v>159.40530804014676</v>
      </c>
      <c r="M40" s="68" cm="1">
        <f t="array" aca="1" ref="M40" ca="1">L40*K40*OFFSET($X$5:$X$75,B40,0,1)</f>
        <v>2.0050474754657311E-2</v>
      </c>
      <c r="N40" s="67">
        <f t="shared" si="10"/>
        <v>563.53807451488638</v>
      </c>
      <c r="O40" s="81" cm="1">
        <f t="array" aca="1" ref="O40" ca="1">N40*K40*OFFSET($X$5:$X$75,B40,0,1)</f>
        <v>7.0883498644243245E-2</v>
      </c>
      <c r="P40" s="85">
        <f t="shared" ca="1" si="2"/>
        <v>9.3667146116249036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92830.768058229485</v>
      </c>
      <c r="AH40" s="58">
        <f t="shared" si="3"/>
        <v>1856.6153611645898</v>
      </c>
      <c r="AI40" s="61">
        <f t="shared" si="4"/>
        <v>556.98460834937691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3.6966695017334915E-5</v>
      </c>
      <c r="E41" s="47">
        <f t="shared" ca="1" si="1"/>
        <v>2.2152231377974632E-5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2.0664468291038296</v>
      </c>
      <c r="J41" s="49" cm="1">
        <f t="array" aca="1" ref="J41" ca="1">E41*(G41-H41)*OFFSET($X$5:$X$75,B41,0,1)</f>
        <v>1.0487912149446084</v>
      </c>
      <c r="K41" s="72">
        <f t="shared" ca="1" si="9"/>
        <v>1.4768154251986273E-4</v>
      </c>
      <c r="L41" s="67">
        <f t="shared" si="0"/>
        <v>164.18746728135113</v>
      </c>
      <c r="M41" s="68" cm="1">
        <f t="array" aca="1" ref="M41" ca="1">L41*K41*OFFSET($X$5:$X$75,B41,0,1)</f>
        <v>1.2324409461452957E-2</v>
      </c>
      <c r="N41" s="67">
        <f t="shared" si="10"/>
        <v>570.41387382845335</v>
      </c>
      <c r="O41" s="81" cm="1">
        <f t="array" aca="1" ref="O41" ca="1">N41*K41*OFFSET($X$5:$X$75,B41,0,1)</f>
        <v>4.2816996083561078E-2</v>
      </c>
      <c r="P41" s="85">
        <f t="shared" ca="1" si="2"/>
        <v>6.069032149709364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93923.012419147723</v>
      </c>
      <c r="AH41" s="58">
        <f t="shared" si="3"/>
        <v>1878.4602483829544</v>
      </c>
      <c r="AI41" s="61">
        <f t="shared" si="4"/>
        <v>563.53807451488638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2.3733228308741888E-5</v>
      </c>
      <c r="E42" s="47">
        <f t="shared" ca="1" si="1"/>
        <v>1.3284392418678197E-5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1.2844612331885192</v>
      </c>
      <c r="J42" s="49" cm="1">
        <f t="array" aca="1" ref="J42" ca="1">E42*(G42-H42)*OFFSET($X$5:$X$75,B42,0,1)</f>
        <v>0.61636853402082692</v>
      </c>
      <c r="K42" s="72">
        <f t="shared" ca="1" si="9"/>
        <v>8.8562616124553188E-5</v>
      </c>
      <c r="L42" s="67">
        <f t="shared" si="0"/>
        <v>169.11309129979168</v>
      </c>
      <c r="M42" s="68" cm="1">
        <f t="array" aca="1" ref="M42" ca="1">L42*K42*OFFSET($X$5:$X$75,B42,0,1)</f>
        <v>7.3701806696107154E-3</v>
      </c>
      <c r="N42" s="67">
        <f t="shared" si="10"/>
        <v>577.3851132257638</v>
      </c>
      <c r="O42" s="81" cm="1">
        <f t="array" aca="1" ref="O42" ca="1">N42*K42*OFFSET($X$5:$X$75,B42,0,1)</f>
        <v>2.5163235842420917E-2</v>
      </c>
      <c r="P42" s="85">
        <f t="shared" ca="1" si="2"/>
        <v>3.8265581585911859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95068.978971408884</v>
      </c>
      <c r="AH42" s="58">
        <f t="shared" si="3"/>
        <v>1901.3795794281777</v>
      </c>
      <c r="AI42" s="61">
        <f t="shared" si="4"/>
        <v>570.41387382845335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1.4747334025205398E-5</v>
      </c>
      <c r="E43" s="47">
        <f t="shared" ca="1" si="1"/>
        <v>7.7317493095651819E-6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0.77246048354423968</v>
      </c>
      <c r="J43" s="49" cm="1">
        <f t="array" aca="1" ref="J43" ca="1">E43*(G43-H43)*OFFSET($X$5:$X$75,B43,0,1)</f>
        <v>0.35156347418689088</v>
      </c>
      <c r="K43" s="72">
        <f t="shared" ca="1" si="9"/>
        <v>5.15449953971331E-5</v>
      </c>
      <c r="L43" s="67">
        <f t="shared" si="0"/>
        <v>174.18648403878547</v>
      </c>
      <c r="M43" s="68" cm="1">
        <f t="array" aca="1" ref="M43" ca="1">L43*K43*OFFSET($X$5:$X$75,B43,0,1)</f>
        <v>4.2761211141047525E-3</v>
      </c>
      <c r="N43" s="67">
        <f t="shared" si="10"/>
        <v>584.64614106787485</v>
      </c>
      <c r="O43" s="81" cm="1">
        <f t="array" aca="1" ref="O43" ca="1">N43*K43*OFFSET($X$5:$X$75,B43,0,1)</f>
        <v>1.4352535570690637E-2</v>
      </c>
      <c r="P43" s="85">
        <f t="shared" ca="1" si="2"/>
        <v>2.3389217949054024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96230.852204293973</v>
      </c>
      <c r="AH43" s="58">
        <f t="shared" si="3"/>
        <v>1924.6170440858796</v>
      </c>
      <c r="AI43" s="61">
        <f t="shared" si="4"/>
        <v>577.3851132257638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8.8898774074264778E-6</v>
      </c>
      <c r="E44" s="47">
        <f t="shared" ca="1" si="1"/>
        <v>4.3598868093495945E-6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0.45052419859120346</v>
      </c>
      <c r="J44" s="49" cm="1">
        <f t="array" aca="1" ref="J44" ca="1">E44*(G44-H44)*OFFSET($X$5:$X$75,B44,0,1)</f>
        <v>0.1942801508487291</v>
      </c>
      <c r="K44" s="72">
        <f t="shared" ca="1" si="9"/>
        <v>2.9065912062362521E-5</v>
      </c>
      <c r="L44" s="67">
        <f t="shared" si="0"/>
        <v>179.41207855994898</v>
      </c>
      <c r="M44" s="68" cm="1">
        <f t="array" aca="1" ref="M44" ca="1">L44*K44*OFFSET($X$5:$X$75,B44,0,1)</f>
        <v>2.4029474227197766E-3</v>
      </c>
      <c r="N44" s="67">
        <f t="shared" si="10"/>
        <v>592.18795131931904</v>
      </c>
      <c r="O44" s="81" cm="1">
        <f t="array" aca="1" ref="O44" ca="1">N44*K44*OFFSET($X$5:$X$75,B44,0,1)</f>
        <v>7.9314420902435543E-3</v>
      </c>
      <c r="P44" s="85">
        <f t="shared" ca="1" si="2"/>
        <v>1.3873296437902554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97441.02351131248</v>
      </c>
      <c r="AH44" s="58">
        <f t="shared" si="3"/>
        <v>1948.8204702262497</v>
      </c>
      <c r="AI44" s="61">
        <f t="shared" si="4"/>
        <v>584.64614106787485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5.2471575146852541E-6</v>
      </c>
      <c r="E45" s="47">
        <f t="shared" ca="1" si="1"/>
        <v>2.3724221768331839E-6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0.25731088813650177</v>
      </c>
      <c r="J45" s="49" cm="1">
        <f t="array" aca="1" ref="J45" ca="1">E45*(G45-H45)*OFFSET($X$5:$X$75,B45,0,1)</f>
        <v>0.10360301678385846</v>
      </c>
      <c r="K45" s="72">
        <f t="shared" ca="1" si="9"/>
        <v>1.581614784558645E-5</v>
      </c>
      <c r="L45" s="67">
        <f t="shared" si="0"/>
        <v>184.79444091674748</v>
      </c>
      <c r="M45" s="68" cm="1">
        <f t="array" aca="1" ref="M45" ca="1">L45*K45*OFFSET($X$5:$X$75,B45,0,1)</f>
        <v>1.3031966814340983E-3</v>
      </c>
      <c r="N45" s="67">
        <f t="shared" si="10"/>
        <v>599.7550743836066</v>
      </c>
      <c r="O45" s="81" cm="1">
        <f t="array" aca="1" ref="O45" ca="1">N45*K45*OFFSET($X$5:$X$75,B45,0,1)</f>
        <v>4.2295580902355079E-3</v>
      </c>
      <c r="P45" s="85">
        <f t="shared" ca="1" si="2"/>
        <v>0.80287432201806863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98697.991886553165</v>
      </c>
      <c r="AH45" s="58">
        <f t="shared" si="3"/>
        <v>1973.9598377310633</v>
      </c>
      <c r="AI45" s="61">
        <f t="shared" si="4"/>
        <v>592.18795131931904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2.9788247283457916E-6</v>
      </c>
      <c r="E46" s="47">
        <f t="shared" ca="1" si="1"/>
        <v>1.2294852231054182E-6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0.14125508471275469</v>
      </c>
      <c r="J46" s="49" cm="1">
        <f t="array" aca="1" ref="J46" ca="1">E46*(G46-H46)*OFFSET($X$5:$X$75,B46,0,1)</f>
        <v>5.2617594832136995E-2</v>
      </c>
      <c r="K46" s="72">
        <f t="shared" ca="1" si="9"/>
        <v>8.1965681540680116E-6</v>
      </c>
      <c r="L46" s="67">
        <f t="shared" si="0"/>
        <v>190.33827414424991</v>
      </c>
      <c r="M46" s="68" cm="1">
        <f t="array" aca="1" ref="M46" ca="1">L46*K46*OFFSET($X$5:$X$75,B46,0,1)</f>
        <v>6.7267239512207213E-4</v>
      </c>
      <c r="N46" s="67">
        <f t="shared" si="10"/>
        <v>607.81992079831969</v>
      </c>
      <c r="O46" s="81" cm="1">
        <f t="array" aca="1" ref="O46" ca="1">N46*K46*OFFSET($X$5:$X$75,B46,0,1)</f>
        <v>2.1480896775204136E-3</v>
      </c>
      <c r="P46" s="85">
        <f t="shared" ca="1" si="2"/>
        <v>0.44622455360113994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99959.17906393444</v>
      </c>
      <c r="AH46" s="58">
        <f t="shared" si="3"/>
        <v>1999.1835812786887</v>
      </c>
      <c r="AI46" s="61">
        <f t="shared" si="4"/>
        <v>599.7550743836066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1.5622225038716499E-6</v>
      </c>
      <c r="E47" s="47">
        <f t="shared" ca="1" si="1"/>
        <v>5.9823873038773657E-7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7.1649632159836246E-2</v>
      </c>
      <c r="J47" s="49" cm="1">
        <f t="array" aca="1" ref="J47" ca="1">E47*(G47-H47)*OFFSET($X$5:$X$75,B47,0,1)</f>
        <v>2.5090506281815462E-2</v>
      </c>
      <c r="K47" s="72">
        <f t="shared" ca="1" si="9"/>
        <v>3.988258202616802E-6</v>
      </c>
      <c r="L47" s="67">
        <f t="shared" si="0"/>
        <v>196.04842236857738</v>
      </c>
      <c r="M47" s="68" cm="1">
        <f t="array" aca="1" ref="M47" ca="1">L47*K47*OFFSET($X$5:$X$75,B47,0,1)</f>
        <v>3.260648462657853E-4</v>
      </c>
      <c r="N47" s="67">
        <f t="shared" si="10"/>
        <v>615.87002807117312</v>
      </c>
      <c r="O47" s="81" cm="1">
        <f t="array" aca="1" ref="O47" ca="1">N47*K47*OFFSET($X$5:$X$75,B47,0,1)</f>
        <v>1.0243059525630661E-3</v>
      </c>
      <c r="P47" s="85">
        <f t="shared" ca="1" si="2"/>
        <v>0.23030500217255304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101303.32013305328</v>
      </c>
      <c r="AH47" s="58">
        <f t="shared" si="3"/>
        <v>2026.0664026610655</v>
      </c>
      <c r="AI47" s="61">
        <f t="shared" si="4"/>
        <v>607.81992079831969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7.6845252376302715E-7</v>
      </c>
      <c r="E48" s="47">
        <f t="shared" ca="1" si="1"/>
        <v>2.7416954524882854E-7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3.4081749487508119E-2</v>
      </c>
      <c r="J48" s="49" cm="1">
        <f t="array" aca="1" ref="J48" ca="1">E48*(G48-H48)*OFFSET($X$5:$X$75,B48,0,1)</f>
        <v>1.1268894945375533E-2</v>
      </c>
      <c r="K48" s="72">
        <f t="shared" ca="1" si="9"/>
        <v>1.8277969683574154E-6</v>
      </c>
      <c r="L48" s="67">
        <f t="shared" si="0"/>
        <v>201.92987503963468</v>
      </c>
      <c r="M48" s="68" cm="1">
        <f t="array" aca="1" ref="M48" ca="1">L48*K48*OFFSET($X$5:$X$75,B48,0,1)</f>
        <v>1.488399969647533E-4</v>
      </c>
      <c r="N48" s="67">
        <f t="shared" si="10"/>
        <v>624.13908774749086</v>
      </c>
      <c r="O48" s="81" cm="1">
        <f t="array" aca="1" ref="O48" ca="1">N48*K48*OFFSET($X$5:$X$75,B48,0,1)</f>
        <v>4.6004515135606702E-4</v>
      </c>
      <c r="P48" s="85">
        <f t="shared" ca="1" si="2"/>
        <v>0.11168680099731165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102645.00467852884</v>
      </c>
      <c r="AH48" s="58">
        <f t="shared" si="3"/>
        <v>2052.9000935705767</v>
      </c>
      <c r="AI48" s="61">
        <f t="shared" si="4"/>
        <v>615.87002807117312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3.5280853103140439E-7</v>
      </c>
      <c r="E49" s="47">
        <f t="shared" ca="1" si="1"/>
        <v>1.1777623489705015E-7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1.5129080563699803E-2</v>
      </c>
      <c r="J49" s="49" cm="1">
        <f t="array" aca="1" ref="J49" ca="1">E49*(G49-H49)*OFFSET($X$5:$X$75,B49,0,1)</f>
        <v>4.7440253649083898E-3</v>
      </c>
      <c r="K49" s="72">
        <f t="shared" ca="1" si="9"/>
        <v>7.8517489934555971E-7</v>
      </c>
      <c r="L49" s="67">
        <f t="shared" si="0"/>
        <v>207.98777129082373</v>
      </c>
      <c r="M49" s="68" cm="1">
        <f t="array" aca="1" ref="M49" ca="1">L49*K49*OFFSET($X$5:$X$75,B49,0,1)</f>
        <v>6.3674266527709137E-5</v>
      </c>
      <c r="N49" s="67">
        <f t="shared" si="10"/>
        <v>632.61405802983052</v>
      </c>
      <c r="O49" s="81" cm="1">
        <f t="array" aca="1" ref="O49" ca="1">N49*K49*OFFSET($X$5:$X$75,B49,0,1)</f>
        <v>1.9367117542618844E-4</v>
      </c>
      <c r="P49" s="85">
        <f t="shared" ca="1" si="2"/>
        <v>5.063558145947672E-2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104023.18129124847</v>
      </c>
      <c r="AH49" s="58">
        <f t="shared" si="3"/>
        <v>2080.4636258249693</v>
      </c>
      <c r="AI49" s="61">
        <f t="shared" si="4"/>
        <v>624.13908774749086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1.5043116031791704E-7</v>
      </c>
      <c r="E50" s="47">
        <f t="shared" ca="1" si="1"/>
        <v>4.7188520007781936E-8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6.2363110215408711E-3</v>
      </c>
      <c r="J50" s="49" cm="1">
        <f t="array" aca="1" ref="J50" ca="1">E50*(G50-H50)*OFFSET($X$5:$X$75,B50,0,1)</f>
        <v>1.8627428474707745E-3</v>
      </c>
      <c r="K50" s="72">
        <f t="shared" ca="1" si="9"/>
        <v>3.1459013341710519E-7</v>
      </c>
      <c r="L50" s="67">
        <f t="shared" si="0"/>
        <v>214.22740442954844</v>
      </c>
      <c r="M50" s="68" cm="1">
        <f t="array" aca="1" ref="M50" ca="1">L50*K50*OFFSET($X$5:$X$75,B50,0,1)</f>
        <v>2.5403664548554763E-5</v>
      </c>
      <c r="N50" s="67">
        <f t="shared" si="10"/>
        <v>641.28105613220009</v>
      </c>
      <c r="O50" s="81" cm="1">
        <f t="array" aca="1" ref="O50" ca="1">N50*K50*OFFSET($X$5:$X$75,B50,0,1)</f>
        <v>7.6044840643545232E-5</v>
      </c>
      <c r="P50" s="85">
        <f t="shared" ca="1" si="2"/>
        <v>2.1351775354256922E-2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105435.67633830509</v>
      </c>
      <c r="AH50" s="58">
        <f t="shared" si="3"/>
        <v>2108.7135267661019</v>
      </c>
      <c r="AI50" s="61">
        <f t="shared" si="4"/>
        <v>632.61405802983052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5.9268859260262246E-8</v>
      </c>
      <c r="E51" s="47">
        <f t="shared" ca="1" si="1"/>
        <v>1.7545567958927083E-8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2.3762824749975721E-3</v>
      </c>
      <c r="J51" s="49" cm="1">
        <f t="array" aca="1" ref="J51" ca="1">E51*(G51-H51)*OFFSET($X$5:$X$75,B51,0,1)</f>
        <v>6.7875203479062201E-4</v>
      </c>
      <c r="K51" s="72">
        <f t="shared" ca="1" si="9"/>
        <v>1.1697045309140622E-7</v>
      </c>
      <c r="L51" s="67">
        <f t="shared" si="0"/>
        <v>220.65422656243493</v>
      </c>
      <c r="M51" s="68" cm="1">
        <f t="array" aca="1" ref="M51" ca="1">L51*K51*OFFSET($X$5:$X$75,B51,0,1)</f>
        <v>9.4090592656217215E-6</v>
      </c>
      <c r="N51" s="67">
        <f t="shared" si="10"/>
        <v>649.81981619698877</v>
      </c>
      <c r="O51" s="81" cm="1">
        <f t="array" aca="1" ref="O51" ca="1">N51*K51*OFFSET($X$5:$X$75,B51,0,1)</f>
        <v>2.7709386118841678E-5</v>
      </c>
      <c r="P51" s="85">
        <f t="shared" ca="1" si="2"/>
        <v>8.3300766351501604E-3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106880.17602203335</v>
      </c>
      <c r="AH51" s="58">
        <f t="shared" si="3"/>
        <v>2137.6035204406671</v>
      </c>
      <c r="AI51" s="61">
        <f t="shared" si="4"/>
        <v>641.28105613220009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2.1468943065453125E-8</v>
      </c>
      <c r="E52" s="47">
        <f t="shared" ca="1" si="1"/>
        <v>6.0234038760486836E-9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8.3202784958624613E-4</v>
      </c>
      <c r="J52" s="49" cm="1">
        <f t="array" aca="1" ref="J52" ca="1">E52*(G52-H52)*OFFSET($X$5:$X$75,B52,0,1)</f>
        <v>2.28356243802919E-4</v>
      </c>
      <c r="K52" s="72">
        <f t="shared" ca="1" si="9"/>
        <v>4.0156025872216895E-8</v>
      </c>
      <c r="L52" s="67">
        <f t="shared" si="0"/>
        <v>227.27385335930794</v>
      </c>
      <c r="M52" s="68" cm="1">
        <f t="array" aca="1" ref="M52" ca="1">L52*K52*OFFSET($X$5:$X$75,B52,0,1)</f>
        <v>3.215982555336099E-6</v>
      </c>
      <c r="N52" s="67">
        <f t="shared" si="10"/>
        <v>658.81476584278914</v>
      </c>
      <c r="O52" s="81" cm="1">
        <f t="array" aca="1" ref="O52" ca="1">N52*K52*OFFSET($X$5:$X$75,B52,0,1)</f>
        <v>9.3223957038235982E-6</v>
      </c>
      <c r="P52" s="85">
        <f t="shared" ca="1" si="2"/>
        <v>2.9918617998630822E-3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108303.30269949812</v>
      </c>
      <c r="AH52" s="58">
        <f t="shared" si="3"/>
        <v>2166.0660539899623</v>
      </c>
      <c r="AI52" s="61">
        <f t="shared" si="4"/>
        <v>649.81981619698877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7.1140077015114211E-9</v>
      </c>
      <c r="E53" s="47">
        <f t="shared" ca="1" si="1"/>
        <v>1.8995518348234128E-9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2.664920167348956E-4</v>
      </c>
      <c r="J53" s="49" cm="1">
        <f t="array" aca="1" ref="J53" ca="1">E53*(G53-H53)*OFFSET($X$5:$X$75,B53,0,1)</f>
        <v>7.0574731746235713E-5</v>
      </c>
      <c r="K53" s="72">
        <f t="shared" ca="1" si="9"/>
        <v>1.2663678930715088E-8</v>
      </c>
      <c r="L53" s="67">
        <f t="shared" si="0"/>
        <v>234.09206896008715</v>
      </c>
      <c r="M53" s="68" cm="1">
        <f t="array" aca="1" ref="M53" ca="1">L53*K53*OFFSET($X$5:$X$75,B53,0,1)</f>
        <v>1.0097241607971798E-6</v>
      </c>
      <c r="N53" s="67">
        <f t="shared" si="10"/>
        <v>667.9542638987466</v>
      </c>
      <c r="O53" s="81" cm="1">
        <f t="array" aca="1" ref="O53" ca="1">N53*K53*OFFSET($X$5:$X$75,B53,0,1)</f>
        <v>2.8811294699653151E-6</v>
      </c>
      <c r="P53" s="85">
        <f t="shared" ca="1" si="2"/>
        <v>9.8410586320792559E-4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109802.46097379818</v>
      </c>
      <c r="AH53" s="58">
        <f t="shared" si="3"/>
        <v>2196.0492194759636</v>
      </c>
      <c r="AI53" s="61">
        <f t="shared" si="4"/>
        <v>658.81476584278914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2.1457790561074952E-9</v>
      </c>
      <c r="E54" s="47">
        <f t="shared" ca="1" si="1"/>
        <v>5.4751790437318803E-10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7.8128638161846807E-5</v>
      </c>
      <c r="J54" s="49" cm="1">
        <f t="array" aca="1" ref="J54" ca="1">E54*(G54-H54)*OFFSET($X$5:$X$75,B54,0,1)</f>
        <v>1.993533682610541E-5</v>
      </c>
      <c r="K54" s="73">
        <f t="shared" ca="1" si="9"/>
        <v>3.6501193943802536E-9</v>
      </c>
      <c r="L54" s="69">
        <f t="shared" si="0"/>
        <v>241.11483102888977</v>
      </c>
      <c r="M54" s="70" cm="1">
        <f t="array" aca="1" ref="M54" ca="1">L54*K54*OFFSET($X$5:$X$75,B54,0,1)</f>
        <v>2.8975425731016414E-7</v>
      </c>
      <c r="N54" s="69">
        <f t="shared" si="10"/>
        <v>677.22055089303012</v>
      </c>
      <c r="O54" s="82" cm="1">
        <f t="array" aca="1" ref="O54" ca="1">N54*K54*OFFSET($X$5:$X$75,B54,0,1)</f>
        <v>8.1383437477422804E-7</v>
      </c>
      <c r="P54" s="86">
        <f ca="1">D54*(F54-H54)+E54*(G54-H54)+L54*K54-N54*K54+E55*(G55-H55)</f>
        <v>4.036044339382644E-4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111325.7106497911</v>
      </c>
      <c r="AH54" s="58">
        <f t="shared" si="3"/>
        <v>2226.5142129958222</v>
      </c>
      <c r="AI54" s="61">
        <f t="shared" si="4"/>
        <v>667.9542638987466</v>
      </c>
    </row>
    <row r="55" spans="2:35" ht="17" thickBot="1" x14ac:dyDescent="0.25">
      <c r="B55" s="137" t="s">
        <v>22</v>
      </c>
      <c r="C55" s="138"/>
      <c r="D55" s="50"/>
      <c r="E55" s="51">
        <f ca="1">(1-$S$9)^B54*PRODUCT(OFFSET($AC$5:$AC$124,$C$5,0,B54))</f>
        <v>9.5682240200723684E-10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3.5338618089177929E-5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112870.09181550502</v>
      </c>
      <c r="AH55" s="58">
        <f t="shared" si="3"/>
        <v>2257.4018363101004</v>
      </c>
      <c r="AI55" s="61">
        <f t="shared" si="4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114490.84003640762</v>
      </c>
      <c r="AH56" s="58">
        <f t="shared" si="3"/>
        <v>2289.8168007281524</v>
      </c>
      <c r="AI56" s="61">
        <f t="shared" si="4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116069.84393401587</v>
      </c>
      <c r="AH57" s="58">
        <f t="shared" si="3"/>
        <v>2321.3968786803175</v>
      </c>
      <c r="AI57" s="61">
        <f t="shared" si="4"/>
        <v>696.41906360409519</v>
      </c>
    </row>
    <row r="58" spans="2:35" ht="17" thickBot="1" x14ac:dyDescent="0.25">
      <c r="B58" s="135" t="s">
        <v>24</v>
      </c>
      <c r="C58" s="136"/>
      <c r="D58" s="54">
        <f ca="1">SUM(D5:E55)</f>
        <v>0.99999999999999967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117722.41117889502</v>
      </c>
      <c r="AH58" s="58">
        <f t="shared" si="3"/>
        <v>2354.4482235779005</v>
      </c>
      <c r="AI58" s="61">
        <f t="shared" si="4"/>
        <v>706.33446707337021</v>
      </c>
    </row>
    <row r="59" spans="2:35" ht="17" thickBot="1" x14ac:dyDescent="0.25">
      <c r="B59" s="135" t="s">
        <v>23</v>
      </c>
      <c r="C59" s="136"/>
      <c r="D59" s="36" t="b">
        <f ca="1">D58=1</f>
        <v>1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119386.56792139384</v>
      </c>
      <c r="AH59" s="58">
        <f t="shared" si="3"/>
        <v>2387.7313584278768</v>
      </c>
      <c r="AI59" s="61">
        <f t="shared" si="4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121058.51101697826</v>
      </c>
      <c r="AH60" s="58">
        <f t="shared" si="3"/>
        <v>2421.1702203395653</v>
      </c>
      <c r="AI60" s="61">
        <f t="shared" si="4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122734.22970645445</v>
      </c>
      <c r="AH61" s="58">
        <f t="shared" si="3"/>
        <v>2454.684594129089</v>
      </c>
      <c r="AI61" s="61">
        <f t="shared" si="4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124480.43764468047</v>
      </c>
      <c r="AH62" s="58">
        <f t="shared" si="3"/>
        <v>2489.6087528936096</v>
      </c>
      <c r="AI62" s="61">
        <f t="shared" si="4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126299.47453411572</v>
      </c>
      <c r="AH63" s="58">
        <f t="shared" si="3"/>
        <v>2525.9894906823147</v>
      </c>
      <c r="AI63" s="61">
        <f t="shared" si="4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128042.61799282162</v>
      </c>
      <c r="AH64" s="58">
        <f t="shared" si="3"/>
        <v>2560.8523598564325</v>
      </c>
      <c r="AI64" s="61">
        <f t="shared" si="4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129853.96258197843</v>
      </c>
      <c r="AH65" s="58">
        <f t="shared" si="3"/>
        <v>2597.0792516395686</v>
      </c>
      <c r="AI65" s="61">
        <f t="shared" si="4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131735.71374077932</v>
      </c>
      <c r="AH66" s="58">
        <f t="shared" si="3"/>
        <v>2634.7142748155866</v>
      </c>
      <c r="AI66" s="61">
        <f t="shared" si="4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133607.31861030194</v>
      </c>
      <c r="AH67" s="58">
        <f t="shared" si="3"/>
        <v>2672.1463722060389</v>
      </c>
      <c r="AI67" s="61">
        <f t="shared" si="4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135548.88257882578</v>
      </c>
      <c r="AH68" s="58">
        <f t="shared" si="3"/>
        <v>2710.9776515765157</v>
      </c>
      <c r="AI68" s="61">
        <f t="shared" si="4"/>
        <v>813.2932954729547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137474.66216804241</v>
      </c>
      <c r="AH69" s="58">
        <f t="shared" si="3"/>
        <v>2749.4932433608483</v>
      </c>
      <c r="AI69" s="61">
        <f t="shared" si="4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139469.63644350096</v>
      </c>
      <c r="AH70" s="58">
        <f t="shared" ref="AH70:AH75" si="14">AG70*$S$7</f>
        <v>2789.3927288700193</v>
      </c>
      <c r="AI70" s="61">
        <f t="shared" ref="AI70:AI75" si="15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141442.63242939816</v>
      </c>
      <c r="AH71" s="58">
        <f t="shared" si="14"/>
        <v>2828.8526485879634</v>
      </c>
      <c r="AI71" s="61">
        <f t="shared" si="15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143483.70905870144</v>
      </c>
      <c r="AH72" s="58">
        <f t="shared" si="14"/>
        <v>2869.6741811740289</v>
      </c>
      <c r="AI72" s="61">
        <f t="shared" si="15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145496.02922863211</v>
      </c>
      <c r="AH73" s="58">
        <f t="shared" si="14"/>
        <v>2909.9205845726424</v>
      </c>
      <c r="AI73" s="61">
        <f t="shared" si="15"/>
        <v>872.97617537179269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147574.93613988644</v>
      </c>
      <c r="AH74" s="58">
        <f t="shared" si="14"/>
        <v>2951.498722797729</v>
      </c>
      <c r="AI74" s="61">
        <f t="shared" si="15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149722.4701073771</v>
      </c>
      <c r="AH75" s="63">
        <f t="shared" si="14"/>
        <v>2994.4494021475421</v>
      </c>
      <c r="AI75" s="64">
        <f t="shared" si="15"/>
        <v>898.33482064426266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9">
    <mergeCell ref="L3:M3"/>
    <mergeCell ref="N3:O3"/>
    <mergeCell ref="B55:C55"/>
    <mergeCell ref="R27:S27"/>
    <mergeCell ref="B58:C58"/>
    <mergeCell ref="B59:C59"/>
    <mergeCell ref="D3:E3"/>
    <mergeCell ref="F3:G3"/>
    <mergeCell ref="I3:J3"/>
  </mergeCells>
  <conditionalFormatting sqref="D59">
    <cfRule type="cellIs" dxfId="3" priority="1" operator="equal">
      <formula>FALSE</formula>
    </cfRule>
    <cfRule type="cellIs" dxfId="2" priority="2" operator="equal">
      <formula>TRUE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4F11-314B-A74F-9D0C-AB9E6C40E6FC}">
  <dimension ref="A1:AI124"/>
  <sheetViews>
    <sheetView showGridLines="0" zoomScaleNormal="100" workbookViewId="0"/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59</v>
      </c>
    </row>
    <row r="2" spans="1:35" ht="17" thickBot="1" x14ac:dyDescent="0.25"/>
    <row r="3" spans="1:35" ht="17" thickBot="1" x14ac:dyDescent="0.25">
      <c r="D3" s="139" t="s">
        <v>29</v>
      </c>
      <c r="E3" s="140"/>
      <c r="F3" s="139" t="s">
        <v>25</v>
      </c>
      <c r="G3" s="140"/>
      <c r="I3" s="139" t="s">
        <v>26</v>
      </c>
      <c r="J3" s="140"/>
      <c r="L3" s="131" t="s">
        <v>33</v>
      </c>
      <c r="M3" s="132"/>
      <c r="N3" s="133" t="s">
        <v>34</v>
      </c>
      <c r="O3" s="134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7.3184065000000001E-3</v>
      </c>
      <c r="E5" s="43">
        <f>$S$9</f>
        <v>0.15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806.28811716624671</v>
      </c>
      <c r="J5" s="45" cm="1">
        <f t="array" aca="1" ref="J5" ca="1">E5*(G5-H5)*OFFSET($X$5:$X$75,B5,0,1)</f>
        <v>14696.99474540357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14928.224924905977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5.6767860703690739E-3</v>
      </c>
      <c r="E6" s="47">
        <f t="shared" ref="E6:E54" ca="1" si="1">(1-$S$9)^B5*PRODUCT(OFFSET($AC$5:$AC$124,$C$5,0,B5))*$S$9</f>
        <v>0.12640223902499997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618.91241664624238</v>
      </c>
      <c r="J6" s="49" cm="1">
        <f t="array" aca="1" ref="J6" ca="1">E6*(G6-H6)*OFFSET($X$5:$X$75,B6,0,1)</f>
        <v>12137.164939895509</v>
      </c>
      <c r="K6" s="72">
        <f ca="1">K5-D5-E5</f>
        <v>0.84268159349999994</v>
      </c>
      <c r="L6" s="67">
        <f t="shared" si="0"/>
        <v>52.019999999999996</v>
      </c>
      <c r="M6" s="68" cm="1">
        <f t="array" aca="1" ref="M6" ca="1">L6*K6*OFFSET($X$5:$X$75,B6,0,1)</f>
        <v>43.455705775597835</v>
      </c>
      <c r="N6" s="67">
        <f>AI7</f>
        <v>593.14978041087761</v>
      </c>
      <c r="O6" s="81" cm="1">
        <f t="array" aca="1" ref="O6" ca="1">N6*K6*OFFSET($X$5:$X$75,B6,0,1)</f>
        <v>495.49677697800001</v>
      </c>
      <c r="P6" s="85">
        <f t="shared" ref="P6:P53" ca="1" si="2">D6*(F6-H6)+E6*(G6-H6)+L6*K6-N6*K6</f>
        <v>12411.796634041673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69" si="3">AG6*$S$7</f>
        <v>1996.5030607143231</v>
      </c>
      <c r="AI6" s="61">
        <f t="shared" ref="AI6:AI69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5.2807637549126376E-3</v>
      </c>
      <c r="E7" s="47">
        <f t="shared" ca="1" si="1"/>
        <v>0.10659038526069463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568.6580397773248</v>
      </c>
      <c r="J7" s="49" cm="1">
        <f t="array" aca="1" ref="J7" ca="1">E7*(G7-H7)*OFFSET($X$5:$X$75,B7,0,1)</f>
        <v>10030.114469761744</v>
      </c>
      <c r="K7" s="72">
        <f t="shared" ref="K7:K54" ca="1" si="9">K6-D6-E6</f>
        <v>0.71060256840463087</v>
      </c>
      <c r="L7" s="67">
        <f t="shared" si="0"/>
        <v>53.060399999999994</v>
      </c>
      <c r="M7" s="68" cm="1">
        <f t="array" aca="1" ref="M7" ca="1">L7*K7*OFFSET($X$5:$X$75,B7,0,1)</f>
        <v>36.917987792895822</v>
      </c>
      <c r="N7" s="67">
        <f t="shared" ref="N7:N54" si="10">AI8</f>
        <v>588.52195962853375</v>
      </c>
      <c r="O7" s="81" cm="1">
        <f t="array" aca="1" ref="O7" ca="1">N7*K7*OFFSET($X$5:$X$75,B7,0,1)</f>
        <v>409.47762401748452</v>
      </c>
      <c r="P7" s="85">
        <f t="shared" ca="1" si="2"/>
        <v>10444.174024332875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98858.296735146258</v>
      </c>
      <c r="AH7" s="58">
        <f t="shared" si="3"/>
        <v>1977.1659347029251</v>
      </c>
      <c r="AI7" s="61">
        <f t="shared" si="4"/>
        <v>593.14978041087761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4.9590501599401388E-3</v>
      </c>
      <c r="E8" s="47">
        <f t="shared" ca="1" si="1"/>
        <v>8.9809712908353545E-2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527.60756194598457</v>
      </c>
      <c r="J8" s="49" cm="1">
        <f t="array" aca="1" ref="J8" ca="1">E8*(G8-H8)*OFFSET($X$5:$X$75,B8,0,1)</f>
        <v>8282.0243553750515</v>
      </c>
      <c r="K8" s="72">
        <f t="shared" ca="1" si="9"/>
        <v>0.59873141938902363</v>
      </c>
      <c r="L8" s="67">
        <f t="shared" si="0"/>
        <v>54.121608000000002</v>
      </c>
      <c r="M8" s="68" cm="1">
        <f t="array" aca="1" ref="M8" ca="1">L8*K8*OFFSET($X$5:$X$75,B8,0,1)</f>
        <v>31.347400705575616</v>
      </c>
      <c r="N8" s="67">
        <f t="shared" si="10"/>
        <v>583.75509282094652</v>
      </c>
      <c r="O8" s="81" cm="1">
        <f t="array" aca="1" ref="O8" ca="1">N8*K8*OFFSET($X$5:$X$75,B8,0,1)</f>
        <v>338.1127332465565</v>
      </c>
      <c r="P8" s="85">
        <f t="shared" ca="1" si="2"/>
        <v>8789.5485590655317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98086.993271422281</v>
      </c>
      <c r="AH8" s="58">
        <f t="shared" si="3"/>
        <v>1961.7398654284457</v>
      </c>
      <c r="AI8" s="61">
        <f t="shared" si="4"/>
        <v>588.52195962853375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4.6022386336931785E-3</v>
      </c>
      <c r="E9" s="47">
        <f t="shared" ca="1" si="1"/>
        <v>7.5594398448109487E-2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484.00313099464444</v>
      </c>
      <c r="J9" s="49" cm="1">
        <f t="array" aca="1" ref="J9" ca="1">E9*(G9-H9)*OFFSET($X$5:$X$75,B9,0,1)</f>
        <v>6831.6891654065967</v>
      </c>
      <c r="K9" s="72">
        <f t="shared" ca="1" si="9"/>
        <v>0.50396265632073001</v>
      </c>
      <c r="L9" s="67">
        <f t="shared" si="0"/>
        <v>55.204040159999998</v>
      </c>
      <c r="M9" s="68" cm="1">
        <f t="array" aca="1" ref="M9" ca="1">L9*K9*OFFSET($X$5:$X$75,B9,0,1)</f>
        <v>26.603240552550496</v>
      </c>
      <c r="N9" s="67">
        <f t="shared" si="10"/>
        <v>578.74897014169665</v>
      </c>
      <c r="O9" s="81" cm="1">
        <f t="array" aca="1" ref="O9" ca="1">N9*K9*OFFSET($X$5:$X$75,B9,0,1)</f>
        <v>278.90346481155848</v>
      </c>
      <c r="P9" s="85">
        <f t="shared" ca="1" si="2"/>
        <v>7386.6579975674458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97292.515470157741</v>
      </c>
      <c r="AH9" s="58">
        <f t="shared" si="3"/>
        <v>1945.8503094031548</v>
      </c>
      <c r="AI9" s="61">
        <f t="shared" si="4"/>
        <v>583.75509282094652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4.2293950599500349E-3</v>
      </c>
      <c r="E10" s="47">
        <f t="shared" ca="1" si="1"/>
        <v>6.3564902885839075E-2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439.56143978105973</v>
      </c>
      <c r="J10" s="49" cm="1">
        <f t="array" aca="1" ref="J10" ca="1">E10*(G10-H10)*OFFSET($X$5:$X$75,B10,0,1)</f>
        <v>5629.6471261049619</v>
      </c>
      <c r="K10" s="72">
        <f t="shared" ca="1" si="9"/>
        <v>0.42376601923892732</v>
      </c>
      <c r="L10" s="67">
        <f t="shared" si="0"/>
        <v>56.308120963200004</v>
      </c>
      <c r="M10" s="68" cm="1">
        <f t="array" aca="1" ref="M10" ca="1">L10*K10*OFFSET($X$5:$X$75,B10,0,1)</f>
        <v>22.548869952389289</v>
      </c>
      <c r="N10" s="67">
        <f t="shared" si="10"/>
        <v>573.9235037030943</v>
      </c>
      <c r="O10" s="81" cm="1">
        <f t="array" aca="1" ref="O10" ca="1">N10*K10*OFFSET($X$5:$X$75,B10,0,1)</f>
        <v>229.83055066032921</v>
      </c>
      <c r="P10" s="85">
        <f t="shared" ca="1" si="2"/>
        <v>6203.1570839370588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96458.161690282781</v>
      </c>
      <c r="AH10" s="58">
        <f t="shared" si="3"/>
        <v>1929.1632338056556</v>
      </c>
      <c r="AI10" s="61">
        <f t="shared" si="4"/>
        <v>578.74897014169665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3.9167127088949568E-3</v>
      </c>
      <c r="E11" s="47">
        <f t="shared" ca="1" si="1"/>
        <v>5.3395758193970702E-2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402.11625501675968</v>
      </c>
      <c r="J11" s="49" cm="1">
        <f t="array" aca="1" ref="J11" ca="1">E11*(G11-H11)*OFFSET($X$5:$X$75,B11,0,1)</f>
        <v>4634.4252024172683</v>
      </c>
      <c r="K11" s="72">
        <f t="shared" ca="1" si="9"/>
        <v>0.35597172129313825</v>
      </c>
      <c r="L11" s="67">
        <f t="shared" si="0"/>
        <v>57.434283382463988</v>
      </c>
      <c r="M11" s="68" cm="1">
        <f t="array" aca="1" ref="M11" ca="1">L11*K11*OFFSET($X$5:$X$75,B11,0,1)</f>
        <v>19.085471871945874</v>
      </c>
      <c r="N11" s="67">
        <f t="shared" si="10"/>
        <v>569.36597166119952</v>
      </c>
      <c r="O11" s="81" cm="1">
        <f t="array" aca="1" ref="O11" ca="1">N11*K11*OFFSET($X$5:$X$75,B11,0,1)</f>
        <v>189.20090226634193</v>
      </c>
      <c r="P11" s="85">
        <f t="shared" ca="1" si="2"/>
        <v>5213.0744762597478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95653.917283849049</v>
      </c>
      <c r="AH11" s="58">
        <f t="shared" si="3"/>
        <v>1913.0783456769809</v>
      </c>
      <c r="AI11" s="61">
        <f t="shared" si="4"/>
        <v>573.9235037030943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3.6266491434141157E-3</v>
      </c>
      <c r="E12" s="47">
        <f t="shared" ca="1" si="1"/>
        <v>4.4798887558540841E-2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367.45749498113423</v>
      </c>
      <c r="J12" s="49" cm="1">
        <f t="array" aca="1" ref="J12" ca="1">E12*(G12-H12)*OFFSET($X$5:$X$75,B12,0,1)</f>
        <v>3810.4982595828078</v>
      </c>
      <c r="K12" s="72">
        <f t="shared" ca="1" si="9"/>
        <v>0.29865925039027263</v>
      </c>
      <c r="L12" s="67">
        <f t="shared" si="0"/>
        <v>58.582969050113277</v>
      </c>
      <c r="M12" s="68" cm="1">
        <f t="array" aca="1" ref="M12" ca="1">L12*K12*OFFSET($X$5:$X$75,B12,0,1)</f>
        <v>16.11889260134031</v>
      </c>
      <c r="N12" s="67">
        <f t="shared" si="10"/>
        <v>565.38714223441673</v>
      </c>
      <c r="O12" s="81" cm="1">
        <f t="array" aca="1" ref="O12" ca="1">N12*K12*OFFSET($X$5:$X$75,B12,0,1)</f>
        <v>155.56423260247271</v>
      </c>
      <c r="P12" s="85">
        <f t="shared" ca="1" si="2"/>
        <v>4383.6245925443418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94894.328610199926</v>
      </c>
      <c r="AH12" s="58">
        <f t="shared" si="3"/>
        <v>1897.8865722039986</v>
      </c>
      <c r="AI12" s="61">
        <f t="shared" si="4"/>
        <v>569.36597166119952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3.3674493858195575E-3</v>
      </c>
      <c r="E13" s="47">
        <f t="shared" ca="1" si="1"/>
        <v>3.7535057053247611E-2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336.44144769778063</v>
      </c>
      <c r="J13" s="49" cm="1">
        <f t="array" aca="1" ref="J13" ca="1">E13*(G13-H13)*OFFSET($X$5:$X$75,B13,0,1)</f>
        <v>3128.7950174430343</v>
      </c>
      <c r="K13" s="72">
        <f t="shared" ca="1" si="9"/>
        <v>0.2502337136883177</v>
      </c>
      <c r="L13" s="67">
        <f t="shared" si="0"/>
        <v>59.754628431115542</v>
      </c>
      <c r="M13" s="68" cm="1">
        <f t="array" aca="1" ref="M13" ca="1">L13*K13*OFFSET($X$5:$X$75,B13,0,1)</f>
        <v>13.583512050477655</v>
      </c>
      <c r="N13" s="67">
        <f t="shared" si="10"/>
        <v>561.90792203549415</v>
      </c>
      <c r="O13" s="81" cm="1">
        <f t="array" aca="1" ref="O13" ca="1">N13*K13*OFFSET($X$5:$X$75,B13,0,1)</f>
        <v>127.73375436560305</v>
      </c>
      <c r="P13" s="85">
        <f t="shared" ca="1" si="2"/>
        <v>3688.8491978166935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94231.190372402794</v>
      </c>
      <c r="AH13" s="58">
        <f t="shared" si="3"/>
        <v>1884.6238074480559</v>
      </c>
      <c r="AI13" s="61">
        <f t="shared" si="4"/>
        <v>565.38714223441673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3.1027147944374506E-3</v>
      </c>
      <c r="E14" s="47">
        <f t="shared" ca="1" si="1"/>
        <v>3.1399681087387527E-2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305.41637192215217</v>
      </c>
      <c r="J14" s="49" cm="1">
        <f t="array" aca="1" ref="J14" ca="1">E14*(G14-H14)*OFFSET($X$5:$X$75,B14,0,1)</f>
        <v>2565.0204841139812</v>
      </c>
      <c r="K14" s="72">
        <f t="shared" ca="1" si="9"/>
        <v>0.20933120724925053</v>
      </c>
      <c r="L14" s="67">
        <f t="shared" si="0"/>
        <v>60.949720999737856</v>
      </c>
      <c r="M14" s="68" cm="1">
        <f t="array" aca="1" ref="M14" ca="1">L14*K14*OFFSET($X$5:$X$75,B14,0,1)</f>
        <v>11.419377815103534</v>
      </c>
      <c r="N14" s="67">
        <f t="shared" si="10"/>
        <v>558.91940706792252</v>
      </c>
      <c r="O14" s="81" cm="1">
        <f t="array" aca="1" ref="O14" ca="1">N14*K14*OFFSET($X$5:$X$75,B14,0,1)</f>
        <v>104.71765535283922</v>
      </c>
      <c r="P14" s="85">
        <f t="shared" ca="1" si="2"/>
        <v>3102.8502027081004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93651.320339249025</v>
      </c>
      <c r="AH14" s="58">
        <f t="shared" si="3"/>
        <v>1873.0264067849805</v>
      </c>
      <c r="AI14" s="61">
        <f t="shared" si="4"/>
        <v>561.90792203549415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2.8833625106035529E-3</v>
      </c>
      <c r="E15" s="47">
        <f t="shared" ca="1" si="1"/>
        <v>2.6224321705113785E-2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279.64632579256033</v>
      </c>
      <c r="J15" s="49" cm="1">
        <f t="array" aca="1" ref="J15" ca="1">E15*(G15-H15)*OFFSET($X$5:$X$75,B15,0,1)</f>
        <v>2099.4011342525423</v>
      </c>
      <c r="K15" s="72">
        <f t="shared" ca="1" si="9"/>
        <v>0.17482881136742556</v>
      </c>
      <c r="L15" s="67">
        <f t="shared" si="0"/>
        <v>62.1687154197326</v>
      </c>
      <c r="M15" s="68" cm="1">
        <f t="array" aca="1" ref="M15" ca="1">L15*K15*OFFSET($X$5:$X$75,B15,0,1)</f>
        <v>9.5847558214218402</v>
      </c>
      <c r="N15" s="67">
        <f t="shared" si="10"/>
        <v>555.92454913136362</v>
      </c>
      <c r="O15" s="81" cm="1">
        <f t="array" aca="1" ref="O15" ca="1">N15*K15*OFFSET($X$5:$X$75,B15,0,1)</f>
        <v>85.708720577277575</v>
      </c>
      <c r="P15" s="85">
        <f t="shared" ca="1" si="2"/>
        <v>2611.459866266438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93153.234511320421</v>
      </c>
      <c r="AH15" s="58">
        <f t="shared" si="3"/>
        <v>1863.0646902264084</v>
      </c>
      <c r="AI15" s="61">
        <f t="shared" si="4"/>
        <v>558.91940706792252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2.6194042922704393E-3</v>
      </c>
      <c r="E16" s="47">
        <f t="shared" ca="1" si="1"/>
        <v>2.1858169072756183E-2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250.34637367195577</v>
      </c>
      <c r="J16" s="49" cm="1">
        <f t="array" aca="1" ref="J16" ca="1">E16*(G16-H16)*OFFSET($X$5:$X$75,B16,0,1)</f>
        <v>1714.8671825658087</v>
      </c>
      <c r="K16" s="72">
        <f t="shared" ca="1" si="9"/>
        <v>0.14572112715170821</v>
      </c>
      <c r="L16" s="67">
        <f t="shared" si="0"/>
        <v>63.412089728127263</v>
      </c>
      <c r="M16" s="68" cm="1">
        <f t="array" aca="1" ref="M16" ca="1">L16*K16*OFFSET($X$5:$X$75,B16,0,1)</f>
        <v>8.0300757489811225</v>
      </c>
      <c r="N16" s="67">
        <f t="shared" si="10"/>
        <v>552.85727430166355</v>
      </c>
      <c r="O16" s="81" cm="1">
        <f t="array" aca="1" ref="O16" ca="1">N16*K16*OFFSET($X$5:$X$75,B16,0,1)</f>
        <v>70.010084986182079</v>
      </c>
      <c r="P16" s="85">
        <f t="shared" ca="1" si="2"/>
        <v>2190.1155532562707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92654.091521893934</v>
      </c>
      <c r="AH16" s="58">
        <f t="shared" si="3"/>
        <v>1853.0818304378788</v>
      </c>
      <c r="AI16" s="61">
        <f t="shared" si="4"/>
        <v>555.92454913136362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2.4011863293667275E-3</v>
      </c>
      <c r="E17" s="47">
        <f t="shared" ca="1" si="1"/>
        <v>1.8186533068002188E-2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226.1438836941702</v>
      </c>
      <c r="J17" s="49" cm="1">
        <f t="array" aca="1" ref="J17" ca="1">E17*(G17-H17)*OFFSET($X$5:$X$75,B17,0,1)</f>
        <v>1398.2736348065284</v>
      </c>
      <c r="K17" s="72">
        <f t="shared" ca="1" si="9"/>
        <v>0.12124355378668157</v>
      </c>
      <c r="L17" s="67">
        <f t="shared" si="0"/>
        <v>64.680331522689798</v>
      </c>
      <c r="M17" s="68" cm="1">
        <f t="array" aca="1" ref="M17" ca="1">L17*K17*OFFSET($X$5:$X$75,B17,0,1)</f>
        <v>6.7154661384373187</v>
      </c>
      <c r="N17" s="67">
        <f t="shared" si="10"/>
        <v>549.81791919479417</v>
      </c>
      <c r="O17" s="81" cm="1">
        <f t="array" aca="1" ref="O17" ca="1">N17*K17*OFFSET($X$5:$X$75,B17,0,1)</f>
        <v>57.085106580869272</v>
      </c>
      <c r="P17" s="85">
        <f t="shared" ca="1" si="2"/>
        <v>1838.1149588775211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92142.879050277261</v>
      </c>
      <c r="AH17" s="58">
        <f t="shared" si="3"/>
        <v>1842.8575810055452</v>
      </c>
      <c r="AI17" s="61">
        <f t="shared" si="4"/>
        <v>552.85727430166355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2.1705653623013722E-3</v>
      </c>
      <c r="E18" s="47">
        <f t="shared" ca="1" si="1"/>
        <v>1.5098375158396854E-2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201.57594332285217</v>
      </c>
      <c r="J18" s="49" cm="1">
        <f t="array" aca="1" ref="J18" ca="1">E18*(G18-H18)*OFFSET($X$5:$X$75,B18,0,1)</f>
        <v>1137.6218931039787</v>
      </c>
      <c r="K18" s="72">
        <f t="shared" ca="1" si="9"/>
        <v>0.10065583438931265</v>
      </c>
      <c r="L18" s="67">
        <f t="shared" si="0"/>
        <v>65.973938153143607</v>
      </c>
      <c r="M18" s="68" cm="1">
        <f t="array" aca="1" ref="M18" ca="1">L18*K18*OFFSET($X$5:$X$75,B18,0,1)</f>
        <v>5.6074250769715492</v>
      </c>
      <c r="N18" s="67">
        <f t="shared" si="10"/>
        <v>546.43450725048956</v>
      </c>
      <c r="O18" s="81" cm="1">
        <f t="array" aca="1" ref="O18" ca="1">N18*K18*OFFSET($X$5:$X$75,B18,0,1)</f>
        <v>46.443954153023157</v>
      </c>
      <c r="P18" s="85">
        <f t="shared" ca="1" si="2"/>
        <v>1537.6002725961439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91636.319865799029</v>
      </c>
      <c r="AH18" s="58">
        <f t="shared" si="3"/>
        <v>1832.7263973159806</v>
      </c>
      <c r="AI18" s="61">
        <f t="shared" si="4"/>
        <v>549.81791919479417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1.9999490944856003E-3</v>
      </c>
      <c r="E19" s="47">
        <f t="shared" ca="1" si="1"/>
        <v>1.2508034080292116E-2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183.50102596308685</v>
      </c>
      <c r="J19" s="49" cm="1">
        <f t="array" aca="1" ref="J19" ca="1">E19*(G19-H19)*OFFSET($X$5:$X$75,B19,0,1)</f>
        <v>923.59604948026993</v>
      </c>
      <c r="K19" s="72">
        <f t="shared" ca="1" si="9"/>
        <v>8.3386893868614434E-2</v>
      </c>
      <c r="L19" s="67">
        <f t="shared" si="0"/>
        <v>67.293416916206468</v>
      </c>
      <c r="M19" s="68" cm="1">
        <f t="array" aca="1" ref="M19" ca="1">L19*K19*OFFSET($X$5:$X$75,B19,0,1)</f>
        <v>4.6814050304122139</v>
      </c>
      <c r="N19" s="67">
        <f t="shared" si="10"/>
        <v>542.01395740123576</v>
      </c>
      <c r="O19" s="81" cm="1">
        <f t="array" aca="1" ref="O19" ca="1">N19*K19*OFFSET($X$5:$X$75,B19,0,1)</f>
        <v>37.706316353222519</v>
      </c>
      <c r="P19" s="85">
        <f t="shared" ca="1" si="2"/>
        <v>1287.4418477607912</v>
      </c>
      <c r="R19" s="87" t="s">
        <v>43</v>
      </c>
      <c r="S19" s="89">
        <f ca="1">SUM(I5:J55)</f>
        <v>89915.752039218351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91072.417875081592</v>
      </c>
      <c r="AH19" s="58">
        <f t="shared" si="3"/>
        <v>1821.4483575016318</v>
      </c>
      <c r="AI19" s="61">
        <f t="shared" si="4"/>
        <v>546.43450725048956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1.8439570771085069E-3</v>
      </c>
      <c r="E20" s="47">
        <f t="shared" ca="1" si="1"/>
        <v>1.0331836604075457E-2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167.55847233030565</v>
      </c>
      <c r="J20" s="49" cm="1">
        <f t="array" aca="1" ref="J20" ca="1">E20*(G20-H20)*OFFSET($X$5:$X$75,B20,0,1)</f>
        <v>747.64524853176181</v>
      </c>
      <c r="K20" s="72">
        <f t="shared" ca="1" si="9"/>
        <v>6.8878910693836712E-2</v>
      </c>
      <c r="L20" s="67">
        <f t="shared" si="0"/>
        <v>68.639285254530606</v>
      </c>
      <c r="M20" s="68" cm="1">
        <f t="array" aca="1" ref="M20" ca="1">L20*K20*OFFSET($X$5:$X$75,B20,0,1)</f>
        <v>3.9062577114424748</v>
      </c>
      <c r="N20" s="67">
        <f t="shared" si="10"/>
        <v>536.34040607686518</v>
      </c>
      <c r="O20" s="81" cm="1">
        <f t="array" aca="1" ref="O20" ca="1">N20*K20*OFFSET($X$5:$X$75,B20,0,1)</f>
        <v>30.523101157403946</v>
      </c>
      <c r="P20" s="85">
        <f t="shared" ca="1" si="2"/>
        <v>1075.4693207015594</v>
      </c>
      <c r="R20" s="87" t="s">
        <v>44</v>
      </c>
      <c r="S20" s="89">
        <f ca="1">SUM(M5:M54)</f>
        <v>327.37266716843146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90335.659566872622</v>
      </c>
      <c r="AH20" s="58">
        <f t="shared" si="3"/>
        <v>1806.7131913374524</v>
      </c>
      <c r="AI20" s="61">
        <f t="shared" si="4"/>
        <v>542.01395740123576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1.7188062599626339E-3</v>
      </c>
      <c r="E21" s="47">
        <f t="shared" ca="1" si="1"/>
        <v>8.5054675518978651E-3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154.8858735508951</v>
      </c>
      <c r="J21" s="49" cm="1">
        <f t="array" aca="1" ref="J21" ca="1">E21*(G21-H21)*OFFSET($X$5:$X$75,B21,0,1)</f>
        <v>603.17194696506829</v>
      </c>
      <c r="K21" s="72">
        <f t="shared" ca="1" si="9"/>
        <v>5.6703117012652751E-2</v>
      </c>
      <c r="L21" s="67">
        <f t="shared" si="0"/>
        <v>70.012070959621227</v>
      </c>
      <c r="M21" s="68" cm="1">
        <f t="array" aca="1" ref="M21" ca="1">L21*K21*OFFSET($X$5:$X$75,B21,0,1)</f>
        <v>3.2527525406278861</v>
      </c>
      <c r="N21" s="67">
        <f t="shared" si="10"/>
        <v>530.02614638744012</v>
      </c>
      <c r="O21" s="81" cm="1">
        <f t="array" aca="1" ref="O21" ca="1">N21*K21*OFFSET($X$5:$X$75,B21,0,1)</f>
        <v>24.624952106548587</v>
      </c>
      <c r="P21" s="85">
        <f t="shared" ca="1" si="2"/>
        <v>899.10626883332225</v>
      </c>
      <c r="R21" s="87" t="s">
        <v>45</v>
      </c>
      <c r="S21" s="89">
        <f ca="1">SUM(O5:O54)</f>
        <v>3372.0217238022929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89390.067679477521</v>
      </c>
      <c r="AH21" s="58">
        <f t="shared" si="3"/>
        <v>1787.8013535895504</v>
      </c>
      <c r="AI21" s="61">
        <f t="shared" si="4"/>
        <v>536.34040607686518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1.5576305060006292E-3</v>
      </c>
      <c r="E22" s="47">
        <f t="shared" ca="1" si="1"/>
        <v>6.9718264801187898E-3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139.20174604153874</v>
      </c>
      <c r="J22" s="49" cm="1">
        <f t="array" aca="1" ref="J22" ca="1">E22*(G22-H22)*OFFSET($X$5:$X$75,B22,0,1)</f>
        <v>484.52298725540641</v>
      </c>
      <c r="K22" s="72">
        <f t="shared" ca="1" si="9"/>
        <v>4.6478843200792257E-2</v>
      </c>
      <c r="L22" s="67">
        <f t="shared" si="0"/>
        <v>71.412312378813638</v>
      </c>
      <c r="M22" s="68" cm="1">
        <f t="array" aca="1" ref="M22" ca="1">L22*K22*OFFSET($X$5:$X$75,B22,0,1)</f>
        <v>2.6970868387208844</v>
      </c>
      <c r="N22" s="67">
        <f t="shared" si="10"/>
        <v>523.75479735302679</v>
      </c>
      <c r="O22" s="81" cm="1">
        <f t="array" aca="1" ref="O22" ca="1">N22*K22*OFFSET($X$5:$X$75,B22,0,1)</f>
        <v>19.781073089531567</v>
      </c>
      <c r="P22" s="85">
        <f t="shared" ca="1" si="2"/>
        <v>746.56058008310379</v>
      </c>
      <c r="R22" s="33" t="s">
        <v>41</v>
      </c>
      <c r="S22" s="90">
        <f ca="1">S19+S20-S21</f>
        <v>86871.102982584489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88337.691064573359</v>
      </c>
      <c r="AH22" s="58">
        <f t="shared" si="3"/>
        <v>1766.7538212914671</v>
      </c>
      <c r="AI22" s="61">
        <f t="shared" si="4"/>
        <v>530.02614638744012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1.4334388266143026E-3</v>
      </c>
      <c r="E23" s="47">
        <f t="shared" ca="1" si="1"/>
        <v>5.6924079322008764E-3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126.87531878273784</v>
      </c>
      <c r="J23" s="49" cm="1">
        <f t="array" aca="1" ref="J23" ca="1">E23*(G23-H23)*OFFSET($X$5:$X$75,B23,0,1)</f>
        <v>387.69377517231652</v>
      </c>
      <c r="K23" s="72">
        <f t="shared" ca="1" si="9"/>
        <v>3.7949386214672837E-2</v>
      </c>
      <c r="L23" s="67">
        <f t="shared" si="0"/>
        <v>72.840558626389907</v>
      </c>
      <c r="M23" s="68" cm="1">
        <f t="array" aca="1" ref="M23" ca="1">L23*K23*OFFSET($X$5:$X$75,B23,0,1)</f>
        <v>2.224653059749937</v>
      </c>
      <c r="N23" s="67">
        <f t="shared" si="10"/>
        <v>518.24646149690852</v>
      </c>
      <c r="O23" s="81" cm="1">
        <f t="array" aca="1" ref="O23" ca="1">N23*K23*OFFSET($X$5:$X$75,B23,0,1)</f>
        <v>15.827975485294763</v>
      </c>
      <c r="P23" s="85">
        <f t="shared" ca="1" si="2"/>
        <v>622.4776838445415</v>
      </c>
      <c r="R23" s="33" t="s">
        <v>42</v>
      </c>
      <c r="S23" s="91">
        <f ca="1">S18-S22</f>
        <v>13128.897017415511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87292.466225504468</v>
      </c>
      <c r="AH23" s="58">
        <f t="shared" si="3"/>
        <v>1745.8493245100894</v>
      </c>
      <c r="AI23" s="61">
        <f t="shared" si="4"/>
        <v>523.75479735302679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1.2906215905591906E-3</v>
      </c>
      <c r="E24" s="47">
        <f t="shared" ca="1" si="1"/>
        <v>4.6235309183785996E-3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112.9135505506909</v>
      </c>
      <c r="J24" s="49" cm="1">
        <f t="array" aca="1" ref="J24" ca="1">E24*(G24-H24)*OFFSET($X$5:$X$75,B24,0,1)</f>
        <v>308.59705064489685</v>
      </c>
      <c r="K24" s="72">
        <f t="shared" ca="1" si="9"/>
        <v>3.0823539455857661E-2</v>
      </c>
      <c r="L24" s="67">
        <f t="shared" si="0"/>
        <v>74.297369798917714</v>
      </c>
      <c r="M24" s="68" cm="1">
        <f t="array" aca="1" ref="M24" ca="1">L24*K24*OFFSET($X$5:$X$75,B24,0,1)</f>
        <v>1.8217524792651649</v>
      </c>
      <c r="N24" s="67">
        <f t="shared" si="10"/>
        <v>513.82267526889359</v>
      </c>
      <c r="O24" s="81" cm="1">
        <f t="array" aca="1" ref="O24" ca="1">N24*K24*OFFSET($X$5:$X$75,B24,0,1)</f>
        <v>12.598800403125468</v>
      </c>
      <c r="P24" s="85">
        <f t="shared" ca="1" si="2"/>
        <v>516.32928717572088</v>
      </c>
      <c r="R24" s="33" t="s">
        <v>46</v>
      </c>
      <c r="S24" s="91">
        <f ca="1">MAX(baseBOF-S23,0)</f>
        <v>31.658152566669742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86374.410249484747</v>
      </c>
      <c r="AH24" s="58">
        <f t="shared" si="3"/>
        <v>1727.4882049896951</v>
      </c>
      <c r="AI24" s="61">
        <f t="shared" si="4"/>
        <v>518.24646149690852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1.155668192641607E-3</v>
      </c>
      <c r="E25" s="47">
        <f t="shared" ca="1" si="1"/>
        <v>3.7364080420379305E-3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99.621422772710062</v>
      </c>
      <c r="J25" s="49" cm="1">
        <f t="array" aca="1" ref="J25" ca="1">E25*(G25-H25)*OFFSET($X$5:$X$75,B25,0,1)</f>
        <v>244.39809585617755</v>
      </c>
      <c r="K25" s="72">
        <f t="shared" ca="1" si="9"/>
        <v>2.4909386946919871E-2</v>
      </c>
      <c r="L25" s="67">
        <f t="shared" si="0"/>
        <v>75.783317194896057</v>
      </c>
      <c r="M25" s="68" cm="1">
        <f t="array" aca="1" ref="M25" ca="1">L25*K25*OFFSET($X$5:$X$75,B25,0,1)</f>
        <v>1.479593840347851</v>
      </c>
      <c r="N25" s="67">
        <f t="shared" si="10"/>
        <v>511.05412730280437</v>
      </c>
      <c r="O25" s="81" cm="1">
        <f t="array" aca="1" ref="O25" ca="1">N25*K25*OFFSET($X$5:$X$75,B25,0,1)</f>
        <v>9.9778231783776032</v>
      </c>
      <c r="P25" s="85">
        <f t="shared" ca="1" si="2"/>
        <v>428.06943332144886</v>
      </c>
      <c r="R25" s="33" t="s">
        <v>47</v>
      </c>
      <c r="S25" s="92">
        <f ca="1">SUMPRODUCT(P5:P54,X6:X55,B5:B54)/S22</f>
        <v>5.7218158994510819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85637.112544815594</v>
      </c>
      <c r="AH25" s="58">
        <f t="shared" si="3"/>
        <v>1712.7422508963118</v>
      </c>
      <c r="AI25" s="61">
        <f t="shared" si="4"/>
        <v>513.82267526889359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1.0256896732061575E-3</v>
      </c>
      <c r="E26" s="47">
        <f t="shared" ca="1" si="1"/>
        <v>3.0025966068359992E-3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86.898760557943874</v>
      </c>
      <c r="J26" s="49" cm="1">
        <f t="array" aca="1" ref="J26" ca="1">E26*(G26-H26)*OFFSET($X$5:$X$75,B26,0,1)</f>
        <v>192.47143508511701</v>
      </c>
      <c r="K26" s="72">
        <f t="shared" ca="1" si="9"/>
        <v>2.0017310712240333E-2</v>
      </c>
      <c r="L26" s="67">
        <f t="shared" si="0"/>
        <v>77.298983538793991</v>
      </c>
      <c r="M26" s="68" cm="1">
        <f t="array" aca="1" ref="M26" ca="1">L26*K26*OFFSET($X$5:$X$75,B26,0,1)</f>
        <v>1.191964709127266</v>
      </c>
      <c r="N26" s="67">
        <f t="shared" si="10"/>
        <v>509.58302922171708</v>
      </c>
      <c r="O26" s="81" cm="1">
        <f t="array" aca="1" ref="O26" ca="1">N26*K26*OFFSET($X$5:$X$75,B26,0,1)</f>
        <v>7.8578651282990943</v>
      </c>
      <c r="P26" s="85">
        <f t="shared" ca="1" si="2"/>
        <v>354.00393909427896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85175.687883800725</v>
      </c>
      <c r="AH26" s="58">
        <f t="shared" si="3"/>
        <v>1703.5137576760146</v>
      </c>
      <c r="AI26" s="61">
        <f t="shared" si="4"/>
        <v>511.05412730280437</v>
      </c>
    </row>
    <row r="27" spans="2:35" ht="17" thickBot="1" x14ac:dyDescent="0.25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8.9258565005243982E-4</v>
      </c>
      <c r="E27" s="47">
        <f t="shared" ca="1" si="1"/>
        <v>2.3983536648296755E-3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74.148195137424992</v>
      </c>
      <c r="J27" s="49" cm="1">
        <f t="array" aca="1" ref="J27" ca="1">E27*(G27-H27)*OFFSET($X$5:$X$75,B27,0,1)</f>
        <v>150.66366970452407</v>
      </c>
      <c r="K27" s="72">
        <f t="shared" ca="1" si="9"/>
        <v>1.5989024432198178E-2</v>
      </c>
      <c r="L27" s="67">
        <f t="shared" si="0"/>
        <v>78.844963209569855</v>
      </c>
      <c r="M27" s="68" cm="1">
        <f t="array" aca="1" ref="M27" ca="1">L27*K27*OFFSET($X$5:$X$75,B27,0,1)</f>
        <v>0.9522103317544709</v>
      </c>
      <c r="N27" s="67">
        <f t="shared" si="10"/>
        <v>509.31673604621795</v>
      </c>
      <c r="O27" s="81" cm="1">
        <f t="array" aca="1" ref="O27" ca="1">N27*K27*OFFSET($X$5:$X$75,B27,0,1)</f>
        <v>6.1510163548381129</v>
      </c>
      <c r="P27" s="85">
        <f t="shared" ca="1" si="2"/>
        <v>290.75098356728466</v>
      </c>
      <c r="R27" s="141" t="s">
        <v>70</v>
      </c>
      <c r="S27" s="141"/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84930.504870286182</v>
      </c>
      <c r="AH27" s="58">
        <f t="shared" si="3"/>
        <v>1698.6100974057238</v>
      </c>
      <c r="AI27" s="61">
        <f t="shared" si="4"/>
        <v>509.58302922171708</v>
      </c>
    </row>
    <row r="28" spans="2:35" ht="17" thickBot="1" x14ac:dyDescent="0.25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7.9203579588788128E-4</v>
      </c>
      <c r="E28" s="47">
        <f t="shared" ca="1" si="1"/>
        <v>1.9047127675973585E-3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64.392028199021638</v>
      </c>
      <c r="J28" s="49" cm="1">
        <f t="array" aca="1" ref="J28" ca="1">E28*(G28-H28)*OFFSET($X$5:$X$75,B28,0,1)</f>
        <v>117.26030687135346</v>
      </c>
      <c r="K28" s="72">
        <f t="shared" ca="1" si="9"/>
        <v>1.2698085117316061E-2</v>
      </c>
      <c r="L28" s="67">
        <f t="shared" si="0"/>
        <v>80.421862473761252</v>
      </c>
      <c r="M28" s="68" cm="1">
        <f t="array" aca="1" ref="M28" ca="1">L28*K28*OFFSET($X$5:$X$75,B28,0,1)</f>
        <v>0.75489394144086974</v>
      </c>
      <c r="N28" s="67">
        <f t="shared" si="10"/>
        <v>510.00849728014936</v>
      </c>
      <c r="O28" s="81" cm="1">
        <f t="array" aca="1" ref="O28" ca="1">N28*K28*OFFSET($X$5:$X$75,B28,0,1)</f>
        <v>4.7872843632011062</v>
      </c>
      <c r="P28" s="85">
        <f t="shared" ca="1" si="2"/>
        <v>240.28029199329606</v>
      </c>
      <c r="R28" s="33" t="s">
        <v>27</v>
      </c>
      <c r="S28" s="90">
        <f ca="1">SUM(I5:I55)</f>
        <v>7318.725152655793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84886.122674369661</v>
      </c>
      <c r="AH28" s="58">
        <f t="shared" si="3"/>
        <v>1697.7224534873933</v>
      </c>
      <c r="AI28" s="61">
        <f t="shared" si="4"/>
        <v>509.31673604621795</v>
      </c>
    </row>
    <row r="29" spans="2:35" ht="17" thickBot="1" x14ac:dyDescent="0.25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7.0795038373475084E-4</v>
      </c>
      <c r="E29" s="47">
        <f t="shared" ca="1" si="1"/>
        <v>1.5002004830745729E-3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56.228135531873654</v>
      </c>
      <c r="J29" s="49" cm="1">
        <f t="array" aca="1" ref="J29" ca="1">E29*(G29-H29)*OFFSET($X$5:$X$75,B29,0,1)</f>
        <v>90.510140032226872</v>
      </c>
      <c r="K29" s="72">
        <f t="shared" ca="1" si="9"/>
        <v>1.0001336553830821E-2</v>
      </c>
      <c r="L29" s="67">
        <f t="shared" si="0"/>
        <v>82.030299723236482</v>
      </c>
      <c r="M29" s="68" cm="1">
        <f t="array" aca="1" ref="M29" ca="1">L29*K29*OFFSET($X$5:$X$75,B29,0,1)</f>
        <v>0.5924742589637898</v>
      </c>
      <c r="N29" s="67">
        <f t="shared" si="10"/>
        <v>511.61105573968786</v>
      </c>
      <c r="O29" s="81" cm="1">
        <f t="array" aca="1" ref="O29" ca="1">N29*K29*OFFSET($X$5:$X$75,B29,0,1)</f>
        <v>3.695175833195095</v>
      </c>
      <c r="P29" s="85">
        <f t="shared" ca="1" si="2"/>
        <v>198.89545912678886</v>
      </c>
      <c r="R29" s="33" t="s">
        <v>28</v>
      </c>
      <c r="S29" s="91">
        <f ca="1">SUM(J5:J55)</f>
        <v>82597.026886562584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85001.416213358229</v>
      </c>
      <c r="AH29" s="58">
        <f t="shared" si="3"/>
        <v>1700.0283242671646</v>
      </c>
      <c r="AI29" s="61">
        <f t="shared" si="4"/>
        <v>510.00849728014936</v>
      </c>
    </row>
    <row r="30" spans="2:35" ht="17" thickBot="1" x14ac:dyDescent="0.25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6.364626326419851E-4</v>
      </c>
      <c r="E30" s="47">
        <f t="shared" ca="1" si="1"/>
        <v>1.1689778530531742E-3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49.316019174631535</v>
      </c>
      <c r="J30" s="49" cm="1">
        <f t="array" aca="1" ref="J30" ca="1">E30*(G30-H30)*OFFSET($X$5:$X$75,B30,0,1)</f>
        <v>69.11634494136689</v>
      </c>
      <c r="K30" s="72">
        <f t="shared" ca="1" si="9"/>
        <v>7.7931856870214972E-3</v>
      </c>
      <c r="L30" s="67">
        <f t="shared" si="0"/>
        <v>83.670905717701217</v>
      </c>
      <c r="M30" s="68" cm="1">
        <f t="array" aca="1" ref="M30" ca="1">L30*K30*OFFSET($X$5:$X$75,B30,0,1)</f>
        <v>0.45939988370903689</v>
      </c>
      <c r="N30" s="67">
        <f t="shared" si="10"/>
        <v>513.92738043746476</v>
      </c>
      <c r="O30" s="81" cm="1">
        <f t="array" aca="1" ref="O30" ca="1">N30*K30*OFFSET($X$5:$X$75,B30,0,1)</f>
        <v>2.821747616841118</v>
      </c>
      <c r="P30" s="85">
        <f t="shared" ca="1" si="2"/>
        <v>164.74743406251153</v>
      </c>
      <c r="R30" s="33" t="s">
        <v>71</v>
      </c>
      <c r="S30" s="79">
        <f ca="1">SUM(I5:J55)</f>
        <v>89915.752039218351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85268.509289947979</v>
      </c>
      <c r="AH30" s="58">
        <f t="shared" si="3"/>
        <v>1705.3701857989597</v>
      </c>
      <c r="AI30" s="61">
        <f t="shared" si="4"/>
        <v>511.61105573968786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5.559781022779533E-4</v>
      </c>
      <c r="E31" s="47">
        <f t="shared" ca="1" si="1"/>
        <v>8.9816178019890014E-4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41.978692208525899</v>
      </c>
      <c r="J31" s="49" cm="1">
        <f t="array" aca="1" ref="J31" ca="1">E31*(G31-H31)*OFFSET($X$5:$X$75,B31,0,1)</f>
        <v>52.042207889990451</v>
      </c>
      <c r="K31" s="72">
        <f t="shared" ca="1" si="9"/>
        <v>5.9877452013263385E-3</v>
      </c>
      <c r="L31" s="67">
        <f t="shared" si="0"/>
        <v>85.344323832055224</v>
      </c>
      <c r="M31" s="68" cm="1">
        <f t="array" aca="1" ref="M31" ca="1">L31*K31*OFFSET($X$5:$X$75,B31,0,1)</f>
        <v>0.35082897588405976</v>
      </c>
      <c r="N31" s="67">
        <f t="shared" si="10"/>
        <v>516.85856321390338</v>
      </c>
      <c r="O31" s="81" cm="1">
        <f t="array" aca="1" ref="O31" ca="1">N31*K31*OFFSET($X$5:$X$75,B31,0,1)</f>
        <v>2.1246751074631325</v>
      </c>
      <c r="P31" s="85">
        <f t="shared" ca="1" si="2"/>
        <v>134.36773698714606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85654.563406244124</v>
      </c>
      <c r="AH31" s="58">
        <f t="shared" si="3"/>
        <v>1713.0912681248826</v>
      </c>
      <c r="AI31" s="61">
        <f t="shared" si="4"/>
        <v>513.92738043746476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4.7669675976669761E-4</v>
      </c>
      <c r="E32" s="47">
        <f t="shared" ca="1" si="1"/>
        <v>6.8004079782737223E-4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35.030664870766898</v>
      </c>
      <c r="J32" s="49" cm="1">
        <f t="array" aca="1" ref="J32" ca="1">E32*(G32-H32)*OFFSET($X$5:$X$75,B32,0,1)</f>
        <v>38.615609411873614</v>
      </c>
      <c r="K32" s="72">
        <f t="shared" ca="1" si="9"/>
        <v>4.5336053188494855E-3</v>
      </c>
      <c r="L32" s="67">
        <f t="shared" si="0"/>
        <v>87.051210308696341</v>
      </c>
      <c r="M32" s="68" cm="1">
        <f t="array" aca="1" ref="M32" ca="1">L32*K32*OFFSET($X$5:$X$75,B32,0,1)</f>
        <v>0.26370052092434071</v>
      </c>
      <c r="N32" s="67">
        <f t="shared" si="10"/>
        <v>520.43060614686328</v>
      </c>
      <c r="O32" s="81" cm="1">
        <f t="array" aca="1" ref="O32" ca="1">N32*K32*OFFSET($X$5:$X$75,B32,0,1)</f>
        <v>1.5765182524083563</v>
      </c>
      <c r="P32" s="85">
        <f t="shared" ca="1" si="2"/>
        <v>108.25469831005617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86143.093868983895</v>
      </c>
      <c r="AH32" s="58">
        <f t="shared" si="3"/>
        <v>1722.8618773796779</v>
      </c>
      <c r="AI32" s="61">
        <f t="shared" si="4"/>
        <v>516.85856321390338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4.0050535205934956E-4</v>
      </c>
      <c r="E33" s="47">
        <f t="shared" ca="1" si="1"/>
        <v>5.0653016418826166E-4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28.626428998138486</v>
      </c>
      <c r="J33" s="49" cm="1">
        <f t="array" aca="1" ref="J33" ca="1">E33*(G33-H33)*OFFSET($X$5:$X$75,B33,0,1)</f>
        <v>28.187728576747364</v>
      </c>
      <c r="K33" s="72">
        <f t="shared" ca="1" si="9"/>
        <v>3.3768677612554155E-3</v>
      </c>
      <c r="L33" s="67">
        <f t="shared" si="0"/>
        <v>88.792234514870259</v>
      </c>
      <c r="M33" s="68" cm="1">
        <f t="array" aca="1" ref="M33" ca="1">L33*K33*OFFSET($X$5:$X$75,B33,0,1)</f>
        <v>0.19486514963555385</v>
      </c>
      <c r="N33" s="67">
        <f t="shared" si="10"/>
        <v>524.3680641923487</v>
      </c>
      <c r="O33" s="81" cm="1">
        <f t="array" aca="1" ref="O33" ca="1">N33*K33*OFFSET($X$5:$X$75,B33,0,1)</f>
        <v>1.1507882626361341</v>
      </c>
      <c r="P33" s="85">
        <f t="shared" ca="1" si="2"/>
        <v>85.949245508953993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86738.434357810547</v>
      </c>
      <c r="AH33" s="58">
        <f t="shared" si="3"/>
        <v>1734.7686871562109</v>
      </c>
      <c r="AI33" s="61">
        <f t="shared" si="4"/>
        <v>520.43060614686328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3.2883165100851014E-4</v>
      </c>
      <c r="E34" s="47">
        <f t="shared" ca="1" si="1"/>
        <v>3.7047483675111998E-4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22.832596199331114</v>
      </c>
      <c r="J34" s="49" cm="1">
        <f t="array" aca="1" ref="J34" ca="1">E34*(G34-H34)*OFFSET($X$5:$X$75,B34,0,1)</f>
        <v>20.204143455467374</v>
      </c>
      <c r="K34" s="72">
        <f t="shared" ca="1" si="9"/>
        <v>2.4698322450078039E-3</v>
      </c>
      <c r="L34" s="67">
        <f t="shared" si="0"/>
        <v>90.568079205167678</v>
      </c>
      <c r="M34" s="68" cm="1">
        <f t="array" aca="1" ref="M34" ca="1">L34*K34*OFFSET($X$5:$X$75,B34,0,1)</f>
        <v>0.14122467411447276</v>
      </c>
      <c r="N34" s="67">
        <f t="shared" si="10"/>
        <v>528.98027456600698</v>
      </c>
      <c r="O34" s="81" cm="1">
        <f t="array" aca="1" ref="O34" ca="1">N34*K34*OFFSET($X$5:$X$75,B34,0,1)</f>
        <v>0.8248498537695178</v>
      </c>
      <c r="P34" s="85">
        <f t="shared" ca="1" si="2"/>
        <v>67.083758112326734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87394.677365391442</v>
      </c>
      <c r="AH34" s="58">
        <f t="shared" si="3"/>
        <v>1747.8935473078288</v>
      </c>
      <c r="AI34" s="61">
        <f t="shared" si="4"/>
        <v>524.3680641923487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2.6081939644441747E-4</v>
      </c>
      <c r="E35" s="47">
        <f t="shared" ca="1" si="1"/>
        <v>2.6557886358717544E-4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17.587553286929111</v>
      </c>
      <c r="J35" s="49" cm="1">
        <f t="array" aca="1" ref="J35" ca="1">E35*(G35-H35)*OFFSET($X$5:$X$75,B35,0,1)</f>
        <v>14.193915671512823</v>
      </c>
      <c r="K35" s="72">
        <f t="shared" ca="1" si="9"/>
        <v>1.7705257572481739E-3</v>
      </c>
      <c r="L35" s="67">
        <f t="shared" si="0"/>
        <v>92.379440789271001</v>
      </c>
      <c r="M35" s="68" cm="1">
        <f t="array" aca="1" ref="M35" ca="1">L35*K35*OFFSET($X$5:$X$75,B35,0,1)</f>
        <v>0.10028348166086383</v>
      </c>
      <c r="N35" s="67">
        <f t="shared" si="10"/>
        <v>533.80384269064166</v>
      </c>
      <c r="O35" s="81" cm="1">
        <f t="array" aca="1" ref="O35" ca="1">N35*K35*OFFSET($X$5:$X$75,B35,0,1)</f>
        <v>0.57947642258495691</v>
      </c>
      <c r="P35" s="85">
        <f t="shared" ca="1" si="2"/>
        <v>51.053331963881547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88163.379094334494</v>
      </c>
      <c r="AH35" s="58">
        <f t="shared" si="3"/>
        <v>1763.2675818866899</v>
      </c>
      <c r="AI35" s="61">
        <f t="shared" si="4"/>
        <v>528.98027456600698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2.0320137591062844E-4</v>
      </c>
      <c r="E36" s="47">
        <f t="shared" ca="1" si="1"/>
        <v>1.8661912458243642E-4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13.294903136940427</v>
      </c>
      <c r="J36" s="49" cm="1">
        <f t="array" aca="1" ref="J36" ca="1">E36*(G36-H36)*OFFSET($X$5:$X$75,B36,0,1)</f>
        <v>9.7744409045948544</v>
      </c>
      <c r="K36" s="72">
        <f t="shared" ca="1" si="9"/>
        <v>1.2441274972165811E-3</v>
      </c>
      <c r="L36" s="67">
        <f t="shared" si="0"/>
        <v>94.227029605056444</v>
      </c>
      <c r="M36" s="68" cm="1">
        <f t="array" aca="1" ref="M36" ca="1">L36*K36*OFFSET($X$5:$X$75,B36,0,1)</f>
        <v>6.9740524199026099E-2</v>
      </c>
      <c r="N36" s="67">
        <f t="shared" si="10"/>
        <v>539.15641756488583</v>
      </c>
      <c r="O36" s="81" cm="1">
        <f t="array" aca="1" ref="O36" ca="1">N36*K36*OFFSET($X$5:$X$75,B36,0,1)</f>
        <v>0.39904740013396739</v>
      </c>
      <c r="P36" s="85">
        <f t="shared" ca="1" si="2"/>
        <v>38.224899501909086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88967.307115106945</v>
      </c>
      <c r="AH36" s="58">
        <f t="shared" si="3"/>
        <v>1779.346142302139</v>
      </c>
      <c r="AI36" s="61">
        <f t="shared" si="4"/>
        <v>533.80384269064166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1.526144578180765E-4</v>
      </c>
      <c r="E37" s="47">
        <f t="shared" ca="1" si="1"/>
        <v>1.2814604950847673E-4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9.6827708939093728</v>
      </c>
      <c r="J37" s="49" cm="1">
        <f t="array" aca="1" ref="J37" ca="1">E37*(G37-H37)*OFFSET($X$5:$X$75,B37,0,1)</f>
        <v>6.5776098599913242</v>
      </c>
      <c r="K37" s="72">
        <f t="shared" ca="1" si="9"/>
        <v>8.5430699672351621E-4</v>
      </c>
      <c r="L37" s="67">
        <f t="shared" si="0"/>
        <v>96.111570197157576</v>
      </c>
      <c r="M37" s="68" cm="1">
        <f t="array" aca="1" ref="M37" ca="1">L37*K37*OFFSET($X$5:$X$75,B37,0,1)</f>
        <v>4.7367438319371083E-2</v>
      </c>
      <c r="N37" s="67">
        <f t="shared" si="10"/>
        <v>544.87315314766533</v>
      </c>
      <c r="O37" s="81" cm="1">
        <f t="array" aca="1" ref="O37" ca="1">N37*K37*OFFSET($X$5:$X$75,B37,0,1)</f>
        <v>0.26853421935215205</v>
      </c>
      <c r="P37" s="85">
        <f t="shared" ca="1" si="2"/>
        <v>27.803074192652971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89859.402927480973</v>
      </c>
      <c r="AH37" s="58">
        <f t="shared" si="3"/>
        <v>1797.1880585496194</v>
      </c>
      <c r="AI37" s="61">
        <f t="shared" si="4"/>
        <v>539.15641756488583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1.1186786942143857E-4</v>
      </c>
      <c r="E38" s="47">
        <f t="shared" ca="1" si="1"/>
        <v>8.6031973409493747E-5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6.8812594146390955</v>
      </c>
      <c r="J38" s="49" cm="1">
        <f t="array" aca="1" ref="J38" ca="1">E38*(G38-H38)*OFFSET($X$5:$X$75,B38,0,1)</f>
        <v>4.3276277037349198</v>
      </c>
      <c r="K38" s="72">
        <f t="shared" ca="1" si="9"/>
        <v>5.7354648939696292E-4</v>
      </c>
      <c r="L38" s="67">
        <f t="shared" si="0"/>
        <v>98.03380160110072</v>
      </c>
      <c r="M38" s="68" cm="1">
        <f t="array" aca="1" ref="M38" ca="1">L38*K38*OFFSET($X$5:$X$75,B38,0,1)</f>
        <v>3.1448020827180054E-2</v>
      </c>
      <c r="N38" s="67">
        <f t="shared" si="10"/>
        <v>550.76064502946906</v>
      </c>
      <c r="O38" s="81" cm="1">
        <f t="array" aca="1" ref="O38" ca="1">N38*K38*OFFSET($X$5:$X$75,B38,0,1)</f>
        <v>0.17667714556408054</v>
      </c>
      <c r="P38" s="85">
        <f t="shared" ca="1" si="2"/>
        <v>19.781075191932096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90812.192191277558</v>
      </c>
      <c r="AH38" s="58">
        <f t="shared" si="3"/>
        <v>1816.2438438255513</v>
      </c>
      <c r="AI38" s="61">
        <f t="shared" si="4"/>
        <v>544.87315314766533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8.0064690467062402E-5</v>
      </c>
      <c r="E39" s="47">
        <f t="shared" ca="1" si="1"/>
        <v>5.6346996984853892E-5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4.7725377707937877</v>
      </c>
      <c r="J39" s="49" cm="1">
        <f t="array" aca="1" ref="J39" ca="1">E39*(G39-H39)*OFFSET($X$5:$X$75,B39,0,1)</f>
        <v>2.7777166212294269</v>
      </c>
      <c r="K39" s="72">
        <f t="shared" ca="1" si="9"/>
        <v>3.7564664656603063E-4</v>
      </c>
      <c r="L39" s="67">
        <f t="shared" si="0"/>
        <v>99.994477633122742</v>
      </c>
      <c r="M39" s="68" cm="1">
        <f t="array" aca="1" ref="M39" ca="1">L39*K39*OFFSET($X$5:$X$75,B39,0,1)</f>
        <v>2.0358705590792475E-2</v>
      </c>
      <c r="N39" s="67">
        <f t="shared" si="10"/>
        <v>556.98460834937691</v>
      </c>
      <c r="O39" s="81" cm="1">
        <f t="array" aca="1" ref="O39" ca="1">N39*K39*OFFSET($X$5:$X$75,B39,0,1)</f>
        <v>0.11340111902571368</v>
      </c>
      <c r="P39" s="85">
        <f t="shared" ca="1" si="2"/>
        <v>13.758841215231648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91793.440838244846</v>
      </c>
      <c r="AH39" s="58">
        <f t="shared" si="3"/>
        <v>1835.868816764897</v>
      </c>
      <c r="AI39" s="61">
        <f t="shared" si="4"/>
        <v>550.76064502946906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5.5891281318201099E-5</v>
      </c>
      <c r="E40" s="47">
        <f t="shared" ca="1" si="1"/>
        <v>3.5885243867066439E-5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3.226995926758415</v>
      </c>
      <c r="J40" s="49" cm="1">
        <f t="array" aca="1" ref="J40" ca="1">E40*(G40-H40)*OFFSET($X$5:$X$75,B40,0,1)</f>
        <v>1.7336453156780789</v>
      </c>
      <c r="K40" s="72">
        <f t="shared" ca="1" si="9"/>
        <v>2.3923495911411434E-4</v>
      </c>
      <c r="L40" s="67">
        <f t="shared" si="0"/>
        <v>101.99436718578518</v>
      </c>
      <c r="M40" s="68" cm="1">
        <f t="array" aca="1" ref="M40" ca="1">L40*K40*OFFSET($X$5:$X$75,B40,0,1)</f>
        <v>1.2809773966214117E-2</v>
      </c>
      <c r="N40" s="67">
        <f t="shared" si="10"/>
        <v>563.53807451488638</v>
      </c>
      <c r="O40" s="81" cm="1">
        <f t="array" aca="1" ref="O40" ca="1">N40*K40*OFFSET($X$5:$X$75,B40,0,1)</f>
        <v>7.0776412022264076E-2</v>
      </c>
      <c r="P40" s="85">
        <f t="shared" ca="1" si="2"/>
        <v>9.3388292258289756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92830.768058229485</v>
      </c>
      <c r="AH40" s="58">
        <f t="shared" si="3"/>
        <v>1856.6153611645898</v>
      </c>
      <c r="AI40" s="61">
        <f t="shared" si="4"/>
        <v>556.98460834937691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3.6910847908004751E-5</v>
      </c>
      <c r="E41" s="47">
        <f t="shared" ca="1" si="1"/>
        <v>2.211876508927631E-5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2.0633249627336867</v>
      </c>
      <c r="J41" s="49" cm="1">
        <f t="array" aca="1" ref="J41" ca="1">E41*(G41-H41)*OFFSET($X$5:$X$75,B41,0,1)</f>
        <v>1.0472067628420316</v>
      </c>
      <c r="K41" s="72">
        <f t="shared" ca="1" si="9"/>
        <v>1.4745843392884679E-4</v>
      </c>
      <c r="L41" s="67">
        <f t="shared" si="0"/>
        <v>104.0342545295009</v>
      </c>
      <c r="M41" s="68" cm="1">
        <f t="array" aca="1" ref="M41" ca="1">L41*K41*OFFSET($X$5:$X$75,B41,0,1)</f>
        <v>7.7973292295891207E-3</v>
      </c>
      <c r="N41" s="67">
        <f t="shared" si="10"/>
        <v>570.41387382845335</v>
      </c>
      <c r="O41" s="81" cm="1">
        <f t="array" aca="1" ref="O41" ca="1">N41*K41*OFFSET($X$5:$X$75,B41,0,1)</f>
        <v>4.2752310683444449E-2</v>
      </c>
      <c r="P41" s="85">
        <f t="shared" ca="1" si="2"/>
        <v>6.0509933142254466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93923.012419147723</v>
      </c>
      <c r="AH41" s="58">
        <f t="shared" si="3"/>
        <v>1878.4602483829544</v>
      </c>
      <c r="AI41" s="61">
        <f t="shared" si="4"/>
        <v>563.53807451488638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2.3697373542837213E-5</v>
      </c>
      <c r="E42" s="47">
        <f t="shared" ca="1" si="1"/>
        <v>1.3264323139684148E-5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1.2825207446788867</v>
      </c>
      <c r="J42" s="49" cm="1">
        <f t="array" aca="1" ref="J42" ca="1">E42*(G42-H42)*OFFSET($X$5:$X$75,B42,0,1)</f>
        <v>0.61543736067976962</v>
      </c>
      <c r="K42" s="72">
        <f t="shared" ca="1" si="9"/>
        <v>8.8428820931565728E-5</v>
      </c>
      <c r="L42" s="67">
        <f t="shared" si="0"/>
        <v>106.11493962009094</v>
      </c>
      <c r="M42" s="68" cm="1">
        <f t="array" aca="1" ref="M42" ca="1">L42*K42*OFFSET($X$5:$X$75,B42,0,1)</f>
        <v>4.61764811217416E-3</v>
      </c>
      <c r="N42" s="67">
        <f t="shared" si="10"/>
        <v>577.3851132257638</v>
      </c>
      <c r="O42" s="81" cm="1">
        <f t="array" aca="1" ref="O42" ca="1">N42*K42*OFFSET($X$5:$X$75,B42,0,1)</f>
        <v>2.5125220705300409E-2</v>
      </c>
      <c r="P42" s="85">
        <f t="shared" ca="1" si="2"/>
        <v>3.8152063672383223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95068.978971408884</v>
      </c>
      <c r="AH42" s="58">
        <f t="shared" si="3"/>
        <v>1901.3795794281777</v>
      </c>
      <c r="AI42" s="61">
        <f t="shared" si="4"/>
        <v>570.41387382845335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1.4725054620047648E-5</v>
      </c>
      <c r="E43" s="47">
        <f t="shared" ca="1" si="1"/>
        <v>7.7200686373059428E-6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0.77129349566345939</v>
      </c>
      <c r="J43" s="49" cm="1">
        <f t="array" aca="1" ref="J43" ca="1">E43*(G43-H43)*OFFSET($X$5:$X$75,B43,0,1)</f>
        <v>0.35103235276069356</v>
      </c>
      <c r="K43" s="72">
        <f t="shared" ca="1" si="9"/>
        <v>5.1467124249044376E-5</v>
      </c>
      <c r="L43" s="67">
        <f t="shared" si="0"/>
        <v>108.23723841249272</v>
      </c>
      <c r="M43" s="68" cm="1">
        <f t="array" aca="1" ref="M43" ca="1">L43*K43*OFFSET($X$5:$X$75,B43,0,1)</f>
        <v>2.6531123717169671E-3</v>
      </c>
      <c r="N43" s="67">
        <f t="shared" si="10"/>
        <v>584.64614106787485</v>
      </c>
      <c r="O43" s="81" cm="1">
        <f t="array" aca="1" ref="O43" ca="1">N43*K43*OFFSET($X$5:$X$75,B43,0,1)</f>
        <v>1.4330852603910586E-2</v>
      </c>
      <c r="P43" s="85">
        <f t="shared" ca="1" si="2"/>
        <v>2.3319940713585199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96230.852204293973</v>
      </c>
      <c r="AH43" s="58">
        <f t="shared" si="3"/>
        <v>1924.6170440858796</v>
      </c>
      <c r="AI43" s="61">
        <f t="shared" si="4"/>
        <v>577.3851132257638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8.8764471033305475E-6</v>
      </c>
      <c r="E44" s="47">
        <f t="shared" ca="1" si="1"/>
        <v>4.3533001487029031E-6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0.44984357312109291</v>
      </c>
      <c r="J44" s="49" cm="1">
        <f t="array" aca="1" ref="J44" ca="1">E44*(G44-H44)*OFFSET($X$5:$X$75,B44,0,1)</f>
        <v>0.19398664381976577</v>
      </c>
      <c r="K44" s="72">
        <f t="shared" ca="1" si="9"/>
        <v>2.9022000991690787E-5</v>
      </c>
      <c r="L44" s="67">
        <f t="shared" si="0"/>
        <v>110.40198318074259</v>
      </c>
      <c r="M44" s="68" cm="1">
        <f t="array" aca="1" ref="M44" ca="1">L44*K44*OFFSET($X$5:$X$75,B44,0,1)</f>
        <v>1.4764300057116967E-3</v>
      </c>
      <c r="N44" s="67">
        <f t="shared" si="10"/>
        <v>592.18795131931904</v>
      </c>
      <c r="O44" s="81" cm="1">
        <f t="array" aca="1" ref="O44" ca="1">N44*K44*OFFSET($X$5:$X$75,B44,0,1)</f>
        <v>7.919459733956016E-3</v>
      </c>
      <c r="P44" s="85">
        <f t="shared" ca="1" si="2"/>
        <v>1.3832309366775011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97441.02351131248</v>
      </c>
      <c r="AH44" s="58">
        <f t="shared" si="3"/>
        <v>1948.8204702262497</v>
      </c>
      <c r="AI44" s="61">
        <f t="shared" si="4"/>
        <v>584.64614106787485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5.2392304176251081E-6</v>
      </c>
      <c r="E45" s="47">
        <f t="shared" ca="1" si="1"/>
        <v>2.3688380608978863E-6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0.25692215797561335</v>
      </c>
      <c r="J45" s="49" cm="1">
        <f t="array" aca="1" ref="J45" ca="1">E45*(G45-H45)*OFFSET($X$5:$X$75,B45,0,1)</f>
        <v>0.10344649943756744</v>
      </c>
      <c r="K45" s="72">
        <f t="shared" ca="1" si="9"/>
        <v>1.5792253739657334E-5</v>
      </c>
      <c r="L45" s="67">
        <f t="shared" si="0"/>
        <v>112.61002284435745</v>
      </c>
      <c r="M45" s="68" cm="1">
        <f t="array" aca="1" ref="M45" ca="1">L45*K45*OFFSET($X$5:$X$75,B45,0,1)</f>
        <v>7.9294215522303271E-4</v>
      </c>
      <c r="N45" s="67">
        <f t="shared" si="10"/>
        <v>599.7550743836066</v>
      </c>
      <c r="O45" s="81" cm="1">
        <f t="array" aca="1" ref="O45" ca="1">N45*K45*OFFSET($X$5:$X$75,B45,0,1)</f>
        <v>4.2231683226367162E-3</v>
      </c>
      <c r="P45" s="85">
        <f t="shared" ca="1" si="2"/>
        <v>0.80052143205196535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98697.991886553165</v>
      </c>
      <c r="AH45" s="58">
        <f t="shared" si="3"/>
        <v>1973.9598377310633</v>
      </c>
      <c r="AI45" s="61">
        <f t="shared" si="4"/>
        <v>592.18795131931904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2.9743244950898482E-6</v>
      </c>
      <c r="E46" s="47">
        <f t="shared" ca="1" si="1"/>
        <v>1.2276277891194372E-6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0.14104168483603605</v>
      </c>
      <c r="J46" s="49" cm="1">
        <f t="array" aca="1" ref="J46" ca="1">E46*(G46-H46)*OFFSET($X$5:$X$75,B46,0,1)</f>
        <v>5.253810326358041E-2</v>
      </c>
      <c r="K46" s="72">
        <f t="shared" ca="1" si="9"/>
        <v>8.1841852611343396E-6</v>
      </c>
      <c r="L46" s="67">
        <f t="shared" si="0"/>
        <v>114.86222330124458</v>
      </c>
      <c r="M46" s="68" cm="1">
        <f t="array" aca="1" ref="M46" ca="1">L46*K46*OFFSET($X$5:$X$75,B46,0,1)</f>
        <v>4.0532005620641282E-4</v>
      </c>
      <c r="N46" s="67">
        <f t="shared" si="10"/>
        <v>607.81992079831969</v>
      </c>
      <c r="O46" s="81" cm="1">
        <f t="array" aca="1" ref="O46" ca="1">N46*K46*OFFSET($X$5:$X$75,B46,0,1)</f>
        <v>2.144844470015434E-3</v>
      </c>
      <c r="P46" s="85">
        <f t="shared" ca="1" si="2"/>
        <v>0.44493271379887167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99959.17906393444</v>
      </c>
      <c r="AH46" s="58">
        <f t="shared" si="3"/>
        <v>1999.1835812786887</v>
      </c>
      <c r="AI46" s="61">
        <f t="shared" si="4"/>
        <v>599.7550743836066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1.5598623899655823E-6</v>
      </c>
      <c r="E47" s="47">
        <f t="shared" ca="1" si="1"/>
        <v>5.9733494648804409E-7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7.1541388108296869E-2</v>
      </c>
      <c r="J47" s="49" cm="1">
        <f t="array" aca="1" ref="J47" ca="1">E47*(G47-H47)*OFFSET($X$5:$X$75,B47,0,1)</f>
        <v>2.5052601020151877E-2</v>
      </c>
      <c r="K47" s="72">
        <f t="shared" ca="1" si="9"/>
        <v>3.9822329769250539E-6</v>
      </c>
      <c r="L47" s="67">
        <f t="shared" si="0"/>
        <v>117.15946776726946</v>
      </c>
      <c r="M47" s="68" cm="1">
        <f t="array" aca="1" ref="M47" ca="1">L47*K47*OFFSET($X$5:$X$75,B47,0,1)</f>
        <v>1.9456351997860892E-4</v>
      </c>
      <c r="N47" s="67">
        <f t="shared" si="10"/>
        <v>615.87002807117312</v>
      </c>
      <c r="O47" s="81" cm="1">
        <f t="array" aca="1" ref="O47" ca="1">N47*K47*OFFSET($X$5:$X$75,B47,0,1)</f>
        <v>1.0227584914339085E-3</v>
      </c>
      <c r="P47" s="85">
        <f t="shared" ca="1" si="2"/>
        <v>0.22964291671967782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101303.32013305328</v>
      </c>
      <c r="AH47" s="58">
        <f t="shared" si="3"/>
        <v>2026.0664026610655</v>
      </c>
      <c r="AI47" s="61">
        <f t="shared" si="4"/>
        <v>607.81992079831969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7.6729159087223158E-7</v>
      </c>
      <c r="E48" s="47">
        <f t="shared" ca="1" si="1"/>
        <v>2.7375534602000013E-7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3.4030260784260517E-2</v>
      </c>
      <c r="J48" s="49" cm="1">
        <f t="array" aca="1" ref="J48" ca="1">E48*(G48-H48)*OFFSET($X$5:$X$75,B48,0,1)</f>
        <v>1.1251870561460512E-2</v>
      </c>
      <c r="K48" s="72">
        <f t="shared" ca="1" si="9"/>
        <v>1.8250356404714276E-6</v>
      </c>
      <c r="L48" s="67">
        <f t="shared" si="0"/>
        <v>119.50265712261488</v>
      </c>
      <c r="M48" s="68" cm="1">
        <f t="array" aca="1" ref="M48" ca="1">L48*K48*OFFSET($X$5:$X$75,B48,0,1)</f>
        <v>8.7950848822359646E-5</v>
      </c>
      <c r="N48" s="67">
        <f t="shared" si="10"/>
        <v>624.13908774749086</v>
      </c>
      <c r="O48" s="81" cm="1">
        <f t="array" aca="1" ref="O48" ca="1">N48*K48*OFFSET($X$5:$X$75,B48,0,1)</f>
        <v>4.593501422673964E-4</v>
      </c>
      <c r="P48" s="85">
        <f t="shared" ca="1" si="2"/>
        <v>0.11136763853455413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102645.00467852884</v>
      </c>
      <c r="AH48" s="58">
        <f t="shared" si="3"/>
        <v>2052.9000935705767</v>
      </c>
      <c r="AI48" s="61">
        <f t="shared" si="4"/>
        <v>615.87002807117312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3.5227552864653104E-7</v>
      </c>
      <c r="E49" s="47">
        <f t="shared" ca="1" si="1"/>
        <v>1.1759830548616536E-7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1.5106224438316954E-2</v>
      </c>
      <c r="J49" s="49" cm="1">
        <f t="array" aca="1" ref="J49" ca="1">E49*(G49-H49)*OFFSET($X$5:$X$75,B49,0,1)</f>
        <v>4.7368583703178563E-3</v>
      </c>
      <c r="K49" s="72">
        <f t="shared" ca="1" si="9"/>
        <v>7.8398870357919586E-7</v>
      </c>
      <c r="L49" s="67">
        <f t="shared" si="0"/>
        <v>121.89271026506717</v>
      </c>
      <c r="M49" s="68" cm="1">
        <f t="array" aca="1" ref="M49" ca="1">L49*K49*OFFSET($X$5:$X$75,B49,0,1)</f>
        <v>3.7260380096685225E-5</v>
      </c>
      <c r="N49" s="67">
        <f t="shared" si="10"/>
        <v>632.61405802983052</v>
      </c>
      <c r="O49" s="81" cm="1">
        <f t="array" aca="1" ref="O49" ca="1">N49*K49*OFFSET($X$5:$X$75,B49,0,1)</f>
        <v>1.9337858847702752E-4</v>
      </c>
      <c r="P49" s="85">
        <f t="shared" ca="1" si="2"/>
        <v>5.0491586644780463E-2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104023.18129124847</v>
      </c>
      <c r="AH49" s="58">
        <f t="shared" si="3"/>
        <v>2080.4636258249693</v>
      </c>
      <c r="AI49" s="61">
        <f t="shared" si="4"/>
        <v>624.13908774749086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1.5020389776569265E-7</v>
      </c>
      <c r="E50" s="47">
        <f t="shared" ca="1" si="1"/>
        <v>4.7117230366260889E-8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6.2268895695210564E-3</v>
      </c>
      <c r="J50" s="49" cm="1">
        <f t="array" aca="1" ref="J50" ca="1">E50*(G50-H50)*OFFSET($X$5:$X$75,B50,0,1)</f>
        <v>1.8599287250990579E-3</v>
      </c>
      <c r="K50" s="72">
        <f t="shared" ca="1" si="9"/>
        <v>3.1411486944649947E-7</v>
      </c>
      <c r="L50" s="67">
        <f t="shared" si="0"/>
        <v>124.33056447036851</v>
      </c>
      <c r="M50" s="68" cm="1">
        <f t="array" aca="1" ref="M50" ca="1">L50*K50*OFFSET($X$5:$X$75,B50,0,1)</f>
        <v>1.4721180798062136E-5</v>
      </c>
      <c r="N50" s="67">
        <f t="shared" si="10"/>
        <v>641.28105613220009</v>
      </c>
      <c r="O50" s="81" cm="1">
        <f t="array" aca="1" ref="O50" ca="1">N50*K50*OFFSET($X$5:$X$75,B50,0,1)</f>
        <v>7.592995664347899E-5</v>
      </c>
      <c r="P50" s="85">
        <f t="shared" ca="1" si="2"/>
        <v>2.1291280413177221E-2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105435.67633830509</v>
      </c>
      <c r="AH50" s="58">
        <f t="shared" si="3"/>
        <v>2108.7135267661019</v>
      </c>
      <c r="AI50" s="61">
        <f t="shared" si="4"/>
        <v>632.61405802983052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5.9179319352476875E-8</v>
      </c>
      <c r="E51" s="47">
        <f t="shared" ca="1" si="1"/>
        <v>1.7519061146467854E-8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2.3726925271507788E-3</v>
      </c>
      <c r="J51" s="49" cm="1">
        <f t="array" aca="1" ref="J51" ca="1">E51*(G51-H51)*OFFSET($X$5:$X$75,B51,0,1)</f>
        <v>6.777266161245159E-4</v>
      </c>
      <c r="K51" s="72">
        <f t="shared" ca="1" si="9"/>
        <v>1.1679374131454594E-7</v>
      </c>
      <c r="L51" s="67">
        <f t="shared" si="0"/>
        <v>126.81717575977585</v>
      </c>
      <c r="M51" s="68" cm="1">
        <f t="array" aca="1" ref="M51" ca="1">L51*K51*OFFSET($X$5:$X$75,B51,0,1)</f>
        <v>5.3995234176739641E-6</v>
      </c>
      <c r="N51" s="67">
        <f t="shared" si="10"/>
        <v>649.81981619698877</v>
      </c>
      <c r="O51" s="81" cm="1">
        <f t="array" aca="1" ref="O51" ca="1">N51*K51*OFFSET($X$5:$X$75,B51,0,1)</f>
        <v>2.7667524480048663E-5</v>
      </c>
      <c r="P51" s="85">
        <f t="shared" ca="1" si="2"/>
        <v>8.3065324647782161E-3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106880.17602203335</v>
      </c>
      <c r="AH51" s="58">
        <f t="shared" si="3"/>
        <v>2137.6035204406671</v>
      </c>
      <c r="AI51" s="61">
        <f t="shared" si="4"/>
        <v>641.28105613220009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2.1436509048562594E-8</v>
      </c>
      <c r="E52" s="47">
        <f t="shared" ca="1" si="1"/>
        <v>6.0143040716261435E-9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8.3077087083118591E-4</v>
      </c>
      <c r="J52" s="49" cm="1">
        <f t="array" aca="1" ref="J52" ca="1">E52*(G52-H52)*OFFSET($X$5:$X$75,B52,0,1)</f>
        <v>2.2801125661626605E-4</v>
      </c>
      <c r="K52" s="72">
        <f t="shared" ca="1" si="9"/>
        <v>4.0095360815601214E-8</v>
      </c>
      <c r="L52" s="67">
        <f t="shared" si="0"/>
        <v>129.35351927497138</v>
      </c>
      <c r="M52" s="68" cm="1">
        <f t="array" aca="1" ref="M52" ca="1">L52*K52*OFFSET($X$5:$X$75,B52,0,1)</f>
        <v>1.8276198171242634E-6</v>
      </c>
      <c r="N52" s="67">
        <f t="shared" si="10"/>
        <v>658.81476584278914</v>
      </c>
      <c r="O52" s="81" cm="1">
        <f t="array" aca="1" ref="O52" ca="1">N52*K52*OFFSET($X$5:$X$75,B52,0,1)</f>
        <v>9.3083120476130482E-6</v>
      </c>
      <c r="P52" s="85">
        <f t="shared" ca="1" si="2"/>
        <v>2.9834157197075667E-3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108303.30269949812</v>
      </c>
      <c r="AH52" s="58">
        <f t="shared" si="3"/>
        <v>2166.0660539899623</v>
      </c>
      <c r="AI52" s="61">
        <f t="shared" si="4"/>
        <v>649.81981619698877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7.1032602769527565E-9</v>
      </c>
      <c r="E53" s="47">
        <f t="shared" ca="1" si="1"/>
        <v>1.896682103597834E-9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2.6608941626473634E-4</v>
      </c>
      <c r="J53" s="49" cm="1">
        <f t="array" aca="1" ref="J53" ca="1">E53*(G53-H53)*OFFSET($X$5:$X$75,B53,0,1)</f>
        <v>7.0468111591041139E-5</v>
      </c>
      <c r="K53" s="72">
        <f t="shared" ca="1" si="9"/>
        <v>1.2644547695412478E-8</v>
      </c>
      <c r="L53" s="67">
        <f t="shared" si="0"/>
        <v>131.94058966047081</v>
      </c>
      <c r="M53" s="68" cm="1">
        <f t="array" aca="1" ref="M53" ca="1">L53*K53*OFFSET($X$5:$X$75,B53,0,1)</f>
        <v>5.6824794876269937E-7</v>
      </c>
      <c r="N53" s="67">
        <f t="shared" si="10"/>
        <v>667.9542638987466</v>
      </c>
      <c r="O53" s="81" cm="1">
        <f t="array" aca="1" ref="O53" ca="1">N53*K53*OFFSET($X$5:$X$75,B53,0,1)</f>
        <v>2.8767768986368129E-6</v>
      </c>
      <c r="P53" s="85">
        <f t="shared" ca="1" si="2"/>
        <v>9.8132747454646738E-4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109802.46097379818</v>
      </c>
      <c r="AH53" s="58">
        <f t="shared" si="3"/>
        <v>2196.0492194759636</v>
      </c>
      <c r="AI53" s="61">
        <f t="shared" si="4"/>
        <v>658.81476584278914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2.1425373392732305E-9</v>
      </c>
      <c r="E54" s="47">
        <f t="shared" ca="1" si="1"/>
        <v>5.4669074651524538E-10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7.8010606008980688E-5</v>
      </c>
      <c r="J54" s="49" cm="1">
        <f t="array" aca="1" ref="J54" ca="1">E54*(G54-H54)*OFFSET($X$5:$X$75,B54,0,1)</f>
        <v>1.9905219691351021E-5</v>
      </c>
      <c r="K54" s="73">
        <f t="shared" ca="1" si="9"/>
        <v>3.6446053148618871E-9</v>
      </c>
      <c r="L54" s="69">
        <f t="shared" si="0"/>
        <v>134.57940145368025</v>
      </c>
      <c r="M54" s="70" cm="1">
        <f t="array" aca="1" ref="M54" ca="1">L54*K54*OFFSET($X$5:$X$75,B54,0,1)</f>
        <v>1.6148341575880588E-7</v>
      </c>
      <c r="N54" s="69">
        <f t="shared" si="10"/>
        <v>677.22055089303012</v>
      </c>
      <c r="O54" s="82" cm="1">
        <f t="array" aca="1" ref="O54" ca="1">N54*K54*OFFSET($X$5:$X$75,B54,0,1)</f>
        <v>8.1260494993289426E-7</v>
      </c>
      <c r="P54" s="86">
        <f ca="1">D54*(F54-H54)+E54*(G54-H54)+L54*K54-N54*K54+E55*(G55-H55)</f>
        <v>4.0260641236347845E-4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111325.7106497911</v>
      </c>
      <c r="AH54" s="58">
        <f t="shared" si="3"/>
        <v>2226.5142129958222</v>
      </c>
      <c r="AI54" s="61">
        <f t="shared" si="4"/>
        <v>667.9542638987466</v>
      </c>
    </row>
    <row r="55" spans="2:35" ht="17" thickBot="1" x14ac:dyDescent="0.25">
      <c r="B55" s="137" t="s">
        <v>22</v>
      </c>
      <c r="C55" s="138"/>
      <c r="D55" s="50"/>
      <c r="E55" s="51">
        <f ca="1">(1-$S$9)^B54*PRODUCT(OFFSET($AC$5:$AC$124,$C$5,0,B54))</f>
        <v>9.5537689097982694E-10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3.5285230582746045E-5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112870.09181550502</v>
      </c>
      <c r="AH55" s="58">
        <f t="shared" si="3"/>
        <v>2257.4018363101004</v>
      </c>
      <c r="AI55" s="61">
        <f t="shared" si="4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114490.84003640762</v>
      </c>
      <c r="AH56" s="58">
        <f t="shared" si="3"/>
        <v>2289.8168007281524</v>
      </c>
      <c r="AI56" s="61">
        <f t="shared" si="4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116069.84393401587</v>
      </c>
      <c r="AH57" s="58">
        <f t="shared" si="3"/>
        <v>2321.3968786803175</v>
      </c>
      <c r="AI57" s="61">
        <f t="shared" si="4"/>
        <v>696.41906360409519</v>
      </c>
    </row>
    <row r="58" spans="2:35" ht="17" thickBot="1" x14ac:dyDescent="0.25">
      <c r="B58" s="135" t="s">
        <v>24</v>
      </c>
      <c r="C58" s="136"/>
      <c r="D58" s="54">
        <f ca="1">SUM(D5:E55)</f>
        <v>0.99999999999999944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117722.41117889502</v>
      </c>
      <c r="AH58" s="58">
        <f t="shared" si="3"/>
        <v>2354.4482235779005</v>
      </c>
      <c r="AI58" s="61">
        <f t="shared" si="4"/>
        <v>706.33446707337021</v>
      </c>
    </row>
    <row r="59" spans="2:35" ht="17" thickBot="1" x14ac:dyDescent="0.25">
      <c r="B59" s="135" t="s">
        <v>23</v>
      </c>
      <c r="C59" s="136"/>
      <c r="D59" s="36" t="b">
        <f ca="1">D58=1</f>
        <v>0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119386.56792139384</v>
      </c>
      <c r="AH59" s="58">
        <f t="shared" si="3"/>
        <v>2387.7313584278768</v>
      </c>
      <c r="AI59" s="61">
        <f t="shared" si="4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121058.51101697826</v>
      </c>
      <c r="AH60" s="58">
        <f t="shared" si="3"/>
        <v>2421.1702203395653</v>
      </c>
      <c r="AI60" s="61">
        <f t="shared" si="4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122734.22970645445</v>
      </c>
      <c r="AH61" s="58">
        <f t="shared" si="3"/>
        <v>2454.684594129089</v>
      </c>
      <c r="AI61" s="61">
        <f t="shared" si="4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124480.43764468047</v>
      </c>
      <c r="AH62" s="58">
        <f t="shared" si="3"/>
        <v>2489.6087528936096</v>
      </c>
      <c r="AI62" s="61">
        <f t="shared" si="4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126299.47453411572</v>
      </c>
      <c r="AH63" s="58">
        <f t="shared" si="3"/>
        <v>2525.9894906823147</v>
      </c>
      <c r="AI63" s="61">
        <f t="shared" si="4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128042.61799282162</v>
      </c>
      <c r="AH64" s="58">
        <f t="shared" si="3"/>
        <v>2560.8523598564325</v>
      </c>
      <c r="AI64" s="61">
        <f t="shared" si="4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94">
        <f>BASE!AB65 + 1.5/1000</f>
        <v>8.6098900000000003E-3</v>
      </c>
      <c r="AC65" s="31">
        <f>1-AB65</f>
        <v>0.99139010999999999</v>
      </c>
      <c r="AD65" s="20">
        <f>PRODUCT(AC$4:AC65)</f>
        <v>0.9208880403082238</v>
      </c>
      <c r="AF65" s="15">
        <v>60</v>
      </c>
      <c r="AG65" s="57">
        <f t="shared" si="12"/>
        <v>129853.96258197843</v>
      </c>
      <c r="AH65" s="58">
        <f t="shared" si="3"/>
        <v>2597.0792516395686</v>
      </c>
      <c r="AI65" s="61">
        <f t="shared" si="4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0.91358965265132586</v>
      </c>
      <c r="AF66" s="15">
        <v>61</v>
      </c>
      <c r="AG66" s="57">
        <f t="shared" si="12"/>
        <v>131735.71374077932</v>
      </c>
      <c r="AH66" s="58">
        <f t="shared" si="3"/>
        <v>2634.7142748155866</v>
      </c>
      <c r="AI66" s="61">
        <f t="shared" si="4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0.90560231190022933</v>
      </c>
      <c r="AF67" s="15">
        <v>62</v>
      </c>
      <c r="AG67" s="57">
        <f t="shared" si="12"/>
        <v>133607.31861030194</v>
      </c>
      <c r="AH67" s="58">
        <f t="shared" si="3"/>
        <v>2672.1463722060389</v>
      </c>
      <c r="AI67" s="61">
        <f t="shared" si="4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0.89677791468454171</v>
      </c>
      <c r="AF68" s="15">
        <v>63</v>
      </c>
      <c r="AG68" s="57">
        <f t="shared" si="12"/>
        <v>135548.88257882578</v>
      </c>
      <c r="AH68" s="58">
        <f t="shared" si="3"/>
        <v>2710.9776515765157</v>
      </c>
      <c r="AI68" s="61">
        <f t="shared" si="4"/>
        <v>813.2932954729547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0.88714324664144117</v>
      </c>
      <c r="AF69" s="15">
        <v>64</v>
      </c>
      <c r="AG69" s="57">
        <f t="shared" si="12"/>
        <v>137474.66216804241</v>
      </c>
      <c r="AH69" s="58">
        <f t="shared" si="3"/>
        <v>2749.4932433608483</v>
      </c>
      <c r="AI69" s="61">
        <f t="shared" si="4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0.87672662355375652</v>
      </c>
      <c r="AF70" s="15">
        <v>65</v>
      </c>
      <c r="AG70" s="57">
        <f t="shared" si="12"/>
        <v>139469.63644350096</v>
      </c>
      <c r="AH70" s="58">
        <f t="shared" ref="AH70:AH75" si="14">AG70*$S$7</f>
        <v>2789.3927288700193</v>
      </c>
      <c r="AI70" s="61">
        <f t="shared" ref="AI70:AI75" si="15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0.86537778317156755</v>
      </c>
      <c r="AF71" s="15">
        <v>66</v>
      </c>
      <c r="AG71" s="57">
        <f t="shared" ref="AG71:AG74" si="17">(AG70-AH70)*EXP(W71)</f>
        <v>141442.63242939816</v>
      </c>
      <c r="AH71" s="58">
        <f t="shared" si="14"/>
        <v>2828.8526485879634</v>
      </c>
      <c r="AI71" s="61">
        <f t="shared" si="15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0.8530149961611786</v>
      </c>
      <c r="AF72" s="15">
        <v>67</v>
      </c>
      <c r="AG72" s="57">
        <f t="shared" si="17"/>
        <v>143483.70905870144</v>
      </c>
      <c r="AH72" s="58">
        <f t="shared" si="14"/>
        <v>2869.6741811740289</v>
      </c>
      <c r="AI72" s="61">
        <f t="shared" si="15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0.83951004568165488</v>
      </c>
      <c r="AF73" s="15">
        <v>68</v>
      </c>
      <c r="AG73" s="57">
        <f t="shared" si="17"/>
        <v>145496.02922863211</v>
      </c>
      <c r="AH73" s="58">
        <f t="shared" si="14"/>
        <v>2909.9205845726424</v>
      </c>
      <c r="AI73" s="61">
        <f t="shared" si="15"/>
        <v>872.97617537179269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0.82487092975317233</v>
      </c>
      <c r="AF74" s="15">
        <v>69</v>
      </c>
      <c r="AG74" s="57">
        <f t="shared" si="17"/>
        <v>147574.93613988644</v>
      </c>
      <c r="AH74" s="58">
        <f t="shared" si="14"/>
        <v>2951.498722797729</v>
      </c>
      <c r="AI74" s="61">
        <f t="shared" si="15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0.80886601684413673</v>
      </c>
      <c r="AF75" s="16">
        <v>70</v>
      </c>
      <c r="AG75" s="62">
        <f>(AG74-AH74)*EXP(W75)</f>
        <v>149722.4701073771</v>
      </c>
      <c r="AH75" s="63">
        <f t="shared" si="14"/>
        <v>2994.4494021475421</v>
      </c>
      <c r="AI75" s="64">
        <f t="shared" si="15"/>
        <v>898.33482064426266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0.79176044186632366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0.77331274819261953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0.75369405123105215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0.73242748825613424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0.70935947210953576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0.68406256417176492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0.65709224835418523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0.6278923173125972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0.59696212199946752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0.56437860412482577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0.53035644527788495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0.49552456975305875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0.4591621443433021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0.42092442957450327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0.38048145476073797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0.3389182579985589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0.2969931171238322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0.25555292797868223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0.21552454076991029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0.17817240503717705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0.14393638498308603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0.11368582766690917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8.7598827367525944E-2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6.5633338186232806E-2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4.7593817629398773E-2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3.3578077998449772E-2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2.2991800160386298E-2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1.525286759810702E-2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9.7644848384189596E-3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5.9533545565695475E-3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3.407956440094069E-3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1.8374680442033409E-3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9.2862276062452033E-4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4.3772271912586507E-4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1.914746292062432E-4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7.7333357241436587E-5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2.8691754336906494E-5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9.7293842246765548E-6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3.0004797295373691E-6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8.374577463277295E-7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2.1055361820714033E-7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4.7471943039491199E-8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9.55752107022703E-9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1.71150687326221E-9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2.7163866421716485E-10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3.8091596513415669E-11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4.7073164536238477E-12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5.1166675168208492E-13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4.8862946785435077E-14</v>
      </c>
    </row>
  </sheetData>
  <mergeCells count="9">
    <mergeCell ref="L3:M3"/>
    <mergeCell ref="N3:O3"/>
    <mergeCell ref="B55:C55"/>
    <mergeCell ref="R27:S27"/>
    <mergeCell ref="B58:C58"/>
    <mergeCell ref="B59:C59"/>
    <mergeCell ref="D3:E3"/>
    <mergeCell ref="F3:G3"/>
    <mergeCell ref="I3:J3"/>
  </mergeCells>
  <conditionalFormatting sqref="D59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Results</vt:lpstr>
      <vt:lpstr>BASE</vt:lpstr>
      <vt:lpstr>IR up</vt:lpstr>
      <vt:lpstr>IR down</vt:lpstr>
      <vt:lpstr>Equity up</vt:lpstr>
      <vt:lpstr>Equity down</vt:lpstr>
      <vt:lpstr>Mortality</vt:lpstr>
      <vt:lpstr>Lapse up</vt:lpstr>
      <vt:lpstr>Lapse down</vt:lpstr>
      <vt:lpstr>Lapse mass</vt:lpstr>
      <vt:lpstr>Expense</vt:lpstr>
      <vt:lpstr>Cat</vt:lpstr>
      <vt:lpstr>baseBOF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Pascuzzi</dc:creator>
  <cp:lastModifiedBy>Francesco Pascuzzi</cp:lastModifiedBy>
  <dcterms:created xsi:type="dcterms:W3CDTF">2022-06-01T12:42:14Z</dcterms:created>
  <dcterms:modified xsi:type="dcterms:W3CDTF">2022-06-07T16:48:47Z</dcterms:modified>
</cp:coreProperties>
</file>