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ABE20F5F-57A7-7E40-8418-6938E21B37C5}" xr6:coauthVersionLast="45" xr6:coauthVersionMax="45" xr10:uidLastSave="{00000000-0000-0000-0000-000000000000}"/>
  <bookViews>
    <workbookView xWindow="760" yWindow="0" windowWidth="28020" windowHeight="18000" activeTab="1" xr2:uid="{00000000-000D-0000-FFFF-FFFF00000000}"/>
  </bookViews>
  <sheets>
    <sheet name="Utilidad" sheetId="10" r:id="rId1"/>
    <sheet name="Diagrama Fe T" sheetId="5" r:id="rId2"/>
    <sheet name="Flujos" sheetId="13" r:id="rId3"/>
    <sheet name="Reporte" sheetId="15" r:id="rId4"/>
  </sheets>
  <externalReferences>
    <externalReference r:id="rId5"/>
  </externalReferences>
  <definedNames>
    <definedName name="_xlnm.Print_Area" localSheetId="3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5" l="1"/>
  <c r="E77" i="5"/>
  <c r="E70" i="5"/>
  <c r="E62" i="5"/>
  <c r="E55" i="5"/>
  <c r="E45" i="5"/>
  <c r="E35" i="5"/>
  <c r="H9" i="5"/>
  <c r="E25" i="5"/>
  <c r="E13" i="5"/>
  <c r="H8" i="5" l="1"/>
  <c r="H61" i="5"/>
  <c r="E76" i="5"/>
  <c r="E69" i="5"/>
  <c r="E61" i="5"/>
  <c r="E54" i="5"/>
  <c r="E44" i="5"/>
  <c r="E34" i="5"/>
  <c r="E24" i="5"/>
  <c r="E12" i="5"/>
  <c r="G20" i="15" l="1"/>
  <c r="I11" i="15"/>
  <c r="I19" i="15"/>
  <c r="I18" i="15"/>
  <c r="I17" i="15"/>
  <c r="I16" i="15"/>
  <c r="I15" i="15"/>
  <c r="I14" i="15"/>
  <c r="I13" i="15"/>
  <c r="I12" i="15"/>
  <c r="L32" i="15" l="1"/>
  <c r="H32" i="15"/>
  <c r="C32" i="15"/>
  <c r="B105" i="10"/>
  <c r="H105" i="10"/>
  <c r="G105" i="10"/>
  <c r="F105" i="10"/>
  <c r="E105" i="10"/>
  <c r="D105" i="10"/>
  <c r="C105" i="10"/>
  <c r="I105" i="10"/>
  <c r="I94" i="10"/>
  <c r="I104" i="10"/>
  <c r="H101" i="10"/>
  <c r="H100" i="10"/>
  <c r="H99" i="10"/>
  <c r="G101" i="10"/>
  <c r="G100" i="10"/>
  <c r="G99" i="10"/>
  <c r="F101" i="10"/>
  <c r="F100" i="10"/>
  <c r="F104" i="10" s="1"/>
  <c r="F99" i="10"/>
  <c r="E101" i="10"/>
  <c r="E100" i="10"/>
  <c r="E99" i="10"/>
  <c r="D101" i="10"/>
  <c r="D100" i="10"/>
  <c r="D99" i="10"/>
  <c r="C101" i="10"/>
  <c r="C100" i="10"/>
  <c r="C99" i="10"/>
  <c r="B101" i="10"/>
  <c r="B100" i="10"/>
  <c r="B99" i="10"/>
  <c r="H91" i="10"/>
  <c r="H90" i="10"/>
  <c r="H89" i="10"/>
  <c r="G91" i="10"/>
  <c r="G90" i="10"/>
  <c r="G89" i="10"/>
  <c r="F91" i="10"/>
  <c r="F90" i="10"/>
  <c r="F89" i="10"/>
  <c r="E91" i="10"/>
  <c r="E90" i="10"/>
  <c r="E89" i="10"/>
  <c r="B91" i="10"/>
  <c r="B90" i="10"/>
  <c r="B89" i="10"/>
  <c r="I103" i="10"/>
  <c r="I100" i="10"/>
  <c r="I93" i="10"/>
  <c r="D91" i="10"/>
  <c r="C91" i="10"/>
  <c r="I90" i="10"/>
  <c r="H94" i="10"/>
  <c r="G94" i="10"/>
  <c r="F94" i="10"/>
  <c r="E94" i="10"/>
  <c r="D90" i="10"/>
  <c r="D94" i="10" s="1"/>
  <c r="C90" i="10"/>
  <c r="C94" i="10" s="1"/>
  <c r="B94" i="10"/>
  <c r="D89" i="10"/>
  <c r="C89" i="10"/>
  <c r="H88" i="10"/>
  <c r="G88" i="10"/>
  <c r="F88" i="10"/>
  <c r="E88" i="10"/>
  <c r="D88" i="10"/>
  <c r="C88" i="10"/>
  <c r="B88" i="10"/>
  <c r="H104" i="10" l="1"/>
  <c r="G104" i="10"/>
  <c r="E104" i="10"/>
  <c r="C104" i="10"/>
  <c r="B104" i="10"/>
  <c r="D104" i="10"/>
  <c r="M22" i="15" l="1"/>
  <c r="L22" i="15"/>
  <c r="N22" i="15" s="1"/>
  <c r="N23" i="15" s="1"/>
  <c r="G19" i="15"/>
  <c r="F19" i="15"/>
  <c r="C19" i="15"/>
  <c r="G18" i="15"/>
  <c r="H18" i="15" s="1"/>
  <c r="F18" i="15"/>
  <c r="C18" i="15"/>
  <c r="G17" i="15"/>
  <c r="F17" i="15"/>
  <c r="H17" i="15" s="1"/>
  <c r="C17" i="15"/>
  <c r="G16" i="15"/>
  <c r="F16" i="15"/>
  <c r="C16" i="15"/>
  <c r="G15" i="15"/>
  <c r="F15" i="15"/>
  <c r="C15" i="15"/>
  <c r="G14" i="15"/>
  <c r="H14" i="15" s="1"/>
  <c r="F14" i="15"/>
  <c r="C14" i="15"/>
  <c r="G13" i="15"/>
  <c r="F13" i="15"/>
  <c r="C13" i="15"/>
  <c r="G12" i="15"/>
  <c r="F12" i="15"/>
  <c r="C12" i="15"/>
  <c r="M11" i="15"/>
  <c r="L11" i="15"/>
  <c r="G11" i="15"/>
  <c r="H11" i="15" s="1"/>
  <c r="F11" i="15"/>
  <c r="H16" i="15"/>
  <c r="N11" i="15"/>
  <c r="H12" i="15"/>
  <c r="N12" i="15"/>
  <c r="H13" i="15"/>
  <c r="H15" i="15"/>
  <c r="H19" i="15"/>
  <c r="H22" i="15"/>
  <c r="H23" i="15" s="1"/>
  <c r="M23" i="15"/>
  <c r="F26" i="15"/>
  <c r="H26" i="15" s="1"/>
  <c r="H27" i="15" s="1"/>
  <c r="G26" i="15"/>
  <c r="F27" i="15"/>
  <c r="G27" i="15"/>
  <c r="H20" i="15" l="1"/>
  <c r="L23" i="15"/>
  <c r="F20" i="15"/>
  <c r="W81" i="5" l="1"/>
  <c r="U81" i="5"/>
  <c r="W80" i="5"/>
  <c r="U80" i="5"/>
  <c r="W79" i="5"/>
  <c r="U79" i="5"/>
  <c r="W78" i="5"/>
  <c r="U78" i="5"/>
  <c r="W77" i="5"/>
  <c r="U77" i="5"/>
  <c r="W76" i="5"/>
  <c r="U76" i="5"/>
  <c r="W75" i="5"/>
  <c r="U75" i="5"/>
  <c r="Y74" i="5"/>
  <c r="W74" i="5"/>
  <c r="U74" i="5"/>
  <c r="Y73" i="5"/>
  <c r="Y82" i="5" s="1"/>
  <c r="W73" i="5"/>
  <c r="U73" i="5"/>
  <c r="U82" i="5" s="1"/>
  <c r="W65" i="5"/>
  <c r="U65" i="5"/>
  <c r="T65" i="5"/>
  <c r="T81" i="5" s="1"/>
  <c r="W64" i="5"/>
  <c r="V64" i="5"/>
  <c r="V80" i="5" s="1"/>
  <c r="U64" i="5"/>
  <c r="T64" i="5"/>
  <c r="T80" i="5" s="1"/>
  <c r="W63" i="5"/>
  <c r="V63" i="5"/>
  <c r="V79" i="5" s="1"/>
  <c r="U63" i="5"/>
  <c r="T63" i="5"/>
  <c r="T79" i="5" s="1"/>
  <c r="W62" i="5"/>
  <c r="V62" i="5"/>
  <c r="V78" i="5" s="1"/>
  <c r="U62" i="5"/>
  <c r="T62" i="5"/>
  <c r="T78" i="5" s="1"/>
  <c r="W61" i="5"/>
  <c r="V61" i="5"/>
  <c r="V77" i="5" s="1"/>
  <c r="U61" i="5"/>
  <c r="T61" i="5"/>
  <c r="T77" i="5" s="1"/>
  <c r="W60" i="5"/>
  <c r="V60" i="5"/>
  <c r="V76" i="5" s="1"/>
  <c r="U60" i="5"/>
  <c r="T60" i="5"/>
  <c r="T76" i="5" s="1"/>
  <c r="W59" i="5"/>
  <c r="V59" i="5"/>
  <c r="V75" i="5" s="1"/>
  <c r="U59" i="5"/>
  <c r="T59" i="5"/>
  <c r="T75" i="5" s="1"/>
  <c r="Y58" i="5"/>
  <c r="W58" i="5"/>
  <c r="V58" i="5"/>
  <c r="V74" i="5" s="1"/>
  <c r="U58" i="5"/>
  <c r="T58" i="5"/>
  <c r="T74" i="5" s="1"/>
  <c r="Y57" i="5"/>
  <c r="Y66" i="5" s="1"/>
  <c r="W57" i="5"/>
  <c r="V57" i="5"/>
  <c r="V73" i="5" s="1"/>
  <c r="U57" i="5"/>
  <c r="U66" i="5" l="1"/>
  <c r="W82" i="5"/>
  <c r="W66" i="5"/>
  <c r="X68" i="5" s="1"/>
  <c r="O113" i="10"/>
  <c r="P113" i="10"/>
  <c r="Q113" i="10"/>
  <c r="O114" i="10"/>
  <c r="P114" i="10"/>
  <c r="Q114" i="10"/>
  <c r="O115" i="10"/>
  <c r="P115" i="10"/>
  <c r="Q115" i="10"/>
  <c r="O116" i="10"/>
  <c r="P116" i="10"/>
  <c r="Q116" i="10"/>
  <c r="O117" i="10"/>
  <c r="P117" i="10"/>
  <c r="Q117" i="10"/>
  <c r="O118" i="10"/>
  <c r="P118" i="10"/>
  <c r="Q118" i="10"/>
  <c r="O119" i="10"/>
  <c r="P119" i="10"/>
  <c r="Q119" i="10"/>
  <c r="O120" i="10"/>
  <c r="P120" i="10"/>
  <c r="Q120" i="10"/>
  <c r="O69" i="10"/>
  <c r="P69" i="10"/>
  <c r="Q69" i="10"/>
  <c r="O70" i="10"/>
  <c r="P70" i="10"/>
  <c r="Q70" i="10"/>
  <c r="O71" i="10"/>
  <c r="P71" i="10"/>
  <c r="Q71" i="10"/>
  <c r="O72" i="10"/>
  <c r="P72" i="10"/>
  <c r="Q72" i="10"/>
  <c r="O73" i="10"/>
  <c r="P73" i="10"/>
  <c r="Q73" i="10"/>
  <c r="O74" i="10"/>
  <c r="P74" i="10"/>
  <c r="Q74" i="10"/>
  <c r="O75" i="10"/>
  <c r="P75" i="10"/>
  <c r="Q75" i="10"/>
  <c r="O76" i="10"/>
  <c r="P76" i="10"/>
  <c r="Q76" i="10"/>
  <c r="O77" i="10"/>
  <c r="P77" i="10"/>
  <c r="Q77" i="10"/>
  <c r="O78" i="10"/>
  <c r="P78" i="10"/>
  <c r="Q78" i="10"/>
  <c r="O79" i="10"/>
  <c r="P79" i="10"/>
  <c r="Q79" i="10"/>
  <c r="O80" i="10"/>
  <c r="P80" i="10"/>
  <c r="Q80" i="10"/>
  <c r="O81" i="10"/>
  <c r="P81" i="10"/>
  <c r="Q81" i="10"/>
  <c r="O82" i="10"/>
  <c r="P82" i="10"/>
  <c r="Q82" i="10"/>
  <c r="O83" i="10"/>
  <c r="P83" i="10"/>
  <c r="Q83" i="10"/>
  <c r="O84" i="10"/>
  <c r="P84" i="10"/>
  <c r="Q84" i="10"/>
  <c r="O85" i="10"/>
  <c r="P85" i="10"/>
  <c r="Q85" i="10"/>
  <c r="O86" i="10"/>
  <c r="P86" i="10"/>
  <c r="Q86" i="10"/>
  <c r="O87" i="10"/>
  <c r="P87" i="10"/>
  <c r="Q87" i="10"/>
  <c r="O88" i="10"/>
  <c r="P88" i="10"/>
  <c r="Q88" i="10"/>
  <c r="O89" i="10"/>
  <c r="P89" i="10"/>
  <c r="Q89" i="10"/>
  <c r="O90" i="10"/>
  <c r="P90" i="10"/>
  <c r="Q90" i="10"/>
  <c r="O91" i="10"/>
  <c r="P91" i="10"/>
  <c r="Q91" i="10"/>
  <c r="O92" i="10"/>
  <c r="P92" i="10"/>
  <c r="Q92" i="10"/>
  <c r="O93" i="10"/>
  <c r="P93" i="10"/>
  <c r="Q93" i="10"/>
  <c r="O94" i="10"/>
  <c r="P94" i="10"/>
  <c r="Q94" i="10"/>
  <c r="O95" i="10"/>
  <c r="P95" i="10"/>
  <c r="Q95" i="10"/>
  <c r="O96" i="10"/>
  <c r="P96" i="10"/>
  <c r="Q96" i="10"/>
  <c r="O97" i="10"/>
  <c r="P97" i="10"/>
  <c r="Q97" i="10"/>
  <c r="O98" i="10"/>
  <c r="P98" i="10"/>
  <c r="Q98" i="10"/>
  <c r="O99" i="10"/>
  <c r="P99" i="10"/>
  <c r="Q99" i="10"/>
  <c r="O100" i="10"/>
  <c r="P100" i="10"/>
  <c r="Q100" i="10"/>
  <c r="O101" i="10"/>
  <c r="P101" i="10"/>
  <c r="Q101" i="10"/>
  <c r="O102" i="10"/>
  <c r="P102" i="10"/>
  <c r="Q102" i="10"/>
  <c r="O103" i="10"/>
  <c r="P103" i="10"/>
  <c r="Q103" i="10"/>
  <c r="O104" i="10"/>
  <c r="P104" i="10"/>
  <c r="Q104" i="10"/>
  <c r="O105" i="10"/>
  <c r="P105" i="10"/>
  <c r="Q105" i="10"/>
  <c r="O106" i="10"/>
  <c r="P106" i="10"/>
  <c r="Q106" i="10"/>
  <c r="O107" i="10"/>
  <c r="P107" i="10"/>
  <c r="Q107" i="10"/>
  <c r="O108" i="10"/>
  <c r="P108" i="10"/>
  <c r="Q108" i="10"/>
  <c r="O109" i="10"/>
  <c r="P109" i="10"/>
  <c r="Q109" i="10"/>
  <c r="O110" i="10"/>
  <c r="P110" i="10"/>
  <c r="Q110" i="10"/>
  <c r="O111" i="10"/>
  <c r="P111" i="10"/>
  <c r="Q111" i="10"/>
  <c r="O112" i="10"/>
  <c r="P112" i="10"/>
  <c r="Q112" i="10"/>
  <c r="P68" i="10"/>
  <c r="Q68" i="10"/>
  <c r="O68" i="10"/>
  <c r="D4" i="13" l="1"/>
  <c r="D5" i="13"/>
  <c r="D8" i="13"/>
  <c r="D9" i="13"/>
  <c r="D12" i="13"/>
  <c r="D13" i="13"/>
  <c r="D16" i="13"/>
  <c r="D17" i="13"/>
  <c r="D20" i="13"/>
  <c r="D21" i="13"/>
  <c r="D24" i="13"/>
  <c r="D25" i="13"/>
  <c r="D28" i="13"/>
  <c r="D29" i="13"/>
  <c r="D32" i="13"/>
  <c r="D33" i="13"/>
  <c r="D36" i="13"/>
  <c r="D37" i="13"/>
  <c r="D40" i="13"/>
  <c r="D41" i="13"/>
  <c r="D44" i="13"/>
  <c r="D45" i="13"/>
  <c r="D48" i="13"/>
  <c r="D50" i="13"/>
  <c r="B2" i="13"/>
  <c r="C2" i="13"/>
  <c r="D2" i="13"/>
  <c r="B3" i="13"/>
  <c r="C3" i="13"/>
  <c r="D3" i="13"/>
  <c r="B4" i="13"/>
  <c r="C4" i="13"/>
  <c r="B5" i="13"/>
  <c r="C5" i="13"/>
  <c r="B6" i="13"/>
  <c r="C6" i="13"/>
  <c r="D6" i="13"/>
  <c r="B7" i="13"/>
  <c r="C7" i="13"/>
  <c r="D7" i="13"/>
  <c r="B8" i="13"/>
  <c r="C8" i="13"/>
  <c r="B9" i="13"/>
  <c r="C9" i="13"/>
  <c r="B10" i="13"/>
  <c r="C10" i="13"/>
  <c r="D10" i="13"/>
  <c r="B11" i="13"/>
  <c r="C11" i="13"/>
  <c r="D11" i="13"/>
  <c r="B12" i="13"/>
  <c r="C12" i="13"/>
  <c r="B13" i="13"/>
  <c r="C13" i="13"/>
  <c r="B14" i="13"/>
  <c r="C14" i="13"/>
  <c r="D14" i="13"/>
  <c r="B15" i="13"/>
  <c r="C15" i="13"/>
  <c r="D15" i="13"/>
  <c r="B16" i="13"/>
  <c r="C16" i="13"/>
  <c r="B17" i="13"/>
  <c r="C17" i="13"/>
  <c r="B18" i="13"/>
  <c r="C18" i="13"/>
  <c r="D18" i="13"/>
  <c r="B19" i="13"/>
  <c r="C19" i="13"/>
  <c r="D19" i="13"/>
  <c r="B20" i="13"/>
  <c r="C20" i="13"/>
  <c r="B21" i="13"/>
  <c r="C21" i="13"/>
  <c r="B22" i="13"/>
  <c r="C22" i="13"/>
  <c r="D22" i="13"/>
  <c r="B23" i="13"/>
  <c r="C23" i="13"/>
  <c r="D23" i="13"/>
  <c r="B24" i="13"/>
  <c r="C24" i="13"/>
  <c r="B25" i="13"/>
  <c r="C25" i="13"/>
  <c r="B26" i="13"/>
  <c r="C26" i="13"/>
  <c r="D26" i="13"/>
  <c r="B27" i="13"/>
  <c r="C27" i="13"/>
  <c r="D27" i="13"/>
  <c r="B28" i="13"/>
  <c r="C28" i="13"/>
  <c r="B29" i="13"/>
  <c r="C29" i="13"/>
  <c r="B30" i="13"/>
  <c r="C30" i="13"/>
  <c r="D30" i="13"/>
  <c r="B31" i="13"/>
  <c r="C31" i="13"/>
  <c r="D31" i="13"/>
  <c r="B32" i="13"/>
  <c r="C32" i="13"/>
  <c r="B33" i="13"/>
  <c r="C33" i="13"/>
  <c r="B34" i="13"/>
  <c r="C34" i="13"/>
  <c r="D34" i="13"/>
  <c r="B35" i="13"/>
  <c r="C35" i="13"/>
  <c r="D35" i="13"/>
  <c r="B36" i="13"/>
  <c r="C36" i="13"/>
  <c r="B37" i="13"/>
  <c r="C37" i="13"/>
  <c r="B38" i="13"/>
  <c r="C38" i="13"/>
  <c r="D38" i="13"/>
  <c r="B39" i="13"/>
  <c r="C39" i="13"/>
  <c r="D39" i="13"/>
  <c r="B40" i="13"/>
  <c r="C40" i="13"/>
  <c r="B41" i="13"/>
  <c r="C41" i="13"/>
  <c r="B42" i="13"/>
  <c r="C42" i="13"/>
  <c r="D42" i="13"/>
  <c r="B43" i="13"/>
  <c r="C43" i="13"/>
  <c r="D43" i="13"/>
  <c r="B44" i="13"/>
  <c r="C44" i="13"/>
  <c r="B45" i="13"/>
  <c r="C45" i="13"/>
  <c r="B46" i="13"/>
  <c r="C46" i="13"/>
  <c r="D46" i="13"/>
  <c r="B47" i="13"/>
  <c r="C47" i="13"/>
  <c r="D47" i="13"/>
  <c r="B48" i="13"/>
  <c r="C48" i="13"/>
  <c r="B49" i="13"/>
  <c r="C49" i="13"/>
  <c r="D49" i="13"/>
  <c r="B50" i="13"/>
  <c r="C50" i="13"/>
  <c r="D1" i="13"/>
  <c r="C1" i="13"/>
  <c r="B1" i="13"/>
  <c r="L49" i="5" l="1"/>
  <c r="K49" i="5"/>
  <c r="I46" i="5"/>
  <c r="M49" i="5" l="1"/>
  <c r="C60" i="5" l="1"/>
  <c r="K45" i="5" l="1"/>
  <c r="L61" i="5"/>
  <c r="L60" i="5"/>
  <c r="L62" i="5" l="1"/>
  <c r="I45" i="5"/>
  <c r="G24" i="5"/>
  <c r="N46" i="5"/>
  <c r="N45" i="5"/>
  <c r="I47" i="5"/>
  <c r="C53" i="5"/>
  <c r="N47" i="5" l="1"/>
  <c r="K24" i="5"/>
  <c r="K25" i="5"/>
  <c r="K21" i="5"/>
  <c r="K20" i="5"/>
  <c r="I19" i="5"/>
  <c r="I18" i="5"/>
  <c r="H30" i="5"/>
  <c r="H29" i="5"/>
  <c r="G21" i="5"/>
  <c r="G20" i="5"/>
  <c r="H14" i="5"/>
  <c r="H13" i="5"/>
  <c r="F74" i="5"/>
  <c r="C74" i="5"/>
  <c r="F73" i="5"/>
  <c r="C73" i="5"/>
  <c r="F67" i="5"/>
  <c r="C67" i="5"/>
  <c r="F66" i="5"/>
  <c r="C66" i="5"/>
  <c r="F61" i="5"/>
  <c r="F60" i="5"/>
  <c r="C59" i="5"/>
  <c r="J55" i="5"/>
  <c r="H55" i="5"/>
  <c r="J54" i="5"/>
  <c r="H54" i="5"/>
  <c r="F54" i="5"/>
  <c r="F53" i="5"/>
  <c r="C52" i="5"/>
  <c r="C51" i="5"/>
  <c r="L42" i="5"/>
  <c r="F44" i="5"/>
  <c r="L41" i="5"/>
  <c r="F43" i="5"/>
  <c r="C42" i="5"/>
  <c r="C41" i="5"/>
  <c r="K39" i="5"/>
  <c r="K38" i="5"/>
  <c r="L37" i="5"/>
  <c r="L36" i="5"/>
  <c r="F34" i="5"/>
  <c r="F33" i="5"/>
  <c r="K32" i="5"/>
  <c r="C32" i="5"/>
  <c r="K31" i="5"/>
  <c r="L30" i="5"/>
  <c r="G25" i="5"/>
  <c r="K18" i="5"/>
  <c r="L15" i="5"/>
  <c r="K17" i="5"/>
  <c r="K12" i="5"/>
  <c r="K11" i="5"/>
  <c r="N10" i="5"/>
  <c r="N9" i="5"/>
  <c r="K6" i="5"/>
  <c r="K5" i="5"/>
  <c r="C31" i="5"/>
  <c r="L29" i="5"/>
  <c r="L14" i="5"/>
  <c r="C22" i="5"/>
  <c r="C21" i="5"/>
  <c r="F24" i="5"/>
  <c r="F23" i="5"/>
  <c r="F12" i="5"/>
  <c r="F11" i="5"/>
  <c r="C9" i="5"/>
  <c r="C10" i="5"/>
  <c r="AO2" i="10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K44" i="5" l="1"/>
  <c r="L45" i="5" s="1"/>
  <c r="R15" i="5"/>
  <c r="R16" i="5" s="1"/>
  <c r="F62" i="5"/>
  <c r="F45" i="5"/>
  <c r="F68" i="5"/>
  <c r="G26" i="5"/>
  <c r="K33" i="5"/>
  <c r="H56" i="5"/>
  <c r="F75" i="5"/>
  <c r="C11" i="5"/>
  <c r="F35" i="5"/>
  <c r="K7" i="5"/>
  <c r="N11" i="5"/>
  <c r="C43" i="5"/>
  <c r="F55" i="5"/>
  <c r="J56" i="5"/>
  <c r="K26" i="5"/>
  <c r="F25" i="5"/>
  <c r="L38" i="5"/>
  <c r="C33" i="5"/>
  <c r="K40" i="5"/>
  <c r="L43" i="5"/>
  <c r="C61" i="5"/>
  <c r="C23" i="5"/>
  <c r="K13" i="5"/>
  <c r="L16" i="5"/>
  <c r="L31" i="5"/>
  <c r="C68" i="5"/>
  <c r="C75" i="5"/>
  <c r="R17" i="5" l="1"/>
  <c r="X84" i="5" l="1"/>
</calcChain>
</file>

<file path=xl/sharedStrings.xml><?xml version="1.0" encoding="utf-8"?>
<sst xmlns="http://schemas.openxmlformats.org/spreadsheetml/2006/main" count="180" uniqueCount="98">
  <si>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</si>
  <si>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</si>
  <si>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</si>
  <si>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</si>
  <si>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</si>
  <si>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</si>
  <si>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</si>
  <si>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</si>
  <si>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</si>
  <si>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</si>
  <si>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</si>
  <si>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</si>
  <si>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</si>
  <si>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</si>
  <si>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</si>
  <si>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</si>
  <si>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</si>
  <si>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</si>
  <si>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</si>
  <si>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</si>
  <si>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</si>
  <si>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</si>
  <si>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</si>
  <si>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</si>
  <si>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</si>
  <si>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</si>
  <si>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</si>
  <si>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</si>
  <si>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</si>
  <si>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</si>
  <si>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</si>
  <si>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</si>
  <si>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</si>
  <si>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</si>
  <si>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</si>
  <si>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</si>
  <si>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</si>
  <si>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</si>
  <si>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</si>
  <si>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</si>
  <si>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</si>
  <si>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</si>
  <si>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</si>
  <si>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</si>
  <si>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</si>
  <si>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</si>
  <si>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</si>
  <si>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</si>
  <si>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</si>
  <si>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</si>
  <si>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</si>
  <si>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</si>
  <si>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</si>
  <si>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</si>
  <si>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</si>
  <si>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</si>
  <si>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</si>
  <si>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</si>
  <si>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</si>
  <si>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</si>
  <si>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</si>
  <si>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</si>
  <si>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</si>
  <si>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</si>
  <si>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</si>
  <si>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</si>
  <si>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</si>
  <si>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Delta Invent Cancha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</si>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</sst>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</numFmts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00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33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1"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3</xdr:col>
      <xdr:colOff>744681</xdr:colOff>
      <xdr:row>40</xdr:row>
      <xdr:rowOff>37790</xdr:rowOff>
    </xdr:from>
    <xdr:to>
      <xdr:col>4</xdr:col>
      <xdr:colOff>561166</xdr:colOff>
      <xdr:row>43</xdr:row>
      <xdr:rowOff>5910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71837E80-12C9-44AE-82A7-6BB48A03FB90}"/>
            </a:ext>
          </a:extLst>
        </xdr:cNvPr>
        <xdr:cNvSpPr/>
      </xdr:nvSpPr>
      <xdr:spPr>
        <a:xfrm>
          <a:off x="2531752" y="7294933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264531</xdr:colOff>
      <xdr:row>39</xdr:row>
      <xdr:rowOff>81927</xdr:rowOff>
    </xdr:from>
    <xdr:to>
      <xdr:col>4</xdr:col>
      <xdr:colOff>517258</xdr:colOff>
      <xdr:row>41</xdr:row>
      <xdr:rowOff>66222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1CDD97F-44C5-4051-899F-5C3EDB31FF88}"/>
            </a:ext>
          </a:extLst>
        </xdr:cNvPr>
        <xdr:cNvSpPr/>
      </xdr:nvSpPr>
      <xdr:spPr>
        <a:xfrm>
          <a:off x="1026531" y="7079627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MLC-SF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108253</xdr:colOff>
      <xdr:row>41</xdr:row>
      <xdr:rowOff>113925</xdr:rowOff>
    </xdr:from>
    <xdr:to>
      <xdr:col>4</xdr:col>
      <xdr:colOff>127302</xdr:colOff>
      <xdr:row>41</xdr:row>
      <xdr:rowOff>113925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BEC0A8D-D908-4188-890C-9FB75935F926}"/>
            </a:ext>
          </a:extLst>
        </xdr:cNvPr>
        <xdr:cNvCxnSpPr>
          <a:cxnSpLocks/>
          <a:endCxn id="11" idx="1"/>
        </xdr:cNvCxnSpPr>
      </xdr:nvCxnSpPr>
      <xdr:spPr>
        <a:xfrm>
          <a:off x="1895324" y="7552496"/>
          <a:ext cx="781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416545</xdr:colOff>
      <xdr:row>27</xdr:row>
      <xdr:rowOff>19694</xdr:rowOff>
    </xdr:from>
    <xdr:to>
      <xdr:col>6</xdr:col>
      <xdr:colOff>423165</xdr:colOff>
      <xdr:row>41</xdr:row>
      <xdr:rowOff>112565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FA60A2BD-55AA-413C-8020-410B694B1396}"/>
            </a:ext>
          </a:extLst>
        </xdr:cNvPr>
        <xdr:cNvCxnSpPr>
          <a:cxnSpLocks/>
          <a:stCxn id="11" idx="5"/>
          <a:endCxn id="3" idx="2"/>
        </xdr:cNvCxnSpPr>
      </xdr:nvCxnSpPr>
      <xdr:spPr>
        <a:xfrm flipV="1">
          <a:off x="2965616" y="4918265"/>
          <a:ext cx="1648549" cy="26328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>
        <row r="68">
          <cell r="K68" t="str">
            <v>Recepción P55</v>
          </cell>
        </row>
        <row r="69">
          <cell r="K69" t="str">
            <v>Delta Stock P55</v>
          </cell>
        </row>
        <row r="71">
          <cell r="K71" t="str">
            <v>Recepción Alianza</v>
          </cell>
        </row>
        <row r="72">
          <cell r="K72" t="str">
            <v>Delta Stock Alianza</v>
          </cell>
        </row>
        <row r="74">
          <cell r="K74" t="str">
            <v>Recepción P40</v>
          </cell>
        </row>
        <row r="75">
          <cell r="K75" t="str">
            <v>Delta Stock P40</v>
          </cell>
        </row>
        <row r="77">
          <cell r="K77" t="str">
            <v>Recepción Repulpeo</v>
          </cell>
        </row>
        <row r="78">
          <cell r="K78" t="str">
            <v>Delta Stock Repulpeo</v>
          </cell>
        </row>
        <row r="80">
          <cell r="K80" t="str">
            <v>Recepción Hnos araya</v>
          </cell>
        </row>
        <row r="81">
          <cell r="K81" t="str">
            <v>Delta Stock Hnos Araya</v>
          </cell>
        </row>
        <row r="83">
          <cell r="K83" t="str">
            <v>Recep San Andrés</v>
          </cell>
        </row>
        <row r="84">
          <cell r="K84" t="str">
            <v>Delta Stock San Andrés</v>
          </cell>
        </row>
        <row r="86">
          <cell r="K86" t="str">
            <v>Recep A&amp;Q</v>
          </cell>
        </row>
        <row r="87">
          <cell r="K87" t="str">
            <v>Delta Stock A&amp;Q</v>
          </cell>
        </row>
        <row r="89">
          <cell r="K89" t="str">
            <v>Recep Autech</v>
          </cell>
        </row>
        <row r="90">
          <cell r="K90" t="str">
            <v>Delta Stock Autech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opLeftCell="K65" zoomScale="130" zoomScaleNormal="130" workbookViewId="0">
      <selection activeCell="P69" sqref="P69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1</v>
      </c>
      <c r="B1" s="160">
        <v>1</v>
      </c>
      <c r="C1" s="160">
        <v>1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1</v>
      </c>
      <c r="B2" s="160">
        <v>1</v>
      </c>
      <c r="C2" s="160">
        <v>1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</v>
      </c>
      <c r="B3" s="160">
        <v>1</v>
      </c>
      <c r="C3" s="160">
        <v>1</v>
      </c>
      <c r="D3" s="162"/>
      <c r="E3" s="162"/>
      <c r="F3" s="162"/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1</v>
      </c>
      <c r="B4" s="160">
        <v>1</v>
      </c>
      <c r="C4" s="160">
        <v>1</v>
      </c>
      <c r="D4" s="160"/>
      <c r="E4" s="160"/>
      <c r="F4" s="160"/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1</v>
      </c>
      <c r="B5" s="160">
        <v>1</v>
      </c>
      <c r="C5" s="160">
        <v>1</v>
      </c>
      <c r="D5" s="160"/>
      <c r="E5" s="160"/>
      <c r="F5" s="160"/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1</v>
      </c>
      <c r="B6" s="160">
        <v>1</v>
      </c>
      <c r="C6" s="160">
        <v>1</v>
      </c>
      <c r="D6" s="160"/>
      <c r="E6" s="160"/>
      <c r="F6" s="160"/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1</v>
      </c>
      <c r="B7" s="160">
        <v>1</v>
      </c>
      <c r="C7" s="160">
        <v>1</v>
      </c>
      <c r="D7" s="160"/>
      <c r="E7" s="160"/>
      <c r="F7" s="160"/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1</v>
      </c>
      <c r="B8" s="160">
        <v>1</v>
      </c>
      <c r="C8" s="160">
        <v>1</v>
      </c>
      <c r="D8" s="160"/>
      <c r="E8" s="160"/>
      <c r="F8" s="160"/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1</v>
      </c>
      <c r="B9" s="160">
        <v>1</v>
      </c>
      <c r="C9" s="160">
        <v>1</v>
      </c>
      <c r="D9" s="160"/>
      <c r="E9" s="160"/>
      <c r="F9" s="160"/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</v>
      </c>
      <c r="B10" s="160">
        <v>1</v>
      </c>
      <c r="C10" s="160">
        <v>1</v>
      </c>
      <c r="D10" s="160"/>
      <c r="E10" s="160"/>
      <c r="F10" s="160"/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</v>
      </c>
      <c r="B11" s="160">
        <v>1</v>
      </c>
      <c r="C11" s="160">
        <v>1</v>
      </c>
      <c r="D11" s="160"/>
      <c r="E11" s="160"/>
      <c r="F11" s="160"/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1</v>
      </c>
      <c r="B12" s="160">
        <v>1</v>
      </c>
      <c r="C12" s="160">
        <v>1</v>
      </c>
      <c r="D12" s="160"/>
      <c r="E12" s="160"/>
      <c r="F12" s="160"/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1</v>
      </c>
      <c r="B13" s="160">
        <v>1</v>
      </c>
      <c r="C13" s="160">
        <v>1</v>
      </c>
      <c r="D13" s="160"/>
      <c r="E13" s="160"/>
      <c r="F13" s="160"/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1</v>
      </c>
      <c r="B14" s="160">
        <v>1</v>
      </c>
      <c r="C14" s="160">
        <v>1</v>
      </c>
      <c r="D14" s="160"/>
      <c r="E14" s="160"/>
      <c r="F14" s="160"/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1</v>
      </c>
      <c r="B15" s="160">
        <v>1</v>
      </c>
      <c r="C15" s="160">
        <v>1</v>
      </c>
      <c r="D15" s="160"/>
      <c r="E15" s="160"/>
      <c r="F15" s="160"/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1</v>
      </c>
      <c r="B16" s="160">
        <v>1</v>
      </c>
      <c r="C16" s="160">
        <v>1</v>
      </c>
      <c r="D16" s="160"/>
      <c r="E16" s="160"/>
      <c r="F16" s="160"/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1</v>
      </c>
      <c r="B17" s="160">
        <v>1</v>
      </c>
      <c r="C17" s="160">
        <v>1</v>
      </c>
      <c r="D17" s="160"/>
      <c r="E17" s="160"/>
      <c r="F17" s="160"/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1</v>
      </c>
      <c r="B18" s="160">
        <v>1</v>
      </c>
      <c r="C18" s="160">
        <v>1</v>
      </c>
      <c r="D18" s="160"/>
      <c r="E18" s="160"/>
      <c r="F18" s="160"/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1</v>
      </c>
      <c r="B19" s="160">
        <v>1</v>
      </c>
      <c r="C19" s="160">
        <v>1</v>
      </c>
      <c r="D19" s="160"/>
      <c r="E19" s="160"/>
      <c r="F19" s="160"/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1</v>
      </c>
      <c r="B20" s="160">
        <v>1</v>
      </c>
      <c r="C20" s="160">
        <v>1</v>
      </c>
      <c r="D20" s="160"/>
      <c r="E20" s="160"/>
      <c r="F20" s="160"/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1</v>
      </c>
      <c r="B21" s="160">
        <v>1</v>
      </c>
      <c r="C21" s="160">
        <v>1</v>
      </c>
      <c r="D21" s="160"/>
      <c r="E21" s="160"/>
      <c r="F21" s="160"/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1</v>
      </c>
      <c r="B22" s="160">
        <v>1</v>
      </c>
      <c r="C22" s="160">
        <v>1</v>
      </c>
      <c r="D22" s="160"/>
      <c r="E22" s="160"/>
      <c r="F22" s="160"/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1</v>
      </c>
      <c r="B23" s="160">
        <v>1</v>
      </c>
      <c r="C23" s="160">
        <v>1</v>
      </c>
      <c r="D23" s="160"/>
      <c r="E23" s="160"/>
      <c r="F23" s="160"/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1</v>
      </c>
      <c r="B24" s="160">
        <v>1</v>
      </c>
      <c r="C24" s="160">
        <v>1</v>
      </c>
      <c r="D24" s="160"/>
      <c r="E24" s="160"/>
      <c r="F24" s="160"/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1</v>
      </c>
      <c r="B25" s="160">
        <v>1</v>
      </c>
      <c r="C25" s="160">
        <v>1</v>
      </c>
      <c r="D25" s="160"/>
      <c r="E25" s="160"/>
      <c r="F25" s="160"/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1</v>
      </c>
      <c r="B26" s="160">
        <v>1</v>
      </c>
      <c r="C26" s="160">
        <v>1</v>
      </c>
      <c r="D26" s="160"/>
      <c r="E26" s="160"/>
      <c r="F26" s="160"/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1</v>
      </c>
      <c r="B27" s="160">
        <v>1</v>
      </c>
      <c r="C27" s="160">
        <v>1</v>
      </c>
      <c r="D27" s="160"/>
      <c r="E27" s="160"/>
      <c r="F27" s="160"/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1</v>
      </c>
      <c r="B28" s="160">
        <v>1</v>
      </c>
      <c r="C28" s="160">
        <v>1</v>
      </c>
      <c r="D28" s="160"/>
      <c r="E28" s="160"/>
      <c r="F28" s="160"/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1</v>
      </c>
      <c r="B29" s="160">
        <v>1</v>
      </c>
      <c r="C29" s="160">
        <v>1</v>
      </c>
      <c r="D29" s="160"/>
      <c r="E29" s="160"/>
      <c r="F29" s="160"/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1</v>
      </c>
      <c r="B30" s="160">
        <v>1</v>
      </c>
      <c r="C30" s="160">
        <v>1</v>
      </c>
      <c r="D30" s="160"/>
      <c r="E30" s="160"/>
      <c r="F30" s="160"/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1</v>
      </c>
      <c r="B31" s="160">
        <v>1</v>
      </c>
      <c r="C31" s="160">
        <v>1</v>
      </c>
      <c r="D31" s="160"/>
      <c r="E31" s="160"/>
      <c r="F31" s="160"/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1</v>
      </c>
      <c r="B32" s="160">
        <v>1</v>
      </c>
      <c r="C32" s="160">
        <v>1</v>
      </c>
      <c r="D32" s="160"/>
      <c r="E32" s="160"/>
      <c r="F32" s="160"/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1</v>
      </c>
      <c r="B33" s="160">
        <v>1</v>
      </c>
      <c r="C33" s="160">
        <v>1</v>
      </c>
      <c r="D33" s="160"/>
      <c r="E33" s="160"/>
      <c r="F33" s="160"/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1</v>
      </c>
      <c r="B34" s="160">
        <v>1</v>
      </c>
      <c r="C34" s="160">
        <v>1</v>
      </c>
      <c r="D34" s="160"/>
      <c r="E34" s="160"/>
      <c r="F34" s="160"/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1</v>
      </c>
      <c r="B35" s="160">
        <v>1</v>
      </c>
      <c r="C35" s="160">
        <v>1</v>
      </c>
      <c r="D35" s="160"/>
      <c r="E35" s="160"/>
      <c r="F35" s="160"/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1</v>
      </c>
      <c r="B36" s="160">
        <v>1</v>
      </c>
      <c r="C36" s="160">
        <v>1</v>
      </c>
      <c r="D36" s="160"/>
      <c r="E36" s="160"/>
      <c r="F36" s="160"/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</v>
      </c>
      <c r="B37" s="160">
        <v>1</v>
      </c>
      <c r="C37" s="160">
        <v>1</v>
      </c>
      <c r="D37" s="160"/>
      <c r="E37" s="160"/>
      <c r="F37" s="160"/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1</v>
      </c>
      <c r="B38" s="160">
        <v>1</v>
      </c>
      <c r="C38" s="160">
        <v>1</v>
      </c>
      <c r="D38" s="160"/>
      <c r="E38" s="160"/>
      <c r="F38" s="160"/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</v>
      </c>
      <c r="B39" s="160">
        <v>1</v>
      </c>
      <c r="C39" s="160">
        <v>1</v>
      </c>
      <c r="D39" s="160"/>
      <c r="E39" s="160"/>
      <c r="F39" s="160"/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1</v>
      </c>
      <c r="B40" s="160">
        <v>1</v>
      </c>
      <c r="C40" s="160">
        <v>1</v>
      </c>
      <c r="D40" s="160"/>
      <c r="E40" s="160"/>
      <c r="F40" s="160"/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1</v>
      </c>
      <c r="B41" s="160">
        <v>1</v>
      </c>
      <c r="C41" s="160">
        <v>1</v>
      </c>
      <c r="D41" s="160"/>
      <c r="E41" s="160"/>
      <c r="F41" s="160"/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1</v>
      </c>
      <c r="B42" s="160">
        <v>1</v>
      </c>
      <c r="C42" s="160">
        <v>1</v>
      </c>
      <c r="D42" s="160"/>
      <c r="E42" s="160"/>
      <c r="F42" s="160"/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1</v>
      </c>
      <c r="B43" s="160">
        <v>1</v>
      </c>
      <c r="C43" s="160">
        <v>1</v>
      </c>
      <c r="D43" s="160"/>
      <c r="E43" s="160"/>
      <c r="F43" s="160"/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1</v>
      </c>
      <c r="B44" s="160">
        <v>1</v>
      </c>
      <c r="C44" s="160">
        <v>1</v>
      </c>
      <c r="D44" s="160"/>
      <c r="E44" s="160"/>
      <c r="F44" s="160"/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1</v>
      </c>
      <c r="B45" s="160">
        <v>1</v>
      </c>
      <c r="C45" s="160">
        <v>1</v>
      </c>
      <c r="D45" s="160"/>
      <c r="E45" s="160"/>
      <c r="F45" s="160"/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1</v>
      </c>
      <c r="B46" s="160">
        <v>1</v>
      </c>
      <c r="C46" s="160">
        <v>1</v>
      </c>
      <c r="D46" s="160"/>
      <c r="E46" s="160"/>
      <c r="F46" s="160"/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1</v>
      </c>
      <c r="B47" s="160">
        <v>1</v>
      </c>
      <c r="C47" s="160">
        <v>1</v>
      </c>
      <c r="D47" s="160"/>
      <c r="E47" s="160"/>
      <c r="F47" s="160"/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1</v>
      </c>
      <c r="B48" s="160">
        <v>1</v>
      </c>
      <c r="C48" s="160">
        <v>1</v>
      </c>
      <c r="D48" s="160"/>
      <c r="E48" s="160"/>
      <c r="F48" s="160"/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</v>
      </c>
      <c r="B49" s="160">
        <v>1</v>
      </c>
      <c r="C49" s="160">
        <v>1</v>
      </c>
      <c r="D49" s="160"/>
      <c r="E49" s="160"/>
      <c r="F49" s="160"/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1</v>
      </c>
      <c r="B50" s="160">
        <v>1</v>
      </c>
      <c r="C50" s="160">
        <v>1</v>
      </c>
      <c r="D50" s="160"/>
      <c r="E50" s="160"/>
      <c r="F50" s="160"/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</v>
      </c>
      <c r="B51" s="160">
        <v>1</v>
      </c>
      <c r="C51" s="160">
        <v>1</v>
      </c>
      <c r="D51" s="160"/>
      <c r="E51" s="160"/>
      <c r="F51" s="160"/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1</v>
      </c>
      <c r="B52" s="160">
        <v>1</v>
      </c>
      <c r="C52" s="160">
        <v>1</v>
      </c>
      <c r="D52" s="160"/>
      <c r="E52" s="160"/>
      <c r="F52" s="160"/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</v>
      </c>
      <c r="B53" s="160">
        <v>1</v>
      </c>
      <c r="C53" s="160">
        <v>1</v>
      </c>
      <c r="D53" s="160"/>
      <c r="E53" s="160"/>
      <c r="F53" s="160"/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>
        <v>1</v>
      </c>
      <c r="B54" s="160">
        <v>1</v>
      </c>
      <c r="C54" s="160">
        <v>1</v>
      </c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99"/>
      <c r="M66" s="199"/>
      <c r="N66" s="160"/>
      <c r="O66" s="200" t="s">
        <v>35</v>
      </c>
      <c r="P66" s="200"/>
      <c r="Q66" s="200"/>
      <c r="R66" s="160"/>
      <c r="S66" s="201"/>
      <c r="T66" s="201"/>
      <c r="U66" s="64"/>
      <c r="V66" s="64"/>
      <c r="W66" s="65"/>
      <c r="X66" s="64"/>
      <c r="Y66" s="64"/>
      <c r="Z66" s="64"/>
      <c r="AA66" s="64"/>
      <c r="AB66" s="195"/>
      <c r="AC66" s="195"/>
      <c r="AD66" s="195"/>
      <c r="AE66" s="195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A1</f>
        <v>1</v>
      </c>
      <c r="P68" s="171">
        <f t="shared" ref="P68:Q68" si="1">B1</f>
        <v>1</v>
      </c>
      <c r="Q68" s="171">
        <f t="shared" si="1"/>
        <v>1</v>
      </c>
      <c r="R68" s="173"/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2" si="2">A2</f>
        <v>1</v>
      </c>
      <c r="P69" s="171">
        <f t="shared" ref="P69:P112" si="3">B2</f>
        <v>1</v>
      </c>
      <c r="Q69" s="171">
        <f t="shared" ref="Q69:Q112" si="4">C2</f>
        <v>1</v>
      </c>
      <c r="R69" s="173"/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2"/>
        <v>1</v>
      </c>
      <c r="P70" s="171">
        <f t="shared" si="3"/>
        <v>1</v>
      </c>
      <c r="Q70" s="171">
        <f t="shared" si="4"/>
        <v>1</v>
      </c>
      <c r="R70" s="173"/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2"/>
        <v>1</v>
      </c>
      <c r="P71" s="171">
        <f t="shared" si="3"/>
        <v>1</v>
      </c>
      <c r="Q71" s="171">
        <f t="shared" si="4"/>
        <v>1</v>
      </c>
      <c r="R71" s="173"/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2"/>
        <v>1</v>
      </c>
      <c r="P72" s="171">
        <f t="shared" si="3"/>
        <v>1</v>
      </c>
      <c r="Q72" s="171">
        <f t="shared" si="4"/>
        <v>1</v>
      </c>
      <c r="R72" s="173"/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2"/>
        <v>1</v>
      </c>
      <c r="P73" s="171">
        <f t="shared" si="3"/>
        <v>1</v>
      </c>
      <c r="Q73" s="171">
        <f t="shared" si="4"/>
        <v>1</v>
      </c>
      <c r="R73" s="173"/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2"/>
        <v>1</v>
      </c>
      <c r="P74" s="171">
        <f t="shared" si="3"/>
        <v>1</v>
      </c>
      <c r="Q74" s="171">
        <f t="shared" si="4"/>
        <v>1</v>
      </c>
      <c r="R74" s="173"/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2"/>
        <v>1</v>
      </c>
      <c r="P75" s="171">
        <f t="shared" si="3"/>
        <v>1</v>
      </c>
      <c r="Q75" s="171">
        <f t="shared" si="4"/>
        <v>1</v>
      </c>
      <c r="R75" s="173"/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2"/>
        <v>1</v>
      </c>
      <c r="P76" s="171">
        <f t="shared" si="3"/>
        <v>1</v>
      </c>
      <c r="Q76" s="171">
        <f t="shared" si="4"/>
        <v>1</v>
      </c>
      <c r="R76" s="173"/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2"/>
        <v>1</v>
      </c>
      <c r="P77" s="171">
        <f t="shared" si="3"/>
        <v>1</v>
      </c>
      <c r="Q77" s="171">
        <f t="shared" si="4"/>
        <v>1</v>
      </c>
      <c r="R77" s="173"/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2"/>
        <v>1</v>
      </c>
      <c r="P78" s="171">
        <f t="shared" si="3"/>
        <v>1</v>
      </c>
      <c r="Q78" s="171">
        <f t="shared" si="4"/>
        <v>1</v>
      </c>
      <c r="R78" s="173"/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2"/>
        <v>1</v>
      </c>
      <c r="P79" s="171">
        <f t="shared" si="3"/>
        <v>1</v>
      </c>
      <c r="Q79" s="171">
        <f t="shared" si="4"/>
        <v>1</v>
      </c>
      <c r="R79" s="173"/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2"/>
        <v>1</v>
      </c>
      <c r="P80" s="171">
        <f t="shared" si="3"/>
        <v>1</v>
      </c>
      <c r="Q80" s="171">
        <f t="shared" si="4"/>
        <v>1</v>
      </c>
      <c r="R80" s="173"/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2"/>
        <v>1</v>
      </c>
      <c r="P81" s="171">
        <f t="shared" si="3"/>
        <v>1</v>
      </c>
      <c r="Q81" s="171">
        <f t="shared" si="4"/>
        <v>1</v>
      </c>
      <c r="R81" s="173"/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2"/>
        <v>1</v>
      </c>
      <c r="P82" s="171">
        <f t="shared" si="3"/>
        <v>1</v>
      </c>
      <c r="Q82" s="171">
        <f t="shared" si="4"/>
        <v>1</v>
      </c>
      <c r="R82" s="173"/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48</v>
      </c>
      <c r="O83" s="171">
        <f t="shared" si="2"/>
        <v>1</v>
      </c>
      <c r="P83" s="171">
        <f t="shared" si="3"/>
        <v>1</v>
      </c>
      <c r="Q83" s="171">
        <f t="shared" si="4"/>
        <v>1</v>
      </c>
      <c r="R83" s="173"/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49</v>
      </c>
      <c r="O84" s="171">
        <f t="shared" si="2"/>
        <v>1</v>
      </c>
      <c r="P84" s="171">
        <f t="shared" si="3"/>
        <v>1</v>
      </c>
      <c r="Q84" s="171">
        <f t="shared" si="4"/>
        <v>1</v>
      </c>
      <c r="R84" s="173"/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50</v>
      </c>
      <c r="O85" s="171">
        <f t="shared" si="2"/>
        <v>1</v>
      </c>
      <c r="P85" s="171">
        <f t="shared" si="3"/>
        <v>1</v>
      </c>
      <c r="Q85" s="171">
        <f t="shared" si="4"/>
        <v>1</v>
      </c>
      <c r="R85" s="173"/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53</v>
      </c>
      <c r="O86" s="171">
        <f t="shared" si="2"/>
        <v>1</v>
      </c>
      <c r="P86" s="171">
        <f t="shared" si="3"/>
        <v>1</v>
      </c>
      <c r="Q86" s="171">
        <f t="shared" si="4"/>
        <v>1</v>
      </c>
      <c r="R86" s="173"/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54</v>
      </c>
      <c r="O87" s="171">
        <f t="shared" si="2"/>
        <v>1</v>
      </c>
      <c r="P87" s="171">
        <f t="shared" si="3"/>
        <v>1</v>
      </c>
      <c r="Q87" s="171">
        <f t="shared" si="4"/>
        <v>1</v>
      </c>
      <c r="R87" s="173"/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177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55</v>
      </c>
      <c r="O88" s="171">
        <f t="shared" si="2"/>
        <v>1</v>
      </c>
      <c r="P88" s="171">
        <f t="shared" si="3"/>
        <v>1</v>
      </c>
      <c r="Q88" s="171">
        <f t="shared" si="4"/>
        <v>1</v>
      </c>
      <c r="R88" s="173"/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8" t="s">
        <v>94</v>
      </c>
      <c r="B89" s="179">
        <f>+P95</f>
        <v>1</v>
      </c>
      <c r="C89" s="179">
        <f>+P97</f>
        <v>1</v>
      </c>
      <c r="D89" s="179">
        <f>+P102</f>
        <v>1</v>
      </c>
      <c r="E89" s="179">
        <f>+P104</f>
        <v>1</v>
      </c>
      <c r="F89" s="179">
        <f>+P106</f>
        <v>1</v>
      </c>
      <c r="G89" s="179">
        <f>+P108</f>
        <v>1</v>
      </c>
      <c r="H89" s="179">
        <f>+P110</f>
        <v>1</v>
      </c>
      <c r="I89" s="180"/>
      <c r="J89" s="160"/>
      <c r="K89" s="160"/>
      <c r="L89" s="171"/>
      <c r="M89" s="172"/>
      <c r="N89" s="160" t="s">
        <v>56</v>
      </c>
      <c r="O89" s="171">
        <f t="shared" si="2"/>
        <v>1</v>
      </c>
      <c r="P89" s="171">
        <f t="shared" si="3"/>
        <v>1</v>
      </c>
      <c r="Q89" s="171">
        <f t="shared" si="4"/>
        <v>1</v>
      </c>
      <c r="R89" s="173"/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8" t="s">
        <v>95</v>
      </c>
      <c r="B90" s="179">
        <f>+P97</f>
        <v>1</v>
      </c>
      <c r="C90" s="179">
        <f>+P99</f>
        <v>1</v>
      </c>
      <c r="D90" s="179">
        <f>+P104</f>
        <v>1</v>
      </c>
      <c r="E90" s="179">
        <f>+P106</f>
        <v>1</v>
      </c>
      <c r="F90" s="179">
        <f>+P108</f>
        <v>1</v>
      </c>
      <c r="G90" s="179">
        <f>+P110</f>
        <v>1</v>
      </c>
      <c r="H90" s="179">
        <f>+P113</f>
        <v>1</v>
      </c>
      <c r="I90" s="181">
        <f>+'[1]Calc Nodos Stock'!E12</f>
        <v>2097.3996419743307</v>
      </c>
      <c r="J90" s="160"/>
      <c r="K90" s="160"/>
      <c r="L90" s="171"/>
      <c r="M90" s="172"/>
      <c r="N90" s="160" t="s">
        <v>57</v>
      </c>
      <c r="O90" s="171">
        <f t="shared" si="2"/>
        <v>1</v>
      </c>
      <c r="P90" s="171">
        <f t="shared" si="3"/>
        <v>1</v>
      </c>
      <c r="Q90" s="171">
        <f t="shared" si="4"/>
        <v>1</v>
      </c>
      <c r="R90" s="173"/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8" t="s">
        <v>96</v>
      </c>
      <c r="B91" s="179">
        <f>+P96</f>
        <v>1</v>
      </c>
      <c r="C91" s="179">
        <f>+P98</f>
        <v>1</v>
      </c>
      <c r="D91" s="179">
        <f>+P103</f>
        <v>1</v>
      </c>
      <c r="E91" s="179">
        <f>+P105</f>
        <v>1</v>
      </c>
      <c r="F91" s="179">
        <f>+P107</f>
        <v>1</v>
      </c>
      <c r="G91" s="179">
        <f>+P109</f>
        <v>1</v>
      </c>
      <c r="H91" s="179">
        <f>+P111</f>
        <v>1</v>
      </c>
      <c r="I91" s="180"/>
      <c r="J91" s="160"/>
      <c r="K91" s="160"/>
      <c r="L91" s="171"/>
      <c r="M91" s="172"/>
      <c r="N91" s="160" t="s">
        <v>58</v>
      </c>
      <c r="O91" s="171">
        <f t="shared" si="2"/>
        <v>1</v>
      </c>
      <c r="P91" s="171">
        <f t="shared" si="3"/>
        <v>1</v>
      </c>
      <c r="Q91" s="171">
        <f t="shared" si="4"/>
        <v>1</v>
      </c>
      <c r="R91" s="173"/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80"/>
      <c r="B92" s="182"/>
      <c r="C92" s="182"/>
      <c r="D92" s="182"/>
      <c r="E92" s="182"/>
      <c r="F92" s="182"/>
      <c r="G92" s="182"/>
      <c r="H92" s="182"/>
      <c r="I92" s="180"/>
      <c r="J92" s="160"/>
      <c r="K92" s="160"/>
      <c r="L92" s="171"/>
      <c r="M92" s="171"/>
      <c r="N92" s="160" t="s">
        <v>34</v>
      </c>
      <c r="O92" s="171">
        <f t="shared" si="2"/>
        <v>1</v>
      </c>
      <c r="P92" s="171">
        <f t="shared" si="3"/>
        <v>1</v>
      </c>
      <c r="Q92" s="171">
        <f t="shared" si="4"/>
        <v>1</v>
      </c>
      <c r="R92" s="173"/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80"/>
      <c r="B93" s="180"/>
      <c r="C93" s="180"/>
      <c r="D93" s="180"/>
      <c r="E93" s="180"/>
      <c r="F93" s="180"/>
      <c r="G93" s="180"/>
      <c r="H93" s="180"/>
      <c r="I93" s="181">
        <f>+L92-L94</f>
        <v>0</v>
      </c>
      <c r="J93" s="160"/>
      <c r="K93" s="160"/>
      <c r="L93" s="171"/>
      <c r="M93" s="171"/>
      <c r="N93" s="160" t="s">
        <v>15</v>
      </c>
      <c r="O93" s="171">
        <f t="shared" si="2"/>
        <v>1</v>
      </c>
      <c r="P93" s="171">
        <f t="shared" si="3"/>
        <v>1</v>
      </c>
      <c r="Q93" s="171">
        <f t="shared" si="4"/>
        <v>1</v>
      </c>
      <c r="R93" s="173"/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3" t="s">
        <v>92</v>
      </c>
      <c r="B94" s="182">
        <f>+IF((B90-B91)&lt;&gt;0,(B90/B89)*(B89-B91)/(B90-B91),0)</f>
        <v>0</v>
      </c>
      <c r="C94" s="182">
        <f t="shared" ref="C94:H94" si="5">+IF((C90-C91)&lt;&gt;0,(C90/C89)*(C89-C91)/(C90-C91),0)</f>
        <v>0</v>
      </c>
      <c r="D94" s="182">
        <f t="shared" si="5"/>
        <v>0</v>
      </c>
      <c r="E94" s="182">
        <f t="shared" si="5"/>
        <v>0</v>
      </c>
      <c r="F94" s="182">
        <f t="shared" si="5"/>
        <v>0</v>
      </c>
      <c r="G94" s="182">
        <f t="shared" si="5"/>
        <v>0</v>
      </c>
      <c r="H94" s="182">
        <f t="shared" si="5"/>
        <v>0</v>
      </c>
      <c r="I94" s="184">
        <f>+B94*C94*D94*E94*F94*G94*H94</f>
        <v>0</v>
      </c>
      <c r="J94" s="160"/>
      <c r="K94" s="160"/>
      <c r="L94" s="171"/>
      <c r="M94" s="171"/>
      <c r="N94" s="160" t="s">
        <v>16</v>
      </c>
      <c r="O94" s="171">
        <f t="shared" si="2"/>
        <v>1</v>
      </c>
      <c r="P94" s="171">
        <f t="shared" si="3"/>
        <v>1</v>
      </c>
      <c r="Q94" s="171">
        <f t="shared" si="4"/>
        <v>1</v>
      </c>
      <c r="R94" s="173"/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5"/>
      <c r="M95" s="186"/>
      <c r="N95" s="166" t="s">
        <v>17</v>
      </c>
      <c r="O95" s="171">
        <f t="shared" si="2"/>
        <v>1</v>
      </c>
      <c r="P95" s="171">
        <f t="shared" si="3"/>
        <v>1</v>
      </c>
      <c r="Q95" s="171">
        <f t="shared" si="4"/>
        <v>1</v>
      </c>
      <c r="R95" s="173"/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2"/>
        <v>1</v>
      </c>
      <c r="P96" s="171">
        <f t="shared" si="3"/>
        <v>1</v>
      </c>
      <c r="Q96" s="171">
        <f t="shared" si="4"/>
        <v>1</v>
      </c>
      <c r="R96" s="173"/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7"/>
      <c r="I97" s="172"/>
      <c r="J97" s="160"/>
      <c r="K97" s="160"/>
      <c r="L97" s="171"/>
      <c r="M97" s="172"/>
      <c r="N97" s="160" t="s">
        <v>19</v>
      </c>
      <c r="O97" s="171">
        <f t="shared" si="2"/>
        <v>1</v>
      </c>
      <c r="P97" s="171">
        <f t="shared" si="3"/>
        <v>1</v>
      </c>
      <c r="Q97" s="171">
        <f t="shared" si="4"/>
        <v>1</v>
      </c>
      <c r="R97" s="173"/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8" t="s">
        <v>30</v>
      </c>
      <c r="B98" s="178"/>
      <c r="C98" s="178"/>
      <c r="D98" s="178"/>
      <c r="E98" s="178"/>
      <c r="F98" s="178"/>
      <c r="G98" s="178"/>
      <c r="H98" s="178"/>
      <c r="I98" s="180"/>
      <c r="J98" s="160"/>
      <c r="K98" s="160"/>
      <c r="L98" s="171"/>
      <c r="M98" s="172"/>
      <c r="N98" s="160" t="s">
        <v>32</v>
      </c>
      <c r="O98" s="171">
        <f t="shared" si="2"/>
        <v>1</v>
      </c>
      <c r="P98" s="171">
        <f t="shared" si="3"/>
        <v>1</v>
      </c>
      <c r="Q98" s="171">
        <f t="shared" si="4"/>
        <v>1</v>
      </c>
      <c r="R98" s="173"/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8" t="s">
        <v>94</v>
      </c>
      <c r="B99" s="179">
        <f>+Q95</f>
        <v>1</v>
      </c>
      <c r="C99" s="179">
        <f>+Q97</f>
        <v>1</v>
      </c>
      <c r="D99" s="179">
        <f>+Q102</f>
        <v>1</v>
      </c>
      <c r="E99" s="179">
        <f>+Q104</f>
        <v>1</v>
      </c>
      <c r="F99" s="179">
        <f>+Q106</f>
        <v>1</v>
      </c>
      <c r="G99" s="179">
        <f>+Q108</f>
        <v>1</v>
      </c>
      <c r="H99" s="179">
        <f>+Q110</f>
        <v>1</v>
      </c>
      <c r="I99" s="180"/>
      <c r="J99" s="160"/>
      <c r="K99" s="160"/>
      <c r="L99" s="171"/>
      <c r="M99" s="172"/>
      <c r="N99" s="160" t="s">
        <v>33</v>
      </c>
      <c r="O99" s="171">
        <f t="shared" si="2"/>
        <v>1</v>
      </c>
      <c r="P99" s="171">
        <f t="shared" si="3"/>
        <v>1</v>
      </c>
      <c r="Q99" s="171">
        <f t="shared" si="4"/>
        <v>1</v>
      </c>
      <c r="R99" s="173"/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8" t="s">
        <v>95</v>
      </c>
      <c r="B100" s="179">
        <f>+Q97</f>
        <v>1</v>
      </c>
      <c r="C100" s="179">
        <f>+Q99</f>
        <v>1</v>
      </c>
      <c r="D100" s="179">
        <f>+Q104</f>
        <v>1</v>
      </c>
      <c r="E100" s="179">
        <f>+Q106</f>
        <v>1</v>
      </c>
      <c r="F100" s="179">
        <f>+Q108</f>
        <v>1</v>
      </c>
      <c r="G100" s="179">
        <f>+Q110</f>
        <v>1</v>
      </c>
      <c r="H100" s="179">
        <f>+Q113</f>
        <v>1</v>
      </c>
      <c r="I100" s="181">
        <f>+'[1]Calc Nodos Stock'!E22</f>
        <v>0</v>
      </c>
      <c r="J100" s="160"/>
      <c r="K100" s="160"/>
      <c r="L100" s="171"/>
      <c r="M100" s="172"/>
      <c r="N100" s="160" t="s">
        <v>45</v>
      </c>
      <c r="O100" s="171">
        <f t="shared" si="2"/>
        <v>1</v>
      </c>
      <c r="P100" s="171">
        <f t="shared" si="3"/>
        <v>1</v>
      </c>
      <c r="Q100" s="171">
        <f t="shared" si="4"/>
        <v>1</v>
      </c>
      <c r="R100" s="173"/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8" t="s">
        <v>96</v>
      </c>
      <c r="B101" s="179">
        <f>+Q96</f>
        <v>1</v>
      </c>
      <c r="C101" s="179">
        <f>+Q98</f>
        <v>1</v>
      </c>
      <c r="D101" s="179">
        <f>+Q103</f>
        <v>1</v>
      </c>
      <c r="E101" s="179">
        <f>+Q105</f>
        <v>1</v>
      </c>
      <c r="F101" s="179">
        <f>+Q107</f>
        <v>1</v>
      </c>
      <c r="G101" s="179">
        <f>+Q109</f>
        <v>1</v>
      </c>
      <c r="H101" s="179">
        <f>+Q111</f>
        <v>1</v>
      </c>
      <c r="I101" s="180"/>
      <c r="J101" s="160"/>
      <c r="K101" s="189"/>
      <c r="L101" s="171"/>
      <c r="M101" s="172"/>
      <c r="N101" s="160" t="s">
        <v>20</v>
      </c>
      <c r="O101" s="171">
        <f t="shared" si="2"/>
        <v>1</v>
      </c>
      <c r="P101" s="171">
        <f t="shared" si="3"/>
        <v>1</v>
      </c>
      <c r="Q101" s="171">
        <f t="shared" si="4"/>
        <v>1</v>
      </c>
      <c r="R101" s="190"/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80"/>
      <c r="B102" s="182"/>
      <c r="C102" s="182"/>
      <c r="D102" s="182"/>
      <c r="E102" s="182"/>
      <c r="F102" s="182"/>
      <c r="G102" s="182"/>
      <c r="H102" s="182"/>
      <c r="I102" s="180"/>
      <c r="J102" s="160"/>
      <c r="K102" s="189"/>
      <c r="L102" s="171"/>
      <c r="M102" s="172"/>
      <c r="N102" s="160" t="s">
        <v>46</v>
      </c>
      <c r="O102" s="171">
        <f t="shared" si="2"/>
        <v>1</v>
      </c>
      <c r="P102" s="171">
        <f t="shared" si="3"/>
        <v>1</v>
      </c>
      <c r="Q102" s="171">
        <f t="shared" si="4"/>
        <v>1</v>
      </c>
      <c r="R102" s="190"/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80"/>
      <c r="B103" s="180"/>
      <c r="C103" s="180"/>
      <c r="D103" s="180"/>
      <c r="E103" s="180"/>
      <c r="F103" s="180"/>
      <c r="G103" s="180"/>
      <c r="H103" s="180"/>
      <c r="I103" s="181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2"/>
        <v>1</v>
      </c>
      <c r="P103" s="171">
        <f t="shared" si="3"/>
        <v>1</v>
      </c>
      <c r="Q103" s="171">
        <f t="shared" si="4"/>
        <v>1</v>
      </c>
      <c r="R103" s="173"/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3" t="s">
        <v>92</v>
      </c>
      <c r="B104" s="182">
        <f>+IF((B100-B101)&lt;&gt;0,(B100/B99)*(B99-B101)/(B100-B101),0)</f>
        <v>0</v>
      </c>
      <c r="C104" s="182">
        <f t="shared" ref="C104:H104" si="6">+IF((C100-C101)&lt;&gt;0,(C100/C99)*(C99-C101)/(C100-C101),0)</f>
        <v>0</v>
      </c>
      <c r="D104" s="182">
        <f t="shared" si="6"/>
        <v>0</v>
      </c>
      <c r="E104" s="182">
        <f t="shared" si="6"/>
        <v>0</v>
      </c>
      <c r="F104" s="182">
        <f t="shared" si="6"/>
        <v>0</v>
      </c>
      <c r="G104" s="182">
        <f t="shared" si="6"/>
        <v>0</v>
      </c>
      <c r="H104" s="182">
        <f t="shared" si="6"/>
        <v>0</v>
      </c>
      <c r="I104" s="184">
        <f>+B104*C104*D104*E104*F104*G104*H104</f>
        <v>0</v>
      </c>
      <c r="J104" s="160"/>
      <c r="K104" s="160"/>
      <c r="L104" s="171"/>
      <c r="M104" s="172"/>
      <c r="N104" s="160" t="s">
        <v>22</v>
      </c>
      <c r="O104" s="171">
        <f t="shared" si="2"/>
        <v>1</v>
      </c>
      <c r="P104" s="171">
        <f t="shared" si="3"/>
        <v>1</v>
      </c>
      <c r="Q104" s="171">
        <f t="shared" si="4"/>
        <v>1</v>
      </c>
      <c r="R104" s="173"/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91" t="s">
        <v>93</v>
      </c>
      <c r="B105" s="192">
        <f>O107/O105</f>
        <v>1</v>
      </c>
      <c r="C105" s="192">
        <f>+O109/O107</f>
        <v>1</v>
      </c>
      <c r="D105" s="192">
        <f>+O114/O112</f>
        <v>1</v>
      </c>
      <c r="E105" s="192">
        <f>+O116/O114</f>
        <v>1</v>
      </c>
      <c r="F105" s="192">
        <f>+O118/O116</f>
        <v>1</v>
      </c>
      <c r="G105" s="192">
        <f>+O120/O118</f>
        <v>1</v>
      </c>
      <c r="H105" s="192">
        <f>+O123/O120</f>
        <v>0</v>
      </c>
      <c r="I105" s="192">
        <f>+B105*C105*D105*E105*F105*G105*H105</f>
        <v>0</v>
      </c>
      <c r="J105" s="160"/>
      <c r="K105" s="160"/>
      <c r="L105" s="171"/>
      <c r="M105" s="172"/>
      <c r="N105" s="160" t="s">
        <v>23</v>
      </c>
      <c r="O105" s="171">
        <f t="shared" si="2"/>
        <v>1</v>
      </c>
      <c r="P105" s="171">
        <f t="shared" si="3"/>
        <v>1</v>
      </c>
      <c r="Q105" s="171">
        <f t="shared" si="4"/>
        <v>1</v>
      </c>
      <c r="R105" s="173"/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2"/>
        <v>1</v>
      </c>
      <c r="P106" s="171">
        <f t="shared" si="3"/>
        <v>1</v>
      </c>
      <c r="Q106" s="171">
        <f t="shared" si="4"/>
        <v>1</v>
      </c>
      <c r="R106" s="173"/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63</v>
      </c>
      <c r="O107" s="171">
        <f t="shared" si="2"/>
        <v>1</v>
      </c>
      <c r="P107" s="171">
        <f t="shared" si="3"/>
        <v>1</v>
      </c>
      <c r="Q107" s="171">
        <f t="shared" si="4"/>
        <v>1</v>
      </c>
      <c r="R107" s="173"/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64</v>
      </c>
      <c r="O108" s="171">
        <f t="shared" si="2"/>
        <v>1</v>
      </c>
      <c r="P108" s="171">
        <f t="shared" si="3"/>
        <v>1</v>
      </c>
      <c r="Q108" s="171">
        <f t="shared" si="4"/>
        <v>1</v>
      </c>
      <c r="R108" s="173"/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65</v>
      </c>
      <c r="O109" s="171">
        <f t="shared" si="2"/>
        <v>1</v>
      </c>
      <c r="P109" s="171">
        <f t="shared" si="3"/>
        <v>1</v>
      </c>
      <c r="Q109" s="171">
        <f t="shared" si="4"/>
        <v>1</v>
      </c>
      <c r="R109" s="173"/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66</v>
      </c>
      <c r="O110" s="171">
        <f t="shared" si="2"/>
        <v>1</v>
      </c>
      <c r="P110" s="171">
        <f t="shared" si="3"/>
        <v>1</v>
      </c>
      <c r="Q110" s="171">
        <f t="shared" si="4"/>
        <v>1</v>
      </c>
      <c r="R110" s="173"/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3"/>
      <c r="K111" s="166"/>
      <c r="L111" s="171"/>
      <c r="M111" s="172"/>
      <c r="N111" s="166" t="s">
        <v>25</v>
      </c>
      <c r="O111" s="171">
        <f t="shared" si="2"/>
        <v>1</v>
      </c>
      <c r="P111" s="171">
        <f t="shared" si="3"/>
        <v>1</v>
      </c>
      <c r="Q111" s="171">
        <f t="shared" si="4"/>
        <v>1</v>
      </c>
      <c r="R111" s="173"/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3"/>
      <c r="B112" s="193"/>
      <c r="C112" s="193"/>
      <c r="D112" s="193"/>
      <c r="E112" s="193"/>
      <c r="F112" s="193"/>
      <c r="G112" s="193"/>
      <c r="H112" s="193"/>
      <c r="I112" s="171"/>
      <c r="J112" s="160"/>
      <c r="K112" s="160"/>
      <c r="L112" s="171"/>
      <c r="M112" s="160"/>
      <c r="N112" s="160" t="s">
        <v>31</v>
      </c>
      <c r="O112" s="171">
        <f t="shared" si="2"/>
        <v>1</v>
      </c>
      <c r="P112" s="171">
        <f t="shared" si="3"/>
        <v>1</v>
      </c>
      <c r="Q112" s="171">
        <f t="shared" si="4"/>
        <v>1</v>
      </c>
      <c r="R112" s="173"/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5"/>
      <c r="M113" s="186"/>
      <c r="N113" s="160" t="s">
        <v>26</v>
      </c>
      <c r="O113" s="171">
        <f t="shared" ref="O113:O120" si="7">A46</f>
        <v>1</v>
      </c>
      <c r="P113" s="171">
        <f t="shared" ref="P113:P120" si="8">B46</f>
        <v>1</v>
      </c>
      <c r="Q113" s="171">
        <f t="shared" ref="Q113:Q120" si="9">C46</f>
        <v>1</v>
      </c>
      <c r="R113" s="173"/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4"/>
      <c r="M114" s="172"/>
      <c r="N114" s="160" t="s">
        <v>47</v>
      </c>
      <c r="O114" s="171">
        <f t="shared" si="7"/>
        <v>1</v>
      </c>
      <c r="P114" s="171">
        <f t="shared" si="8"/>
        <v>1</v>
      </c>
      <c r="Q114" s="171">
        <f t="shared" si="9"/>
        <v>1</v>
      </c>
      <c r="R114" s="173"/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4"/>
      <c r="M115" s="172"/>
      <c r="N115" s="160" t="s">
        <v>62</v>
      </c>
      <c r="O115" s="171">
        <f t="shared" si="7"/>
        <v>1</v>
      </c>
      <c r="P115" s="171">
        <f t="shared" si="8"/>
        <v>1</v>
      </c>
      <c r="Q115" s="171">
        <f t="shared" si="9"/>
        <v>1</v>
      </c>
      <c r="R115" s="173"/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4"/>
      <c r="M116" s="172"/>
      <c r="N116" s="160" t="s">
        <v>60</v>
      </c>
      <c r="O116" s="171">
        <f t="shared" si="7"/>
        <v>1</v>
      </c>
      <c r="P116" s="171">
        <f t="shared" si="8"/>
        <v>1</v>
      </c>
      <c r="Q116" s="171">
        <f t="shared" si="9"/>
        <v>1</v>
      </c>
      <c r="R116" s="173"/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4"/>
      <c r="M117" s="172"/>
      <c r="N117" s="160" t="s">
        <v>61</v>
      </c>
      <c r="O117" s="171">
        <f t="shared" si="7"/>
        <v>1</v>
      </c>
      <c r="P117" s="171">
        <f t="shared" si="8"/>
        <v>1</v>
      </c>
      <c r="Q117" s="171">
        <f t="shared" si="9"/>
        <v>1</v>
      </c>
      <c r="R117" s="173"/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4"/>
      <c r="M118" s="172"/>
      <c r="N118" s="160"/>
      <c r="O118" s="171">
        <f t="shared" si="7"/>
        <v>1</v>
      </c>
      <c r="P118" s="171">
        <f t="shared" si="8"/>
        <v>1</v>
      </c>
      <c r="Q118" s="171">
        <f t="shared" si="9"/>
        <v>1</v>
      </c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4"/>
      <c r="M119" s="172"/>
      <c r="N119" s="160"/>
      <c r="O119" s="171">
        <f t="shared" si="7"/>
        <v>1</v>
      </c>
      <c r="P119" s="171">
        <f t="shared" si="8"/>
        <v>1</v>
      </c>
      <c r="Q119" s="171">
        <f t="shared" si="9"/>
        <v>1</v>
      </c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4"/>
      <c r="M120" s="172"/>
      <c r="N120" s="160"/>
      <c r="O120" s="171">
        <f t="shared" si="7"/>
        <v>1</v>
      </c>
      <c r="P120" s="171">
        <f t="shared" si="8"/>
        <v>1</v>
      </c>
      <c r="Q120" s="171">
        <f t="shared" si="9"/>
        <v>1</v>
      </c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196"/>
      <c r="M126" s="196"/>
      <c r="N126" s="63"/>
      <c r="O126" s="196"/>
      <c r="P126" s="196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197"/>
      <c r="T127" s="197"/>
      <c r="U127" s="197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198"/>
      <c r="M177" s="198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0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abSelected="1" topLeftCell="A38" zoomScale="114" zoomScaleNormal="50" workbookViewId="0">
      <selection activeCell="H56" sqref="H56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13" max="13" width="13.5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</v>
      </c>
      <c r="R5" s="12"/>
    </row>
    <row r="6" spans="2:18">
      <c r="B6" s="11"/>
      <c r="K6" s="14">
        <f>+Utilidad!P95</f>
        <v>1</v>
      </c>
      <c r="R6" s="12"/>
    </row>
    <row r="7" spans="2:18">
      <c r="B7" s="11"/>
      <c r="F7" s="62"/>
      <c r="H7" s="61" t="s">
        <v>97</v>
      </c>
      <c r="K7" s="15">
        <f>+Utilidad!Q95</f>
        <v>1</v>
      </c>
      <c r="R7" s="12"/>
    </row>
    <row r="8" spans="2:18">
      <c r="B8" s="11"/>
      <c r="H8" s="19">
        <f>+Utilidad!O120</f>
        <v>1</v>
      </c>
      <c r="R8" s="12"/>
    </row>
    <row r="9" spans="2:18">
      <c r="B9" s="11"/>
      <c r="C9" s="16">
        <f>Utilidad!O68</f>
        <v>1</v>
      </c>
      <c r="H9" s="15">
        <f>+Utilidad!Q120</f>
        <v>1</v>
      </c>
      <c r="N9" s="13">
        <f>+Utilidad!O96</f>
        <v>1</v>
      </c>
      <c r="R9" s="12"/>
    </row>
    <row r="10" spans="2:18">
      <c r="B10" s="11"/>
      <c r="C10" s="17">
        <f>Utilidad!P68</f>
        <v>1</v>
      </c>
      <c r="N10" s="14">
        <f>+Utilidad!P96</f>
        <v>1</v>
      </c>
      <c r="R10" s="12"/>
    </row>
    <row r="11" spans="2:18">
      <c r="B11" s="11"/>
      <c r="C11" s="18">
        <f>Utilidad!Q68</f>
        <v>1</v>
      </c>
      <c r="F11" s="13">
        <f>Utilidad!O70</f>
        <v>1</v>
      </c>
      <c r="K11" s="13">
        <f>+Utilidad!O97</f>
        <v>1</v>
      </c>
      <c r="N11" s="15">
        <f>+Utilidad!Q96</f>
        <v>1</v>
      </c>
      <c r="R11" s="12"/>
    </row>
    <row r="12" spans="2:18">
      <c r="B12" s="11"/>
      <c r="E12" s="19">
        <f>+Utilidad!O69</f>
        <v>1</v>
      </c>
      <c r="F12" s="14">
        <f>Utilidad!P69</f>
        <v>1</v>
      </c>
      <c r="K12" s="14">
        <f>+Utilidad!P97</f>
        <v>1</v>
      </c>
      <c r="R12" s="12"/>
    </row>
    <row r="13" spans="2:18">
      <c r="B13" s="11"/>
      <c r="E13" s="15">
        <f>+Utilidad!Q69</f>
        <v>1</v>
      </c>
      <c r="H13" s="23">
        <f>Utilidad!O116</f>
        <v>1</v>
      </c>
      <c r="K13" s="15">
        <f>+Utilidad!Q97</f>
        <v>1</v>
      </c>
      <c r="R13" s="12"/>
    </row>
    <row r="14" spans="2:18">
      <c r="B14" s="11"/>
      <c r="H14" s="7">
        <f>Utilidad!P116</f>
        <v>1</v>
      </c>
      <c r="L14" s="13">
        <f>+Utilidad!O98</f>
        <v>1</v>
      </c>
      <c r="R14" s="12"/>
    </row>
    <row r="15" spans="2:18">
      <c r="B15" s="11"/>
      <c r="H15" s="7"/>
      <c r="L15" s="14">
        <f>+Utilidad!P98</f>
        <v>1</v>
      </c>
      <c r="R15" s="20">
        <f>+N9+L14+L29+L36+L41+N45</f>
        <v>6</v>
      </c>
    </row>
    <row r="16" spans="2:18">
      <c r="B16" s="11"/>
      <c r="H16" s="24"/>
      <c r="L16" s="15">
        <f>+Utilidad!Q98</f>
        <v>1</v>
      </c>
      <c r="R16" s="21">
        <f>+IF(R15&lt;&gt;0,(N9*N10+L14*L15+L29*L30+L36*L37+L41*L42+N45*N46)/R15,0)</f>
        <v>1</v>
      </c>
    </row>
    <row r="17" spans="2:18">
      <c r="B17" s="11"/>
      <c r="G17" s="24"/>
      <c r="K17" s="13">
        <f>+Utilidad!O99</f>
        <v>1</v>
      </c>
      <c r="R17" s="22">
        <f>+N11+L16+L31+L38+L43+N47</f>
        <v>6</v>
      </c>
    </row>
    <row r="18" spans="2:18">
      <c r="B18" s="11"/>
      <c r="I18" s="23">
        <f>Utilidad!O118</f>
        <v>1</v>
      </c>
      <c r="K18" s="14">
        <f>+Utilidad!P99</f>
        <v>1</v>
      </c>
      <c r="R18" s="12"/>
    </row>
    <row r="19" spans="2:18">
      <c r="B19" s="11"/>
      <c r="I19" s="7">
        <f>Utilidad!P118</f>
        <v>1</v>
      </c>
      <c r="K19" s="15"/>
      <c r="R19" s="12"/>
    </row>
    <row r="20" spans="2:18">
      <c r="B20" s="11"/>
      <c r="G20" s="23">
        <f>Utilidad!O117</f>
        <v>1</v>
      </c>
      <c r="I20" s="24"/>
      <c r="K20" s="13">
        <f>Utilidad!O119</f>
        <v>1</v>
      </c>
      <c r="R20" s="12"/>
    </row>
    <row r="21" spans="2:18">
      <c r="B21" s="11"/>
      <c r="C21" s="16">
        <f>+Utilidad!O71</f>
        <v>1</v>
      </c>
      <c r="G21" s="7">
        <f>Utilidad!P117</f>
        <v>1</v>
      </c>
      <c r="K21" s="14">
        <f>Utilidad!P119</f>
        <v>1</v>
      </c>
      <c r="R21" s="12"/>
    </row>
    <row r="22" spans="2:18">
      <c r="B22" s="11"/>
      <c r="C22" s="17">
        <f>+Utilidad!P71</f>
        <v>1</v>
      </c>
      <c r="R22" s="12"/>
    </row>
    <row r="23" spans="2:18">
      <c r="B23" s="11"/>
      <c r="C23" s="18">
        <f>+Utilidad!Q71</f>
        <v>1</v>
      </c>
      <c r="F23" s="13">
        <f>Utilidad!O73</f>
        <v>1</v>
      </c>
      <c r="R23" s="12"/>
    </row>
    <row r="24" spans="2:18">
      <c r="B24" s="11"/>
      <c r="E24" s="19">
        <f>+Utilidad!O72</f>
        <v>1</v>
      </c>
      <c r="F24" s="14">
        <f>Utilidad!P73</f>
        <v>1</v>
      </c>
      <c r="G24" s="23">
        <f>+Utilidad!O101</f>
        <v>1</v>
      </c>
      <c r="I24" s="23"/>
      <c r="K24" s="13">
        <f>Utilidad!O102</f>
        <v>1</v>
      </c>
      <c r="R24" s="12"/>
    </row>
    <row r="25" spans="2:18">
      <c r="B25" s="11"/>
      <c r="E25" s="15">
        <f>+Utilidad!Q72</f>
        <v>1</v>
      </c>
      <c r="F25" s="15">
        <f>Utilidad!Q73</f>
        <v>1</v>
      </c>
      <c r="G25" s="7">
        <f>+Utilidad!P101</f>
        <v>1</v>
      </c>
      <c r="I25" s="7"/>
      <c r="K25" s="14">
        <f>Utilidad!P102</f>
        <v>1</v>
      </c>
      <c r="R25" s="12"/>
    </row>
    <row r="26" spans="2:18">
      <c r="B26" s="11"/>
      <c r="G26" s="24">
        <f>+Utilidad!Q101</f>
        <v>1</v>
      </c>
      <c r="I26" s="24"/>
      <c r="K26" s="15">
        <f>Utilidad!Q102</f>
        <v>1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Utilidad!O115</f>
        <v>1</v>
      </c>
      <c r="L29" s="13">
        <f>+Utilidad!O103</f>
        <v>1</v>
      </c>
      <c r="N29" s="2"/>
      <c r="R29" s="12"/>
    </row>
    <row r="30" spans="2:18">
      <c r="B30" s="11"/>
      <c r="H30" s="7">
        <f>Utilidad!P115</f>
        <v>1</v>
      </c>
      <c r="L30" s="14">
        <f>+Utilidad!P103</f>
        <v>1</v>
      </c>
      <c r="R30" s="12"/>
    </row>
    <row r="31" spans="2:18">
      <c r="B31" s="11"/>
      <c r="C31" s="16">
        <f>+Utilidad!O74</f>
        <v>1</v>
      </c>
      <c r="H31" s="23"/>
      <c r="K31" s="13">
        <f>+Utilidad!O104</f>
        <v>1</v>
      </c>
      <c r="L31" s="15">
        <f>+Utilidad!Q103</f>
        <v>1</v>
      </c>
      <c r="R31" s="12"/>
    </row>
    <row r="32" spans="2:18">
      <c r="B32" s="11"/>
      <c r="C32" s="17">
        <f>+Utilidad!P74</f>
        <v>1</v>
      </c>
      <c r="K32" s="14">
        <f>+Utilidad!P104</f>
        <v>1</v>
      </c>
      <c r="R32" s="12"/>
    </row>
    <row r="33" spans="2:18">
      <c r="B33" s="11"/>
      <c r="C33" s="18">
        <f>+Utilidad!Q74</f>
        <v>1</v>
      </c>
      <c r="F33" s="13">
        <f>+Utilidad!O76</f>
        <v>1</v>
      </c>
      <c r="K33" s="15">
        <f>+Utilidad!Q104</f>
        <v>1</v>
      </c>
      <c r="R33" s="12"/>
    </row>
    <row r="34" spans="2:18">
      <c r="B34" s="11"/>
      <c r="E34" s="19">
        <f>+Utilidad!O75</f>
        <v>1</v>
      </c>
      <c r="F34" s="14">
        <f>+Utilidad!P76</f>
        <v>1</v>
      </c>
      <c r="R34" s="12"/>
    </row>
    <row r="35" spans="2:18">
      <c r="B35" s="11"/>
      <c r="E35" s="15">
        <f>+Utilidad!Q75</f>
        <v>1</v>
      </c>
      <c r="F35" s="15">
        <f>+Utilidad!Q76</f>
        <v>1</v>
      </c>
      <c r="R35" s="12"/>
    </row>
    <row r="36" spans="2:18">
      <c r="B36" s="11"/>
      <c r="L36" s="13">
        <f>+Utilidad!O105</f>
        <v>1</v>
      </c>
      <c r="R36" s="12"/>
    </row>
    <row r="37" spans="2:18">
      <c r="B37" s="11"/>
      <c r="L37" s="14">
        <f>+Utilidad!P105</f>
        <v>1</v>
      </c>
      <c r="R37" s="12"/>
    </row>
    <row r="38" spans="2:18">
      <c r="B38" s="11"/>
      <c r="K38" s="13">
        <f>+Utilidad!O106</f>
        <v>1</v>
      </c>
      <c r="L38" s="15">
        <f>+Utilidad!Q105</f>
        <v>1</v>
      </c>
      <c r="R38" s="12"/>
    </row>
    <row r="39" spans="2:18">
      <c r="B39" s="11"/>
      <c r="K39" s="14">
        <f>+Utilidad!P106</f>
        <v>1</v>
      </c>
      <c r="R39" s="12"/>
    </row>
    <row r="40" spans="2:18">
      <c r="B40" s="11"/>
      <c r="K40" s="15">
        <f>+Utilidad!Q106</f>
        <v>1</v>
      </c>
      <c r="R40" s="12"/>
    </row>
    <row r="41" spans="2:18">
      <c r="B41" s="11"/>
      <c r="C41" s="16">
        <f>+Utilidad!O77</f>
        <v>1</v>
      </c>
      <c r="L41" s="13">
        <f>+Utilidad!O107</f>
        <v>1</v>
      </c>
      <c r="R41" s="12"/>
    </row>
    <row r="42" spans="2:18">
      <c r="B42" s="11"/>
      <c r="C42" s="17">
        <f>+Utilidad!P77</f>
        <v>1</v>
      </c>
      <c r="L42" s="14">
        <f>+Utilidad!P107</f>
        <v>1</v>
      </c>
      <c r="R42" s="12"/>
    </row>
    <row r="43" spans="2:18">
      <c r="B43" s="11"/>
      <c r="C43" s="18">
        <f>+Utilidad!Q77</f>
        <v>1</v>
      </c>
      <c r="F43" s="13">
        <f>+Utilidad!O79</f>
        <v>1</v>
      </c>
      <c r="L43" s="15">
        <f>+Utilidad!Q107</f>
        <v>1</v>
      </c>
      <c r="R43" s="12"/>
    </row>
    <row r="44" spans="2:18">
      <c r="B44" s="11"/>
      <c r="E44" s="19">
        <f>+Utilidad!O78</f>
        <v>1</v>
      </c>
      <c r="F44" s="14">
        <f>+Utilidad!P79</f>
        <v>1</v>
      </c>
      <c r="K44" s="50">
        <f>K38-L41</f>
        <v>0</v>
      </c>
      <c r="R44" s="12"/>
    </row>
    <row r="45" spans="2:18">
      <c r="B45" s="11"/>
      <c r="E45" s="15">
        <f>+Utilidad!Q78</f>
        <v>1</v>
      </c>
      <c r="F45" s="15">
        <f>+Utilidad!Q79</f>
        <v>1</v>
      </c>
      <c r="I45" s="13">
        <f>Utilidad!O111</f>
        <v>1</v>
      </c>
      <c r="K45" s="3">
        <f>Utilidad!P108</f>
        <v>1</v>
      </c>
      <c r="L45" s="15">
        <f>K44*K45</f>
        <v>0</v>
      </c>
      <c r="N45" s="13">
        <f>Utilidad!O109</f>
        <v>1</v>
      </c>
      <c r="R45" s="12"/>
    </row>
    <row r="46" spans="2:18">
      <c r="B46" s="11"/>
      <c r="I46" s="14">
        <f>Utilidad!P111</f>
        <v>1</v>
      </c>
      <c r="N46" s="14">
        <f>Utilidad!P109</f>
        <v>1</v>
      </c>
      <c r="R46" s="12"/>
    </row>
    <row r="47" spans="2:18">
      <c r="B47" s="11"/>
      <c r="I47" s="15">
        <f>Utilidad!Q111</f>
        <v>1</v>
      </c>
      <c r="N47" s="15">
        <f>N45*N46</f>
        <v>1</v>
      </c>
      <c r="R47" s="12"/>
    </row>
    <row r="48" spans="2:18">
      <c r="B48" s="11"/>
      <c r="R48" s="12"/>
    </row>
    <row r="49" spans="2:25">
      <c r="B49" s="11"/>
      <c r="K49" s="13">
        <f>Utilidad!O110</f>
        <v>1</v>
      </c>
      <c r="L49" s="14">
        <f>Utilidad!P110</f>
        <v>1</v>
      </c>
      <c r="M49" s="15">
        <f>K49*L49</f>
        <v>1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1</v>
      </c>
      <c r="R51" s="12"/>
    </row>
    <row r="52" spans="2:25">
      <c r="B52" s="11"/>
      <c r="C52" s="17">
        <f>+Utilidad!P80</f>
        <v>1</v>
      </c>
      <c r="R52" s="12"/>
    </row>
    <row r="53" spans="2:25">
      <c r="B53" s="11"/>
      <c r="C53" s="18">
        <f>+Utilidad!Q80</f>
        <v>1</v>
      </c>
      <c r="F53" s="13">
        <f>+Utilidad!O82</f>
        <v>1</v>
      </c>
      <c r="R53" s="12"/>
    </row>
    <row r="54" spans="2:25">
      <c r="B54" s="11"/>
      <c r="E54" s="19">
        <f>+Utilidad!O81</f>
        <v>1</v>
      </c>
      <c r="F54" s="14">
        <f>+Utilidad!P82</f>
        <v>1</v>
      </c>
      <c r="H54" s="13">
        <f>+Utilidad!O94</f>
        <v>1</v>
      </c>
      <c r="J54" s="13">
        <f>+Utilidad!O92</f>
        <v>1</v>
      </c>
      <c r="R54" s="12"/>
    </row>
    <row r="55" spans="2:25" ht="16">
      <c r="B55" s="11"/>
      <c r="E55" s="15">
        <f>+Utilidad!Q81</f>
        <v>1</v>
      </c>
      <c r="F55" s="15">
        <f>+Utilidad!Q82</f>
        <v>1</v>
      </c>
      <c r="H55" s="14">
        <f>+Utilidad!P94</f>
        <v>1</v>
      </c>
      <c r="J55" s="14">
        <f>+Utilidad!P92</f>
        <v>1</v>
      </c>
      <c r="R55" s="12"/>
      <c r="T55" s="4" t="s">
        <v>37</v>
      </c>
    </row>
    <row r="56" spans="2:25" ht="19">
      <c r="B56" s="11"/>
      <c r="H56" s="15">
        <f>+Utilidad!Q94</f>
        <v>1</v>
      </c>
      <c r="J56" s="15">
        <f>+Utilidad!Q92</f>
        <v>1</v>
      </c>
      <c r="R56" s="12"/>
      <c r="T56" s="41" t="s">
        <v>38</v>
      </c>
      <c r="U56" s="44"/>
      <c r="V56" s="40" t="s">
        <v>39</v>
      </c>
      <c r="W56" s="40"/>
      <c r="X56" s="41" t="s">
        <v>40</v>
      </c>
      <c r="Y56" s="41"/>
    </row>
    <row r="57" spans="2:25" ht="14.5" customHeight="1">
      <c r="B57" s="11"/>
      <c r="R57" s="12"/>
      <c r="T57" s="43" t="s">
        <v>17</v>
      </c>
      <c r="U57" s="28">
        <f>+K5</f>
        <v>1</v>
      </c>
      <c r="V57" s="43" t="str">
        <f>+'[1]Bal Fe Tot'!K69</f>
        <v>Delta Stock P55</v>
      </c>
      <c r="W57" s="29">
        <f>+E12</f>
        <v>1</v>
      </c>
      <c r="X57" s="37" t="s">
        <v>26</v>
      </c>
      <c r="Y57" s="29">
        <f>+L60</f>
        <v>1</v>
      </c>
    </row>
    <row r="58" spans="2:25" ht="16">
      <c r="B58" s="11"/>
      <c r="D58" t="s">
        <v>27</v>
      </c>
      <c r="R58" s="12"/>
      <c r="T58" s="43" t="str">
        <f>+'[1]Bal Fe Tot'!K68</f>
        <v>Recepción P55</v>
      </c>
      <c r="U58" s="28">
        <f>+C9</f>
        <v>1</v>
      </c>
      <c r="V58" s="43" t="str">
        <f>+'[1]Bal Fe Tot'!K72</f>
        <v>Delta Stock Alianza</v>
      </c>
      <c r="W58" s="29">
        <f>+E24</f>
        <v>1</v>
      </c>
      <c r="X58" s="37" t="s">
        <v>44</v>
      </c>
      <c r="Y58" s="29">
        <f>+R15</f>
        <v>6</v>
      </c>
    </row>
    <row r="59" spans="2:25" ht="14.5" customHeight="1">
      <c r="B59" s="11"/>
      <c r="C59" s="16">
        <f>+Utilidad!O83</f>
        <v>1</v>
      </c>
      <c r="L59" t="s">
        <v>36</v>
      </c>
      <c r="R59" s="12"/>
      <c r="T59" s="43" t="str">
        <f>+'[1]Bal Fe Tot'!K71</f>
        <v>Recepción Alianza</v>
      </c>
      <c r="U59" s="28">
        <f>+C21</f>
        <v>1</v>
      </c>
      <c r="V59" t="str">
        <f>+'[1]Bal Fe Tot'!K75</f>
        <v>Delta Stock P40</v>
      </c>
      <c r="W59" s="29">
        <f>+E34</f>
        <v>1</v>
      </c>
      <c r="X59" s="38"/>
      <c r="Y59" s="29"/>
    </row>
    <row r="60" spans="2:25" ht="14.5" customHeight="1">
      <c r="B60" s="11"/>
      <c r="C60" s="17">
        <f>+Utilidad!P83</f>
        <v>1</v>
      </c>
      <c r="F60" s="13">
        <f>+Utilidad!O85</f>
        <v>1</v>
      </c>
      <c r="L60" s="13">
        <f>Utilidad!O113</f>
        <v>1</v>
      </c>
      <c r="R60" s="12"/>
      <c r="T60" s="43" t="str">
        <f>+'[1]Bal Fe Tot'!K74</f>
        <v>Recepción P40</v>
      </c>
      <c r="U60" s="28">
        <f>+C31</f>
        <v>1</v>
      </c>
      <c r="V60" s="43" t="str">
        <f>+'[1]Bal Fe Tot'!K78</f>
        <v>Delta Stock Repulpeo</v>
      </c>
      <c r="W60" s="29">
        <f>+E44</f>
        <v>1</v>
      </c>
      <c r="X60" s="38"/>
      <c r="Y60" s="29"/>
    </row>
    <row r="61" spans="2:25" ht="18" customHeight="1">
      <c r="B61" s="11"/>
      <c r="C61" s="18">
        <f>+Utilidad!Q83</f>
        <v>1</v>
      </c>
      <c r="E61" s="19">
        <f>+Utilidad!O84</f>
        <v>1</v>
      </c>
      <c r="F61" s="14">
        <f>+Utilidad!P85</f>
        <v>1</v>
      </c>
      <c r="H61" s="19">
        <f>+Utilidad!O93</f>
        <v>1</v>
      </c>
      <c r="L61" s="14">
        <f>Utilidad!P113</f>
        <v>1</v>
      </c>
      <c r="R61" s="12"/>
      <c r="T61" s="43" t="str">
        <f>+'[1]Bal Fe Tot'!K77</f>
        <v>Recepción Repulpeo</v>
      </c>
      <c r="U61" s="28">
        <f>+C41</f>
        <v>1</v>
      </c>
      <c r="V61" s="43" t="str">
        <f>+'[1]Bal Fe Tot'!K81</f>
        <v>Delta Stock Hnos Araya</v>
      </c>
      <c r="W61" s="29">
        <f>+E54</f>
        <v>1</v>
      </c>
      <c r="X61" s="36"/>
      <c r="Y61" s="29"/>
    </row>
    <row r="62" spans="2:25" ht="14.5" customHeight="1">
      <c r="B62" s="11"/>
      <c r="E62" s="15">
        <f>+Utilidad!Q84</f>
        <v>1</v>
      </c>
      <c r="F62" s="15">
        <f>+Utilidad!Q85</f>
        <v>1</v>
      </c>
      <c r="H62" s="15">
        <f>+Utilidad!Q93</f>
        <v>1</v>
      </c>
      <c r="L62" s="15">
        <f>L60*L61</f>
        <v>1</v>
      </c>
      <c r="R62" s="12"/>
      <c r="T62" s="43" t="str">
        <f>+'[1]Bal Fe Tot'!K80</f>
        <v>Recepción Hnos araya</v>
      </c>
      <c r="U62" s="28">
        <f>+C51</f>
        <v>1</v>
      </c>
      <c r="V62" s="43" t="str">
        <f>+'[1]Bal Fe Tot'!K84</f>
        <v>Delta Stock San Andrés</v>
      </c>
      <c r="W62" s="29">
        <f>+E61</f>
        <v>1</v>
      </c>
      <c r="X62" s="37"/>
      <c r="Y62" s="29"/>
    </row>
    <row r="63" spans="2:25" ht="14.5" customHeight="1">
      <c r="B63" s="11"/>
      <c r="L63" s="15"/>
      <c r="R63" s="12"/>
      <c r="T63" s="43" t="str">
        <f>+'[1]Bal Fe Tot'!K83</f>
        <v>Recep San Andrés</v>
      </c>
      <c r="U63" s="28">
        <f>+C59</f>
        <v>1</v>
      </c>
      <c r="V63" s="43" t="str">
        <f>+'[1]Bal Fe Tot'!K87</f>
        <v>Delta Stock A&amp;Q</v>
      </c>
      <c r="W63" s="29">
        <f>+E69</f>
        <v>1</v>
      </c>
      <c r="X63" s="37"/>
      <c r="Y63" s="29"/>
    </row>
    <row r="64" spans="2:25" ht="14.5" customHeight="1">
      <c r="B64" s="11"/>
      <c r="L64" s="15"/>
      <c r="R64" s="12"/>
      <c r="T64" s="43" t="str">
        <f>+'[1]Bal Fe Tot'!K86</f>
        <v>Recep A&amp;Q</v>
      </c>
      <c r="U64" s="28">
        <f>+C66</f>
        <v>1</v>
      </c>
      <c r="V64" s="43" t="str">
        <f>+'[1]Bal Fe Tot'!K90</f>
        <v>Delta Stock Autech</v>
      </c>
      <c r="W64" s="29">
        <f>+E76</f>
        <v>1</v>
      </c>
      <c r="X64" s="37"/>
      <c r="Y64" s="29"/>
    </row>
    <row r="65" spans="2:27" ht="16">
      <c r="B65" s="11"/>
      <c r="D65" t="s">
        <v>51</v>
      </c>
      <c r="L65" s="15"/>
      <c r="R65" s="12"/>
      <c r="T65" s="43" t="str">
        <f>+'[1]Bal Fe Tot'!K89</f>
        <v>Recep Autech</v>
      </c>
      <c r="U65" s="28">
        <f>+C73</f>
        <v>1</v>
      </c>
      <c r="V65" s="37" t="s">
        <v>67</v>
      </c>
      <c r="W65" s="29">
        <f>H8</f>
        <v>1</v>
      </c>
      <c r="X65" s="38"/>
      <c r="Y65" s="29"/>
    </row>
    <row r="66" spans="2:27" ht="19">
      <c r="B66" s="11"/>
      <c r="C66" s="16">
        <f>+Utilidad!O86</f>
        <v>1</v>
      </c>
      <c r="F66" s="13">
        <f>+Utilidad!O88</f>
        <v>1</v>
      </c>
      <c r="L66" s="15"/>
      <c r="R66" s="12"/>
      <c r="T66" s="34" t="s">
        <v>41</v>
      </c>
      <c r="U66" s="30">
        <f>+SUM(U57:U65)</f>
        <v>9</v>
      </c>
      <c r="V66" s="39" t="s">
        <v>42</v>
      </c>
      <c r="W66" s="31">
        <f>+SUM(W57:W65)</f>
        <v>9</v>
      </c>
      <c r="X66" s="42"/>
      <c r="Y66" s="30">
        <f>+SUM(Y57:Y64)</f>
        <v>7</v>
      </c>
    </row>
    <row r="67" spans="2:27">
      <c r="B67" s="11"/>
      <c r="C67" s="17">
        <f>+Utilidad!P86</f>
        <v>1</v>
      </c>
      <c r="F67" s="14">
        <f>+Utilidad!P88</f>
        <v>1</v>
      </c>
      <c r="L67" s="15"/>
      <c r="R67" s="12"/>
    </row>
    <row r="68" spans="2:27" ht="19">
      <c r="B68" s="11"/>
      <c r="C68" s="18">
        <f>+Utilidad!Q86</f>
        <v>1</v>
      </c>
      <c r="F68" s="15">
        <f>+Utilidad!Q88</f>
        <v>1</v>
      </c>
      <c r="L68" s="15"/>
      <c r="R68" s="12"/>
      <c r="T68" s="32" t="s">
        <v>43</v>
      </c>
      <c r="U68" s="33"/>
      <c r="V68" s="34"/>
      <c r="W68" s="33"/>
      <c r="X68" s="35">
        <f>+U66-W66-Y66</f>
        <v>-7</v>
      </c>
    </row>
    <row r="69" spans="2:27">
      <c r="B69" s="11"/>
      <c r="E69" s="19">
        <f>+Utilidad!O87</f>
        <v>1</v>
      </c>
      <c r="L69" s="15"/>
      <c r="R69" s="12"/>
    </row>
    <row r="70" spans="2:27">
      <c r="B70" s="11"/>
      <c r="E70" s="15">
        <f>+Utilidad!Q87</f>
        <v>1</v>
      </c>
      <c r="L70" s="15"/>
      <c r="R70" s="12"/>
      <c r="AA70" s="2"/>
    </row>
    <row r="71" spans="2:27" ht="16">
      <c r="B71" s="11"/>
      <c r="L71" s="15"/>
      <c r="R71" s="12"/>
      <c r="T71" s="4" t="s">
        <v>59</v>
      </c>
      <c r="AA71" s="2"/>
    </row>
    <row r="72" spans="2:27" ht="19">
      <c r="B72" s="11"/>
      <c r="D72" t="s">
        <v>52</v>
      </c>
      <c r="L72" s="15"/>
      <c r="R72" s="12"/>
      <c r="T72" s="45" t="s">
        <v>38</v>
      </c>
      <c r="U72" s="46"/>
      <c r="V72" s="47" t="s">
        <v>39</v>
      </c>
      <c r="W72" s="47"/>
      <c r="X72" s="45" t="s">
        <v>40</v>
      </c>
      <c r="Y72" s="45"/>
    </row>
    <row r="73" spans="2:27" ht="16">
      <c r="B73" s="11"/>
      <c r="C73" s="16">
        <f>+Utilidad!O89</f>
        <v>1</v>
      </c>
      <c r="F73" s="13">
        <f>+Utilidad!O91</f>
        <v>1</v>
      </c>
      <c r="L73" s="15"/>
      <c r="R73" s="12"/>
      <c r="T73" s="43" t="s">
        <v>17</v>
      </c>
      <c r="U73" s="28">
        <f>+K7</f>
        <v>1</v>
      </c>
      <c r="V73" s="43" t="str">
        <f>+V57</f>
        <v>Delta Stock P55</v>
      </c>
      <c r="W73" s="29">
        <f>+E13</f>
        <v>1</v>
      </c>
      <c r="X73" s="37" t="s">
        <v>26</v>
      </c>
      <c r="Y73" s="29">
        <f>+L62</f>
        <v>1</v>
      </c>
    </row>
    <row r="74" spans="2:27" ht="16">
      <c r="B74" s="11"/>
      <c r="C74" s="17">
        <f>+Utilidad!P89</f>
        <v>1</v>
      </c>
      <c r="F74" s="14">
        <f>+Utilidad!P91</f>
        <v>1</v>
      </c>
      <c r="L74" s="15"/>
      <c r="R74" s="12"/>
      <c r="T74" s="43" t="str">
        <f>+T58</f>
        <v>Recepción P55</v>
      </c>
      <c r="U74" s="28">
        <f>+C11</f>
        <v>1</v>
      </c>
      <c r="V74" s="43" t="str">
        <f t="shared" ref="V74:V80" si="0">+V58</f>
        <v>Delta Stock Alianza</v>
      </c>
      <c r="W74" s="29">
        <f>+E25</f>
        <v>1</v>
      </c>
      <c r="X74" s="37" t="s">
        <v>44</v>
      </c>
      <c r="Y74" s="29">
        <f>+R17</f>
        <v>6</v>
      </c>
    </row>
    <row r="75" spans="2:27" ht="16">
      <c r="B75" s="11"/>
      <c r="C75" s="18">
        <f>+Utilidad!Q89</f>
        <v>1</v>
      </c>
      <c r="F75" s="15">
        <f>+Utilidad!Q91</f>
        <v>1</v>
      </c>
      <c r="L75" s="15"/>
      <c r="R75" s="12"/>
      <c r="T75" s="43" t="str">
        <f t="shared" ref="T75:T81" si="1">+T59</f>
        <v>Recepción Alianza</v>
      </c>
      <c r="U75" s="28">
        <f>+C23</f>
        <v>1</v>
      </c>
      <c r="V75" s="43" t="str">
        <f t="shared" si="0"/>
        <v>Delta Stock P40</v>
      </c>
      <c r="W75" s="29">
        <f>+E35</f>
        <v>1</v>
      </c>
      <c r="X75" s="38"/>
      <c r="Y75" s="29"/>
    </row>
    <row r="76" spans="2:27" ht="16">
      <c r="B76" s="11"/>
      <c r="E76" s="19">
        <f>+Utilidad!O90</f>
        <v>1</v>
      </c>
      <c r="L76" s="15"/>
      <c r="R76" s="12"/>
      <c r="T76" s="43" t="str">
        <f t="shared" si="1"/>
        <v>Recepción P40</v>
      </c>
      <c r="U76" s="28">
        <f>+C33</f>
        <v>1</v>
      </c>
      <c r="V76" s="43" t="str">
        <f t="shared" si="0"/>
        <v>Delta Stock Repulpeo</v>
      </c>
      <c r="W76" s="29">
        <f>+E45</f>
        <v>1</v>
      </c>
      <c r="X76" s="38"/>
      <c r="Y76" s="29"/>
    </row>
    <row r="77" spans="2:27" ht="16">
      <c r="B77" s="11"/>
      <c r="E77" s="15">
        <f>+Utilidad!Q90</f>
        <v>1</v>
      </c>
      <c r="L77" s="15"/>
      <c r="R77" s="12"/>
      <c r="T77" s="43" t="str">
        <f t="shared" si="1"/>
        <v>Recepción Repulpeo</v>
      </c>
      <c r="U77" s="28">
        <f>+C43</f>
        <v>1</v>
      </c>
      <c r="V77" s="43" t="str">
        <f t="shared" si="0"/>
        <v>Delta Stock Hnos Araya</v>
      </c>
      <c r="W77" s="29">
        <f>+E55</f>
        <v>1</v>
      </c>
      <c r="X77" s="36"/>
      <c r="Y77" s="29"/>
    </row>
    <row r="78" spans="2:27" ht="16">
      <c r="B78" s="11"/>
      <c r="L78" s="15"/>
      <c r="R78" s="12"/>
      <c r="T78" s="43" t="str">
        <f t="shared" si="1"/>
        <v>Recepción Hnos araya</v>
      </c>
      <c r="U78" s="28">
        <f>+C53</f>
        <v>1</v>
      </c>
      <c r="V78" s="43" t="str">
        <f t="shared" si="0"/>
        <v>Delta Stock San Andrés</v>
      </c>
      <c r="W78" s="29">
        <f>+E62</f>
        <v>1</v>
      </c>
      <c r="X78" s="37"/>
      <c r="Y78" s="29"/>
    </row>
    <row r="79" spans="2:27" ht="16">
      <c r="B79" s="11"/>
      <c r="L79" s="15"/>
      <c r="R79" s="12"/>
      <c r="T79" s="43" t="str">
        <f t="shared" si="1"/>
        <v>Recep San Andrés</v>
      </c>
      <c r="U79" s="28">
        <f>+C61</f>
        <v>1</v>
      </c>
      <c r="V79" s="43" t="str">
        <f t="shared" si="0"/>
        <v>Delta Stock A&amp;Q</v>
      </c>
      <c r="W79" s="29">
        <f>+E70</f>
        <v>1</v>
      </c>
      <c r="X79" s="37"/>
      <c r="Y79" s="29"/>
    </row>
    <row r="80" spans="2:27" ht="16">
      <c r="B80" s="11"/>
      <c r="L80" s="15"/>
      <c r="R80" s="12"/>
      <c r="T80" s="43" t="str">
        <f t="shared" si="1"/>
        <v>Recep A&amp;Q</v>
      </c>
      <c r="U80" s="28">
        <f>+C68</f>
        <v>1</v>
      </c>
      <c r="V80" s="43" t="str">
        <f t="shared" si="0"/>
        <v>Delta Stock Autech</v>
      </c>
      <c r="W80" s="29">
        <f>+E77</f>
        <v>1</v>
      </c>
      <c r="X80" s="37"/>
      <c r="Y80" s="29"/>
    </row>
    <row r="81" spans="2:25" ht="16">
      <c r="B81" s="11"/>
      <c r="L81" s="15"/>
      <c r="R81" s="12"/>
      <c r="T81" s="43" t="str">
        <f t="shared" si="1"/>
        <v>Recep Autech</v>
      </c>
      <c r="U81" s="28">
        <f>+C75</f>
        <v>1</v>
      </c>
      <c r="V81" s="37" t="s">
        <v>67</v>
      </c>
      <c r="W81" s="29">
        <f>H9</f>
        <v>1</v>
      </c>
      <c r="X81" s="38"/>
      <c r="Y81" s="29"/>
    </row>
    <row r="82" spans="2:25" ht="19">
      <c r="B82" s="11"/>
      <c r="L82" s="15"/>
      <c r="R82" s="12"/>
      <c r="T82" s="34" t="s">
        <v>41</v>
      </c>
      <c r="U82" s="30">
        <f>+SUM(U73:U81)</f>
        <v>9</v>
      </c>
      <c r="V82" s="39" t="s">
        <v>42</v>
      </c>
      <c r="W82" s="31">
        <f>+SUM(W73:W81)</f>
        <v>9</v>
      </c>
      <c r="X82" s="42"/>
      <c r="Y82" s="30">
        <f>+SUM(Y73:Y80)</f>
        <v>7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43</v>
      </c>
      <c r="U84" s="33"/>
      <c r="V84" s="34"/>
      <c r="W84" s="33"/>
      <c r="X84" s="35">
        <f>+U82-W82-Y82</f>
        <v>-7</v>
      </c>
    </row>
    <row r="89" spans="2:25" ht="16" customHeight="1"/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3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2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0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19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18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6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5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4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3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2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1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0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9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8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7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6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5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4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3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2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" id="{B79BB937-1BBD-D849-98A1-CAEAE93F92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A1:D56"/>
  <sheetViews>
    <sheetView topLeftCell="A31" workbookViewId="0">
      <selection activeCell="F43" sqref="F43"/>
    </sheetView>
  </sheetViews>
  <sheetFormatPr baseColWidth="10" defaultRowHeight="15"/>
  <cols>
    <col min="1" max="1" width="25.1640625" customWidth="1"/>
  </cols>
  <sheetData>
    <row r="1" spans="1:4" ht="19">
      <c r="A1" s="48" t="s">
        <v>0</v>
      </c>
      <c r="B1" s="2">
        <f>Utilidad!O68</f>
        <v>1</v>
      </c>
      <c r="C1" s="3">
        <f>Utilidad!P68</f>
        <v>1</v>
      </c>
      <c r="D1" s="3">
        <f>Utilidad!Q68</f>
        <v>1</v>
      </c>
    </row>
    <row r="2" spans="1:4" ht="19">
      <c r="A2" s="48" t="s">
        <v>3</v>
      </c>
      <c r="B2" s="2">
        <f>Utilidad!O69</f>
        <v>1</v>
      </c>
      <c r="C2" s="3">
        <f>Utilidad!P69</f>
        <v>1</v>
      </c>
      <c r="D2" s="3">
        <f>Utilidad!Q69</f>
        <v>1</v>
      </c>
    </row>
    <row r="3" spans="1:4" ht="19">
      <c r="A3" s="48" t="s">
        <v>1</v>
      </c>
      <c r="B3" s="2">
        <f>Utilidad!O70</f>
        <v>1</v>
      </c>
      <c r="C3" s="3">
        <f>Utilidad!P70</f>
        <v>1</v>
      </c>
      <c r="D3" s="3">
        <f>Utilidad!Q70</f>
        <v>1</v>
      </c>
    </row>
    <row r="4" spans="1:4" ht="19">
      <c r="A4" s="48" t="s">
        <v>2</v>
      </c>
      <c r="B4" s="2">
        <f>Utilidad!O71</f>
        <v>1</v>
      </c>
      <c r="C4" s="3">
        <f>Utilidad!P71</f>
        <v>1</v>
      </c>
      <c r="D4" s="3">
        <f>Utilidad!Q71</f>
        <v>1</v>
      </c>
    </row>
    <row r="5" spans="1:4" ht="19">
      <c r="A5" s="48" t="s">
        <v>4</v>
      </c>
      <c r="B5" s="2">
        <f>Utilidad!O72</f>
        <v>1</v>
      </c>
      <c r="C5" s="3">
        <f>Utilidad!P72</f>
        <v>1</v>
      </c>
      <c r="D5" s="3">
        <f>Utilidad!Q72</f>
        <v>1</v>
      </c>
    </row>
    <row r="6" spans="1:4" ht="19">
      <c r="A6" s="48" t="s">
        <v>5</v>
      </c>
      <c r="B6" s="2">
        <f>Utilidad!O73</f>
        <v>1</v>
      </c>
      <c r="C6" s="3">
        <f>Utilidad!P73</f>
        <v>1</v>
      </c>
      <c r="D6" s="3">
        <f>Utilidad!Q73</f>
        <v>1</v>
      </c>
    </row>
    <row r="7" spans="1:4" ht="19">
      <c r="A7" s="48" t="s">
        <v>6</v>
      </c>
      <c r="B7" s="2">
        <f>Utilidad!O74</f>
        <v>1</v>
      </c>
      <c r="C7" s="3">
        <f>Utilidad!P74</f>
        <v>1</v>
      </c>
      <c r="D7" s="3">
        <f>Utilidad!Q74</f>
        <v>1</v>
      </c>
    </row>
    <row r="8" spans="1:4" ht="19">
      <c r="A8" s="48" t="s">
        <v>7</v>
      </c>
      <c r="B8" s="2">
        <f>Utilidad!O75</f>
        <v>1</v>
      </c>
      <c r="C8" s="3">
        <f>Utilidad!P75</f>
        <v>1</v>
      </c>
      <c r="D8" s="3">
        <f>Utilidad!Q75</f>
        <v>1</v>
      </c>
    </row>
    <row r="9" spans="1:4" ht="19">
      <c r="A9" s="48" t="s">
        <v>8</v>
      </c>
      <c r="B9" s="2">
        <f>Utilidad!O76</f>
        <v>1</v>
      </c>
      <c r="C9" s="3">
        <f>Utilidad!P76</f>
        <v>1</v>
      </c>
      <c r="D9" s="3">
        <f>Utilidad!Q76</f>
        <v>1</v>
      </c>
    </row>
    <row r="10" spans="1:4" ht="19">
      <c r="A10" s="48" t="s">
        <v>9</v>
      </c>
      <c r="B10" s="2">
        <f>Utilidad!O77</f>
        <v>1</v>
      </c>
      <c r="C10" s="3">
        <f>Utilidad!P77</f>
        <v>1</v>
      </c>
      <c r="D10" s="3">
        <f>Utilidad!Q77</f>
        <v>1</v>
      </c>
    </row>
    <row r="11" spans="1:4" ht="19">
      <c r="A11" s="48" t="s">
        <v>10</v>
      </c>
      <c r="B11" s="2">
        <f>Utilidad!O78</f>
        <v>1</v>
      </c>
      <c r="C11" s="3">
        <f>Utilidad!P78</f>
        <v>1</v>
      </c>
      <c r="D11" s="3">
        <f>Utilidad!Q78</f>
        <v>1</v>
      </c>
    </row>
    <row r="12" spans="1:4" ht="19">
      <c r="A12" s="48" t="s">
        <v>11</v>
      </c>
      <c r="B12" s="2">
        <f>Utilidad!O79</f>
        <v>1</v>
      </c>
      <c r="C12" s="3">
        <f>Utilidad!P79</f>
        <v>1</v>
      </c>
      <c r="D12" s="3">
        <f>Utilidad!Q79</f>
        <v>1</v>
      </c>
    </row>
    <row r="13" spans="1:4" ht="19">
      <c r="A13" s="48" t="s">
        <v>12</v>
      </c>
      <c r="B13" s="2">
        <f>Utilidad!O80</f>
        <v>1</v>
      </c>
      <c r="C13" s="3">
        <f>Utilidad!P80</f>
        <v>1</v>
      </c>
      <c r="D13" s="3">
        <f>Utilidad!Q80</f>
        <v>1</v>
      </c>
    </row>
    <row r="14" spans="1:4" ht="19">
      <c r="A14" s="48" t="s">
        <v>13</v>
      </c>
      <c r="B14" s="2">
        <f>Utilidad!O81</f>
        <v>1</v>
      </c>
      <c r="C14" s="3">
        <f>Utilidad!P81</f>
        <v>1</v>
      </c>
      <c r="D14" s="3">
        <f>Utilidad!Q81</f>
        <v>1</v>
      </c>
    </row>
    <row r="15" spans="1:4" ht="19">
      <c r="A15" s="48" t="s">
        <v>14</v>
      </c>
      <c r="B15" s="2">
        <f>Utilidad!O82</f>
        <v>1</v>
      </c>
      <c r="C15" s="3">
        <f>Utilidad!P82</f>
        <v>1</v>
      </c>
      <c r="D15" s="3">
        <f>Utilidad!Q82</f>
        <v>1</v>
      </c>
    </row>
    <row r="16" spans="1:4" ht="19">
      <c r="A16" s="48" t="s">
        <v>48</v>
      </c>
      <c r="B16" s="2">
        <f>Utilidad!O83</f>
        <v>1</v>
      </c>
      <c r="C16" s="3">
        <f>Utilidad!P83</f>
        <v>1</v>
      </c>
      <c r="D16" s="3">
        <f>Utilidad!Q83</f>
        <v>1</v>
      </c>
    </row>
    <row r="17" spans="1:4" ht="19">
      <c r="A17" s="48" t="s">
        <v>49</v>
      </c>
      <c r="B17" s="2">
        <f>Utilidad!O84</f>
        <v>1</v>
      </c>
      <c r="C17" s="3">
        <f>Utilidad!P84</f>
        <v>1</v>
      </c>
      <c r="D17" s="3">
        <f>Utilidad!Q84</f>
        <v>1</v>
      </c>
    </row>
    <row r="18" spans="1:4" ht="19">
      <c r="A18" s="48" t="s">
        <v>50</v>
      </c>
      <c r="B18" s="2">
        <f>Utilidad!O85</f>
        <v>1</v>
      </c>
      <c r="C18" s="3">
        <f>Utilidad!P85</f>
        <v>1</v>
      </c>
      <c r="D18" s="3">
        <f>Utilidad!Q85</f>
        <v>1</v>
      </c>
    </row>
    <row r="19" spans="1:4" ht="19">
      <c r="A19" s="48" t="s">
        <v>53</v>
      </c>
      <c r="B19" s="2">
        <f>Utilidad!O86</f>
        <v>1</v>
      </c>
      <c r="C19" s="3">
        <f>Utilidad!P86</f>
        <v>1</v>
      </c>
      <c r="D19" s="3">
        <f>Utilidad!Q86</f>
        <v>1</v>
      </c>
    </row>
    <row r="20" spans="1:4" ht="19">
      <c r="A20" s="48" t="s">
        <v>54</v>
      </c>
      <c r="B20" s="2">
        <f>Utilidad!O87</f>
        <v>1</v>
      </c>
      <c r="C20" s="3">
        <f>Utilidad!P87</f>
        <v>1</v>
      </c>
      <c r="D20" s="3">
        <f>Utilidad!Q87</f>
        <v>1</v>
      </c>
    </row>
    <row r="21" spans="1:4" ht="19">
      <c r="A21" s="48" t="s">
        <v>55</v>
      </c>
      <c r="B21" s="2">
        <f>Utilidad!O88</f>
        <v>1</v>
      </c>
      <c r="C21" s="3">
        <f>Utilidad!P88</f>
        <v>1</v>
      </c>
      <c r="D21" s="3">
        <f>Utilidad!Q88</f>
        <v>1</v>
      </c>
    </row>
    <row r="22" spans="1:4" ht="19">
      <c r="A22" s="48" t="s">
        <v>56</v>
      </c>
      <c r="B22" s="2">
        <f>Utilidad!O89</f>
        <v>1</v>
      </c>
      <c r="C22" s="3">
        <f>Utilidad!P89</f>
        <v>1</v>
      </c>
      <c r="D22" s="3">
        <f>Utilidad!Q89</f>
        <v>1</v>
      </c>
    </row>
    <row r="23" spans="1:4" ht="19">
      <c r="A23" s="48" t="s">
        <v>57</v>
      </c>
      <c r="B23" s="2">
        <f>Utilidad!O90</f>
        <v>1</v>
      </c>
      <c r="C23" s="3">
        <f>Utilidad!P90</f>
        <v>1</v>
      </c>
      <c r="D23" s="3">
        <f>Utilidad!Q90</f>
        <v>1</v>
      </c>
    </row>
    <row r="24" spans="1:4" ht="19">
      <c r="A24" s="48" t="s">
        <v>58</v>
      </c>
      <c r="B24" s="2">
        <f>Utilidad!O91</f>
        <v>1</v>
      </c>
      <c r="C24" s="3">
        <f>Utilidad!P91</f>
        <v>1</v>
      </c>
      <c r="D24" s="3">
        <f>Utilidad!Q91</f>
        <v>1</v>
      </c>
    </row>
    <row r="25" spans="1:4" ht="19">
      <c r="A25" s="48" t="s">
        <v>34</v>
      </c>
      <c r="B25" s="2">
        <f>Utilidad!O92</f>
        <v>1</v>
      </c>
      <c r="C25" s="3">
        <f>Utilidad!P92</f>
        <v>1</v>
      </c>
      <c r="D25" s="3">
        <f>Utilidad!Q92</f>
        <v>1</v>
      </c>
    </row>
    <row r="26" spans="1:4" ht="19">
      <c r="A26" s="48" t="s">
        <v>15</v>
      </c>
      <c r="B26" s="2">
        <f>Utilidad!O93</f>
        <v>1</v>
      </c>
      <c r="C26" s="3">
        <f>Utilidad!P93</f>
        <v>1</v>
      </c>
      <c r="D26" s="3">
        <f>Utilidad!Q93</f>
        <v>1</v>
      </c>
    </row>
    <row r="27" spans="1:4" ht="19">
      <c r="A27" s="48" t="s">
        <v>16</v>
      </c>
      <c r="B27" s="2">
        <f>Utilidad!O94</f>
        <v>1</v>
      </c>
      <c r="C27" s="3">
        <f>Utilidad!P94</f>
        <v>1</v>
      </c>
      <c r="D27" s="3">
        <f>Utilidad!Q94</f>
        <v>1</v>
      </c>
    </row>
    <row r="28" spans="1:4" ht="19">
      <c r="A28" s="48" t="s">
        <v>17</v>
      </c>
      <c r="B28" s="2">
        <f>Utilidad!O95</f>
        <v>1</v>
      </c>
      <c r="C28" s="3">
        <f>Utilidad!P95</f>
        <v>1</v>
      </c>
      <c r="D28" s="3">
        <f>Utilidad!Q95</f>
        <v>1</v>
      </c>
    </row>
    <row r="29" spans="1:4" ht="19">
      <c r="A29" s="48" t="s">
        <v>18</v>
      </c>
      <c r="B29" s="2">
        <f>Utilidad!O96</f>
        <v>1</v>
      </c>
      <c r="C29" s="3">
        <f>Utilidad!P96</f>
        <v>1</v>
      </c>
      <c r="D29" s="3">
        <f>Utilidad!Q96</f>
        <v>1</v>
      </c>
    </row>
    <row r="30" spans="1:4" ht="19">
      <c r="A30" s="48" t="s">
        <v>19</v>
      </c>
      <c r="B30" s="2">
        <f>Utilidad!O97</f>
        <v>1</v>
      </c>
      <c r="C30" s="3">
        <f>Utilidad!P97</f>
        <v>1</v>
      </c>
      <c r="D30" s="3">
        <f>Utilidad!Q97</f>
        <v>1</v>
      </c>
    </row>
    <row r="31" spans="1:4" ht="19">
      <c r="A31" s="48" t="s">
        <v>32</v>
      </c>
      <c r="B31" s="2">
        <f>Utilidad!O98</f>
        <v>1</v>
      </c>
      <c r="C31" s="3">
        <f>Utilidad!P98</f>
        <v>1</v>
      </c>
      <c r="D31" s="3">
        <f>Utilidad!Q98</f>
        <v>1</v>
      </c>
    </row>
    <row r="32" spans="1:4" ht="19">
      <c r="A32" s="48" t="s">
        <v>33</v>
      </c>
      <c r="B32" s="2">
        <f>Utilidad!O99</f>
        <v>1</v>
      </c>
      <c r="C32" s="3">
        <f>Utilidad!P99</f>
        <v>1</v>
      </c>
      <c r="D32" s="3">
        <f>Utilidad!Q99</f>
        <v>1</v>
      </c>
    </row>
    <row r="33" spans="1:4" ht="19">
      <c r="A33" s="48" t="s">
        <v>45</v>
      </c>
      <c r="B33" s="2">
        <f>Utilidad!O100</f>
        <v>1</v>
      </c>
      <c r="C33" s="3">
        <f>Utilidad!P100</f>
        <v>1</v>
      </c>
      <c r="D33" s="3">
        <f>Utilidad!Q100</f>
        <v>1</v>
      </c>
    </row>
    <row r="34" spans="1:4" ht="40">
      <c r="A34" s="49" t="s">
        <v>20</v>
      </c>
      <c r="B34" s="2">
        <f>Utilidad!O101</f>
        <v>1</v>
      </c>
      <c r="C34" s="3">
        <f>Utilidad!P101</f>
        <v>1</v>
      </c>
      <c r="D34" s="3">
        <f>Utilidad!Q101</f>
        <v>1</v>
      </c>
    </row>
    <row r="35" spans="1:4" ht="20">
      <c r="A35" s="49" t="s">
        <v>46</v>
      </c>
      <c r="B35" s="2">
        <f>Utilidad!O102</f>
        <v>1</v>
      </c>
      <c r="C35" s="3">
        <f>Utilidad!P102</f>
        <v>1</v>
      </c>
      <c r="D35" s="3">
        <f>Utilidad!Q102</f>
        <v>1</v>
      </c>
    </row>
    <row r="36" spans="1:4" ht="19">
      <c r="A36" s="48" t="s">
        <v>21</v>
      </c>
      <c r="B36" s="2">
        <f>Utilidad!O103</f>
        <v>1</v>
      </c>
      <c r="C36" s="3">
        <f>Utilidad!P103</f>
        <v>1</v>
      </c>
      <c r="D36" s="3">
        <f>Utilidad!Q103</f>
        <v>1</v>
      </c>
    </row>
    <row r="37" spans="1:4" ht="19">
      <c r="A37" s="48" t="s">
        <v>22</v>
      </c>
      <c r="B37" s="2">
        <f>Utilidad!O104</f>
        <v>1</v>
      </c>
      <c r="C37" s="3">
        <f>Utilidad!P104</f>
        <v>1</v>
      </c>
      <c r="D37" s="3">
        <f>Utilidad!Q104</f>
        <v>1</v>
      </c>
    </row>
    <row r="38" spans="1:4" ht="19">
      <c r="A38" s="48" t="s">
        <v>23</v>
      </c>
      <c r="B38" s="2">
        <f>Utilidad!O105</f>
        <v>1</v>
      </c>
      <c r="C38" s="3">
        <f>Utilidad!P105</f>
        <v>1</v>
      </c>
      <c r="D38" s="3">
        <f>Utilidad!Q105</f>
        <v>1</v>
      </c>
    </row>
    <row r="39" spans="1:4" ht="19">
      <c r="A39" s="48" t="s">
        <v>24</v>
      </c>
      <c r="B39" s="2">
        <f>Utilidad!O106</f>
        <v>1</v>
      </c>
      <c r="C39" s="3">
        <f>Utilidad!P106</f>
        <v>1</v>
      </c>
      <c r="D39" s="3">
        <f>Utilidad!Q106</f>
        <v>1</v>
      </c>
    </row>
    <row r="40" spans="1:4" ht="19">
      <c r="A40" s="48" t="s">
        <v>63</v>
      </c>
      <c r="B40" s="2">
        <f>Utilidad!O107</f>
        <v>1</v>
      </c>
      <c r="C40" s="3">
        <f>Utilidad!P107</f>
        <v>1</v>
      </c>
      <c r="D40" s="3">
        <f>Utilidad!Q107</f>
        <v>1</v>
      </c>
    </row>
    <row r="41" spans="1:4" ht="19">
      <c r="A41" s="48" t="s">
        <v>64</v>
      </c>
      <c r="B41" s="2">
        <f>Utilidad!O108</f>
        <v>1</v>
      </c>
      <c r="C41" s="3">
        <f>Utilidad!P108</f>
        <v>1</v>
      </c>
      <c r="D41" s="3">
        <f>Utilidad!Q108</f>
        <v>1</v>
      </c>
    </row>
    <row r="42" spans="1:4" ht="19">
      <c r="A42" s="48" t="s">
        <v>65</v>
      </c>
      <c r="B42" s="2">
        <f>Utilidad!O109</f>
        <v>1</v>
      </c>
      <c r="C42" s="3">
        <f>Utilidad!P109</f>
        <v>1</v>
      </c>
      <c r="D42" s="3">
        <f>Utilidad!Q109</f>
        <v>1</v>
      </c>
    </row>
    <row r="43" spans="1:4" ht="19">
      <c r="A43" s="48" t="s">
        <v>66</v>
      </c>
      <c r="B43" s="2">
        <f>Utilidad!O110</f>
        <v>1</v>
      </c>
      <c r="C43" s="3">
        <f>Utilidad!P110</f>
        <v>1</v>
      </c>
      <c r="D43" s="3">
        <f>Utilidad!Q110</f>
        <v>1</v>
      </c>
    </row>
    <row r="44" spans="1:4" ht="19">
      <c r="A44" s="48" t="s">
        <v>25</v>
      </c>
      <c r="B44" s="2">
        <f>Utilidad!O111</f>
        <v>1</v>
      </c>
      <c r="C44" s="3">
        <f>Utilidad!P111</f>
        <v>1</v>
      </c>
      <c r="D44" s="3">
        <f>Utilidad!Q111</f>
        <v>1</v>
      </c>
    </row>
    <row r="45" spans="1:4" ht="19">
      <c r="A45" s="48" t="s">
        <v>31</v>
      </c>
      <c r="B45" s="2">
        <f>Utilidad!O112</f>
        <v>1</v>
      </c>
      <c r="C45" s="3">
        <f>Utilidad!P112</f>
        <v>1</v>
      </c>
      <c r="D45" s="3">
        <f>Utilidad!Q112</f>
        <v>1</v>
      </c>
    </row>
    <row r="46" spans="1:4" ht="19">
      <c r="A46" s="48" t="s">
        <v>26</v>
      </c>
      <c r="B46" s="2">
        <f>Utilidad!O113</f>
        <v>1</v>
      </c>
      <c r="C46" s="3">
        <f>Utilidad!P113</f>
        <v>1</v>
      </c>
      <c r="D46" s="3">
        <f>Utilidad!Q113</f>
        <v>1</v>
      </c>
    </row>
    <row r="47" spans="1:4" ht="19">
      <c r="A47" s="48" t="s">
        <v>47</v>
      </c>
      <c r="B47" s="2">
        <f>Utilidad!O114</f>
        <v>1</v>
      </c>
      <c r="C47" s="3">
        <f>Utilidad!P114</f>
        <v>1</v>
      </c>
      <c r="D47" s="3">
        <f>Utilidad!Q114</f>
        <v>1</v>
      </c>
    </row>
    <row r="48" spans="1:4" ht="19">
      <c r="A48" s="48" t="s">
        <v>62</v>
      </c>
      <c r="B48" s="2">
        <f>Utilidad!O115</f>
        <v>1</v>
      </c>
      <c r="C48" s="3">
        <f>Utilidad!P115</f>
        <v>1</v>
      </c>
      <c r="D48" s="3">
        <f>Utilidad!Q115</f>
        <v>1</v>
      </c>
    </row>
    <row r="49" spans="1:4" ht="19">
      <c r="A49" s="48" t="s">
        <v>60</v>
      </c>
      <c r="B49" s="2">
        <f>Utilidad!O118</f>
        <v>1</v>
      </c>
      <c r="C49" s="3">
        <f>Utilidad!P118</f>
        <v>1</v>
      </c>
      <c r="D49" s="3">
        <f>Utilidad!Q118</f>
        <v>1</v>
      </c>
    </row>
    <row r="50" spans="1:4" ht="19">
      <c r="A50" s="48" t="s">
        <v>61</v>
      </c>
      <c r="B50" s="2">
        <f>Utilidad!O119</f>
        <v>1</v>
      </c>
      <c r="C50" s="3">
        <f>Utilidad!P119</f>
        <v>1</v>
      </c>
      <c r="D50" s="3">
        <f>Utilidad!Q119</f>
        <v>1</v>
      </c>
    </row>
    <row r="51" spans="1:4" ht="19">
      <c r="A51" s="48"/>
      <c r="B51" s="2"/>
      <c r="C51" s="3"/>
      <c r="D51" s="3"/>
    </row>
    <row r="52" spans="1:4">
      <c r="D52" s="3"/>
    </row>
    <row r="53" spans="1:4">
      <c r="D53" s="3"/>
    </row>
    <row r="54" spans="1:4">
      <c r="D54" s="3"/>
    </row>
    <row r="55" spans="1:4">
      <c r="D55" s="3"/>
    </row>
    <row r="56" spans="1:4">
      <c r="D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zoomScale="130" zoomScaleNormal="60" zoomScaleSheetLayoutView="130" workbookViewId="0">
      <selection activeCell="H32" sqref="H32:J33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10"/>
      <c r="D3" s="211"/>
      <c r="E3" s="216" t="s">
        <v>68</v>
      </c>
      <c r="F3" s="216"/>
      <c r="G3" s="216"/>
      <c r="H3" s="216"/>
      <c r="I3" s="216"/>
      <c r="J3" s="216"/>
      <c r="K3" s="216"/>
      <c r="L3" s="216"/>
      <c r="M3" s="216"/>
      <c r="N3" s="217"/>
      <c r="O3" s="158"/>
    </row>
    <row r="4" spans="1:15" ht="16" thickBot="1">
      <c r="A4" s="84"/>
      <c r="B4" s="87"/>
      <c r="C4" s="212"/>
      <c r="D4" s="213"/>
      <c r="E4" s="218"/>
      <c r="F4" s="218"/>
      <c r="G4" s="218"/>
      <c r="H4" s="218"/>
      <c r="I4" s="218"/>
      <c r="J4" s="218"/>
      <c r="K4" s="218"/>
      <c r="L4" s="218"/>
      <c r="M4" s="218"/>
      <c r="N4" s="219"/>
      <c r="O4" s="158"/>
    </row>
    <row r="5" spans="1:15" ht="16" thickBot="1">
      <c r="A5" s="84"/>
      <c r="B5" s="87"/>
      <c r="C5" s="212"/>
      <c r="D5" s="213"/>
      <c r="E5" s="218" t="s">
        <v>69</v>
      </c>
      <c r="F5" s="218"/>
      <c r="G5" s="218"/>
      <c r="H5" s="218"/>
      <c r="I5" s="218"/>
      <c r="J5" s="218"/>
      <c r="K5" s="218"/>
      <c r="L5" s="218"/>
      <c r="M5" s="221">
        <v>44849</v>
      </c>
      <c r="N5" s="222"/>
      <c r="O5" s="158"/>
    </row>
    <row r="6" spans="1:15" ht="16" thickBot="1">
      <c r="A6" s="84"/>
      <c r="B6" s="87"/>
      <c r="C6" s="214"/>
      <c r="D6" s="215"/>
      <c r="E6" s="220"/>
      <c r="F6" s="220"/>
      <c r="G6" s="220"/>
      <c r="H6" s="220"/>
      <c r="I6" s="220"/>
      <c r="J6" s="220"/>
      <c r="K6" s="220"/>
      <c r="L6" s="220"/>
      <c r="M6" s="223"/>
      <c r="N6" s="224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02"/>
      <c r="D8" s="203"/>
      <c r="E8" s="203"/>
      <c r="F8" s="93" t="s">
        <v>70</v>
      </c>
      <c r="G8" s="93" t="s">
        <v>71</v>
      </c>
      <c r="H8" s="94" t="s">
        <v>72</v>
      </c>
      <c r="I8" s="94" t="s">
        <v>71</v>
      </c>
      <c r="J8" s="206"/>
      <c r="K8" s="207"/>
      <c r="L8" s="93" t="s">
        <v>70</v>
      </c>
      <c r="M8" s="93" t="s">
        <v>71</v>
      </c>
      <c r="N8" s="94" t="s">
        <v>72</v>
      </c>
      <c r="O8" s="158"/>
    </row>
    <row r="9" spans="1:15" ht="16" thickBot="1">
      <c r="A9" s="84"/>
      <c r="B9" s="88"/>
      <c r="C9" s="204"/>
      <c r="D9" s="205"/>
      <c r="E9" s="205"/>
      <c r="F9" s="95" t="s">
        <v>28</v>
      </c>
      <c r="G9" s="95" t="s">
        <v>73</v>
      </c>
      <c r="H9" s="96" t="s">
        <v>74</v>
      </c>
      <c r="I9" s="96" t="s">
        <v>75</v>
      </c>
      <c r="J9" s="208"/>
      <c r="K9" s="209"/>
      <c r="L9" s="95" t="s">
        <v>28</v>
      </c>
      <c r="M9" s="95" t="s">
        <v>73</v>
      </c>
      <c r="N9" s="96" t="s">
        <v>74</v>
      </c>
      <c r="O9" s="158"/>
    </row>
    <row r="10" spans="1:15" ht="16" thickBot="1">
      <c r="A10" s="84"/>
      <c r="B10" s="88"/>
      <c r="C10" s="225" t="s">
        <v>38</v>
      </c>
      <c r="D10" s="226"/>
      <c r="E10" s="226"/>
      <c r="F10" s="226"/>
      <c r="G10" s="226"/>
      <c r="H10" s="226"/>
      <c r="I10" s="227" t="s">
        <v>76</v>
      </c>
      <c r="J10" s="226"/>
      <c r="K10" s="226"/>
      <c r="L10" s="226"/>
      <c r="M10" s="226"/>
      <c r="N10" s="228"/>
      <c r="O10" s="158"/>
    </row>
    <row r="11" spans="1:15" ht="16" thickBot="1">
      <c r="A11" s="84"/>
      <c r="B11" s="88"/>
      <c r="C11" s="229" t="s">
        <v>77</v>
      </c>
      <c r="D11" s="230"/>
      <c r="E11" s="231"/>
      <c r="F11" s="97">
        <f>Utilidad!O95</f>
        <v>1</v>
      </c>
      <c r="G11" s="98">
        <f>Utilidad!P95</f>
        <v>1</v>
      </c>
      <c r="H11" s="99">
        <f t="shared" ref="H11:H19" si="0">+F11*G11</f>
        <v>1</v>
      </c>
      <c r="I11" s="98">
        <f>Utilidad!Q95</f>
        <v>1</v>
      </c>
      <c r="J11" s="100" t="s">
        <v>78</v>
      </c>
      <c r="K11" s="101"/>
      <c r="L11" s="102">
        <f>Utilidad!O113</f>
        <v>1</v>
      </c>
      <c r="M11" s="103">
        <f>Utilidad!P113</f>
        <v>1</v>
      </c>
      <c r="N11" s="104">
        <f>+M11*L11</f>
        <v>1</v>
      </c>
      <c r="O11" s="158"/>
    </row>
    <row r="12" spans="1:15" ht="16" thickBot="1">
      <c r="A12" s="84"/>
      <c r="B12" s="88"/>
      <c r="C12" s="232">
        <f>Utilidad!K70</f>
        <v>0</v>
      </c>
      <c r="D12" s="233"/>
      <c r="E12" s="234"/>
      <c r="F12" s="105">
        <f>Utilidad!O70</f>
        <v>1</v>
      </c>
      <c r="G12" s="98">
        <f>Utilidad!P70</f>
        <v>1</v>
      </c>
      <c r="H12" s="106">
        <f t="shared" si="0"/>
        <v>1</v>
      </c>
      <c r="I12" s="107">
        <f>Utilidad!Q70</f>
        <v>1</v>
      </c>
      <c r="J12" s="108" t="s">
        <v>79</v>
      </c>
      <c r="K12" s="109"/>
      <c r="L12" s="110"/>
      <c r="M12" s="111"/>
      <c r="N12" s="112">
        <f>+M12*L12</f>
        <v>0</v>
      </c>
      <c r="O12" s="158"/>
    </row>
    <row r="13" spans="1:15" ht="16" thickBot="1">
      <c r="A13" s="84"/>
      <c r="B13" s="88"/>
      <c r="C13" s="232">
        <f>Utilidad!K76</f>
        <v>0</v>
      </c>
      <c r="D13" s="233"/>
      <c r="E13" s="234"/>
      <c r="F13" s="105">
        <f>Utilidad!O76</f>
        <v>1</v>
      </c>
      <c r="G13" s="98">
        <f>Utilidad!P76</f>
        <v>1</v>
      </c>
      <c r="H13" s="106">
        <f t="shared" si="0"/>
        <v>1</v>
      </c>
      <c r="I13" s="107">
        <f>Utilidad!Q76</f>
        <v>1</v>
      </c>
      <c r="J13" s="235"/>
      <c r="K13" s="236"/>
      <c r="L13" s="239"/>
      <c r="M13" s="240"/>
      <c r="N13" s="241"/>
      <c r="O13" s="158"/>
    </row>
    <row r="14" spans="1:15" ht="16" thickBot="1">
      <c r="A14" s="84"/>
      <c r="B14" s="88"/>
      <c r="C14" s="232">
        <f>Utilidad!K79</f>
        <v>0</v>
      </c>
      <c r="D14" s="233"/>
      <c r="E14" s="234"/>
      <c r="F14" s="105">
        <f>Utilidad!O79</f>
        <v>1</v>
      </c>
      <c r="G14" s="107">
        <f>Utilidad!P79</f>
        <v>1</v>
      </c>
      <c r="H14" s="106">
        <f t="shared" si="0"/>
        <v>1</v>
      </c>
      <c r="I14" s="107">
        <f>Utilidad!Q79</f>
        <v>1</v>
      </c>
      <c r="J14" s="237"/>
      <c r="K14" s="238"/>
      <c r="L14" s="242"/>
      <c r="M14" s="243"/>
      <c r="N14" s="244"/>
      <c r="O14" s="158"/>
    </row>
    <row r="15" spans="1:15" ht="16" thickBot="1">
      <c r="A15" s="84"/>
      <c r="B15" s="88"/>
      <c r="C15" s="232">
        <f>Utilidad!K82</f>
        <v>0</v>
      </c>
      <c r="D15" s="248"/>
      <c r="E15" s="249"/>
      <c r="F15" s="105">
        <f>Utilidad!O82</f>
        <v>1</v>
      </c>
      <c r="G15" s="107">
        <f>Utilidad!P82</f>
        <v>1</v>
      </c>
      <c r="H15" s="106">
        <f t="shared" si="0"/>
        <v>1</v>
      </c>
      <c r="I15" s="107">
        <f>Utilidad!Q82</f>
        <v>1</v>
      </c>
      <c r="J15" s="237"/>
      <c r="K15" s="238"/>
      <c r="L15" s="242"/>
      <c r="M15" s="243"/>
      <c r="N15" s="244"/>
      <c r="O15" s="158"/>
    </row>
    <row r="16" spans="1:15" ht="16" thickBot="1">
      <c r="A16" s="84"/>
      <c r="B16" s="88"/>
      <c r="C16" s="232">
        <f>Utilidad!K85</f>
        <v>0</v>
      </c>
      <c r="D16" s="248"/>
      <c r="E16" s="249"/>
      <c r="F16" s="105">
        <f>Utilidad!O85</f>
        <v>1</v>
      </c>
      <c r="G16" s="107">
        <f>Utilidad!P85</f>
        <v>1</v>
      </c>
      <c r="H16" s="106">
        <f t="shared" si="0"/>
        <v>1</v>
      </c>
      <c r="I16" s="107">
        <f>Utilidad!Q85</f>
        <v>1</v>
      </c>
      <c r="J16" s="237"/>
      <c r="K16" s="238"/>
      <c r="L16" s="242"/>
      <c r="M16" s="243"/>
      <c r="N16" s="244"/>
      <c r="O16" s="158"/>
    </row>
    <row r="17" spans="1:15" ht="16" thickBot="1">
      <c r="A17" s="84"/>
      <c r="B17" s="88"/>
      <c r="C17" s="232">
        <f>Utilidad!K88</f>
        <v>0</v>
      </c>
      <c r="D17" s="248"/>
      <c r="E17" s="249"/>
      <c r="F17" s="105">
        <f>Utilidad!O88</f>
        <v>1</v>
      </c>
      <c r="G17" s="107">
        <f>Utilidad!P88</f>
        <v>1</v>
      </c>
      <c r="H17" s="106">
        <f t="shared" si="0"/>
        <v>1</v>
      </c>
      <c r="I17" s="107">
        <f>Utilidad!Q88</f>
        <v>1</v>
      </c>
      <c r="J17" s="237"/>
      <c r="K17" s="238"/>
      <c r="L17" s="242"/>
      <c r="M17" s="243"/>
      <c r="N17" s="244"/>
      <c r="O17" s="158"/>
    </row>
    <row r="18" spans="1:15" ht="16" thickBot="1">
      <c r="A18" s="84"/>
      <c r="B18" s="88"/>
      <c r="C18" s="232">
        <f>Utilidad!K91</f>
        <v>0</v>
      </c>
      <c r="D18" s="248"/>
      <c r="E18" s="249"/>
      <c r="F18" s="105">
        <f>Utilidad!O91</f>
        <v>1</v>
      </c>
      <c r="G18" s="107">
        <f>Utilidad!P91</f>
        <v>1</v>
      </c>
      <c r="H18" s="106">
        <f t="shared" si="0"/>
        <v>1</v>
      </c>
      <c r="I18" s="107">
        <f>Utilidad!Q91</f>
        <v>1</v>
      </c>
      <c r="J18" s="237"/>
      <c r="K18" s="238"/>
      <c r="L18" s="242"/>
      <c r="M18" s="243"/>
      <c r="N18" s="244"/>
      <c r="O18" s="158"/>
    </row>
    <row r="19" spans="1:15" ht="16" thickBot="1">
      <c r="A19" s="84"/>
      <c r="B19" s="88"/>
      <c r="C19" s="250">
        <f>Utilidad!K73</f>
        <v>0</v>
      </c>
      <c r="D19" s="251"/>
      <c r="E19" s="252"/>
      <c r="F19" s="105">
        <f>Utilidad!O73</f>
        <v>1</v>
      </c>
      <c r="G19" s="107">
        <f>Utilidad!P73</f>
        <v>1</v>
      </c>
      <c r="H19" s="106">
        <f t="shared" si="0"/>
        <v>1</v>
      </c>
      <c r="I19" s="107">
        <f>Utilidad!Q73</f>
        <v>1</v>
      </c>
      <c r="J19" s="208"/>
      <c r="K19" s="209"/>
      <c r="L19" s="245"/>
      <c r="M19" s="246"/>
      <c r="N19" s="247"/>
      <c r="O19" s="158"/>
    </row>
    <row r="20" spans="1:15" ht="16" thickBot="1">
      <c r="A20" s="84"/>
      <c r="B20" s="88"/>
      <c r="C20" s="256" t="s">
        <v>80</v>
      </c>
      <c r="D20" s="257"/>
      <c r="E20" s="257"/>
      <c r="F20" s="113">
        <f>SUM(F11:F19)</f>
        <v>9</v>
      </c>
      <c r="G20" s="114">
        <f>+H20/F20</f>
        <v>1</v>
      </c>
      <c r="H20" s="115">
        <f>SUM(H11:H19)</f>
        <v>9</v>
      </c>
      <c r="I20" s="116"/>
      <c r="J20" s="258"/>
      <c r="K20" s="259"/>
      <c r="L20" s="117"/>
      <c r="M20" s="118"/>
      <c r="N20" s="119"/>
      <c r="O20" s="158"/>
    </row>
    <row r="21" spans="1:15" ht="16" thickBot="1">
      <c r="A21" s="84"/>
      <c r="B21" s="88"/>
      <c r="C21" s="260" t="s">
        <v>81</v>
      </c>
      <c r="D21" s="261"/>
      <c r="E21" s="261"/>
      <c r="F21" s="261"/>
      <c r="G21" s="261"/>
      <c r="H21" s="261"/>
      <c r="I21" s="262" t="s">
        <v>82</v>
      </c>
      <c r="J21" s="263"/>
      <c r="K21" s="263"/>
      <c r="L21" s="263"/>
      <c r="M21" s="263"/>
      <c r="N21" s="264"/>
      <c r="O21" s="158"/>
    </row>
    <row r="22" spans="1:15" ht="16" thickBot="1">
      <c r="A22" s="84"/>
      <c r="B22" s="88"/>
      <c r="C22" s="232" t="s">
        <v>83</v>
      </c>
      <c r="D22" s="233"/>
      <c r="E22" s="234"/>
      <c r="F22" s="120"/>
      <c r="G22" s="121"/>
      <c r="H22" s="120">
        <f>+F22*G22</f>
        <v>0</v>
      </c>
      <c r="I22" s="265" t="s">
        <v>77</v>
      </c>
      <c r="J22" s="266"/>
      <c r="K22" s="267"/>
      <c r="L22" s="122">
        <f>Utilidad!O114</f>
        <v>1</v>
      </c>
      <c r="M22" s="111">
        <f>Utilidad!P114</f>
        <v>1</v>
      </c>
      <c r="N22" s="112">
        <f>+L22*M22</f>
        <v>1</v>
      </c>
      <c r="O22" s="158"/>
    </row>
    <row r="23" spans="1:15" ht="16" thickBot="1">
      <c r="A23" s="84"/>
      <c r="B23" s="88"/>
      <c r="C23" s="256" t="s">
        <v>80</v>
      </c>
      <c r="D23" s="257"/>
      <c r="E23" s="257"/>
      <c r="F23" s="123"/>
      <c r="G23" s="124"/>
      <c r="H23" s="113">
        <f>SUM(H21:H22)</f>
        <v>0</v>
      </c>
      <c r="I23" s="288" t="s">
        <v>80</v>
      </c>
      <c r="J23" s="289"/>
      <c r="K23" s="290"/>
      <c r="L23" s="125">
        <f>L22</f>
        <v>1</v>
      </c>
      <c r="M23" s="114">
        <f>M22</f>
        <v>1</v>
      </c>
      <c r="N23" s="126">
        <f>N22</f>
        <v>1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91" t="s">
        <v>84</v>
      </c>
      <c r="D25" s="263"/>
      <c r="E25" s="292"/>
      <c r="F25" s="131" t="s">
        <v>28</v>
      </c>
      <c r="G25" s="132" t="s">
        <v>85</v>
      </c>
      <c r="H25" s="133" t="s">
        <v>86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93" t="s">
        <v>87</v>
      </c>
      <c r="D26" s="294"/>
      <c r="E26" s="295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96" t="s">
        <v>80</v>
      </c>
      <c r="D27" s="297"/>
      <c r="E27" s="297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53" t="s">
        <v>88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5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68" t="s">
        <v>89</v>
      </c>
      <c r="D31" s="298"/>
      <c r="E31" s="299"/>
      <c r="F31" s="154"/>
      <c r="G31" s="154"/>
      <c r="H31" s="268" t="s">
        <v>90</v>
      </c>
      <c r="I31" s="298"/>
      <c r="J31" s="299"/>
      <c r="K31" s="154"/>
      <c r="L31" s="268" t="s">
        <v>91</v>
      </c>
      <c r="M31" s="269"/>
      <c r="N31" s="270"/>
      <c r="O31" s="158"/>
    </row>
    <row r="32" spans="1:15" ht="16" thickBot="1">
      <c r="A32" s="84"/>
      <c r="B32" s="88"/>
      <c r="C32" s="271">
        <f>Utilidad!I105</f>
        <v>0</v>
      </c>
      <c r="D32" s="272"/>
      <c r="E32" s="273"/>
      <c r="F32" s="154"/>
      <c r="G32" s="154"/>
      <c r="H32" s="276">
        <f>Utilidad!I94</f>
        <v>0</v>
      </c>
      <c r="I32" s="277"/>
      <c r="J32" s="278"/>
      <c r="K32" s="154"/>
      <c r="L32" s="282">
        <f>Utilidad!I104</f>
        <v>0</v>
      </c>
      <c r="M32" s="283"/>
      <c r="N32" s="284"/>
      <c r="O32" s="158"/>
    </row>
    <row r="33" spans="1:15" ht="16" thickBot="1">
      <c r="A33" s="84"/>
      <c r="B33" s="88"/>
      <c r="C33" s="208"/>
      <c r="D33" s="274"/>
      <c r="E33" s="275"/>
      <c r="F33" s="154"/>
      <c r="G33" s="154"/>
      <c r="H33" s="279"/>
      <c r="I33" s="280"/>
      <c r="J33" s="281"/>
      <c r="K33" s="154"/>
      <c r="L33" s="285"/>
      <c r="M33" s="286"/>
      <c r="N33" s="287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  <mergeCell ref="C20:E20"/>
    <mergeCell ref="J20:K20"/>
    <mergeCell ref="C21:H21"/>
    <mergeCell ref="I21:N21"/>
    <mergeCell ref="C22:E22"/>
    <mergeCell ref="I22:K22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Diagrama Fe T</vt:lpstr>
      <vt:lpstr>Flujos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2022-11-16T12:43:13Z</dcterms:modified>
</cp:coreProperties>
</file>