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A1B8A5EC-B9B9-3F42-9BD4-B30919E63C2A}" xr6:coauthVersionLast="45" xr6:coauthVersionMax="45" xr10:uidLastSave="{00000000-0000-0000-0000-000000000000}"/>
  <bookViews>
    <workbookView xWindow="1840" yWindow="20" windowWidth="28020" windowHeight="18000" tabRatio="702" activeTab="4" xr2:uid="{00000000-000D-0000-FFFF-FFFF00000000}"/>
  </bookViews>
  <sheets>
    <sheet name="Report" sheetId="8" r:id="rId1"/>
    <sheet name="Utilidad" sheetId="1" r:id="rId2"/>
    <sheet name="Mapa de Procesos" sheetId="4" r:id="rId3"/>
    <sheet name="Flujos" sheetId="7" r:id="rId4"/>
    <sheet name="Datos Extra" sheetId="9" r:id="rId5"/>
  </sheets>
  <definedNames>
    <definedName name="solver_adj" localSheetId="1" hidden="1">Utilidad!$J$62:$K$116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Utilidad!$P$100</definedName>
    <definedName name="solver_lhs10" localSheetId="1" hidden="1">Utilidad!$P$80</definedName>
    <definedName name="solver_lhs11" localSheetId="1" hidden="1">Utilidad!$P$82</definedName>
    <definedName name="solver_lhs12" localSheetId="1" hidden="1">Utilidad!$P$87</definedName>
    <definedName name="solver_lhs13" localSheetId="1" hidden="1">Utilidad!$P$89</definedName>
    <definedName name="solver_lhs14" localSheetId="1" hidden="1">Utilidad!$P$90</definedName>
    <definedName name="solver_lhs15" localSheetId="1" hidden="1">Utilidad!$P$93</definedName>
    <definedName name="solver_lhs16" localSheetId="1" hidden="1">Utilidad!$P$95</definedName>
    <definedName name="solver_lhs17" localSheetId="1" hidden="1">Utilidad!$P$96</definedName>
    <definedName name="solver_lhs18" localSheetId="1" hidden="1">Utilidad!$P$97</definedName>
    <definedName name="solver_lhs19" localSheetId="1" hidden="1">Utilidad!$P$98</definedName>
    <definedName name="solver_lhs2" localSheetId="1" hidden="1">Utilidad!$P$101</definedName>
    <definedName name="solver_lhs20" localSheetId="1" hidden="1">Utilidad!$R$100</definedName>
    <definedName name="solver_lhs21" localSheetId="1" hidden="1">Utilidad!$R$115</definedName>
    <definedName name="solver_lhs22" localSheetId="1" hidden="1">Utilidad!$R$116</definedName>
    <definedName name="solver_lhs23" localSheetId="1" hidden="1">Utilidad!$R$62</definedName>
    <definedName name="solver_lhs24" localSheetId="1" hidden="1">Utilidad!$R$68</definedName>
    <definedName name="solver_lhs25" localSheetId="1" hidden="1">Utilidad!$R$70</definedName>
    <definedName name="solver_lhs26" localSheetId="1" hidden="1">Utilidad!$R$72</definedName>
    <definedName name="solver_lhs27" localSheetId="1" hidden="1">Utilidad!$R$73</definedName>
    <definedName name="solver_lhs28" localSheetId="1" hidden="1">Utilidad!$R$74</definedName>
    <definedName name="solver_lhs29" localSheetId="1" hidden="1">Utilidad!$R$76</definedName>
    <definedName name="solver_lhs3" localSheetId="1" hidden="1">Utilidad!$P$115</definedName>
    <definedName name="solver_lhs30" localSheetId="1" hidden="1">Utilidad!$R$81</definedName>
    <definedName name="solver_lhs31" localSheetId="1" hidden="1">Utilidad!$R$84</definedName>
    <definedName name="solver_lhs32" localSheetId="1" hidden="1">Utilidad!$R$86</definedName>
    <definedName name="solver_lhs33" localSheetId="1" hidden="1">Utilidad!$R$87</definedName>
    <definedName name="solver_lhs34" localSheetId="1" hidden="1">Utilidad!$R$93</definedName>
    <definedName name="solver_lhs35" localSheetId="1" hidden="1">Utilidad!$R$95</definedName>
    <definedName name="solver_lhs36" localSheetId="1" hidden="1">Utilidad!$R$96</definedName>
    <definedName name="solver_lhs37" localSheetId="1" hidden="1">Utilidad!$R$97</definedName>
    <definedName name="solver_lhs38" localSheetId="1" hidden="1">Utilidad!$R$98</definedName>
    <definedName name="solver_lhs39" localSheetId="1" hidden="1">Utilidad!$V$61:$V$78</definedName>
    <definedName name="solver_lhs4" localSheetId="1" hidden="1">Utilidad!$P$116</definedName>
    <definedName name="solver_lhs40" localSheetId="1" hidden="1">Utilidad!$W$61:$W$78</definedName>
    <definedName name="solver_lhs41" localSheetId="1" hidden="1">Utilidad!$W$62</definedName>
    <definedName name="solver_lhs42" localSheetId="1" hidden="1">Utilidad!$W$65</definedName>
    <definedName name="solver_lhs43" localSheetId="1" hidden="1">Utilidad!$W$63</definedName>
    <definedName name="solver_lhs44" localSheetId="1" hidden="1">Utilidad!$W$66</definedName>
    <definedName name="solver_lhs45" localSheetId="1" hidden="1">Utilidad!$W$67</definedName>
    <definedName name="solver_lhs46" localSheetId="1" hidden="1">Utilidad!$R$75</definedName>
    <definedName name="solver_lhs47" localSheetId="1" hidden="1">Utilidad!$W$76</definedName>
    <definedName name="solver_lhs48" localSheetId="1" hidden="1">Utilidad!$W$77</definedName>
    <definedName name="solver_lhs49" localSheetId="1" hidden="1">Utilidad!$W$74</definedName>
    <definedName name="solver_lhs5" localSheetId="1" hidden="1">Utilidad!$P$63</definedName>
    <definedName name="solver_lhs50" localSheetId="1" hidden="1">Utilidad!$W$75</definedName>
    <definedName name="solver_lhs51" localSheetId="1" hidden="1">Utilidad!$W$78</definedName>
    <definedName name="solver_lhs52" localSheetId="1" hidden="1">Utilidad!$W$68</definedName>
    <definedName name="solver_lhs53" localSheetId="1" hidden="1">Utilidad!$R$71</definedName>
    <definedName name="solver_lhs54" localSheetId="1" hidden="1">Utilidad!$R$77</definedName>
    <definedName name="solver_lhs55" localSheetId="1" hidden="1">Utilidad!$W$70</definedName>
    <definedName name="solver_lhs56" localSheetId="1" hidden="1">Utilidad!$W$72</definedName>
    <definedName name="solver_lhs57" localSheetId="1" hidden="1">Utilidad!$W$71</definedName>
    <definedName name="solver_lhs58" localSheetId="1" hidden="1">Utilidad!$W$73</definedName>
    <definedName name="solver_lhs59" localSheetId="1" hidden="1">Utilidad!$W$69</definedName>
    <definedName name="solver_lhs6" localSheetId="1" hidden="1">Utilidad!$P$66</definedName>
    <definedName name="solver_lhs60" localSheetId="1" hidden="1">Utilidad!$P$116</definedName>
    <definedName name="solver_lhs61" localSheetId="1" hidden="1">Utilidad!$N$69</definedName>
    <definedName name="solver_lhs62" localSheetId="1" hidden="1">Utilidad!$P$70</definedName>
    <definedName name="solver_lhs63" localSheetId="1" hidden="1">Utilidad!$P$71</definedName>
    <definedName name="solver_lhs64" localSheetId="1" hidden="1">Utilidad!$P$72</definedName>
    <definedName name="solver_lhs65" localSheetId="1" hidden="1">Utilidad!$P$64</definedName>
    <definedName name="solver_lhs66" localSheetId="1" hidden="1">Utilidad!$R$115</definedName>
    <definedName name="solver_lhs67" localSheetId="1" hidden="1">Utilidad!$R$66</definedName>
    <definedName name="solver_lhs68" localSheetId="1" hidden="1">Utilidad!$R$67</definedName>
    <definedName name="solver_lhs69" localSheetId="1" hidden="1">Utilidad!$P$98</definedName>
    <definedName name="solver_lhs7" localSheetId="1" hidden="1">Utilidad!$P$72</definedName>
    <definedName name="solver_lhs70" localSheetId="1" hidden="1">Utilidad!$R$73</definedName>
    <definedName name="solver_lhs71" localSheetId="1" hidden="1">Utilidad!$P$89</definedName>
    <definedName name="solver_lhs72" localSheetId="1" hidden="1">Utilidad!$R$69</definedName>
    <definedName name="solver_lhs73" localSheetId="1" hidden="1">Utilidad!$P$95</definedName>
    <definedName name="solver_lhs74" localSheetId="1" hidden="1">Utilidad!$P$77</definedName>
    <definedName name="solver_lhs75" localSheetId="1" hidden="1">Utilidad!$P$86</definedName>
    <definedName name="solver_lhs76" localSheetId="1" hidden="1">Utilidad!$P$91</definedName>
    <definedName name="solver_lhs77" localSheetId="1" hidden="1">Utilidad!$P$87</definedName>
    <definedName name="solver_lhs78" localSheetId="1" hidden="1">Utilidad!$P$93</definedName>
    <definedName name="solver_lhs79" localSheetId="1" hidden="1">Utilidad!$P$84</definedName>
    <definedName name="solver_lhs8" localSheetId="1" hidden="1">Utilidad!$P$73</definedName>
    <definedName name="solver_lhs80" localSheetId="1" hidden="1">Utilidad!$P$75</definedName>
    <definedName name="solver_lhs81" localSheetId="1" hidden="1">Utilidad!$P$80</definedName>
    <definedName name="solver_lhs82" localSheetId="1" hidden="1">Utilidad!$P$83</definedName>
    <definedName name="solver_lhs83" localSheetId="1" hidden="1">Utilidad!$P$74</definedName>
    <definedName name="solver_lhs84" localSheetId="1" hidden="1">Utilidad!$P$67</definedName>
    <definedName name="solver_lhs85" localSheetId="1" hidden="1">Utilidad!$P$66</definedName>
    <definedName name="solver_lhs86" localSheetId="1" hidden="1">Utilidad!$P$68</definedName>
    <definedName name="solver_lhs87" localSheetId="1" hidden="1">Utilidad!$P$101</definedName>
    <definedName name="solver_lhs88" localSheetId="1" hidden="1">Utilidad!$P$72</definedName>
    <definedName name="solver_lhs89" localSheetId="1" hidden="1">Utilidad!$P$115</definedName>
    <definedName name="solver_lhs9" localSheetId="1" hidden="1">Utilidad!$P$77</definedName>
    <definedName name="solver_lhs90" localSheetId="1" hidden="1">Utilidad!$P$100</definedName>
    <definedName name="solver_lhs91" localSheetId="1" hidden="1">Utilidad!$P$63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40</definedName>
    <definedName name="solver_nwt" localSheetId="1" hidden="1">1</definedName>
    <definedName name="solver_opt" localSheetId="1" hidden="1">Utilidad!$V$81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2</definedName>
    <definedName name="solver_rel4" localSheetId="1" hidden="1">1</definedName>
    <definedName name="solver_rel40" localSheetId="1" hidden="1">2</definedName>
    <definedName name="solver_rel41" localSheetId="1" hidden="1">2</definedName>
    <definedName name="solver_rel42" localSheetId="1" hidden="1">2</definedName>
    <definedName name="solver_rel43" localSheetId="1" hidden="1">2</definedName>
    <definedName name="solver_rel44" localSheetId="1" hidden="1">2</definedName>
    <definedName name="solver_rel45" localSheetId="1" hidden="1">2</definedName>
    <definedName name="solver_rel46" localSheetId="1" hidden="1">1</definedName>
    <definedName name="solver_rel47" localSheetId="1" hidden="1">2</definedName>
    <definedName name="solver_rel48" localSheetId="1" hidden="1">2</definedName>
    <definedName name="solver_rel49" localSheetId="1" hidden="1">2</definedName>
    <definedName name="solver_rel5" localSheetId="1" hidden="1">1</definedName>
    <definedName name="solver_rel50" localSheetId="1" hidden="1">2</definedName>
    <definedName name="solver_rel51" localSheetId="1" hidden="1">2</definedName>
    <definedName name="solver_rel52" localSheetId="1" hidden="1">2</definedName>
    <definedName name="solver_rel53" localSheetId="1" hidden="1">1</definedName>
    <definedName name="solver_rel54" localSheetId="1" hidden="1">1</definedName>
    <definedName name="solver_rel55" localSheetId="1" hidden="1">2</definedName>
    <definedName name="solver_rel56" localSheetId="1" hidden="1">2</definedName>
    <definedName name="solver_rel57" localSheetId="1" hidden="1">2</definedName>
    <definedName name="solver_rel58" localSheetId="1" hidden="1">2</definedName>
    <definedName name="solver_rel59" localSheetId="1" hidden="1">2</definedName>
    <definedName name="solver_rel6" localSheetId="1" hidden="1">1</definedName>
    <definedName name="solver_rel60" localSheetId="1" hidden="1">1</definedName>
    <definedName name="solver_rel61" localSheetId="1" hidden="1">2</definedName>
    <definedName name="solver_rel62" localSheetId="1" hidden="1">1</definedName>
    <definedName name="solver_rel63" localSheetId="1" hidden="1">1</definedName>
    <definedName name="solver_rel64" localSheetId="1" hidden="1">1</definedName>
    <definedName name="solver_rel65" localSheetId="1" hidden="1">1</definedName>
    <definedName name="solver_rel66" localSheetId="1" hidden="1">1</definedName>
    <definedName name="solver_rel67" localSheetId="1" hidden="1">1</definedName>
    <definedName name="solver_rel68" localSheetId="1" hidden="1">1</definedName>
    <definedName name="solver_rel69" localSheetId="1" hidden="1">1</definedName>
    <definedName name="solver_rel7" localSheetId="1" hidden="1">1</definedName>
    <definedName name="solver_rel70" localSheetId="1" hidden="1">1</definedName>
    <definedName name="solver_rel71" localSheetId="1" hidden="1">1</definedName>
    <definedName name="solver_rel72" localSheetId="1" hidden="1">1</definedName>
    <definedName name="solver_rel73" localSheetId="1" hidden="1">1</definedName>
    <definedName name="solver_rel74" localSheetId="1" hidden="1">1</definedName>
    <definedName name="solver_rel75" localSheetId="1" hidden="1">1</definedName>
    <definedName name="solver_rel76" localSheetId="1" hidden="1">1</definedName>
    <definedName name="solver_rel77" localSheetId="1" hidden="1">1</definedName>
    <definedName name="solver_rel78" localSheetId="1" hidden="1">1</definedName>
    <definedName name="solver_rel79" localSheetId="1" hidden="1">1</definedName>
    <definedName name="solver_rel8" localSheetId="1" hidden="1">1</definedName>
    <definedName name="solver_rel80" localSheetId="1" hidden="1">1</definedName>
    <definedName name="solver_rel81" localSheetId="1" hidden="1">1</definedName>
    <definedName name="solver_rel82" localSheetId="1" hidden="1">1</definedName>
    <definedName name="solver_rel83" localSheetId="1" hidden="1">1</definedName>
    <definedName name="solver_rel84" localSheetId="1" hidden="1">1</definedName>
    <definedName name="solver_rel85" localSheetId="1" hidden="1">1</definedName>
    <definedName name="solver_rel86" localSheetId="1" hidden="1">1</definedName>
    <definedName name="solver_rel87" localSheetId="1" hidden="1">1</definedName>
    <definedName name="solver_rel88" localSheetId="1" hidden="1">1</definedName>
    <definedName name="solver_rel89" localSheetId="1" hidden="1">1</definedName>
    <definedName name="solver_rel9" localSheetId="1" hidden="1">1</definedName>
    <definedName name="solver_rel90" localSheetId="1" hidden="1">1</definedName>
    <definedName name="solver_rel91" localSheetId="1" hidden="1">1</definedName>
    <definedName name="solver_rhs1" localSheetId="1" hidden="1">Utilidad!$Q$100</definedName>
    <definedName name="solver_rhs10" localSheetId="1" hidden="1">Utilidad!$Q$80</definedName>
    <definedName name="solver_rhs11" localSheetId="1" hidden="1">Utilidad!$Q$82</definedName>
    <definedName name="solver_rhs12" localSheetId="1" hidden="1">Utilidad!$Q$87</definedName>
    <definedName name="solver_rhs13" localSheetId="1" hidden="1">Utilidad!$Q$89</definedName>
    <definedName name="solver_rhs14" localSheetId="1" hidden="1">Utilidad!$Q$90</definedName>
    <definedName name="solver_rhs15" localSheetId="1" hidden="1">Utilidad!$Q$93</definedName>
    <definedName name="solver_rhs16" localSheetId="1" hidden="1">Utilidad!$Q$95</definedName>
    <definedName name="solver_rhs17" localSheetId="1" hidden="1">Utilidad!$Q$96</definedName>
    <definedName name="solver_rhs18" localSheetId="1" hidden="1">Utilidad!$Q$97</definedName>
    <definedName name="solver_rhs19" localSheetId="1" hidden="1">Utilidad!$Q$98</definedName>
    <definedName name="solver_rhs2" localSheetId="1" hidden="1">Utilidad!$Q$101</definedName>
    <definedName name="solver_rhs20" localSheetId="1" hidden="1">Utilidad!$S$100</definedName>
    <definedName name="solver_rhs21" localSheetId="1" hidden="1">Utilidad!$S$115</definedName>
    <definedName name="solver_rhs22" localSheetId="1" hidden="1">Utilidad!$S$116</definedName>
    <definedName name="solver_rhs23" localSheetId="1" hidden="1">Utilidad!$S$62</definedName>
    <definedName name="solver_rhs24" localSheetId="1" hidden="1">Utilidad!$S$68</definedName>
    <definedName name="solver_rhs25" localSheetId="1" hidden="1">Utilidad!$S$70</definedName>
    <definedName name="solver_rhs26" localSheetId="1" hidden="1">Utilidad!$S$72</definedName>
    <definedName name="solver_rhs27" localSheetId="1" hidden="1">Utilidad!$S$73</definedName>
    <definedName name="solver_rhs28" localSheetId="1" hidden="1">Utilidad!$S$74</definedName>
    <definedName name="solver_rhs29" localSheetId="1" hidden="1">Utilidad!$S$76</definedName>
    <definedName name="solver_rhs3" localSheetId="1" hidden="1">Utilidad!$Q$115</definedName>
    <definedName name="solver_rhs30" localSheetId="1" hidden="1">Utilidad!$S$81</definedName>
    <definedName name="solver_rhs31" localSheetId="1" hidden="1">Utilidad!$S$84</definedName>
    <definedName name="solver_rhs32" localSheetId="1" hidden="1">Utilidad!$S$86</definedName>
    <definedName name="solver_rhs33" localSheetId="1" hidden="1">Utilidad!$S$87</definedName>
    <definedName name="solver_rhs34" localSheetId="1" hidden="1">Utilidad!$S$93</definedName>
    <definedName name="solver_rhs35" localSheetId="1" hidden="1">Utilidad!$S$95</definedName>
    <definedName name="solver_rhs36" localSheetId="1" hidden="1">Utilidad!$S$96</definedName>
    <definedName name="solver_rhs37" localSheetId="1" hidden="1">Utilidad!$S$97</definedName>
    <definedName name="solver_rhs38" localSheetId="1" hidden="1">Utilidad!$S$98</definedName>
    <definedName name="solver_rhs39" localSheetId="1" hidden="1">Utilidad!$X$61:$X$78</definedName>
    <definedName name="solver_rhs4" localSheetId="1" hidden="1">Utilidad!$Q$116</definedName>
    <definedName name="solver_rhs40" localSheetId="1" hidden="1">Utilidad!$X$61:$X$78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Utilidad!$S$75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Utilidad!$Q$63</definedName>
    <definedName name="solver_rhs50" localSheetId="1" hidden="1">0</definedName>
    <definedName name="solver_rhs51" localSheetId="1" hidden="1">0</definedName>
    <definedName name="solver_rhs52" localSheetId="1" hidden="1">0</definedName>
    <definedName name="solver_rhs53" localSheetId="1" hidden="1">Utilidad!$S$71</definedName>
    <definedName name="solver_rhs54" localSheetId="1" hidden="1">Utilidad!$S$77</definedName>
    <definedName name="solver_rhs55" localSheetId="1" hidden="1">0</definedName>
    <definedName name="solver_rhs56" localSheetId="1" hidden="1">0</definedName>
    <definedName name="solver_rhs57" localSheetId="1" hidden="1">0</definedName>
    <definedName name="solver_rhs58" localSheetId="1" hidden="1">0</definedName>
    <definedName name="solver_rhs59" localSheetId="1" hidden="1">0</definedName>
    <definedName name="solver_rhs6" localSheetId="1" hidden="1">Utilidad!$Q$66</definedName>
    <definedName name="solver_rhs60" localSheetId="1" hidden="1">Utilidad!$Q$116</definedName>
    <definedName name="solver_rhs61" localSheetId="1" hidden="1">Utilidad!$K$69</definedName>
    <definedName name="solver_rhs62" localSheetId="1" hidden="1">Utilidad!$Q$70</definedName>
    <definedName name="solver_rhs63" localSheetId="1" hidden="1">Utilidad!$Q$71</definedName>
    <definedName name="solver_rhs64" localSheetId="1" hidden="1">Utilidad!$Q$72</definedName>
    <definedName name="solver_rhs65" localSheetId="1" hidden="1">Utilidad!$Q$64</definedName>
    <definedName name="solver_rhs66" localSheetId="1" hidden="1">Utilidad!$S$115</definedName>
    <definedName name="solver_rhs67" localSheetId="1" hidden="1">Utilidad!$S$66</definedName>
    <definedName name="solver_rhs68" localSheetId="1" hidden="1">Utilidad!$S$67</definedName>
    <definedName name="solver_rhs69" localSheetId="1" hidden="1">Utilidad!$Q$98</definedName>
    <definedName name="solver_rhs7" localSheetId="1" hidden="1">Utilidad!$Q$72</definedName>
    <definedName name="solver_rhs70" localSheetId="1" hidden="1">Utilidad!$S$73</definedName>
    <definedName name="solver_rhs71" localSheetId="1" hidden="1">Utilidad!$Q$89</definedName>
    <definedName name="solver_rhs72" localSheetId="1" hidden="1">Utilidad!$S$69</definedName>
    <definedName name="solver_rhs73" localSheetId="1" hidden="1">Utilidad!$Q$95</definedName>
    <definedName name="solver_rhs74" localSheetId="1" hidden="1">Utilidad!$Q$77</definedName>
    <definedName name="solver_rhs75" localSheetId="1" hidden="1">Utilidad!$Q$86</definedName>
    <definedName name="solver_rhs76" localSheetId="1" hidden="1">Utilidad!$Q$91</definedName>
    <definedName name="solver_rhs77" localSheetId="1" hidden="1">Utilidad!$Q$87</definedName>
    <definedName name="solver_rhs78" localSheetId="1" hidden="1">Utilidad!$Q$93</definedName>
    <definedName name="solver_rhs79" localSheetId="1" hidden="1">Utilidad!$Q$84</definedName>
    <definedName name="solver_rhs8" localSheetId="1" hidden="1">Utilidad!$Q$73</definedName>
    <definedName name="solver_rhs80" localSheetId="1" hidden="1">Utilidad!$Q$75</definedName>
    <definedName name="solver_rhs81" localSheetId="1" hidden="1">Utilidad!$Q$80</definedName>
    <definedName name="solver_rhs82" localSheetId="1" hidden="1">Utilidad!$Q$83</definedName>
    <definedName name="solver_rhs83" localSheetId="1" hidden="1">Utilidad!$Q$74</definedName>
    <definedName name="solver_rhs84" localSheetId="1" hidden="1">Utilidad!$Q$67</definedName>
    <definedName name="solver_rhs85" localSheetId="1" hidden="1">Utilidad!$Q$66</definedName>
    <definedName name="solver_rhs86" localSheetId="1" hidden="1">Utilidad!$Q$68</definedName>
    <definedName name="solver_rhs87" localSheetId="1" hidden="1">Utilidad!$Q$101</definedName>
    <definedName name="solver_rhs88" localSheetId="1" hidden="1">Utilidad!$Q$72</definedName>
    <definedName name="solver_rhs89" localSheetId="1" hidden="1">Utilidad!$Q$115</definedName>
    <definedName name="solver_rhs9" localSheetId="1" hidden="1">Utilidad!$Q$77</definedName>
    <definedName name="solver_rhs90" localSheetId="1" hidden="1">Utilidad!$Q$100</definedName>
    <definedName name="solver_rhs91" localSheetId="1" hidden="1">Utilidad!$Q$63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7" l="1"/>
  <c r="M13" i="8" l="1"/>
  <c r="M12" i="8"/>
  <c r="G20" i="8"/>
  <c r="O11" i="8"/>
  <c r="O12" i="8"/>
  <c r="O13" i="8"/>
  <c r="O14" i="8"/>
  <c r="O15" i="8"/>
  <c r="O16" i="8"/>
  <c r="M14" i="8"/>
  <c r="M15" i="8"/>
  <c r="M16" i="8"/>
  <c r="M11" i="8"/>
  <c r="M10" i="8"/>
  <c r="G29" i="8"/>
  <c r="G30" i="8"/>
  <c r="G31" i="8"/>
  <c r="G32" i="8"/>
  <c r="G33" i="8"/>
  <c r="G34" i="8"/>
  <c r="G28" i="8"/>
  <c r="H29" i="8"/>
  <c r="H30" i="8"/>
  <c r="H31" i="8"/>
  <c r="H32" i="8"/>
  <c r="H33" i="8"/>
  <c r="H34" i="8"/>
  <c r="H28" i="8"/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M7" i="7" l="1"/>
  <c r="N9" i="7"/>
  <c r="M11" i="7"/>
  <c r="N13" i="7"/>
  <c r="M15" i="7"/>
  <c r="N17" i="7"/>
  <c r="M19" i="7"/>
  <c r="N21" i="7"/>
  <c r="M23" i="7"/>
  <c r="N25" i="7"/>
  <c r="M27" i="7"/>
  <c r="N29" i="7"/>
  <c r="M31" i="7"/>
  <c r="N33" i="7"/>
  <c r="M35" i="7"/>
  <c r="N37" i="7"/>
  <c r="M39" i="7"/>
  <c r="N41" i="7"/>
  <c r="M43" i="7"/>
  <c r="N45" i="7"/>
  <c r="M47" i="7"/>
  <c r="N49" i="7"/>
  <c r="M51" i="7"/>
  <c r="N53" i="7"/>
  <c r="M55" i="7"/>
  <c r="N57" i="7"/>
  <c r="J6" i="7"/>
  <c r="M6" i="7" s="1"/>
  <c r="K6" i="7"/>
  <c r="J7" i="7"/>
  <c r="N7" i="7" s="1"/>
  <c r="K7" i="7"/>
  <c r="J8" i="7"/>
  <c r="M8" i="7" s="1"/>
  <c r="K8" i="7"/>
  <c r="J9" i="7"/>
  <c r="M9" i="7" s="1"/>
  <c r="K9" i="7"/>
  <c r="J10" i="7"/>
  <c r="M10" i="7" s="1"/>
  <c r="K10" i="7"/>
  <c r="J11" i="7"/>
  <c r="N11" i="7" s="1"/>
  <c r="K11" i="7"/>
  <c r="J12" i="7"/>
  <c r="M12" i="7" s="1"/>
  <c r="K12" i="7"/>
  <c r="J13" i="7"/>
  <c r="M13" i="7" s="1"/>
  <c r="K13" i="7"/>
  <c r="J14" i="7"/>
  <c r="M14" i="7" s="1"/>
  <c r="K14" i="7"/>
  <c r="J15" i="7"/>
  <c r="N15" i="7" s="1"/>
  <c r="K15" i="7"/>
  <c r="J16" i="7"/>
  <c r="M16" i="7" s="1"/>
  <c r="K16" i="7"/>
  <c r="J17" i="7"/>
  <c r="M17" i="7" s="1"/>
  <c r="K17" i="7"/>
  <c r="J18" i="7"/>
  <c r="M18" i="7" s="1"/>
  <c r="K18" i="7"/>
  <c r="J19" i="7"/>
  <c r="N19" i="7" s="1"/>
  <c r="K19" i="7"/>
  <c r="J20" i="7"/>
  <c r="M20" i="7" s="1"/>
  <c r="K20" i="7"/>
  <c r="J21" i="7"/>
  <c r="M21" i="7" s="1"/>
  <c r="K21" i="7"/>
  <c r="J22" i="7"/>
  <c r="M22" i="7" s="1"/>
  <c r="K22" i="7"/>
  <c r="J23" i="7"/>
  <c r="N23" i="7" s="1"/>
  <c r="K23" i="7"/>
  <c r="J24" i="7"/>
  <c r="M24" i="7" s="1"/>
  <c r="K24" i="7"/>
  <c r="J25" i="7"/>
  <c r="M25" i="7" s="1"/>
  <c r="K25" i="7"/>
  <c r="J26" i="7"/>
  <c r="M26" i="7" s="1"/>
  <c r="K26" i="7"/>
  <c r="J27" i="7"/>
  <c r="N27" i="7" s="1"/>
  <c r="K27" i="7"/>
  <c r="J28" i="7"/>
  <c r="M28" i="7" s="1"/>
  <c r="K28" i="7"/>
  <c r="J29" i="7"/>
  <c r="M29" i="7" s="1"/>
  <c r="K29" i="7"/>
  <c r="J30" i="7"/>
  <c r="M30" i="7" s="1"/>
  <c r="K30" i="7"/>
  <c r="J31" i="7"/>
  <c r="N31" i="7" s="1"/>
  <c r="K31" i="7"/>
  <c r="J32" i="7"/>
  <c r="M32" i="7" s="1"/>
  <c r="K32" i="7"/>
  <c r="J33" i="7"/>
  <c r="M33" i="7" s="1"/>
  <c r="K33" i="7"/>
  <c r="J34" i="7"/>
  <c r="M34" i="7" s="1"/>
  <c r="K34" i="7"/>
  <c r="J35" i="7"/>
  <c r="N35" i="7" s="1"/>
  <c r="K35" i="7"/>
  <c r="J36" i="7"/>
  <c r="M36" i="7" s="1"/>
  <c r="K36" i="7"/>
  <c r="J37" i="7"/>
  <c r="M37" i="7" s="1"/>
  <c r="K37" i="7"/>
  <c r="J38" i="7"/>
  <c r="M38" i="7" s="1"/>
  <c r="K38" i="7"/>
  <c r="J39" i="7"/>
  <c r="N39" i="7" s="1"/>
  <c r="K39" i="7"/>
  <c r="J40" i="7"/>
  <c r="M40" i="7" s="1"/>
  <c r="K40" i="7"/>
  <c r="J41" i="7"/>
  <c r="M41" i="7" s="1"/>
  <c r="K41" i="7"/>
  <c r="J42" i="7"/>
  <c r="M42" i="7" s="1"/>
  <c r="K42" i="7"/>
  <c r="J43" i="7"/>
  <c r="N43" i="7" s="1"/>
  <c r="K43" i="7"/>
  <c r="J44" i="7"/>
  <c r="M44" i="7" s="1"/>
  <c r="K44" i="7"/>
  <c r="J45" i="7"/>
  <c r="M45" i="7" s="1"/>
  <c r="K45" i="7"/>
  <c r="J46" i="7"/>
  <c r="M46" i="7" s="1"/>
  <c r="K46" i="7"/>
  <c r="J47" i="7"/>
  <c r="N47" i="7" s="1"/>
  <c r="K47" i="7"/>
  <c r="M48" i="7"/>
  <c r="K48" i="7"/>
  <c r="J49" i="7"/>
  <c r="M49" i="7" s="1"/>
  <c r="K49" i="7"/>
  <c r="J50" i="7"/>
  <c r="M50" i="7" s="1"/>
  <c r="K50" i="7"/>
  <c r="J51" i="7"/>
  <c r="N51" i="7" s="1"/>
  <c r="K51" i="7"/>
  <c r="J52" i="7"/>
  <c r="M52" i="7" s="1"/>
  <c r="K52" i="7"/>
  <c r="J53" i="7"/>
  <c r="M53" i="7" s="1"/>
  <c r="K53" i="7"/>
  <c r="J54" i="7"/>
  <c r="M54" i="7" s="1"/>
  <c r="K54" i="7"/>
  <c r="J55" i="7"/>
  <c r="N55" i="7" s="1"/>
  <c r="K55" i="7"/>
  <c r="J56" i="7"/>
  <c r="M56" i="7" s="1"/>
  <c r="K56" i="7"/>
  <c r="J57" i="7"/>
  <c r="M57" i="7" s="1"/>
  <c r="K57" i="7"/>
  <c r="J58" i="7"/>
  <c r="M58" i="7" s="1"/>
  <c r="K58" i="7"/>
  <c r="N58" i="7" l="1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N20" i="7"/>
  <c r="N18" i="7"/>
  <c r="N16" i="7"/>
  <c r="N14" i="7"/>
  <c r="N12" i="7"/>
  <c r="N10" i="7"/>
  <c r="N8" i="7"/>
  <c r="N6" i="7"/>
  <c r="M23" i="8"/>
  <c r="G11" i="8"/>
  <c r="G23" i="8"/>
  <c r="M22" i="8"/>
  <c r="G22" i="8"/>
  <c r="M21" i="8"/>
  <c r="G21" i="8"/>
  <c r="M20" i="8"/>
  <c r="M24" i="8" s="1"/>
  <c r="M18" i="8"/>
  <c r="G14" i="8"/>
  <c r="G13" i="8"/>
  <c r="G12" i="8"/>
  <c r="G24" i="8"/>
  <c r="I10" i="8"/>
  <c r="G18" i="8" l="1"/>
  <c r="N20" i="8" l="1"/>
  <c r="O20" i="8" s="1"/>
  <c r="L65" i="1"/>
  <c r="H12" i="8"/>
  <c r="I12" i="8" s="1"/>
  <c r="L67" i="1"/>
  <c r="L69" i="1"/>
  <c r="N21" i="8"/>
  <c r="O21" i="8" s="1"/>
  <c r="L70" i="1"/>
  <c r="N22" i="8"/>
  <c r="O22" i="8" s="1"/>
  <c r="L71" i="1"/>
  <c r="L73" i="1"/>
  <c r="L74" i="1"/>
  <c r="L75" i="1"/>
  <c r="L76" i="1"/>
  <c r="L78" i="1"/>
  <c r="L79" i="1"/>
  <c r="N11" i="8"/>
  <c r="L81" i="1"/>
  <c r="L82" i="1"/>
  <c r="L83" i="1"/>
  <c r="L86" i="1"/>
  <c r="L87" i="1"/>
  <c r="H20" i="8"/>
  <c r="I20" i="8" s="1"/>
  <c r="L88" i="1"/>
  <c r="H23" i="8"/>
  <c r="I23" i="8" s="1"/>
  <c r="L90" i="1"/>
  <c r="N12" i="8"/>
  <c r="L94" i="1"/>
  <c r="N13" i="8"/>
  <c r="L96" i="1"/>
  <c r="N14" i="8"/>
  <c r="N17" i="8"/>
  <c r="O17" i="8" s="1"/>
  <c r="L100" i="1"/>
  <c r="H22" i="8"/>
  <c r="I22" i="8" s="1"/>
  <c r="L102" i="1"/>
  <c r="L103" i="1"/>
  <c r="L105" i="1"/>
  <c r="L106" i="1"/>
  <c r="L107" i="1"/>
  <c r="L109" i="1"/>
  <c r="L110" i="1"/>
  <c r="L112" i="1"/>
  <c r="L113" i="1"/>
  <c r="L114" i="1"/>
  <c r="H13" i="8"/>
  <c r="I13" i="8" s="1"/>
  <c r="L116" i="1"/>
  <c r="K4" i="7"/>
  <c r="C4" i="7"/>
  <c r="J4" i="7" s="1"/>
  <c r="L77" i="1" l="1"/>
  <c r="N23" i="8"/>
  <c r="O23" i="8" s="1"/>
  <c r="O24" i="8" s="1"/>
  <c r="L85" i="1"/>
  <c r="N10" i="8"/>
  <c r="O10" i="8" s="1"/>
  <c r="L115" i="1"/>
  <c r="L108" i="1"/>
  <c r="L99" i="1"/>
  <c r="L97" i="1"/>
  <c r="N16" i="8"/>
  <c r="L92" i="1"/>
  <c r="L80" i="1"/>
  <c r="L72" i="1"/>
  <c r="L111" i="1"/>
  <c r="L104" i="1"/>
  <c r="L98" i="1"/>
  <c r="L95" i="1"/>
  <c r="L93" i="1"/>
  <c r="H21" i="8"/>
  <c r="I21" i="8" s="1"/>
  <c r="I24" i="8" s="1"/>
  <c r="L101" i="1"/>
  <c r="H11" i="8"/>
  <c r="I11" i="8" s="1"/>
  <c r="I18" i="8" s="1"/>
  <c r="L91" i="1"/>
  <c r="L89" i="1"/>
  <c r="H14" i="8"/>
  <c r="I14" i="8" s="1"/>
  <c r="L84" i="1"/>
  <c r="L68" i="1"/>
  <c r="L66" i="1"/>
  <c r="L64" i="1"/>
  <c r="L63" i="1"/>
  <c r="M4" i="7"/>
  <c r="N4" i="7"/>
  <c r="K5" i="7"/>
  <c r="J5" i="7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O18" i="8" l="1"/>
  <c r="M5" i="7"/>
  <c r="N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<sst xmlns="http://schemas.openxmlformats.org/spreadsheetml/2006/main" count="343" uniqueCount="152">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</sst>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6E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5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5" fillId="8" borderId="14" xfId="3" applyFont="1" applyFill="1" applyBorder="1" applyAlignment="1">
      <alignment horizontal="center" vertical="center"/>
    </xf>
    <xf numFmtId="0" fontId="15" fillId="8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8" borderId="16" xfId="3" applyFont="1" applyFill="1" applyBorder="1" applyAlignment="1">
      <alignment horizontal="center" vertical="center"/>
    </xf>
    <xf numFmtId="0" fontId="15" fillId="8" borderId="0" xfId="3" applyFont="1" applyFill="1" applyAlignment="1">
      <alignment horizontal="center" vertical="center"/>
    </xf>
    <xf numFmtId="0" fontId="15" fillId="0" borderId="17" xfId="3" applyFont="1" applyBorder="1"/>
    <xf numFmtId="0" fontId="15" fillId="8" borderId="0" xfId="3" applyFont="1" applyFill="1"/>
    <xf numFmtId="14" fontId="15" fillId="8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8" borderId="12" xfId="3" applyFont="1" applyFill="1" applyBorder="1" applyAlignment="1">
      <alignment horizontal="center" vertical="center"/>
    </xf>
    <xf numFmtId="0" fontId="19" fillId="8" borderId="13" xfId="3" applyFont="1" applyFill="1" applyBorder="1" applyAlignment="1">
      <alignment horizontal="center" vertical="center"/>
    </xf>
    <xf numFmtId="0" fontId="19" fillId="8" borderId="24" xfId="3" applyFont="1" applyFill="1" applyBorder="1" applyAlignment="1">
      <alignment horizontal="center" vertical="center"/>
    </xf>
    <xf numFmtId="0" fontId="19" fillId="8" borderId="25" xfId="3" applyFont="1" applyFill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7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7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7" fontId="19" fillId="3" borderId="38" xfId="4" applyNumberFormat="1" applyFont="1" applyFill="1" applyBorder="1" applyAlignment="1">
      <alignment horizontal="center" vertical="center"/>
    </xf>
    <xf numFmtId="167" fontId="19" fillId="3" borderId="39" xfId="4" applyNumberFormat="1" applyFont="1" applyFill="1" applyBorder="1" applyAlignment="1">
      <alignment horizontal="center" vertical="center"/>
    </xf>
    <xf numFmtId="165" fontId="15" fillId="0" borderId="0" xfId="3" applyNumberFormat="1" applyFont="1"/>
    <xf numFmtId="168" fontId="15" fillId="0" borderId="0" xfId="3" applyNumberFormat="1" applyFont="1"/>
    <xf numFmtId="169" fontId="15" fillId="0" borderId="0" xfId="3" applyNumberFormat="1" applyFont="1"/>
    <xf numFmtId="167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7" fontId="19" fillId="0" borderId="0" xfId="4" applyNumberFormat="1" applyFont="1" applyAlignment="1">
      <alignment horizontal="center" vertical="center"/>
    </xf>
    <xf numFmtId="170" fontId="19" fillId="0" borderId="0" xfId="4" applyNumberFormat="1" applyFont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167" fontId="15" fillId="0" borderId="17" xfId="3" applyNumberFormat="1" applyFont="1" applyBorder="1"/>
    <xf numFmtId="167" fontId="18" fillId="0" borderId="0" xfId="4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8" fontId="22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71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7" fontId="18" fillId="0" borderId="0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9" fontId="19" fillId="0" borderId="0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167" fontId="18" fillId="5" borderId="1" xfId="4" applyNumberFormat="1" applyFont="1" applyFill="1" applyBorder="1" applyAlignment="1">
      <alignment horizontal="center" vertical="center"/>
    </xf>
    <xf numFmtId="167" fontId="19" fillId="5" borderId="0" xfId="4" applyNumberFormat="1" applyFont="1" applyFill="1" applyBorder="1" applyAlignment="1">
      <alignment horizontal="center" vertical="center"/>
    </xf>
    <xf numFmtId="9" fontId="18" fillId="5" borderId="0" xfId="2" applyFont="1" applyFill="1" applyBorder="1" applyAlignment="1">
      <alignment horizontal="center" vertical="center"/>
    </xf>
    <xf numFmtId="167" fontId="18" fillId="5" borderId="0" xfId="4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3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9" fillId="8" borderId="0" xfId="3" applyFont="1" applyFill="1" applyAlignment="1">
      <alignment horizontal="center" vertical="center"/>
    </xf>
    <xf numFmtId="0" fontId="4" fillId="10" borderId="1" xfId="0" applyFont="1" applyFill="1" applyBorder="1"/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1" fillId="0" borderId="1" xfId="0" applyNumberFormat="1" applyFont="1" applyBorder="1"/>
    <xf numFmtId="164" fontId="11" fillId="0" borderId="0" xfId="0" applyNumberFormat="1" applyFont="1"/>
    <xf numFmtId="10" fontId="11" fillId="0" borderId="1" xfId="0" applyNumberFormat="1" applyFont="1" applyBorder="1"/>
    <xf numFmtId="0" fontId="18" fillId="0" borderId="1" xfId="3" applyFont="1" applyBorder="1" applyAlignment="1">
      <alignment horizontal="center"/>
    </xf>
    <xf numFmtId="167" fontId="18" fillId="15" borderId="1" xfId="4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167" fontId="18" fillId="14" borderId="1" xfId="4" applyNumberFormat="1" applyFont="1" applyFill="1" applyBorder="1" applyAlignment="1">
      <alignment horizontal="center" vertical="center"/>
    </xf>
    <xf numFmtId="9" fontId="18" fillId="14" borderId="1" xfId="2" applyFont="1" applyFill="1" applyBorder="1" applyAlignment="1">
      <alignment horizontal="center" vertical="center"/>
    </xf>
    <xf numFmtId="167" fontId="18" fillId="14" borderId="6" xfId="4" applyNumberFormat="1" applyFont="1" applyFill="1" applyBorder="1" applyAlignment="1">
      <alignment horizontal="center" vertical="center"/>
    </xf>
    <xf numFmtId="9" fontId="18" fillId="14" borderId="6" xfId="2" applyFont="1" applyFill="1" applyBorder="1" applyAlignment="1">
      <alignment horizontal="center" vertical="center"/>
    </xf>
    <xf numFmtId="0" fontId="26" fillId="0" borderId="0" xfId="0" applyFont="1"/>
    <xf numFmtId="10" fontId="26" fillId="0" borderId="0" xfId="0" applyNumberFormat="1" applyFont="1"/>
    <xf numFmtId="0" fontId="26" fillId="0" borderId="0" xfId="0" applyFont="1" applyFill="1" applyBorder="1"/>
    <xf numFmtId="3" fontId="26" fillId="0" borderId="0" xfId="0" applyNumberFormat="1" applyFont="1" applyFill="1" applyBorder="1"/>
    <xf numFmtId="10" fontId="26" fillId="0" borderId="0" xfId="0" applyNumberFormat="1" applyFont="1" applyFill="1" applyBorder="1"/>
    <xf numFmtId="0" fontId="27" fillId="0" borderId="0" xfId="0" applyFont="1" applyFill="1" applyBorder="1"/>
    <xf numFmtId="164" fontId="26" fillId="0" borderId="0" xfId="0" applyNumberFormat="1" applyFont="1" applyFill="1" applyBorder="1"/>
    <xf numFmtId="0" fontId="28" fillId="0" borderId="0" xfId="0" applyFont="1" applyFill="1" applyBorder="1"/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10" fontId="28" fillId="0" borderId="0" xfId="0" applyNumberFormat="1" applyFont="1" applyFill="1" applyBorder="1"/>
    <xf numFmtId="0" fontId="30" fillId="0" borderId="0" xfId="0" applyFont="1" applyFill="1" applyBorder="1"/>
    <xf numFmtId="0" fontId="28" fillId="0" borderId="0" xfId="1" applyFont="1" applyFill="1" applyBorder="1" applyAlignment="1">
      <alignment horizontal="center"/>
    </xf>
    <xf numFmtId="10" fontId="0" fillId="0" borderId="0" xfId="0" applyNumberFormat="1" applyAlignment="1">
      <alignment horizontal="right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4" borderId="22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 vertical="center" wrapText="1"/>
    </xf>
    <xf numFmtId="49" fontId="17" fillId="4" borderId="13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7" fillId="4" borderId="8" xfId="0" applyNumberFormat="1" applyFont="1" applyFill="1" applyBorder="1" applyAlignment="1">
      <alignment horizontal="center" vertical="center" wrapText="1"/>
    </xf>
    <xf numFmtId="49" fontId="17" fillId="4" borderId="24" xfId="0" applyNumberFormat="1" applyFont="1" applyFill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14" fontId="17" fillId="4" borderId="24" xfId="0" applyNumberFormat="1" applyFont="1" applyFill="1" applyBorder="1" applyAlignment="1">
      <alignment horizontal="center" vertical="center" wrapText="1"/>
    </xf>
    <xf numFmtId="14" fontId="17" fillId="4" borderId="25" xfId="0" applyNumberFormat="1" applyFont="1" applyFill="1" applyBorder="1" applyAlignment="1">
      <alignment horizontal="center" vertical="center" wrapText="1"/>
    </xf>
    <xf numFmtId="0" fontId="20" fillId="9" borderId="22" xfId="3" applyFont="1" applyFill="1" applyBorder="1" applyAlignment="1">
      <alignment horizontal="center" vertical="center"/>
    </xf>
    <xf numFmtId="0" fontId="20" fillId="9" borderId="12" xfId="3" applyFont="1" applyFill="1" applyBorder="1" applyAlignment="1">
      <alignment horizontal="center" vertical="center"/>
    </xf>
    <xf numFmtId="0" fontId="20" fillId="9" borderId="13" xfId="3" applyFont="1" applyFill="1" applyBorder="1" applyAlignment="1">
      <alignment horizontal="center" vertical="center"/>
    </xf>
    <xf numFmtId="0" fontId="20" fillId="9" borderId="26" xfId="3" applyFont="1" applyFill="1" applyBorder="1" applyAlignment="1">
      <alignment horizontal="center" vertical="center"/>
    </xf>
    <xf numFmtId="0" fontId="20" fillId="9" borderId="27" xfId="3" applyFont="1" applyFill="1" applyBorder="1" applyAlignment="1">
      <alignment horizontal="center" vertical="center"/>
    </xf>
    <xf numFmtId="0" fontId="20" fillId="9" borderId="31" xfId="3" applyFont="1" applyFill="1" applyBorder="1" applyAlignment="1">
      <alignment horizontal="center" vertical="center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3" borderId="32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20" fillId="9" borderId="40" xfId="3" applyFont="1" applyFill="1" applyBorder="1" applyAlignment="1">
      <alignment horizontal="center" vertical="center"/>
    </xf>
    <xf numFmtId="0" fontId="20" fillId="9" borderId="14" xfId="3" applyFont="1" applyFill="1" applyBorder="1" applyAlignment="1">
      <alignment horizontal="center" vertical="center"/>
    </xf>
    <xf numFmtId="0" fontId="20" fillId="9" borderId="20" xfId="3" applyFont="1" applyFill="1" applyBorder="1" applyAlignment="1">
      <alignment horizontal="center" vertical="center"/>
    </xf>
    <xf numFmtId="0" fontId="20" fillId="9" borderId="15" xfId="3" applyFont="1" applyFill="1" applyBorder="1" applyAlignment="1">
      <alignment horizontal="center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24" fillId="0" borderId="1" xfId="0" applyFont="1" applyFill="1" applyBorder="1"/>
    <xf numFmtId="1" fontId="24" fillId="0" borderId="1" xfId="3" applyNumberFormat="1" applyFont="1" applyFill="1" applyBorder="1" applyAlignment="1">
      <alignment horizontal="right" vertical="center"/>
    </xf>
    <xf numFmtId="10" fontId="25" fillId="0" borderId="1" xfId="0" applyNumberFormat="1" applyFont="1" applyFill="1" applyBorder="1" applyAlignment="1">
      <alignment horizontal="right"/>
    </xf>
    <xf numFmtId="10" fontId="24" fillId="0" borderId="1" xfId="3" applyNumberFormat="1" applyFont="1" applyFill="1" applyBorder="1" applyAlignment="1">
      <alignment horizontal="center" vertical="center"/>
    </xf>
    <xf numFmtId="1" fontId="24" fillId="0" borderId="1" xfId="4" applyNumberFormat="1" applyFont="1" applyFill="1" applyBorder="1" applyAlignment="1">
      <alignment horizontal="right" vertical="center"/>
    </xf>
    <xf numFmtId="10" fontId="24" fillId="0" borderId="1" xfId="4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right"/>
    </xf>
    <xf numFmtId="10" fontId="24" fillId="0" borderId="1" xfId="0" applyNumberFormat="1" applyFont="1" applyFill="1" applyBorder="1" applyAlignment="1">
      <alignment horizontal="right"/>
    </xf>
    <xf numFmtId="10" fontId="25" fillId="0" borderId="1" xfId="0" applyNumberFormat="1" applyFont="1" applyFill="1" applyBorder="1"/>
    <xf numFmtId="10" fontId="24" fillId="0" borderId="1" xfId="6" applyNumberFormat="1" applyFont="1" applyFill="1" applyBorder="1" applyAlignment="1">
      <alignment horizontal="right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zoomScaleNormal="100" workbookViewId="0">
      <selection activeCell="G10" sqref="G10:H10"/>
    </sheetView>
  </sheetViews>
  <sheetFormatPr baseColWidth="10" defaultColWidth="6.5" defaultRowHeight="15" customHeight="1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7" width="12" style="49" customWidth="1"/>
    <col min="8" max="8" width="12.5" style="49" customWidth="1"/>
    <col min="9" max="9" width="13.5" style="49" customWidth="1"/>
    <col min="10" max="12" width="13" style="49" customWidth="1"/>
    <col min="13" max="13" width="14.5" style="49" customWidth="1"/>
    <col min="14" max="15" width="13.5" style="49" customWidth="1"/>
    <col min="16" max="16" width="2.5" style="49" customWidth="1"/>
    <col min="17" max="17" width="13.5" style="49" customWidth="1"/>
    <col min="18" max="18" width="10.5" style="49" customWidth="1"/>
    <col min="19" max="19" width="12" style="49" customWidth="1"/>
    <col min="20" max="20" width="11.5" style="49" customWidth="1"/>
    <col min="21" max="21" width="16" style="49" customWidth="1"/>
    <col min="22" max="23" width="10.5" style="49" customWidth="1"/>
    <col min="24" max="24" width="15.5" style="49" customWidth="1"/>
    <col min="25" max="25" width="11.5" style="49" customWidth="1"/>
    <col min="26" max="26" width="12" style="49" customWidth="1"/>
    <col min="27" max="27" width="11.5" style="49" customWidth="1"/>
    <col min="28" max="28" width="12" style="49" customWidth="1"/>
    <col min="29" max="29" width="11.5" style="49" customWidth="1"/>
    <col min="30" max="30" width="12.5" style="49" customWidth="1"/>
    <col min="31" max="31" width="10.5" style="49" customWidth="1"/>
    <col min="32" max="32" width="19" style="49" customWidth="1"/>
    <col min="33" max="33" width="13.5" style="49" customWidth="1"/>
    <col min="34" max="34" width="18" style="49" customWidth="1"/>
    <col min="35" max="35" width="42.5" style="49" customWidth="1"/>
    <col min="36" max="36" width="31" style="49" customWidth="1"/>
    <col min="37" max="37" width="35" style="49" customWidth="1"/>
    <col min="38" max="38" width="31" style="49" customWidth="1"/>
    <col min="39" max="39" width="35" style="49" customWidth="1"/>
    <col min="40" max="40" width="31" style="49" customWidth="1"/>
    <col min="41" max="41" width="37.5" style="49" customWidth="1"/>
    <col min="42" max="42" width="11.5" style="49" customWidth="1"/>
    <col min="43" max="43" width="54" style="49" customWidth="1"/>
    <col min="44" max="44" width="43.5" style="49" customWidth="1"/>
    <col min="45" max="45" width="44.5" style="49" customWidth="1"/>
    <col min="46" max="255" width="6.5" style="49"/>
    <col min="256" max="257" width="2.5" style="49" customWidth="1"/>
    <col min="258" max="258" width="0" style="49" hidden="1" customWidth="1"/>
    <col min="259" max="261" width="12.5" style="49" customWidth="1"/>
    <col min="262" max="262" width="12" style="49" customWidth="1"/>
    <col min="263" max="263" width="12.5" style="49" customWidth="1"/>
    <col min="264" max="264" width="13.5" style="49" customWidth="1"/>
    <col min="265" max="265" width="0" style="49" hidden="1" customWidth="1"/>
    <col min="266" max="268" width="13" style="49" customWidth="1"/>
    <col min="269" max="269" width="14.5" style="49" customWidth="1"/>
    <col min="270" max="271" width="13.5" style="49" customWidth="1"/>
    <col min="272" max="272" width="2.5" style="49" customWidth="1"/>
    <col min="273" max="273" width="13.5" style="49" customWidth="1"/>
    <col min="274" max="274" width="10.5" style="49" customWidth="1"/>
    <col min="275" max="275" width="12" style="49" customWidth="1"/>
    <col min="276" max="276" width="11.5" style="49" customWidth="1"/>
    <col min="277" max="277" width="16" style="49" customWidth="1"/>
    <col min="278" max="279" width="10.5" style="49" customWidth="1"/>
    <col min="280" max="280" width="15.5" style="49" customWidth="1"/>
    <col min="281" max="281" width="11.5" style="49" customWidth="1"/>
    <col min="282" max="282" width="12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.5" style="49" customWidth="1"/>
    <col min="287" max="287" width="10.5" style="49" customWidth="1"/>
    <col min="288" max="288" width="19" style="49" customWidth="1"/>
    <col min="289" max="289" width="13.5" style="49" customWidth="1"/>
    <col min="290" max="290" width="18" style="49" customWidth="1"/>
    <col min="291" max="291" width="42.5" style="49" customWidth="1"/>
    <col min="292" max="292" width="31" style="49" customWidth="1"/>
    <col min="293" max="293" width="35" style="49" customWidth="1"/>
    <col min="294" max="294" width="31" style="49" customWidth="1"/>
    <col min="295" max="295" width="35" style="49" customWidth="1"/>
    <col min="296" max="296" width="31" style="49" customWidth="1"/>
    <col min="297" max="297" width="37.5" style="49" customWidth="1"/>
    <col min="298" max="298" width="11.5" style="49" customWidth="1"/>
    <col min="299" max="299" width="54" style="49" customWidth="1"/>
    <col min="300" max="300" width="43.5" style="49" customWidth="1"/>
    <col min="301" max="301" width="44.5" style="49" customWidth="1"/>
    <col min="302" max="511" width="6.5" style="49"/>
    <col min="512" max="513" width="2.5" style="49" customWidth="1"/>
    <col min="514" max="514" width="0" style="49" hidden="1" customWidth="1"/>
    <col min="515" max="517" width="12.5" style="49" customWidth="1"/>
    <col min="518" max="518" width="12" style="49" customWidth="1"/>
    <col min="519" max="519" width="12.5" style="49" customWidth="1"/>
    <col min="520" max="520" width="13.5" style="49" customWidth="1"/>
    <col min="521" max="521" width="0" style="49" hidden="1" customWidth="1"/>
    <col min="522" max="524" width="13" style="49" customWidth="1"/>
    <col min="525" max="525" width="14.5" style="49" customWidth="1"/>
    <col min="526" max="527" width="13.5" style="49" customWidth="1"/>
    <col min="528" max="528" width="2.5" style="49" customWidth="1"/>
    <col min="529" max="529" width="13.5" style="49" customWidth="1"/>
    <col min="530" max="530" width="10.5" style="49" customWidth="1"/>
    <col min="531" max="531" width="12" style="49" customWidth="1"/>
    <col min="532" max="532" width="11.5" style="49" customWidth="1"/>
    <col min="533" max="533" width="16" style="49" customWidth="1"/>
    <col min="534" max="535" width="10.5" style="49" customWidth="1"/>
    <col min="536" max="536" width="15.5" style="49" customWidth="1"/>
    <col min="537" max="537" width="11.5" style="49" customWidth="1"/>
    <col min="538" max="538" width="12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.5" style="49" customWidth="1"/>
    <col min="543" max="543" width="10.5" style="49" customWidth="1"/>
    <col min="544" max="544" width="19" style="49" customWidth="1"/>
    <col min="545" max="545" width="13.5" style="49" customWidth="1"/>
    <col min="546" max="546" width="18" style="49" customWidth="1"/>
    <col min="547" max="547" width="42.5" style="49" customWidth="1"/>
    <col min="548" max="548" width="31" style="49" customWidth="1"/>
    <col min="549" max="549" width="35" style="49" customWidth="1"/>
    <col min="550" max="550" width="31" style="49" customWidth="1"/>
    <col min="551" max="551" width="35" style="49" customWidth="1"/>
    <col min="552" max="552" width="31" style="49" customWidth="1"/>
    <col min="553" max="553" width="37.5" style="49" customWidth="1"/>
    <col min="554" max="554" width="11.5" style="49" customWidth="1"/>
    <col min="555" max="555" width="54" style="49" customWidth="1"/>
    <col min="556" max="556" width="43.5" style="49" customWidth="1"/>
    <col min="557" max="557" width="44.5" style="49" customWidth="1"/>
    <col min="558" max="767" width="6.5" style="49"/>
    <col min="768" max="769" width="2.5" style="49" customWidth="1"/>
    <col min="770" max="770" width="0" style="49" hidden="1" customWidth="1"/>
    <col min="771" max="773" width="12.5" style="49" customWidth="1"/>
    <col min="774" max="774" width="12" style="49" customWidth="1"/>
    <col min="775" max="775" width="12.5" style="49" customWidth="1"/>
    <col min="776" max="776" width="13.5" style="49" customWidth="1"/>
    <col min="777" max="777" width="0" style="49" hidden="1" customWidth="1"/>
    <col min="778" max="780" width="13" style="49" customWidth="1"/>
    <col min="781" max="781" width="14.5" style="49" customWidth="1"/>
    <col min="782" max="783" width="13.5" style="49" customWidth="1"/>
    <col min="784" max="784" width="2.5" style="49" customWidth="1"/>
    <col min="785" max="785" width="13.5" style="49" customWidth="1"/>
    <col min="786" max="786" width="10.5" style="49" customWidth="1"/>
    <col min="787" max="787" width="12" style="49" customWidth="1"/>
    <col min="788" max="788" width="11.5" style="49" customWidth="1"/>
    <col min="789" max="789" width="16" style="49" customWidth="1"/>
    <col min="790" max="791" width="10.5" style="49" customWidth="1"/>
    <col min="792" max="792" width="15.5" style="49" customWidth="1"/>
    <col min="793" max="793" width="11.5" style="49" customWidth="1"/>
    <col min="794" max="794" width="12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.5" style="49" customWidth="1"/>
    <col min="799" max="799" width="10.5" style="49" customWidth="1"/>
    <col min="800" max="800" width="19" style="49" customWidth="1"/>
    <col min="801" max="801" width="13.5" style="49" customWidth="1"/>
    <col min="802" max="802" width="18" style="49" customWidth="1"/>
    <col min="803" max="803" width="42.5" style="49" customWidth="1"/>
    <col min="804" max="804" width="31" style="49" customWidth="1"/>
    <col min="805" max="805" width="35" style="49" customWidth="1"/>
    <col min="806" max="806" width="31" style="49" customWidth="1"/>
    <col min="807" max="807" width="35" style="49" customWidth="1"/>
    <col min="808" max="808" width="31" style="49" customWidth="1"/>
    <col min="809" max="809" width="37.5" style="49" customWidth="1"/>
    <col min="810" max="810" width="11.5" style="49" customWidth="1"/>
    <col min="811" max="811" width="54" style="49" customWidth="1"/>
    <col min="812" max="812" width="43.5" style="49" customWidth="1"/>
    <col min="813" max="813" width="44.5" style="49" customWidth="1"/>
    <col min="814" max="1023" width="6.5" style="49"/>
    <col min="1024" max="1025" width="2.5" style="49" customWidth="1"/>
    <col min="1026" max="1026" width="0" style="49" hidden="1" customWidth="1"/>
    <col min="1027" max="1029" width="12.5" style="49" customWidth="1"/>
    <col min="1030" max="1030" width="12" style="49" customWidth="1"/>
    <col min="1031" max="1031" width="12.5" style="49" customWidth="1"/>
    <col min="1032" max="1032" width="13.5" style="49" customWidth="1"/>
    <col min="1033" max="1033" width="0" style="49" hidden="1" customWidth="1"/>
    <col min="1034" max="1036" width="13" style="49" customWidth="1"/>
    <col min="1037" max="1037" width="14.5" style="49" customWidth="1"/>
    <col min="1038" max="1039" width="13.5" style="49" customWidth="1"/>
    <col min="1040" max="1040" width="2.5" style="49" customWidth="1"/>
    <col min="1041" max="1041" width="13.5" style="49" customWidth="1"/>
    <col min="1042" max="1042" width="10.5" style="49" customWidth="1"/>
    <col min="1043" max="1043" width="12" style="49" customWidth="1"/>
    <col min="1044" max="1044" width="11.5" style="49" customWidth="1"/>
    <col min="1045" max="1045" width="16" style="49" customWidth="1"/>
    <col min="1046" max="1047" width="10.5" style="49" customWidth="1"/>
    <col min="1048" max="1048" width="15.5" style="49" customWidth="1"/>
    <col min="1049" max="1049" width="11.5" style="49" customWidth="1"/>
    <col min="1050" max="1050" width="12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.5" style="49" customWidth="1"/>
    <col min="1055" max="1055" width="10.5" style="49" customWidth="1"/>
    <col min="1056" max="1056" width="19" style="49" customWidth="1"/>
    <col min="1057" max="1057" width="13.5" style="49" customWidth="1"/>
    <col min="1058" max="1058" width="18" style="49" customWidth="1"/>
    <col min="1059" max="1059" width="42.5" style="49" customWidth="1"/>
    <col min="1060" max="1060" width="31" style="49" customWidth="1"/>
    <col min="1061" max="1061" width="3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7.5" style="49" customWidth="1"/>
    <col min="1066" max="1066" width="11.5" style="49" customWidth="1"/>
    <col min="1067" max="1067" width="54" style="49" customWidth="1"/>
    <col min="1068" max="1068" width="43.5" style="49" customWidth="1"/>
    <col min="1069" max="1069" width="44.5" style="49" customWidth="1"/>
    <col min="1070" max="1279" width="6.5" style="49"/>
    <col min="1280" max="1281" width="2.5" style="49" customWidth="1"/>
    <col min="1282" max="1282" width="0" style="49" hidden="1" customWidth="1"/>
    <col min="1283" max="1285" width="12.5" style="49" customWidth="1"/>
    <col min="1286" max="1286" width="12" style="49" customWidth="1"/>
    <col min="1287" max="1287" width="12.5" style="49" customWidth="1"/>
    <col min="1288" max="1288" width="13.5" style="49" customWidth="1"/>
    <col min="1289" max="1289" width="0" style="49" hidden="1" customWidth="1"/>
    <col min="1290" max="1292" width="13" style="49" customWidth="1"/>
    <col min="1293" max="1293" width="14.5" style="49" customWidth="1"/>
    <col min="1294" max="1295" width="13.5" style="49" customWidth="1"/>
    <col min="1296" max="1296" width="2.5" style="49" customWidth="1"/>
    <col min="1297" max="1297" width="13.5" style="49" customWidth="1"/>
    <col min="1298" max="1298" width="10.5" style="49" customWidth="1"/>
    <col min="1299" max="1299" width="12" style="49" customWidth="1"/>
    <col min="1300" max="1300" width="11.5" style="49" customWidth="1"/>
    <col min="1301" max="1301" width="16" style="49" customWidth="1"/>
    <col min="1302" max="1303" width="10.5" style="49" customWidth="1"/>
    <col min="1304" max="1304" width="15.5" style="49" customWidth="1"/>
    <col min="1305" max="1305" width="11.5" style="49" customWidth="1"/>
    <col min="1306" max="1306" width="12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.5" style="49" customWidth="1"/>
    <col min="1311" max="1311" width="10.5" style="49" customWidth="1"/>
    <col min="1312" max="1312" width="19" style="49" customWidth="1"/>
    <col min="1313" max="1313" width="13.5" style="49" customWidth="1"/>
    <col min="1314" max="1314" width="18" style="49" customWidth="1"/>
    <col min="1315" max="1315" width="42.5" style="49" customWidth="1"/>
    <col min="1316" max="1316" width="31" style="49" customWidth="1"/>
    <col min="1317" max="1317" width="3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7.5" style="49" customWidth="1"/>
    <col min="1322" max="1322" width="11.5" style="49" customWidth="1"/>
    <col min="1323" max="1323" width="54" style="49" customWidth="1"/>
    <col min="1324" max="1324" width="43.5" style="49" customWidth="1"/>
    <col min="1325" max="1325" width="44.5" style="49" customWidth="1"/>
    <col min="1326" max="1535" width="6.5" style="49"/>
    <col min="1536" max="1537" width="2.5" style="49" customWidth="1"/>
    <col min="1538" max="1538" width="0" style="49" hidden="1" customWidth="1"/>
    <col min="1539" max="1541" width="12.5" style="49" customWidth="1"/>
    <col min="1542" max="1542" width="12" style="49" customWidth="1"/>
    <col min="1543" max="1543" width="12.5" style="49" customWidth="1"/>
    <col min="1544" max="1544" width="13.5" style="49" customWidth="1"/>
    <col min="1545" max="1545" width="0" style="49" hidden="1" customWidth="1"/>
    <col min="1546" max="1548" width="13" style="49" customWidth="1"/>
    <col min="1549" max="1549" width="14.5" style="49" customWidth="1"/>
    <col min="1550" max="1551" width="13.5" style="49" customWidth="1"/>
    <col min="1552" max="1552" width="2.5" style="49" customWidth="1"/>
    <col min="1553" max="1553" width="13.5" style="49" customWidth="1"/>
    <col min="1554" max="1554" width="10.5" style="49" customWidth="1"/>
    <col min="1555" max="1555" width="12" style="49" customWidth="1"/>
    <col min="1556" max="1556" width="11.5" style="49" customWidth="1"/>
    <col min="1557" max="1557" width="16" style="49" customWidth="1"/>
    <col min="1558" max="1559" width="10.5" style="49" customWidth="1"/>
    <col min="1560" max="1560" width="15.5" style="49" customWidth="1"/>
    <col min="1561" max="1561" width="11.5" style="49" customWidth="1"/>
    <col min="1562" max="1562" width="12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.5" style="49" customWidth="1"/>
    <col min="1567" max="1567" width="10.5" style="49" customWidth="1"/>
    <col min="1568" max="1568" width="19" style="49" customWidth="1"/>
    <col min="1569" max="1569" width="13.5" style="49" customWidth="1"/>
    <col min="1570" max="1570" width="18" style="49" customWidth="1"/>
    <col min="1571" max="1571" width="42.5" style="49" customWidth="1"/>
    <col min="1572" max="1572" width="31" style="49" customWidth="1"/>
    <col min="1573" max="1573" width="3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7.5" style="49" customWidth="1"/>
    <col min="1578" max="1578" width="11.5" style="49" customWidth="1"/>
    <col min="1579" max="1579" width="54" style="49" customWidth="1"/>
    <col min="1580" max="1580" width="43.5" style="49" customWidth="1"/>
    <col min="1581" max="1581" width="44.5" style="49" customWidth="1"/>
    <col min="1582" max="1791" width="6.5" style="49"/>
    <col min="1792" max="1793" width="2.5" style="49" customWidth="1"/>
    <col min="1794" max="1794" width="0" style="49" hidden="1" customWidth="1"/>
    <col min="1795" max="1797" width="12.5" style="49" customWidth="1"/>
    <col min="1798" max="1798" width="12" style="49" customWidth="1"/>
    <col min="1799" max="1799" width="12.5" style="49" customWidth="1"/>
    <col min="1800" max="1800" width="13.5" style="49" customWidth="1"/>
    <col min="1801" max="1801" width="0" style="49" hidden="1" customWidth="1"/>
    <col min="1802" max="1804" width="13" style="49" customWidth="1"/>
    <col min="1805" max="1805" width="14.5" style="49" customWidth="1"/>
    <col min="1806" max="1807" width="13.5" style="49" customWidth="1"/>
    <col min="1808" max="1808" width="2.5" style="49" customWidth="1"/>
    <col min="1809" max="1809" width="13.5" style="49" customWidth="1"/>
    <col min="1810" max="1810" width="10.5" style="49" customWidth="1"/>
    <col min="1811" max="1811" width="12" style="49" customWidth="1"/>
    <col min="1812" max="1812" width="11.5" style="49" customWidth="1"/>
    <col min="1813" max="1813" width="16" style="49" customWidth="1"/>
    <col min="1814" max="1815" width="10.5" style="49" customWidth="1"/>
    <col min="1816" max="1816" width="15.5" style="49" customWidth="1"/>
    <col min="1817" max="1817" width="11.5" style="49" customWidth="1"/>
    <col min="1818" max="1818" width="12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.5" style="49" customWidth="1"/>
    <col min="1823" max="1823" width="10.5" style="49" customWidth="1"/>
    <col min="1824" max="1824" width="19" style="49" customWidth="1"/>
    <col min="1825" max="1825" width="13.5" style="49" customWidth="1"/>
    <col min="1826" max="1826" width="18" style="49" customWidth="1"/>
    <col min="1827" max="1827" width="42.5" style="49" customWidth="1"/>
    <col min="1828" max="1828" width="31" style="49" customWidth="1"/>
    <col min="1829" max="1829" width="3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7.5" style="49" customWidth="1"/>
    <col min="1834" max="1834" width="11.5" style="49" customWidth="1"/>
    <col min="1835" max="1835" width="54" style="49" customWidth="1"/>
    <col min="1836" max="1836" width="43.5" style="49" customWidth="1"/>
    <col min="1837" max="1837" width="44.5" style="49" customWidth="1"/>
    <col min="1838" max="2047" width="6.5" style="49"/>
    <col min="2048" max="2049" width="2.5" style="49" customWidth="1"/>
    <col min="2050" max="2050" width="0" style="49" hidden="1" customWidth="1"/>
    <col min="2051" max="2053" width="12.5" style="49" customWidth="1"/>
    <col min="2054" max="2054" width="12" style="49" customWidth="1"/>
    <col min="2055" max="2055" width="12.5" style="49" customWidth="1"/>
    <col min="2056" max="2056" width="13.5" style="49" customWidth="1"/>
    <col min="2057" max="2057" width="0" style="49" hidden="1" customWidth="1"/>
    <col min="2058" max="2060" width="13" style="49" customWidth="1"/>
    <col min="2061" max="2061" width="14.5" style="49" customWidth="1"/>
    <col min="2062" max="2063" width="13.5" style="49" customWidth="1"/>
    <col min="2064" max="2064" width="2.5" style="49" customWidth="1"/>
    <col min="2065" max="2065" width="13.5" style="49" customWidth="1"/>
    <col min="2066" max="2066" width="10.5" style="49" customWidth="1"/>
    <col min="2067" max="2067" width="12" style="49" customWidth="1"/>
    <col min="2068" max="2068" width="11.5" style="49" customWidth="1"/>
    <col min="2069" max="2069" width="16" style="49" customWidth="1"/>
    <col min="2070" max="2071" width="10.5" style="49" customWidth="1"/>
    <col min="2072" max="2072" width="15.5" style="49" customWidth="1"/>
    <col min="2073" max="2073" width="11.5" style="49" customWidth="1"/>
    <col min="2074" max="2074" width="12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.5" style="49" customWidth="1"/>
    <col min="2079" max="2079" width="10.5" style="49" customWidth="1"/>
    <col min="2080" max="2080" width="19" style="49" customWidth="1"/>
    <col min="2081" max="2081" width="13.5" style="49" customWidth="1"/>
    <col min="2082" max="2082" width="18" style="49" customWidth="1"/>
    <col min="2083" max="2083" width="42.5" style="49" customWidth="1"/>
    <col min="2084" max="2084" width="31" style="49" customWidth="1"/>
    <col min="2085" max="2085" width="3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7.5" style="49" customWidth="1"/>
    <col min="2090" max="2090" width="11.5" style="49" customWidth="1"/>
    <col min="2091" max="2091" width="54" style="49" customWidth="1"/>
    <col min="2092" max="2092" width="43.5" style="49" customWidth="1"/>
    <col min="2093" max="2093" width="44.5" style="49" customWidth="1"/>
    <col min="2094" max="2303" width="6.5" style="49"/>
    <col min="2304" max="2305" width="2.5" style="49" customWidth="1"/>
    <col min="2306" max="2306" width="0" style="49" hidden="1" customWidth="1"/>
    <col min="2307" max="2309" width="12.5" style="49" customWidth="1"/>
    <col min="2310" max="2310" width="12" style="49" customWidth="1"/>
    <col min="2311" max="2311" width="12.5" style="49" customWidth="1"/>
    <col min="2312" max="2312" width="13.5" style="49" customWidth="1"/>
    <col min="2313" max="2313" width="0" style="49" hidden="1" customWidth="1"/>
    <col min="2314" max="2316" width="13" style="49" customWidth="1"/>
    <col min="2317" max="2317" width="14.5" style="49" customWidth="1"/>
    <col min="2318" max="2319" width="13.5" style="49" customWidth="1"/>
    <col min="2320" max="2320" width="2.5" style="49" customWidth="1"/>
    <col min="2321" max="2321" width="13.5" style="49" customWidth="1"/>
    <col min="2322" max="2322" width="10.5" style="49" customWidth="1"/>
    <col min="2323" max="2323" width="12" style="49" customWidth="1"/>
    <col min="2324" max="2324" width="11.5" style="49" customWidth="1"/>
    <col min="2325" max="2325" width="16" style="49" customWidth="1"/>
    <col min="2326" max="2327" width="10.5" style="49" customWidth="1"/>
    <col min="2328" max="2328" width="15.5" style="49" customWidth="1"/>
    <col min="2329" max="2329" width="11.5" style="49" customWidth="1"/>
    <col min="2330" max="2330" width="12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.5" style="49" customWidth="1"/>
    <col min="2335" max="2335" width="10.5" style="49" customWidth="1"/>
    <col min="2336" max="2336" width="19" style="49" customWidth="1"/>
    <col min="2337" max="2337" width="13.5" style="49" customWidth="1"/>
    <col min="2338" max="2338" width="18" style="49" customWidth="1"/>
    <col min="2339" max="2339" width="42.5" style="49" customWidth="1"/>
    <col min="2340" max="2340" width="31" style="49" customWidth="1"/>
    <col min="2341" max="2341" width="3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7.5" style="49" customWidth="1"/>
    <col min="2346" max="2346" width="11.5" style="49" customWidth="1"/>
    <col min="2347" max="2347" width="54" style="49" customWidth="1"/>
    <col min="2348" max="2348" width="43.5" style="49" customWidth="1"/>
    <col min="2349" max="2349" width="44.5" style="49" customWidth="1"/>
    <col min="2350" max="2559" width="6.5" style="49"/>
    <col min="2560" max="2561" width="2.5" style="49" customWidth="1"/>
    <col min="2562" max="2562" width="0" style="49" hidden="1" customWidth="1"/>
    <col min="2563" max="2565" width="12.5" style="49" customWidth="1"/>
    <col min="2566" max="2566" width="12" style="49" customWidth="1"/>
    <col min="2567" max="2567" width="12.5" style="49" customWidth="1"/>
    <col min="2568" max="2568" width="13.5" style="49" customWidth="1"/>
    <col min="2569" max="2569" width="0" style="49" hidden="1" customWidth="1"/>
    <col min="2570" max="2572" width="13" style="49" customWidth="1"/>
    <col min="2573" max="2573" width="14.5" style="49" customWidth="1"/>
    <col min="2574" max="2575" width="13.5" style="49" customWidth="1"/>
    <col min="2576" max="2576" width="2.5" style="49" customWidth="1"/>
    <col min="2577" max="2577" width="13.5" style="49" customWidth="1"/>
    <col min="2578" max="2578" width="10.5" style="49" customWidth="1"/>
    <col min="2579" max="2579" width="12" style="49" customWidth="1"/>
    <col min="2580" max="2580" width="11.5" style="49" customWidth="1"/>
    <col min="2581" max="2581" width="16" style="49" customWidth="1"/>
    <col min="2582" max="2583" width="10.5" style="49" customWidth="1"/>
    <col min="2584" max="2584" width="15.5" style="49" customWidth="1"/>
    <col min="2585" max="2585" width="11.5" style="49" customWidth="1"/>
    <col min="2586" max="2586" width="12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.5" style="49" customWidth="1"/>
    <col min="2591" max="2591" width="10.5" style="49" customWidth="1"/>
    <col min="2592" max="2592" width="19" style="49" customWidth="1"/>
    <col min="2593" max="2593" width="13.5" style="49" customWidth="1"/>
    <col min="2594" max="2594" width="18" style="49" customWidth="1"/>
    <col min="2595" max="2595" width="42.5" style="49" customWidth="1"/>
    <col min="2596" max="2596" width="31" style="49" customWidth="1"/>
    <col min="2597" max="2597" width="3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7.5" style="49" customWidth="1"/>
    <col min="2602" max="2602" width="11.5" style="49" customWidth="1"/>
    <col min="2603" max="2603" width="54" style="49" customWidth="1"/>
    <col min="2604" max="2604" width="43.5" style="49" customWidth="1"/>
    <col min="2605" max="2605" width="44.5" style="49" customWidth="1"/>
    <col min="2606" max="2815" width="6.5" style="49"/>
    <col min="2816" max="2817" width="2.5" style="49" customWidth="1"/>
    <col min="2818" max="2818" width="0" style="49" hidden="1" customWidth="1"/>
    <col min="2819" max="2821" width="12.5" style="49" customWidth="1"/>
    <col min="2822" max="2822" width="12" style="49" customWidth="1"/>
    <col min="2823" max="2823" width="12.5" style="49" customWidth="1"/>
    <col min="2824" max="2824" width="13.5" style="49" customWidth="1"/>
    <col min="2825" max="2825" width="0" style="49" hidden="1" customWidth="1"/>
    <col min="2826" max="2828" width="13" style="49" customWidth="1"/>
    <col min="2829" max="2829" width="14.5" style="49" customWidth="1"/>
    <col min="2830" max="2831" width="13.5" style="49" customWidth="1"/>
    <col min="2832" max="2832" width="2.5" style="49" customWidth="1"/>
    <col min="2833" max="2833" width="13.5" style="49" customWidth="1"/>
    <col min="2834" max="2834" width="10.5" style="49" customWidth="1"/>
    <col min="2835" max="2835" width="12" style="49" customWidth="1"/>
    <col min="2836" max="2836" width="11.5" style="49" customWidth="1"/>
    <col min="2837" max="2837" width="16" style="49" customWidth="1"/>
    <col min="2838" max="2839" width="10.5" style="49" customWidth="1"/>
    <col min="2840" max="2840" width="15.5" style="49" customWidth="1"/>
    <col min="2841" max="2841" width="11.5" style="49" customWidth="1"/>
    <col min="2842" max="2842" width="12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.5" style="49" customWidth="1"/>
    <col min="2847" max="2847" width="10.5" style="49" customWidth="1"/>
    <col min="2848" max="2848" width="19" style="49" customWidth="1"/>
    <col min="2849" max="2849" width="13.5" style="49" customWidth="1"/>
    <col min="2850" max="2850" width="18" style="49" customWidth="1"/>
    <col min="2851" max="2851" width="42.5" style="49" customWidth="1"/>
    <col min="2852" max="2852" width="31" style="49" customWidth="1"/>
    <col min="2853" max="2853" width="3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7.5" style="49" customWidth="1"/>
    <col min="2858" max="2858" width="11.5" style="49" customWidth="1"/>
    <col min="2859" max="2859" width="54" style="49" customWidth="1"/>
    <col min="2860" max="2860" width="43.5" style="49" customWidth="1"/>
    <col min="2861" max="2861" width="44.5" style="49" customWidth="1"/>
    <col min="2862" max="3071" width="6.5" style="49"/>
    <col min="3072" max="3073" width="2.5" style="49" customWidth="1"/>
    <col min="3074" max="3074" width="0" style="49" hidden="1" customWidth="1"/>
    <col min="3075" max="3077" width="12.5" style="49" customWidth="1"/>
    <col min="3078" max="3078" width="12" style="49" customWidth="1"/>
    <col min="3079" max="3079" width="12.5" style="49" customWidth="1"/>
    <col min="3080" max="3080" width="13.5" style="49" customWidth="1"/>
    <col min="3081" max="3081" width="0" style="49" hidden="1" customWidth="1"/>
    <col min="3082" max="3084" width="13" style="49" customWidth="1"/>
    <col min="3085" max="3085" width="14.5" style="49" customWidth="1"/>
    <col min="3086" max="3087" width="13.5" style="49" customWidth="1"/>
    <col min="3088" max="3088" width="2.5" style="49" customWidth="1"/>
    <col min="3089" max="3089" width="13.5" style="49" customWidth="1"/>
    <col min="3090" max="3090" width="10.5" style="49" customWidth="1"/>
    <col min="3091" max="3091" width="12" style="49" customWidth="1"/>
    <col min="3092" max="3092" width="11.5" style="49" customWidth="1"/>
    <col min="3093" max="3093" width="16" style="49" customWidth="1"/>
    <col min="3094" max="3095" width="10.5" style="49" customWidth="1"/>
    <col min="3096" max="3096" width="15.5" style="49" customWidth="1"/>
    <col min="3097" max="3097" width="11.5" style="49" customWidth="1"/>
    <col min="3098" max="3098" width="12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.5" style="49" customWidth="1"/>
    <col min="3103" max="3103" width="10.5" style="49" customWidth="1"/>
    <col min="3104" max="3104" width="19" style="49" customWidth="1"/>
    <col min="3105" max="3105" width="13.5" style="49" customWidth="1"/>
    <col min="3106" max="3106" width="18" style="49" customWidth="1"/>
    <col min="3107" max="3107" width="42.5" style="49" customWidth="1"/>
    <col min="3108" max="3108" width="31" style="49" customWidth="1"/>
    <col min="3109" max="3109" width="3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7.5" style="49" customWidth="1"/>
    <col min="3114" max="3114" width="11.5" style="49" customWidth="1"/>
    <col min="3115" max="3115" width="54" style="49" customWidth="1"/>
    <col min="3116" max="3116" width="43.5" style="49" customWidth="1"/>
    <col min="3117" max="3117" width="44.5" style="49" customWidth="1"/>
    <col min="3118" max="3327" width="6.5" style="49"/>
    <col min="3328" max="3329" width="2.5" style="49" customWidth="1"/>
    <col min="3330" max="3330" width="0" style="49" hidden="1" customWidth="1"/>
    <col min="3331" max="3333" width="12.5" style="49" customWidth="1"/>
    <col min="3334" max="3334" width="12" style="49" customWidth="1"/>
    <col min="3335" max="3335" width="12.5" style="49" customWidth="1"/>
    <col min="3336" max="3336" width="13.5" style="49" customWidth="1"/>
    <col min="3337" max="3337" width="0" style="49" hidden="1" customWidth="1"/>
    <col min="3338" max="3340" width="13" style="49" customWidth="1"/>
    <col min="3341" max="3341" width="14.5" style="49" customWidth="1"/>
    <col min="3342" max="3343" width="13.5" style="49" customWidth="1"/>
    <col min="3344" max="3344" width="2.5" style="49" customWidth="1"/>
    <col min="3345" max="3345" width="13.5" style="49" customWidth="1"/>
    <col min="3346" max="3346" width="10.5" style="49" customWidth="1"/>
    <col min="3347" max="3347" width="12" style="49" customWidth="1"/>
    <col min="3348" max="3348" width="11.5" style="49" customWidth="1"/>
    <col min="3349" max="3349" width="16" style="49" customWidth="1"/>
    <col min="3350" max="3351" width="10.5" style="49" customWidth="1"/>
    <col min="3352" max="3352" width="15.5" style="49" customWidth="1"/>
    <col min="3353" max="3353" width="11.5" style="49" customWidth="1"/>
    <col min="3354" max="3354" width="12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.5" style="49" customWidth="1"/>
    <col min="3359" max="3359" width="10.5" style="49" customWidth="1"/>
    <col min="3360" max="3360" width="19" style="49" customWidth="1"/>
    <col min="3361" max="3361" width="13.5" style="49" customWidth="1"/>
    <col min="3362" max="3362" width="18" style="49" customWidth="1"/>
    <col min="3363" max="3363" width="42.5" style="49" customWidth="1"/>
    <col min="3364" max="3364" width="31" style="49" customWidth="1"/>
    <col min="3365" max="3365" width="3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7.5" style="49" customWidth="1"/>
    <col min="3370" max="3370" width="11.5" style="49" customWidth="1"/>
    <col min="3371" max="3371" width="54" style="49" customWidth="1"/>
    <col min="3372" max="3372" width="43.5" style="49" customWidth="1"/>
    <col min="3373" max="3373" width="44.5" style="49" customWidth="1"/>
    <col min="3374" max="3583" width="6.5" style="49"/>
    <col min="3584" max="3585" width="2.5" style="49" customWidth="1"/>
    <col min="3586" max="3586" width="0" style="49" hidden="1" customWidth="1"/>
    <col min="3587" max="3589" width="12.5" style="49" customWidth="1"/>
    <col min="3590" max="3590" width="12" style="49" customWidth="1"/>
    <col min="3591" max="3591" width="12.5" style="49" customWidth="1"/>
    <col min="3592" max="3592" width="13.5" style="49" customWidth="1"/>
    <col min="3593" max="3593" width="0" style="49" hidden="1" customWidth="1"/>
    <col min="3594" max="3596" width="13" style="49" customWidth="1"/>
    <col min="3597" max="3597" width="14.5" style="49" customWidth="1"/>
    <col min="3598" max="3599" width="13.5" style="49" customWidth="1"/>
    <col min="3600" max="3600" width="2.5" style="49" customWidth="1"/>
    <col min="3601" max="3601" width="13.5" style="49" customWidth="1"/>
    <col min="3602" max="3602" width="10.5" style="49" customWidth="1"/>
    <col min="3603" max="3603" width="12" style="49" customWidth="1"/>
    <col min="3604" max="3604" width="11.5" style="49" customWidth="1"/>
    <col min="3605" max="3605" width="16" style="49" customWidth="1"/>
    <col min="3606" max="3607" width="10.5" style="49" customWidth="1"/>
    <col min="3608" max="3608" width="15.5" style="49" customWidth="1"/>
    <col min="3609" max="3609" width="11.5" style="49" customWidth="1"/>
    <col min="3610" max="3610" width="12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.5" style="49" customWidth="1"/>
    <col min="3615" max="3615" width="10.5" style="49" customWidth="1"/>
    <col min="3616" max="3616" width="19" style="49" customWidth="1"/>
    <col min="3617" max="3617" width="13.5" style="49" customWidth="1"/>
    <col min="3618" max="3618" width="18" style="49" customWidth="1"/>
    <col min="3619" max="3619" width="42.5" style="49" customWidth="1"/>
    <col min="3620" max="3620" width="31" style="49" customWidth="1"/>
    <col min="3621" max="3621" width="3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7.5" style="49" customWidth="1"/>
    <col min="3626" max="3626" width="11.5" style="49" customWidth="1"/>
    <col min="3627" max="3627" width="54" style="49" customWidth="1"/>
    <col min="3628" max="3628" width="43.5" style="49" customWidth="1"/>
    <col min="3629" max="3629" width="44.5" style="49" customWidth="1"/>
    <col min="3630" max="3839" width="6.5" style="49"/>
    <col min="3840" max="3841" width="2.5" style="49" customWidth="1"/>
    <col min="3842" max="3842" width="0" style="49" hidden="1" customWidth="1"/>
    <col min="3843" max="3845" width="12.5" style="49" customWidth="1"/>
    <col min="3846" max="3846" width="12" style="49" customWidth="1"/>
    <col min="3847" max="3847" width="12.5" style="49" customWidth="1"/>
    <col min="3848" max="3848" width="13.5" style="49" customWidth="1"/>
    <col min="3849" max="3849" width="0" style="49" hidden="1" customWidth="1"/>
    <col min="3850" max="3852" width="13" style="49" customWidth="1"/>
    <col min="3853" max="3853" width="14.5" style="49" customWidth="1"/>
    <col min="3854" max="3855" width="13.5" style="49" customWidth="1"/>
    <col min="3856" max="3856" width="2.5" style="49" customWidth="1"/>
    <col min="3857" max="3857" width="13.5" style="49" customWidth="1"/>
    <col min="3858" max="3858" width="10.5" style="49" customWidth="1"/>
    <col min="3859" max="3859" width="12" style="49" customWidth="1"/>
    <col min="3860" max="3860" width="11.5" style="49" customWidth="1"/>
    <col min="3861" max="3861" width="16" style="49" customWidth="1"/>
    <col min="3862" max="3863" width="10.5" style="49" customWidth="1"/>
    <col min="3864" max="3864" width="15.5" style="49" customWidth="1"/>
    <col min="3865" max="3865" width="11.5" style="49" customWidth="1"/>
    <col min="3866" max="3866" width="12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.5" style="49" customWidth="1"/>
    <col min="3871" max="3871" width="10.5" style="49" customWidth="1"/>
    <col min="3872" max="3872" width="19" style="49" customWidth="1"/>
    <col min="3873" max="3873" width="13.5" style="49" customWidth="1"/>
    <col min="3874" max="3874" width="18" style="49" customWidth="1"/>
    <col min="3875" max="3875" width="42.5" style="49" customWidth="1"/>
    <col min="3876" max="3876" width="31" style="49" customWidth="1"/>
    <col min="3877" max="3877" width="3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7.5" style="49" customWidth="1"/>
    <col min="3882" max="3882" width="11.5" style="49" customWidth="1"/>
    <col min="3883" max="3883" width="54" style="49" customWidth="1"/>
    <col min="3884" max="3884" width="43.5" style="49" customWidth="1"/>
    <col min="3885" max="3885" width="44.5" style="49" customWidth="1"/>
    <col min="3886" max="4095" width="6.5" style="49"/>
    <col min="4096" max="4097" width="2.5" style="49" customWidth="1"/>
    <col min="4098" max="4098" width="0" style="49" hidden="1" customWidth="1"/>
    <col min="4099" max="4101" width="12.5" style="49" customWidth="1"/>
    <col min="4102" max="4102" width="12" style="49" customWidth="1"/>
    <col min="4103" max="4103" width="12.5" style="49" customWidth="1"/>
    <col min="4104" max="4104" width="13.5" style="49" customWidth="1"/>
    <col min="4105" max="4105" width="0" style="49" hidden="1" customWidth="1"/>
    <col min="4106" max="4108" width="13" style="49" customWidth="1"/>
    <col min="4109" max="4109" width="14.5" style="49" customWidth="1"/>
    <col min="4110" max="4111" width="13.5" style="49" customWidth="1"/>
    <col min="4112" max="4112" width="2.5" style="49" customWidth="1"/>
    <col min="4113" max="4113" width="13.5" style="49" customWidth="1"/>
    <col min="4114" max="4114" width="10.5" style="49" customWidth="1"/>
    <col min="4115" max="4115" width="12" style="49" customWidth="1"/>
    <col min="4116" max="4116" width="11.5" style="49" customWidth="1"/>
    <col min="4117" max="4117" width="16" style="49" customWidth="1"/>
    <col min="4118" max="4119" width="10.5" style="49" customWidth="1"/>
    <col min="4120" max="4120" width="15.5" style="49" customWidth="1"/>
    <col min="4121" max="4121" width="11.5" style="49" customWidth="1"/>
    <col min="4122" max="4122" width="12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.5" style="49" customWidth="1"/>
    <col min="4127" max="4127" width="10.5" style="49" customWidth="1"/>
    <col min="4128" max="4128" width="19" style="49" customWidth="1"/>
    <col min="4129" max="4129" width="13.5" style="49" customWidth="1"/>
    <col min="4130" max="4130" width="18" style="49" customWidth="1"/>
    <col min="4131" max="4131" width="42.5" style="49" customWidth="1"/>
    <col min="4132" max="4132" width="31" style="49" customWidth="1"/>
    <col min="4133" max="4133" width="3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7.5" style="49" customWidth="1"/>
    <col min="4138" max="4138" width="11.5" style="49" customWidth="1"/>
    <col min="4139" max="4139" width="54" style="49" customWidth="1"/>
    <col min="4140" max="4140" width="43.5" style="49" customWidth="1"/>
    <col min="4141" max="4141" width="44.5" style="49" customWidth="1"/>
    <col min="4142" max="4351" width="6.5" style="49"/>
    <col min="4352" max="4353" width="2.5" style="49" customWidth="1"/>
    <col min="4354" max="4354" width="0" style="49" hidden="1" customWidth="1"/>
    <col min="4355" max="4357" width="12.5" style="49" customWidth="1"/>
    <col min="4358" max="4358" width="12" style="49" customWidth="1"/>
    <col min="4359" max="4359" width="12.5" style="49" customWidth="1"/>
    <col min="4360" max="4360" width="13.5" style="49" customWidth="1"/>
    <col min="4361" max="4361" width="0" style="49" hidden="1" customWidth="1"/>
    <col min="4362" max="4364" width="13" style="49" customWidth="1"/>
    <col min="4365" max="4365" width="14.5" style="49" customWidth="1"/>
    <col min="4366" max="4367" width="13.5" style="49" customWidth="1"/>
    <col min="4368" max="4368" width="2.5" style="49" customWidth="1"/>
    <col min="4369" max="4369" width="13.5" style="49" customWidth="1"/>
    <col min="4370" max="4370" width="10.5" style="49" customWidth="1"/>
    <col min="4371" max="4371" width="12" style="49" customWidth="1"/>
    <col min="4372" max="4372" width="11.5" style="49" customWidth="1"/>
    <col min="4373" max="4373" width="16" style="49" customWidth="1"/>
    <col min="4374" max="4375" width="10.5" style="49" customWidth="1"/>
    <col min="4376" max="4376" width="15.5" style="49" customWidth="1"/>
    <col min="4377" max="4377" width="11.5" style="49" customWidth="1"/>
    <col min="4378" max="4378" width="12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.5" style="49" customWidth="1"/>
    <col min="4383" max="4383" width="10.5" style="49" customWidth="1"/>
    <col min="4384" max="4384" width="19" style="49" customWidth="1"/>
    <col min="4385" max="4385" width="13.5" style="49" customWidth="1"/>
    <col min="4386" max="4386" width="18" style="49" customWidth="1"/>
    <col min="4387" max="4387" width="42.5" style="49" customWidth="1"/>
    <col min="4388" max="4388" width="31" style="49" customWidth="1"/>
    <col min="4389" max="4389" width="3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7.5" style="49" customWidth="1"/>
    <col min="4394" max="4394" width="11.5" style="49" customWidth="1"/>
    <col min="4395" max="4395" width="54" style="49" customWidth="1"/>
    <col min="4396" max="4396" width="43.5" style="49" customWidth="1"/>
    <col min="4397" max="4397" width="44.5" style="49" customWidth="1"/>
    <col min="4398" max="4607" width="6.5" style="49"/>
    <col min="4608" max="4609" width="2.5" style="49" customWidth="1"/>
    <col min="4610" max="4610" width="0" style="49" hidden="1" customWidth="1"/>
    <col min="4611" max="4613" width="12.5" style="49" customWidth="1"/>
    <col min="4614" max="4614" width="12" style="49" customWidth="1"/>
    <col min="4615" max="4615" width="12.5" style="49" customWidth="1"/>
    <col min="4616" max="4616" width="13.5" style="49" customWidth="1"/>
    <col min="4617" max="4617" width="0" style="49" hidden="1" customWidth="1"/>
    <col min="4618" max="4620" width="13" style="49" customWidth="1"/>
    <col min="4621" max="4621" width="14.5" style="49" customWidth="1"/>
    <col min="4622" max="4623" width="13.5" style="49" customWidth="1"/>
    <col min="4624" max="4624" width="2.5" style="49" customWidth="1"/>
    <col min="4625" max="4625" width="13.5" style="49" customWidth="1"/>
    <col min="4626" max="4626" width="10.5" style="49" customWidth="1"/>
    <col min="4627" max="4627" width="12" style="49" customWidth="1"/>
    <col min="4628" max="4628" width="11.5" style="49" customWidth="1"/>
    <col min="4629" max="4629" width="16" style="49" customWidth="1"/>
    <col min="4630" max="4631" width="10.5" style="49" customWidth="1"/>
    <col min="4632" max="4632" width="15.5" style="49" customWidth="1"/>
    <col min="4633" max="4633" width="11.5" style="49" customWidth="1"/>
    <col min="4634" max="4634" width="12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.5" style="49" customWidth="1"/>
    <col min="4639" max="4639" width="10.5" style="49" customWidth="1"/>
    <col min="4640" max="4640" width="19" style="49" customWidth="1"/>
    <col min="4641" max="4641" width="13.5" style="49" customWidth="1"/>
    <col min="4642" max="4642" width="18" style="49" customWidth="1"/>
    <col min="4643" max="4643" width="42.5" style="49" customWidth="1"/>
    <col min="4644" max="4644" width="31" style="49" customWidth="1"/>
    <col min="4645" max="4645" width="3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7.5" style="49" customWidth="1"/>
    <col min="4650" max="4650" width="11.5" style="49" customWidth="1"/>
    <col min="4651" max="4651" width="54" style="49" customWidth="1"/>
    <col min="4652" max="4652" width="43.5" style="49" customWidth="1"/>
    <col min="4653" max="4653" width="44.5" style="49" customWidth="1"/>
    <col min="4654" max="4863" width="6.5" style="49"/>
    <col min="4864" max="4865" width="2.5" style="49" customWidth="1"/>
    <col min="4866" max="4866" width="0" style="49" hidden="1" customWidth="1"/>
    <col min="4867" max="4869" width="12.5" style="49" customWidth="1"/>
    <col min="4870" max="4870" width="12" style="49" customWidth="1"/>
    <col min="4871" max="4871" width="12.5" style="49" customWidth="1"/>
    <col min="4872" max="4872" width="13.5" style="49" customWidth="1"/>
    <col min="4873" max="4873" width="0" style="49" hidden="1" customWidth="1"/>
    <col min="4874" max="4876" width="13" style="49" customWidth="1"/>
    <col min="4877" max="4877" width="14.5" style="49" customWidth="1"/>
    <col min="4878" max="4879" width="13.5" style="49" customWidth="1"/>
    <col min="4880" max="4880" width="2.5" style="49" customWidth="1"/>
    <col min="4881" max="4881" width="13.5" style="49" customWidth="1"/>
    <col min="4882" max="4882" width="10.5" style="49" customWidth="1"/>
    <col min="4883" max="4883" width="12" style="49" customWidth="1"/>
    <col min="4884" max="4884" width="11.5" style="49" customWidth="1"/>
    <col min="4885" max="4885" width="16" style="49" customWidth="1"/>
    <col min="4886" max="4887" width="10.5" style="49" customWidth="1"/>
    <col min="4888" max="4888" width="15.5" style="49" customWidth="1"/>
    <col min="4889" max="4889" width="11.5" style="49" customWidth="1"/>
    <col min="4890" max="4890" width="12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.5" style="49" customWidth="1"/>
    <col min="4895" max="4895" width="10.5" style="49" customWidth="1"/>
    <col min="4896" max="4896" width="19" style="49" customWidth="1"/>
    <col min="4897" max="4897" width="13.5" style="49" customWidth="1"/>
    <col min="4898" max="4898" width="18" style="49" customWidth="1"/>
    <col min="4899" max="4899" width="42.5" style="49" customWidth="1"/>
    <col min="4900" max="4900" width="31" style="49" customWidth="1"/>
    <col min="4901" max="4901" width="3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7.5" style="49" customWidth="1"/>
    <col min="4906" max="4906" width="11.5" style="49" customWidth="1"/>
    <col min="4907" max="4907" width="54" style="49" customWidth="1"/>
    <col min="4908" max="4908" width="43.5" style="49" customWidth="1"/>
    <col min="4909" max="4909" width="44.5" style="49" customWidth="1"/>
    <col min="4910" max="5119" width="6.5" style="49"/>
    <col min="5120" max="5121" width="2.5" style="49" customWidth="1"/>
    <col min="5122" max="5122" width="0" style="49" hidden="1" customWidth="1"/>
    <col min="5123" max="5125" width="12.5" style="49" customWidth="1"/>
    <col min="5126" max="5126" width="12" style="49" customWidth="1"/>
    <col min="5127" max="5127" width="12.5" style="49" customWidth="1"/>
    <col min="5128" max="5128" width="13.5" style="49" customWidth="1"/>
    <col min="5129" max="5129" width="0" style="49" hidden="1" customWidth="1"/>
    <col min="5130" max="5132" width="13" style="49" customWidth="1"/>
    <col min="5133" max="5133" width="14.5" style="49" customWidth="1"/>
    <col min="5134" max="5135" width="13.5" style="49" customWidth="1"/>
    <col min="5136" max="5136" width="2.5" style="49" customWidth="1"/>
    <col min="5137" max="5137" width="13.5" style="49" customWidth="1"/>
    <col min="5138" max="5138" width="10.5" style="49" customWidth="1"/>
    <col min="5139" max="5139" width="12" style="49" customWidth="1"/>
    <col min="5140" max="5140" width="11.5" style="49" customWidth="1"/>
    <col min="5141" max="5141" width="16" style="49" customWidth="1"/>
    <col min="5142" max="5143" width="10.5" style="49" customWidth="1"/>
    <col min="5144" max="5144" width="15.5" style="49" customWidth="1"/>
    <col min="5145" max="5145" width="11.5" style="49" customWidth="1"/>
    <col min="5146" max="5146" width="12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.5" style="49" customWidth="1"/>
    <col min="5151" max="5151" width="10.5" style="49" customWidth="1"/>
    <col min="5152" max="5152" width="19" style="49" customWidth="1"/>
    <col min="5153" max="5153" width="13.5" style="49" customWidth="1"/>
    <col min="5154" max="5154" width="18" style="49" customWidth="1"/>
    <col min="5155" max="5155" width="42.5" style="49" customWidth="1"/>
    <col min="5156" max="5156" width="31" style="49" customWidth="1"/>
    <col min="5157" max="5157" width="3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7.5" style="49" customWidth="1"/>
    <col min="5162" max="5162" width="11.5" style="49" customWidth="1"/>
    <col min="5163" max="5163" width="54" style="49" customWidth="1"/>
    <col min="5164" max="5164" width="43.5" style="49" customWidth="1"/>
    <col min="5165" max="5165" width="44.5" style="49" customWidth="1"/>
    <col min="5166" max="5375" width="6.5" style="49"/>
    <col min="5376" max="5377" width="2.5" style="49" customWidth="1"/>
    <col min="5378" max="5378" width="0" style="49" hidden="1" customWidth="1"/>
    <col min="5379" max="5381" width="12.5" style="49" customWidth="1"/>
    <col min="5382" max="5382" width="12" style="49" customWidth="1"/>
    <col min="5383" max="5383" width="12.5" style="49" customWidth="1"/>
    <col min="5384" max="5384" width="13.5" style="49" customWidth="1"/>
    <col min="5385" max="5385" width="0" style="49" hidden="1" customWidth="1"/>
    <col min="5386" max="5388" width="13" style="49" customWidth="1"/>
    <col min="5389" max="5389" width="14.5" style="49" customWidth="1"/>
    <col min="5390" max="5391" width="13.5" style="49" customWidth="1"/>
    <col min="5392" max="5392" width="2.5" style="49" customWidth="1"/>
    <col min="5393" max="5393" width="13.5" style="49" customWidth="1"/>
    <col min="5394" max="5394" width="10.5" style="49" customWidth="1"/>
    <col min="5395" max="5395" width="12" style="49" customWidth="1"/>
    <col min="5396" max="5396" width="11.5" style="49" customWidth="1"/>
    <col min="5397" max="5397" width="16" style="49" customWidth="1"/>
    <col min="5398" max="5399" width="10.5" style="49" customWidth="1"/>
    <col min="5400" max="5400" width="15.5" style="49" customWidth="1"/>
    <col min="5401" max="5401" width="11.5" style="49" customWidth="1"/>
    <col min="5402" max="5402" width="12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.5" style="49" customWidth="1"/>
    <col min="5407" max="5407" width="10.5" style="49" customWidth="1"/>
    <col min="5408" max="5408" width="19" style="49" customWidth="1"/>
    <col min="5409" max="5409" width="13.5" style="49" customWidth="1"/>
    <col min="5410" max="5410" width="18" style="49" customWidth="1"/>
    <col min="5411" max="5411" width="42.5" style="49" customWidth="1"/>
    <col min="5412" max="5412" width="31" style="49" customWidth="1"/>
    <col min="5413" max="5413" width="3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7.5" style="49" customWidth="1"/>
    <col min="5418" max="5418" width="11.5" style="49" customWidth="1"/>
    <col min="5419" max="5419" width="54" style="49" customWidth="1"/>
    <col min="5420" max="5420" width="43.5" style="49" customWidth="1"/>
    <col min="5421" max="5421" width="44.5" style="49" customWidth="1"/>
    <col min="5422" max="5631" width="6.5" style="49"/>
    <col min="5632" max="5633" width="2.5" style="49" customWidth="1"/>
    <col min="5634" max="5634" width="0" style="49" hidden="1" customWidth="1"/>
    <col min="5635" max="5637" width="12.5" style="49" customWidth="1"/>
    <col min="5638" max="5638" width="12" style="49" customWidth="1"/>
    <col min="5639" max="5639" width="12.5" style="49" customWidth="1"/>
    <col min="5640" max="5640" width="13.5" style="49" customWidth="1"/>
    <col min="5641" max="5641" width="0" style="49" hidden="1" customWidth="1"/>
    <col min="5642" max="5644" width="13" style="49" customWidth="1"/>
    <col min="5645" max="5645" width="14.5" style="49" customWidth="1"/>
    <col min="5646" max="5647" width="13.5" style="49" customWidth="1"/>
    <col min="5648" max="5648" width="2.5" style="49" customWidth="1"/>
    <col min="5649" max="5649" width="13.5" style="49" customWidth="1"/>
    <col min="5650" max="5650" width="10.5" style="49" customWidth="1"/>
    <col min="5651" max="5651" width="12" style="49" customWidth="1"/>
    <col min="5652" max="5652" width="11.5" style="49" customWidth="1"/>
    <col min="5653" max="5653" width="16" style="49" customWidth="1"/>
    <col min="5654" max="5655" width="10.5" style="49" customWidth="1"/>
    <col min="5656" max="5656" width="15.5" style="49" customWidth="1"/>
    <col min="5657" max="5657" width="11.5" style="49" customWidth="1"/>
    <col min="5658" max="5658" width="12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.5" style="49" customWidth="1"/>
    <col min="5663" max="5663" width="10.5" style="49" customWidth="1"/>
    <col min="5664" max="5664" width="19" style="49" customWidth="1"/>
    <col min="5665" max="5665" width="13.5" style="49" customWidth="1"/>
    <col min="5666" max="5666" width="18" style="49" customWidth="1"/>
    <col min="5667" max="5667" width="42.5" style="49" customWidth="1"/>
    <col min="5668" max="5668" width="31" style="49" customWidth="1"/>
    <col min="5669" max="5669" width="3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7.5" style="49" customWidth="1"/>
    <col min="5674" max="5674" width="11.5" style="49" customWidth="1"/>
    <col min="5675" max="5675" width="54" style="49" customWidth="1"/>
    <col min="5676" max="5676" width="43.5" style="49" customWidth="1"/>
    <col min="5677" max="5677" width="44.5" style="49" customWidth="1"/>
    <col min="5678" max="5887" width="6.5" style="49"/>
    <col min="5888" max="5889" width="2.5" style="49" customWidth="1"/>
    <col min="5890" max="5890" width="0" style="49" hidden="1" customWidth="1"/>
    <col min="5891" max="5893" width="12.5" style="49" customWidth="1"/>
    <col min="5894" max="5894" width="12" style="49" customWidth="1"/>
    <col min="5895" max="5895" width="12.5" style="49" customWidth="1"/>
    <col min="5896" max="5896" width="13.5" style="49" customWidth="1"/>
    <col min="5897" max="5897" width="0" style="49" hidden="1" customWidth="1"/>
    <col min="5898" max="5900" width="13" style="49" customWidth="1"/>
    <col min="5901" max="5901" width="14.5" style="49" customWidth="1"/>
    <col min="5902" max="5903" width="13.5" style="49" customWidth="1"/>
    <col min="5904" max="5904" width="2.5" style="49" customWidth="1"/>
    <col min="5905" max="5905" width="13.5" style="49" customWidth="1"/>
    <col min="5906" max="5906" width="10.5" style="49" customWidth="1"/>
    <col min="5907" max="5907" width="12" style="49" customWidth="1"/>
    <col min="5908" max="5908" width="11.5" style="49" customWidth="1"/>
    <col min="5909" max="5909" width="16" style="49" customWidth="1"/>
    <col min="5910" max="5911" width="10.5" style="49" customWidth="1"/>
    <col min="5912" max="5912" width="15.5" style="49" customWidth="1"/>
    <col min="5913" max="5913" width="11.5" style="49" customWidth="1"/>
    <col min="5914" max="5914" width="12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.5" style="49" customWidth="1"/>
    <col min="5919" max="5919" width="10.5" style="49" customWidth="1"/>
    <col min="5920" max="5920" width="19" style="49" customWidth="1"/>
    <col min="5921" max="5921" width="13.5" style="49" customWidth="1"/>
    <col min="5922" max="5922" width="18" style="49" customWidth="1"/>
    <col min="5923" max="5923" width="42.5" style="49" customWidth="1"/>
    <col min="5924" max="5924" width="31" style="49" customWidth="1"/>
    <col min="5925" max="5925" width="3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7.5" style="49" customWidth="1"/>
    <col min="5930" max="5930" width="11.5" style="49" customWidth="1"/>
    <col min="5931" max="5931" width="54" style="49" customWidth="1"/>
    <col min="5932" max="5932" width="43.5" style="49" customWidth="1"/>
    <col min="5933" max="5933" width="44.5" style="49" customWidth="1"/>
    <col min="5934" max="6143" width="6.5" style="49"/>
    <col min="6144" max="6145" width="2.5" style="49" customWidth="1"/>
    <col min="6146" max="6146" width="0" style="49" hidden="1" customWidth="1"/>
    <col min="6147" max="6149" width="12.5" style="49" customWidth="1"/>
    <col min="6150" max="6150" width="12" style="49" customWidth="1"/>
    <col min="6151" max="6151" width="12.5" style="49" customWidth="1"/>
    <col min="6152" max="6152" width="13.5" style="49" customWidth="1"/>
    <col min="6153" max="6153" width="0" style="49" hidden="1" customWidth="1"/>
    <col min="6154" max="6156" width="13" style="49" customWidth="1"/>
    <col min="6157" max="6157" width="14.5" style="49" customWidth="1"/>
    <col min="6158" max="6159" width="13.5" style="49" customWidth="1"/>
    <col min="6160" max="6160" width="2.5" style="49" customWidth="1"/>
    <col min="6161" max="6161" width="13.5" style="49" customWidth="1"/>
    <col min="6162" max="6162" width="10.5" style="49" customWidth="1"/>
    <col min="6163" max="6163" width="12" style="49" customWidth="1"/>
    <col min="6164" max="6164" width="11.5" style="49" customWidth="1"/>
    <col min="6165" max="6165" width="16" style="49" customWidth="1"/>
    <col min="6166" max="6167" width="10.5" style="49" customWidth="1"/>
    <col min="6168" max="6168" width="15.5" style="49" customWidth="1"/>
    <col min="6169" max="6169" width="11.5" style="49" customWidth="1"/>
    <col min="6170" max="6170" width="12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.5" style="49" customWidth="1"/>
    <col min="6175" max="6175" width="10.5" style="49" customWidth="1"/>
    <col min="6176" max="6176" width="19" style="49" customWidth="1"/>
    <col min="6177" max="6177" width="13.5" style="49" customWidth="1"/>
    <col min="6178" max="6178" width="18" style="49" customWidth="1"/>
    <col min="6179" max="6179" width="42.5" style="49" customWidth="1"/>
    <col min="6180" max="6180" width="31" style="49" customWidth="1"/>
    <col min="6181" max="6181" width="3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7.5" style="49" customWidth="1"/>
    <col min="6186" max="6186" width="11.5" style="49" customWidth="1"/>
    <col min="6187" max="6187" width="54" style="49" customWidth="1"/>
    <col min="6188" max="6188" width="43.5" style="49" customWidth="1"/>
    <col min="6189" max="6189" width="44.5" style="49" customWidth="1"/>
    <col min="6190" max="6399" width="6.5" style="49"/>
    <col min="6400" max="6401" width="2.5" style="49" customWidth="1"/>
    <col min="6402" max="6402" width="0" style="49" hidden="1" customWidth="1"/>
    <col min="6403" max="6405" width="12.5" style="49" customWidth="1"/>
    <col min="6406" max="6406" width="12" style="49" customWidth="1"/>
    <col min="6407" max="6407" width="12.5" style="49" customWidth="1"/>
    <col min="6408" max="6408" width="13.5" style="49" customWidth="1"/>
    <col min="6409" max="6409" width="0" style="49" hidden="1" customWidth="1"/>
    <col min="6410" max="6412" width="13" style="49" customWidth="1"/>
    <col min="6413" max="6413" width="14.5" style="49" customWidth="1"/>
    <col min="6414" max="6415" width="13.5" style="49" customWidth="1"/>
    <col min="6416" max="6416" width="2.5" style="49" customWidth="1"/>
    <col min="6417" max="6417" width="13.5" style="49" customWidth="1"/>
    <col min="6418" max="6418" width="10.5" style="49" customWidth="1"/>
    <col min="6419" max="6419" width="12" style="49" customWidth="1"/>
    <col min="6420" max="6420" width="11.5" style="49" customWidth="1"/>
    <col min="6421" max="6421" width="16" style="49" customWidth="1"/>
    <col min="6422" max="6423" width="10.5" style="49" customWidth="1"/>
    <col min="6424" max="6424" width="15.5" style="49" customWidth="1"/>
    <col min="6425" max="6425" width="11.5" style="49" customWidth="1"/>
    <col min="6426" max="6426" width="12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.5" style="49" customWidth="1"/>
    <col min="6431" max="6431" width="10.5" style="49" customWidth="1"/>
    <col min="6432" max="6432" width="19" style="49" customWidth="1"/>
    <col min="6433" max="6433" width="13.5" style="49" customWidth="1"/>
    <col min="6434" max="6434" width="18" style="49" customWidth="1"/>
    <col min="6435" max="6435" width="42.5" style="49" customWidth="1"/>
    <col min="6436" max="6436" width="31" style="49" customWidth="1"/>
    <col min="6437" max="6437" width="3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7.5" style="49" customWidth="1"/>
    <col min="6442" max="6442" width="11.5" style="49" customWidth="1"/>
    <col min="6443" max="6443" width="54" style="49" customWidth="1"/>
    <col min="6444" max="6444" width="43.5" style="49" customWidth="1"/>
    <col min="6445" max="6445" width="44.5" style="49" customWidth="1"/>
    <col min="6446" max="6655" width="6.5" style="49"/>
    <col min="6656" max="6657" width="2.5" style="49" customWidth="1"/>
    <col min="6658" max="6658" width="0" style="49" hidden="1" customWidth="1"/>
    <col min="6659" max="6661" width="12.5" style="49" customWidth="1"/>
    <col min="6662" max="6662" width="12" style="49" customWidth="1"/>
    <col min="6663" max="6663" width="12.5" style="49" customWidth="1"/>
    <col min="6664" max="6664" width="13.5" style="49" customWidth="1"/>
    <col min="6665" max="6665" width="0" style="49" hidden="1" customWidth="1"/>
    <col min="6666" max="6668" width="13" style="49" customWidth="1"/>
    <col min="6669" max="6669" width="14.5" style="49" customWidth="1"/>
    <col min="6670" max="6671" width="13.5" style="49" customWidth="1"/>
    <col min="6672" max="6672" width="2.5" style="49" customWidth="1"/>
    <col min="6673" max="6673" width="13.5" style="49" customWidth="1"/>
    <col min="6674" max="6674" width="10.5" style="49" customWidth="1"/>
    <col min="6675" max="6675" width="12" style="49" customWidth="1"/>
    <col min="6676" max="6676" width="11.5" style="49" customWidth="1"/>
    <col min="6677" max="6677" width="16" style="49" customWidth="1"/>
    <col min="6678" max="6679" width="10.5" style="49" customWidth="1"/>
    <col min="6680" max="6680" width="15.5" style="49" customWidth="1"/>
    <col min="6681" max="6681" width="11.5" style="49" customWidth="1"/>
    <col min="6682" max="6682" width="12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.5" style="49" customWidth="1"/>
    <col min="6687" max="6687" width="10.5" style="49" customWidth="1"/>
    <col min="6688" max="6688" width="19" style="49" customWidth="1"/>
    <col min="6689" max="6689" width="13.5" style="49" customWidth="1"/>
    <col min="6690" max="6690" width="18" style="49" customWidth="1"/>
    <col min="6691" max="6691" width="42.5" style="49" customWidth="1"/>
    <col min="6692" max="6692" width="31" style="49" customWidth="1"/>
    <col min="6693" max="6693" width="3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7.5" style="49" customWidth="1"/>
    <col min="6698" max="6698" width="11.5" style="49" customWidth="1"/>
    <col min="6699" max="6699" width="54" style="49" customWidth="1"/>
    <col min="6700" max="6700" width="43.5" style="49" customWidth="1"/>
    <col min="6701" max="6701" width="44.5" style="49" customWidth="1"/>
    <col min="6702" max="6911" width="6.5" style="49"/>
    <col min="6912" max="6913" width="2.5" style="49" customWidth="1"/>
    <col min="6914" max="6914" width="0" style="49" hidden="1" customWidth="1"/>
    <col min="6915" max="6917" width="12.5" style="49" customWidth="1"/>
    <col min="6918" max="6918" width="12" style="49" customWidth="1"/>
    <col min="6919" max="6919" width="12.5" style="49" customWidth="1"/>
    <col min="6920" max="6920" width="13.5" style="49" customWidth="1"/>
    <col min="6921" max="6921" width="0" style="49" hidden="1" customWidth="1"/>
    <col min="6922" max="6924" width="13" style="49" customWidth="1"/>
    <col min="6925" max="6925" width="14.5" style="49" customWidth="1"/>
    <col min="6926" max="6927" width="13.5" style="49" customWidth="1"/>
    <col min="6928" max="6928" width="2.5" style="49" customWidth="1"/>
    <col min="6929" max="6929" width="13.5" style="49" customWidth="1"/>
    <col min="6930" max="6930" width="10.5" style="49" customWidth="1"/>
    <col min="6931" max="6931" width="12" style="49" customWidth="1"/>
    <col min="6932" max="6932" width="11.5" style="49" customWidth="1"/>
    <col min="6933" max="6933" width="16" style="49" customWidth="1"/>
    <col min="6934" max="6935" width="10.5" style="49" customWidth="1"/>
    <col min="6936" max="6936" width="15.5" style="49" customWidth="1"/>
    <col min="6937" max="6937" width="11.5" style="49" customWidth="1"/>
    <col min="6938" max="6938" width="12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.5" style="49" customWidth="1"/>
    <col min="6943" max="6943" width="10.5" style="49" customWidth="1"/>
    <col min="6944" max="6944" width="19" style="49" customWidth="1"/>
    <col min="6945" max="6945" width="13.5" style="49" customWidth="1"/>
    <col min="6946" max="6946" width="18" style="49" customWidth="1"/>
    <col min="6947" max="6947" width="42.5" style="49" customWidth="1"/>
    <col min="6948" max="6948" width="31" style="49" customWidth="1"/>
    <col min="6949" max="6949" width="3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7.5" style="49" customWidth="1"/>
    <col min="6954" max="6954" width="11.5" style="49" customWidth="1"/>
    <col min="6955" max="6955" width="54" style="49" customWidth="1"/>
    <col min="6956" max="6956" width="43.5" style="49" customWidth="1"/>
    <col min="6957" max="6957" width="44.5" style="49" customWidth="1"/>
    <col min="6958" max="7167" width="6.5" style="49"/>
    <col min="7168" max="7169" width="2.5" style="49" customWidth="1"/>
    <col min="7170" max="7170" width="0" style="49" hidden="1" customWidth="1"/>
    <col min="7171" max="7173" width="12.5" style="49" customWidth="1"/>
    <col min="7174" max="7174" width="12" style="49" customWidth="1"/>
    <col min="7175" max="7175" width="12.5" style="49" customWidth="1"/>
    <col min="7176" max="7176" width="13.5" style="49" customWidth="1"/>
    <col min="7177" max="7177" width="0" style="49" hidden="1" customWidth="1"/>
    <col min="7178" max="7180" width="13" style="49" customWidth="1"/>
    <col min="7181" max="7181" width="14.5" style="49" customWidth="1"/>
    <col min="7182" max="7183" width="13.5" style="49" customWidth="1"/>
    <col min="7184" max="7184" width="2.5" style="49" customWidth="1"/>
    <col min="7185" max="7185" width="13.5" style="49" customWidth="1"/>
    <col min="7186" max="7186" width="10.5" style="49" customWidth="1"/>
    <col min="7187" max="7187" width="12" style="49" customWidth="1"/>
    <col min="7188" max="7188" width="11.5" style="49" customWidth="1"/>
    <col min="7189" max="7189" width="16" style="49" customWidth="1"/>
    <col min="7190" max="7191" width="10.5" style="49" customWidth="1"/>
    <col min="7192" max="7192" width="15.5" style="49" customWidth="1"/>
    <col min="7193" max="7193" width="11.5" style="49" customWidth="1"/>
    <col min="7194" max="7194" width="12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.5" style="49" customWidth="1"/>
    <col min="7199" max="7199" width="10.5" style="49" customWidth="1"/>
    <col min="7200" max="7200" width="19" style="49" customWidth="1"/>
    <col min="7201" max="7201" width="13.5" style="49" customWidth="1"/>
    <col min="7202" max="7202" width="18" style="49" customWidth="1"/>
    <col min="7203" max="7203" width="42.5" style="49" customWidth="1"/>
    <col min="7204" max="7204" width="31" style="49" customWidth="1"/>
    <col min="7205" max="7205" width="3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7.5" style="49" customWidth="1"/>
    <col min="7210" max="7210" width="11.5" style="49" customWidth="1"/>
    <col min="7211" max="7211" width="54" style="49" customWidth="1"/>
    <col min="7212" max="7212" width="43.5" style="49" customWidth="1"/>
    <col min="7213" max="7213" width="44.5" style="49" customWidth="1"/>
    <col min="7214" max="7423" width="6.5" style="49"/>
    <col min="7424" max="7425" width="2.5" style="49" customWidth="1"/>
    <col min="7426" max="7426" width="0" style="49" hidden="1" customWidth="1"/>
    <col min="7427" max="7429" width="12.5" style="49" customWidth="1"/>
    <col min="7430" max="7430" width="12" style="49" customWidth="1"/>
    <col min="7431" max="7431" width="12.5" style="49" customWidth="1"/>
    <col min="7432" max="7432" width="13.5" style="49" customWidth="1"/>
    <col min="7433" max="7433" width="0" style="49" hidden="1" customWidth="1"/>
    <col min="7434" max="7436" width="13" style="49" customWidth="1"/>
    <col min="7437" max="7437" width="14.5" style="49" customWidth="1"/>
    <col min="7438" max="7439" width="13.5" style="49" customWidth="1"/>
    <col min="7440" max="7440" width="2.5" style="49" customWidth="1"/>
    <col min="7441" max="7441" width="13.5" style="49" customWidth="1"/>
    <col min="7442" max="7442" width="10.5" style="49" customWidth="1"/>
    <col min="7443" max="7443" width="12" style="49" customWidth="1"/>
    <col min="7444" max="7444" width="11.5" style="49" customWidth="1"/>
    <col min="7445" max="7445" width="16" style="49" customWidth="1"/>
    <col min="7446" max="7447" width="10.5" style="49" customWidth="1"/>
    <col min="7448" max="7448" width="15.5" style="49" customWidth="1"/>
    <col min="7449" max="7449" width="11.5" style="49" customWidth="1"/>
    <col min="7450" max="7450" width="12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.5" style="49" customWidth="1"/>
    <col min="7455" max="7455" width="10.5" style="49" customWidth="1"/>
    <col min="7456" max="7456" width="19" style="49" customWidth="1"/>
    <col min="7457" max="7457" width="13.5" style="49" customWidth="1"/>
    <col min="7458" max="7458" width="18" style="49" customWidth="1"/>
    <col min="7459" max="7459" width="42.5" style="49" customWidth="1"/>
    <col min="7460" max="7460" width="31" style="49" customWidth="1"/>
    <col min="7461" max="7461" width="3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7.5" style="49" customWidth="1"/>
    <col min="7466" max="7466" width="11.5" style="49" customWidth="1"/>
    <col min="7467" max="7467" width="54" style="49" customWidth="1"/>
    <col min="7468" max="7468" width="43.5" style="49" customWidth="1"/>
    <col min="7469" max="7469" width="44.5" style="49" customWidth="1"/>
    <col min="7470" max="7679" width="6.5" style="49"/>
    <col min="7680" max="7681" width="2.5" style="49" customWidth="1"/>
    <col min="7682" max="7682" width="0" style="49" hidden="1" customWidth="1"/>
    <col min="7683" max="7685" width="12.5" style="49" customWidth="1"/>
    <col min="7686" max="7686" width="12" style="49" customWidth="1"/>
    <col min="7687" max="7687" width="12.5" style="49" customWidth="1"/>
    <col min="7688" max="7688" width="13.5" style="49" customWidth="1"/>
    <col min="7689" max="7689" width="0" style="49" hidden="1" customWidth="1"/>
    <col min="7690" max="7692" width="13" style="49" customWidth="1"/>
    <col min="7693" max="7693" width="14.5" style="49" customWidth="1"/>
    <col min="7694" max="7695" width="13.5" style="49" customWidth="1"/>
    <col min="7696" max="7696" width="2.5" style="49" customWidth="1"/>
    <col min="7697" max="7697" width="13.5" style="49" customWidth="1"/>
    <col min="7698" max="7698" width="10.5" style="49" customWidth="1"/>
    <col min="7699" max="7699" width="12" style="49" customWidth="1"/>
    <col min="7700" max="7700" width="11.5" style="49" customWidth="1"/>
    <col min="7701" max="7701" width="16" style="49" customWidth="1"/>
    <col min="7702" max="7703" width="10.5" style="49" customWidth="1"/>
    <col min="7704" max="7704" width="15.5" style="49" customWidth="1"/>
    <col min="7705" max="7705" width="11.5" style="49" customWidth="1"/>
    <col min="7706" max="7706" width="12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.5" style="49" customWidth="1"/>
    <col min="7711" max="7711" width="10.5" style="49" customWidth="1"/>
    <col min="7712" max="7712" width="19" style="49" customWidth="1"/>
    <col min="7713" max="7713" width="13.5" style="49" customWidth="1"/>
    <col min="7714" max="7714" width="18" style="49" customWidth="1"/>
    <col min="7715" max="7715" width="42.5" style="49" customWidth="1"/>
    <col min="7716" max="7716" width="31" style="49" customWidth="1"/>
    <col min="7717" max="7717" width="3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7.5" style="49" customWidth="1"/>
    <col min="7722" max="7722" width="11.5" style="49" customWidth="1"/>
    <col min="7723" max="7723" width="54" style="49" customWidth="1"/>
    <col min="7724" max="7724" width="43.5" style="49" customWidth="1"/>
    <col min="7725" max="7725" width="44.5" style="49" customWidth="1"/>
    <col min="7726" max="7935" width="6.5" style="49"/>
    <col min="7936" max="7937" width="2.5" style="49" customWidth="1"/>
    <col min="7938" max="7938" width="0" style="49" hidden="1" customWidth="1"/>
    <col min="7939" max="7941" width="12.5" style="49" customWidth="1"/>
    <col min="7942" max="7942" width="12" style="49" customWidth="1"/>
    <col min="7943" max="7943" width="12.5" style="49" customWidth="1"/>
    <col min="7944" max="7944" width="13.5" style="49" customWidth="1"/>
    <col min="7945" max="7945" width="0" style="49" hidden="1" customWidth="1"/>
    <col min="7946" max="7948" width="13" style="49" customWidth="1"/>
    <col min="7949" max="7949" width="14.5" style="49" customWidth="1"/>
    <col min="7950" max="7951" width="13.5" style="49" customWidth="1"/>
    <col min="7952" max="7952" width="2.5" style="49" customWidth="1"/>
    <col min="7953" max="7953" width="13.5" style="49" customWidth="1"/>
    <col min="7954" max="7954" width="10.5" style="49" customWidth="1"/>
    <col min="7955" max="7955" width="12" style="49" customWidth="1"/>
    <col min="7956" max="7956" width="11.5" style="49" customWidth="1"/>
    <col min="7957" max="7957" width="16" style="49" customWidth="1"/>
    <col min="7958" max="7959" width="10.5" style="49" customWidth="1"/>
    <col min="7960" max="7960" width="15.5" style="49" customWidth="1"/>
    <col min="7961" max="7961" width="11.5" style="49" customWidth="1"/>
    <col min="7962" max="7962" width="12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.5" style="49" customWidth="1"/>
    <col min="7967" max="7967" width="10.5" style="49" customWidth="1"/>
    <col min="7968" max="7968" width="19" style="49" customWidth="1"/>
    <col min="7969" max="7969" width="13.5" style="49" customWidth="1"/>
    <col min="7970" max="7970" width="18" style="49" customWidth="1"/>
    <col min="7971" max="7971" width="42.5" style="49" customWidth="1"/>
    <col min="7972" max="7972" width="31" style="49" customWidth="1"/>
    <col min="7973" max="7973" width="3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7.5" style="49" customWidth="1"/>
    <col min="7978" max="7978" width="11.5" style="49" customWidth="1"/>
    <col min="7979" max="7979" width="54" style="49" customWidth="1"/>
    <col min="7980" max="7980" width="43.5" style="49" customWidth="1"/>
    <col min="7981" max="7981" width="44.5" style="49" customWidth="1"/>
    <col min="7982" max="8191" width="6.5" style="49"/>
    <col min="8192" max="8193" width="2.5" style="49" customWidth="1"/>
    <col min="8194" max="8194" width="0" style="49" hidden="1" customWidth="1"/>
    <col min="8195" max="8197" width="12.5" style="49" customWidth="1"/>
    <col min="8198" max="8198" width="12" style="49" customWidth="1"/>
    <col min="8199" max="8199" width="12.5" style="49" customWidth="1"/>
    <col min="8200" max="8200" width="13.5" style="49" customWidth="1"/>
    <col min="8201" max="8201" width="0" style="49" hidden="1" customWidth="1"/>
    <col min="8202" max="8204" width="13" style="49" customWidth="1"/>
    <col min="8205" max="8205" width="14.5" style="49" customWidth="1"/>
    <col min="8206" max="8207" width="13.5" style="49" customWidth="1"/>
    <col min="8208" max="8208" width="2.5" style="49" customWidth="1"/>
    <col min="8209" max="8209" width="13.5" style="49" customWidth="1"/>
    <col min="8210" max="8210" width="10.5" style="49" customWidth="1"/>
    <col min="8211" max="8211" width="12" style="49" customWidth="1"/>
    <col min="8212" max="8212" width="11.5" style="49" customWidth="1"/>
    <col min="8213" max="8213" width="16" style="49" customWidth="1"/>
    <col min="8214" max="8215" width="10.5" style="49" customWidth="1"/>
    <col min="8216" max="8216" width="15.5" style="49" customWidth="1"/>
    <col min="8217" max="8217" width="11.5" style="49" customWidth="1"/>
    <col min="8218" max="8218" width="12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.5" style="49" customWidth="1"/>
    <col min="8223" max="8223" width="10.5" style="49" customWidth="1"/>
    <col min="8224" max="8224" width="19" style="49" customWidth="1"/>
    <col min="8225" max="8225" width="13.5" style="49" customWidth="1"/>
    <col min="8226" max="8226" width="18" style="49" customWidth="1"/>
    <col min="8227" max="8227" width="42.5" style="49" customWidth="1"/>
    <col min="8228" max="8228" width="31" style="49" customWidth="1"/>
    <col min="8229" max="8229" width="3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7.5" style="49" customWidth="1"/>
    <col min="8234" max="8234" width="11.5" style="49" customWidth="1"/>
    <col min="8235" max="8235" width="54" style="49" customWidth="1"/>
    <col min="8236" max="8236" width="43.5" style="49" customWidth="1"/>
    <col min="8237" max="8237" width="44.5" style="49" customWidth="1"/>
    <col min="8238" max="8447" width="6.5" style="49"/>
    <col min="8448" max="8449" width="2.5" style="49" customWidth="1"/>
    <col min="8450" max="8450" width="0" style="49" hidden="1" customWidth="1"/>
    <col min="8451" max="8453" width="12.5" style="49" customWidth="1"/>
    <col min="8454" max="8454" width="12" style="49" customWidth="1"/>
    <col min="8455" max="8455" width="12.5" style="49" customWidth="1"/>
    <col min="8456" max="8456" width="13.5" style="49" customWidth="1"/>
    <col min="8457" max="8457" width="0" style="49" hidden="1" customWidth="1"/>
    <col min="8458" max="8460" width="13" style="49" customWidth="1"/>
    <col min="8461" max="8461" width="14.5" style="49" customWidth="1"/>
    <col min="8462" max="8463" width="13.5" style="49" customWidth="1"/>
    <col min="8464" max="8464" width="2.5" style="49" customWidth="1"/>
    <col min="8465" max="8465" width="13.5" style="49" customWidth="1"/>
    <col min="8466" max="8466" width="10.5" style="49" customWidth="1"/>
    <col min="8467" max="8467" width="12" style="49" customWidth="1"/>
    <col min="8468" max="8468" width="11.5" style="49" customWidth="1"/>
    <col min="8469" max="8469" width="16" style="49" customWidth="1"/>
    <col min="8470" max="8471" width="10.5" style="49" customWidth="1"/>
    <col min="8472" max="8472" width="15.5" style="49" customWidth="1"/>
    <col min="8473" max="8473" width="11.5" style="49" customWidth="1"/>
    <col min="8474" max="8474" width="12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.5" style="49" customWidth="1"/>
    <col min="8479" max="8479" width="10.5" style="49" customWidth="1"/>
    <col min="8480" max="8480" width="19" style="49" customWidth="1"/>
    <col min="8481" max="8481" width="13.5" style="49" customWidth="1"/>
    <col min="8482" max="8482" width="18" style="49" customWidth="1"/>
    <col min="8483" max="8483" width="42.5" style="49" customWidth="1"/>
    <col min="8484" max="8484" width="31" style="49" customWidth="1"/>
    <col min="8485" max="8485" width="3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7.5" style="49" customWidth="1"/>
    <col min="8490" max="8490" width="11.5" style="49" customWidth="1"/>
    <col min="8491" max="8491" width="54" style="49" customWidth="1"/>
    <col min="8492" max="8492" width="43.5" style="49" customWidth="1"/>
    <col min="8493" max="8493" width="44.5" style="49" customWidth="1"/>
    <col min="8494" max="8703" width="6.5" style="49"/>
    <col min="8704" max="8705" width="2.5" style="49" customWidth="1"/>
    <col min="8706" max="8706" width="0" style="49" hidden="1" customWidth="1"/>
    <col min="8707" max="8709" width="12.5" style="49" customWidth="1"/>
    <col min="8710" max="8710" width="12" style="49" customWidth="1"/>
    <col min="8711" max="8711" width="12.5" style="49" customWidth="1"/>
    <col min="8712" max="8712" width="13.5" style="49" customWidth="1"/>
    <col min="8713" max="8713" width="0" style="49" hidden="1" customWidth="1"/>
    <col min="8714" max="8716" width="13" style="49" customWidth="1"/>
    <col min="8717" max="8717" width="14.5" style="49" customWidth="1"/>
    <col min="8718" max="8719" width="13.5" style="49" customWidth="1"/>
    <col min="8720" max="8720" width="2.5" style="49" customWidth="1"/>
    <col min="8721" max="8721" width="13.5" style="49" customWidth="1"/>
    <col min="8722" max="8722" width="10.5" style="49" customWidth="1"/>
    <col min="8723" max="8723" width="12" style="49" customWidth="1"/>
    <col min="8724" max="8724" width="11.5" style="49" customWidth="1"/>
    <col min="8725" max="8725" width="16" style="49" customWidth="1"/>
    <col min="8726" max="8727" width="10.5" style="49" customWidth="1"/>
    <col min="8728" max="8728" width="15.5" style="49" customWidth="1"/>
    <col min="8729" max="8729" width="11.5" style="49" customWidth="1"/>
    <col min="8730" max="8730" width="12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.5" style="49" customWidth="1"/>
    <col min="8735" max="8735" width="10.5" style="49" customWidth="1"/>
    <col min="8736" max="8736" width="19" style="49" customWidth="1"/>
    <col min="8737" max="8737" width="13.5" style="49" customWidth="1"/>
    <col min="8738" max="8738" width="18" style="49" customWidth="1"/>
    <col min="8739" max="8739" width="42.5" style="49" customWidth="1"/>
    <col min="8740" max="8740" width="31" style="49" customWidth="1"/>
    <col min="8741" max="8741" width="3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7.5" style="49" customWidth="1"/>
    <col min="8746" max="8746" width="11.5" style="49" customWidth="1"/>
    <col min="8747" max="8747" width="54" style="49" customWidth="1"/>
    <col min="8748" max="8748" width="43.5" style="49" customWidth="1"/>
    <col min="8749" max="8749" width="44.5" style="49" customWidth="1"/>
    <col min="8750" max="8959" width="6.5" style="49"/>
    <col min="8960" max="8961" width="2.5" style="49" customWidth="1"/>
    <col min="8962" max="8962" width="0" style="49" hidden="1" customWidth="1"/>
    <col min="8963" max="8965" width="12.5" style="49" customWidth="1"/>
    <col min="8966" max="8966" width="12" style="49" customWidth="1"/>
    <col min="8967" max="8967" width="12.5" style="49" customWidth="1"/>
    <col min="8968" max="8968" width="13.5" style="49" customWidth="1"/>
    <col min="8969" max="8969" width="0" style="49" hidden="1" customWidth="1"/>
    <col min="8970" max="8972" width="13" style="49" customWidth="1"/>
    <col min="8973" max="8973" width="14.5" style="49" customWidth="1"/>
    <col min="8974" max="8975" width="13.5" style="49" customWidth="1"/>
    <col min="8976" max="8976" width="2.5" style="49" customWidth="1"/>
    <col min="8977" max="8977" width="13.5" style="49" customWidth="1"/>
    <col min="8978" max="8978" width="10.5" style="49" customWidth="1"/>
    <col min="8979" max="8979" width="12" style="49" customWidth="1"/>
    <col min="8980" max="8980" width="11.5" style="49" customWidth="1"/>
    <col min="8981" max="8981" width="16" style="49" customWidth="1"/>
    <col min="8982" max="8983" width="10.5" style="49" customWidth="1"/>
    <col min="8984" max="8984" width="15.5" style="49" customWidth="1"/>
    <col min="8985" max="8985" width="11.5" style="49" customWidth="1"/>
    <col min="8986" max="8986" width="12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.5" style="49" customWidth="1"/>
    <col min="8991" max="8991" width="10.5" style="49" customWidth="1"/>
    <col min="8992" max="8992" width="19" style="49" customWidth="1"/>
    <col min="8993" max="8993" width="13.5" style="49" customWidth="1"/>
    <col min="8994" max="8994" width="18" style="49" customWidth="1"/>
    <col min="8995" max="8995" width="42.5" style="49" customWidth="1"/>
    <col min="8996" max="8996" width="31" style="49" customWidth="1"/>
    <col min="8997" max="8997" width="3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7.5" style="49" customWidth="1"/>
    <col min="9002" max="9002" width="11.5" style="49" customWidth="1"/>
    <col min="9003" max="9003" width="54" style="49" customWidth="1"/>
    <col min="9004" max="9004" width="43.5" style="49" customWidth="1"/>
    <col min="9005" max="9005" width="44.5" style="49" customWidth="1"/>
    <col min="9006" max="9215" width="6.5" style="49"/>
    <col min="9216" max="9217" width="2.5" style="49" customWidth="1"/>
    <col min="9218" max="9218" width="0" style="49" hidden="1" customWidth="1"/>
    <col min="9219" max="9221" width="12.5" style="49" customWidth="1"/>
    <col min="9222" max="9222" width="12" style="49" customWidth="1"/>
    <col min="9223" max="9223" width="12.5" style="49" customWidth="1"/>
    <col min="9224" max="9224" width="13.5" style="49" customWidth="1"/>
    <col min="9225" max="9225" width="0" style="49" hidden="1" customWidth="1"/>
    <col min="9226" max="9228" width="13" style="49" customWidth="1"/>
    <col min="9229" max="9229" width="14.5" style="49" customWidth="1"/>
    <col min="9230" max="9231" width="13.5" style="49" customWidth="1"/>
    <col min="9232" max="9232" width="2.5" style="49" customWidth="1"/>
    <col min="9233" max="9233" width="13.5" style="49" customWidth="1"/>
    <col min="9234" max="9234" width="10.5" style="49" customWidth="1"/>
    <col min="9235" max="9235" width="12" style="49" customWidth="1"/>
    <col min="9236" max="9236" width="11.5" style="49" customWidth="1"/>
    <col min="9237" max="9237" width="16" style="49" customWidth="1"/>
    <col min="9238" max="9239" width="10.5" style="49" customWidth="1"/>
    <col min="9240" max="9240" width="15.5" style="49" customWidth="1"/>
    <col min="9241" max="9241" width="11.5" style="49" customWidth="1"/>
    <col min="9242" max="9242" width="12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.5" style="49" customWidth="1"/>
    <col min="9247" max="9247" width="10.5" style="49" customWidth="1"/>
    <col min="9248" max="9248" width="19" style="49" customWidth="1"/>
    <col min="9249" max="9249" width="13.5" style="49" customWidth="1"/>
    <col min="9250" max="9250" width="18" style="49" customWidth="1"/>
    <col min="9251" max="9251" width="42.5" style="49" customWidth="1"/>
    <col min="9252" max="9252" width="31" style="49" customWidth="1"/>
    <col min="9253" max="9253" width="3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7.5" style="49" customWidth="1"/>
    <col min="9258" max="9258" width="11.5" style="49" customWidth="1"/>
    <col min="9259" max="9259" width="54" style="49" customWidth="1"/>
    <col min="9260" max="9260" width="43.5" style="49" customWidth="1"/>
    <col min="9261" max="9261" width="44.5" style="49" customWidth="1"/>
    <col min="9262" max="9471" width="6.5" style="49"/>
    <col min="9472" max="9473" width="2.5" style="49" customWidth="1"/>
    <col min="9474" max="9474" width="0" style="49" hidden="1" customWidth="1"/>
    <col min="9475" max="9477" width="12.5" style="49" customWidth="1"/>
    <col min="9478" max="9478" width="12" style="49" customWidth="1"/>
    <col min="9479" max="9479" width="12.5" style="49" customWidth="1"/>
    <col min="9480" max="9480" width="13.5" style="49" customWidth="1"/>
    <col min="9481" max="9481" width="0" style="49" hidden="1" customWidth="1"/>
    <col min="9482" max="9484" width="13" style="49" customWidth="1"/>
    <col min="9485" max="9485" width="14.5" style="49" customWidth="1"/>
    <col min="9486" max="9487" width="13.5" style="49" customWidth="1"/>
    <col min="9488" max="9488" width="2.5" style="49" customWidth="1"/>
    <col min="9489" max="9489" width="13.5" style="49" customWidth="1"/>
    <col min="9490" max="9490" width="10.5" style="49" customWidth="1"/>
    <col min="9491" max="9491" width="12" style="49" customWidth="1"/>
    <col min="9492" max="9492" width="11.5" style="49" customWidth="1"/>
    <col min="9493" max="9493" width="16" style="49" customWidth="1"/>
    <col min="9494" max="9495" width="10.5" style="49" customWidth="1"/>
    <col min="9496" max="9496" width="15.5" style="49" customWidth="1"/>
    <col min="9497" max="9497" width="11.5" style="49" customWidth="1"/>
    <col min="9498" max="9498" width="12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.5" style="49" customWidth="1"/>
    <col min="9503" max="9503" width="10.5" style="49" customWidth="1"/>
    <col min="9504" max="9504" width="19" style="49" customWidth="1"/>
    <col min="9505" max="9505" width="13.5" style="49" customWidth="1"/>
    <col min="9506" max="9506" width="18" style="49" customWidth="1"/>
    <col min="9507" max="9507" width="42.5" style="49" customWidth="1"/>
    <col min="9508" max="9508" width="31" style="49" customWidth="1"/>
    <col min="9509" max="9509" width="3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7.5" style="49" customWidth="1"/>
    <col min="9514" max="9514" width="11.5" style="49" customWidth="1"/>
    <col min="9515" max="9515" width="54" style="49" customWidth="1"/>
    <col min="9516" max="9516" width="43.5" style="49" customWidth="1"/>
    <col min="9517" max="9517" width="44.5" style="49" customWidth="1"/>
    <col min="9518" max="9727" width="6.5" style="49"/>
    <col min="9728" max="9729" width="2.5" style="49" customWidth="1"/>
    <col min="9730" max="9730" width="0" style="49" hidden="1" customWidth="1"/>
    <col min="9731" max="9733" width="12.5" style="49" customWidth="1"/>
    <col min="9734" max="9734" width="12" style="49" customWidth="1"/>
    <col min="9735" max="9735" width="12.5" style="49" customWidth="1"/>
    <col min="9736" max="9736" width="13.5" style="49" customWidth="1"/>
    <col min="9737" max="9737" width="0" style="49" hidden="1" customWidth="1"/>
    <col min="9738" max="9740" width="13" style="49" customWidth="1"/>
    <col min="9741" max="9741" width="14.5" style="49" customWidth="1"/>
    <col min="9742" max="9743" width="13.5" style="49" customWidth="1"/>
    <col min="9744" max="9744" width="2.5" style="49" customWidth="1"/>
    <col min="9745" max="9745" width="13.5" style="49" customWidth="1"/>
    <col min="9746" max="9746" width="10.5" style="49" customWidth="1"/>
    <col min="9747" max="9747" width="12" style="49" customWidth="1"/>
    <col min="9748" max="9748" width="11.5" style="49" customWidth="1"/>
    <col min="9749" max="9749" width="16" style="49" customWidth="1"/>
    <col min="9750" max="9751" width="10.5" style="49" customWidth="1"/>
    <col min="9752" max="9752" width="15.5" style="49" customWidth="1"/>
    <col min="9753" max="9753" width="11.5" style="49" customWidth="1"/>
    <col min="9754" max="9754" width="12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.5" style="49" customWidth="1"/>
    <col min="9759" max="9759" width="10.5" style="49" customWidth="1"/>
    <col min="9760" max="9760" width="19" style="49" customWidth="1"/>
    <col min="9761" max="9761" width="13.5" style="49" customWidth="1"/>
    <col min="9762" max="9762" width="18" style="49" customWidth="1"/>
    <col min="9763" max="9763" width="42.5" style="49" customWidth="1"/>
    <col min="9764" max="9764" width="31" style="49" customWidth="1"/>
    <col min="9765" max="9765" width="3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7.5" style="49" customWidth="1"/>
    <col min="9770" max="9770" width="11.5" style="49" customWidth="1"/>
    <col min="9771" max="9771" width="54" style="49" customWidth="1"/>
    <col min="9772" max="9772" width="43.5" style="49" customWidth="1"/>
    <col min="9773" max="9773" width="44.5" style="49" customWidth="1"/>
    <col min="9774" max="9983" width="6.5" style="49"/>
    <col min="9984" max="9985" width="2.5" style="49" customWidth="1"/>
    <col min="9986" max="9986" width="0" style="49" hidden="1" customWidth="1"/>
    <col min="9987" max="9989" width="12.5" style="49" customWidth="1"/>
    <col min="9990" max="9990" width="12" style="49" customWidth="1"/>
    <col min="9991" max="9991" width="12.5" style="49" customWidth="1"/>
    <col min="9992" max="9992" width="13.5" style="49" customWidth="1"/>
    <col min="9993" max="9993" width="0" style="49" hidden="1" customWidth="1"/>
    <col min="9994" max="9996" width="13" style="49" customWidth="1"/>
    <col min="9997" max="9997" width="14.5" style="49" customWidth="1"/>
    <col min="9998" max="9999" width="13.5" style="49" customWidth="1"/>
    <col min="10000" max="10000" width="2.5" style="49" customWidth="1"/>
    <col min="10001" max="10001" width="13.5" style="49" customWidth="1"/>
    <col min="10002" max="10002" width="10.5" style="49" customWidth="1"/>
    <col min="10003" max="10003" width="12" style="49" customWidth="1"/>
    <col min="10004" max="10004" width="11.5" style="49" customWidth="1"/>
    <col min="10005" max="10005" width="16" style="49" customWidth="1"/>
    <col min="10006" max="10007" width="10.5" style="49" customWidth="1"/>
    <col min="10008" max="10008" width="15.5" style="49" customWidth="1"/>
    <col min="10009" max="10009" width="11.5" style="49" customWidth="1"/>
    <col min="10010" max="10010" width="12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.5" style="49" customWidth="1"/>
    <col min="10015" max="10015" width="10.5" style="49" customWidth="1"/>
    <col min="10016" max="10016" width="19" style="49" customWidth="1"/>
    <col min="10017" max="10017" width="13.5" style="49" customWidth="1"/>
    <col min="10018" max="10018" width="18" style="49" customWidth="1"/>
    <col min="10019" max="10019" width="42.5" style="49" customWidth="1"/>
    <col min="10020" max="10020" width="31" style="49" customWidth="1"/>
    <col min="10021" max="10021" width="3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7.5" style="49" customWidth="1"/>
    <col min="10026" max="10026" width="11.5" style="49" customWidth="1"/>
    <col min="10027" max="10027" width="54" style="49" customWidth="1"/>
    <col min="10028" max="10028" width="43.5" style="49" customWidth="1"/>
    <col min="10029" max="10029" width="44.5" style="49" customWidth="1"/>
    <col min="10030" max="10239" width="6.5" style="49"/>
    <col min="10240" max="10241" width="2.5" style="49" customWidth="1"/>
    <col min="10242" max="10242" width="0" style="49" hidden="1" customWidth="1"/>
    <col min="10243" max="10245" width="12.5" style="49" customWidth="1"/>
    <col min="10246" max="10246" width="12" style="49" customWidth="1"/>
    <col min="10247" max="10247" width="12.5" style="49" customWidth="1"/>
    <col min="10248" max="10248" width="13.5" style="49" customWidth="1"/>
    <col min="10249" max="10249" width="0" style="49" hidden="1" customWidth="1"/>
    <col min="10250" max="10252" width="13" style="49" customWidth="1"/>
    <col min="10253" max="10253" width="14.5" style="49" customWidth="1"/>
    <col min="10254" max="10255" width="13.5" style="49" customWidth="1"/>
    <col min="10256" max="10256" width="2.5" style="49" customWidth="1"/>
    <col min="10257" max="10257" width="13.5" style="49" customWidth="1"/>
    <col min="10258" max="10258" width="10.5" style="49" customWidth="1"/>
    <col min="10259" max="10259" width="12" style="49" customWidth="1"/>
    <col min="10260" max="10260" width="11.5" style="49" customWidth="1"/>
    <col min="10261" max="10261" width="16" style="49" customWidth="1"/>
    <col min="10262" max="10263" width="10.5" style="49" customWidth="1"/>
    <col min="10264" max="10264" width="15.5" style="49" customWidth="1"/>
    <col min="10265" max="10265" width="11.5" style="49" customWidth="1"/>
    <col min="10266" max="10266" width="12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.5" style="49" customWidth="1"/>
    <col min="10271" max="10271" width="10.5" style="49" customWidth="1"/>
    <col min="10272" max="10272" width="19" style="49" customWidth="1"/>
    <col min="10273" max="10273" width="13.5" style="49" customWidth="1"/>
    <col min="10274" max="10274" width="18" style="49" customWidth="1"/>
    <col min="10275" max="10275" width="42.5" style="49" customWidth="1"/>
    <col min="10276" max="10276" width="31" style="49" customWidth="1"/>
    <col min="10277" max="10277" width="3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7.5" style="49" customWidth="1"/>
    <col min="10282" max="10282" width="11.5" style="49" customWidth="1"/>
    <col min="10283" max="10283" width="54" style="49" customWidth="1"/>
    <col min="10284" max="10284" width="43.5" style="49" customWidth="1"/>
    <col min="10285" max="10285" width="44.5" style="49" customWidth="1"/>
    <col min="10286" max="10495" width="6.5" style="49"/>
    <col min="10496" max="10497" width="2.5" style="49" customWidth="1"/>
    <col min="10498" max="10498" width="0" style="49" hidden="1" customWidth="1"/>
    <col min="10499" max="10501" width="12.5" style="49" customWidth="1"/>
    <col min="10502" max="10502" width="12" style="49" customWidth="1"/>
    <col min="10503" max="10503" width="12.5" style="49" customWidth="1"/>
    <col min="10504" max="10504" width="13.5" style="49" customWidth="1"/>
    <col min="10505" max="10505" width="0" style="49" hidden="1" customWidth="1"/>
    <col min="10506" max="10508" width="13" style="49" customWidth="1"/>
    <col min="10509" max="10509" width="14.5" style="49" customWidth="1"/>
    <col min="10510" max="10511" width="13.5" style="49" customWidth="1"/>
    <col min="10512" max="10512" width="2.5" style="49" customWidth="1"/>
    <col min="10513" max="10513" width="13.5" style="49" customWidth="1"/>
    <col min="10514" max="10514" width="10.5" style="49" customWidth="1"/>
    <col min="10515" max="10515" width="12" style="49" customWidth="1"/>
    <col min="10516" max="10516" width="11.5" style="49" customWidth="1"/>
    <col min="10517" max="10517" width="16" style="49" customWidth="1"/>
    <col min="10518" max="10519" width="10.5" style="49" customWidth="1"/>
    <col min="10520" max="10520" width="15.5" style="49" customWidth="1"/>
    <col min="10521" max="10521" width="11.5" style="49" customWidth="1"/>
    <col min="10522" max="10522" width="12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.5" style="49" customWidth="1"/>
    <col min="10527" max="10527" width="10.5" style="49" customWidth="1"/>
    <col min="10528" max="10528" width="19" style="49" customWidth="1"/>
    <col min="10529" max="10529" width="13.5" style="49" customWidth="1"/>
    <col min="10530" max="10530" width="18" style="49" customWidth="1"/>
    <col min="10531" max="10531" width="42.5" style="49" customWidth="1"/>
    <col min="10532" max="10532" width="31" style="49" customWidth="1"/>
    <col min="10533" max="10533" width="3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7.5" style="49" customWidth="1"/>
    <col min="10538" max="10538" width="11.5" style="49" customWidth="1"/>
    <col min="10539" max="10539" width="54" style="49" customWidth="1"/>
    <col min="10540" max="10540" width="43.5" style="49" customWidth="1"/>
    <col min="10541" max="10541" width="44.5" style="49" customWidth="1"/>
    <col min="10542" max="10751" width="6.5" style="49"/>
    <col min="10752" max="10753" width="2.5" style="49" customWidth="1"/>
    <col min="10754" max="10754" width="0" style="49" hidden="1" customWidth="1"/>
    <col min="10755" max="10757" width="12.5" style="49" customWidth="1"/>
    <col min="10758" max="10758" width="12" style="49" customWidth="1"/>
    <col min="10759" max="10759" width="12.5" style="49" customWidth="1"/>
    <col min="10760" max="10760" width="13.5" style="49" customWidth="1"/>
    <col min="10761" max="10761" width="0" style="49" hidden="1" customWidth="1"/>
    <col min="10762" max="10764" width="13" style="49" customWidth="1"/>
    <col min="10765" max="10765" width="14.5" style="49" customWidth="1"/>
    <col min="10766" max="10767" width="13.5" style="49" customWidth="1"/>
    <col min="10768" max="10768" width="2.5" style="49" customWidth="1"/>
    <col min="10769" max="10769" width="13.5" style="49" customWidth="1"/>
    <col min="10770" max="10770" width="10.5" style="49" customWidth="1"/>
    <col min="10771" max="10771" width="12" style="49" customWidth="1"/>
    <col min="10772" max="10772" width="11.5" style="49" customWidth="1"/>
    <col min="10773" max="10773" width="16" style="49" customWidth="1"/>
    <col min="10774" max="10775" width="10.5" style="49" customWidth="1"/>
    <col min="10776" max="10776" width="15.5" style="49" customWidth="1"/>
    <col min="10777" max="10777" width="11.5" style="49" customWidth="1"/>
    <col min="10778" max="10778" width="12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.5" style="49" customWidth="1"/>
    <col min="10783" max="10783" width="10.5" style="49" customWidth="1"/>
    <col min="10784" max="10784" width="19" style="49" customWidth="1"/>
    <col min="10785" max="10785" width="13.5" style="49" customWidth="1"/>
    <col min="10786" max="10786" width="18" style="49" customWidth="1"/>
    <col min="10787" max="10787" width="42.5" style="49" customWidth="1"/>
    <col min="10788" max="10788" width="31" style="49" customWidth="1"/>
    <col min="10789" max="10789" width="3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7.5" style="49" customWidth="1"/>
    <col min="10794" max="10794" width="11.5" style="49" customWidth="1"/>
    <col min="10795" max="10795" width="54" style="49" customWidth="1"/>
    <col min="10796" max="10796" width="43.5" style="49" customWidth="1"/>
    <col min="10797" max="10797" width="44.5" style="49" customWidth="1"/>
    <col min="10798" max="11007" width="6.5" style="49"/>
    <col min="11008" max="11009" width="2.5" style="49" customWidth="1"/>
    <col min="11010" max="11010" width="0" style="49" hidden="1" customWidth="1"/>
    <col min="11011" max="11013" width="12.5" style="49" customWidth="1"/>
    <col min="11014" max="11014" width="12" style="49" customWidth="1"/>
    <col min="11015" max="11015" width="12.5" style="49" customWidth="1"/>
    <col min="11016" max="11016" width="13.5" style="49" customWidth="1"/>
    <col min="11017" max="11017" width="0" style="49" hidden="1" customWidth="1"/>
    <col min="11018" max="11020" width="13" style="49" customWidth="1"/>
    <col min="11021" max="11021" width="14.5" style="49" customWidth="1"/>
    <col min="11022" max="11023" width="13.5" style="49" customWidth="1"/>
    <col min="11024" max="11024" width="2.5" style="49" customWidth="1"/>
    <col min="11025" max="11025" width="13.5" style="49" customWidth="1"/>
    <col min="11026" max="11026" width="10.5" style="49" customWidth="1"/>
    <col min="11027" max="11027" width="12" style="49" customWidth="1"/>
    <col min="11028" max="11028" width="11.5" style="49" customWidth="1"/>
    <col min="11029" max="11029" width="16" style="49" customWidth="1"/>
    <col min="11030" max="11031" width="10.5" style="49" customWidth="1"/>
    <col min="11032" max="11032" width="15.5" style="49" customWidth="1"/>
    <col min="11033" max="11033" width="11.5" style="49" customWidth="1"/>
    <col min="11034" max="11034" width="12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.5" style="49" customWidth="1"/>
    <col min="11039" max="11039" width="10.5" style="49" customWidth="1"/>
    <col min="11040" max="11040" width="19" style="49" customWidth="1"/>
    <col min="11041" max="11041" width="13.5" style="49" customWidth="1"/>
    <col min="11042" max="11042" width="18" style="49" customWidth="1"/>
    <col min="11043" max="11043" width="42.5" style="49" customWidth="1"/>
    <col min="11044" max="11044" width="31" style="49" customWidth="1"/>
    <col min="11045" max="11045" width="3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7.5" style="49" customWidth="1"/>
    <col min="11050" max="11050" width="11.5" style="49" customWidth="1"/>
    <col min="11051" max="11051" width="54" style="49" customWidth="1"/>
    <col min="11052" max="11052" width="43.5" style="49" customWidth="1"/>
    <col min="11053" max="11053" width="44.5" style="49" customWidth="1"/>
    <col min="11054" max="11263" width="6.5" style="49"/>
    <col min="11264" max="11265" width="2.5" style="49" customWidth="1"/>
    <col min="11266" max="11266" width="0" style="49" hidden="1" customWidth="1"/>
    <col min="11267" max="11269" width="12.5" style="49" customWidth="1"/>
    <col min="11270" max="11270" width="12" style="49" customWidth="1"/>
    <col min="11271" max="11271" width="12.5" style="49" customWidth="1"/>
    <col min="11272" max="11272" width="13.5" style="49" customWidth="1"/>
    <col min="11273" max="11273" width="0" style="49" hidden="1" customWidth="1"/>
    <col min="11274" max="11276" width="13" style="49" customWidth="1"/>
    <col min="11277" max="11277" width="14.5" style="49" customWidth="1"/>
    <col min="11278" max="11279" width="13.5" style="49" customWidth="1"/>
    <col min="11280" max="11280" width="2.5" style="49" customWidth="1"/>
    <col min="11281" max="11281" width="13.5" style="49" customWidth="1"/>
    <col min="11282" max="11282" width="10.5" style="49" customWidth="1"/>
    <col min="11283" max="11283" width="12" style="49" customWidth="1"/>
    <col min="11284" max="11284" width="11.5" style="49" customWidth="1"/>
    <col min="11285" max="11285" width="16" style="49" customWidth="1"/>
    <col min="11286" max="11287" width="10.5" style="49" customWidth="1"/>
    <col min="11288" max="11288" width="15.5" style="49" customWidth="1"/>
    <col min="11289" max="11289" width="11.5" style="49" customWidth="1"/>
    <col min="11290" max="11290" width="12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.5" style="49" customWidth="1"/>
    <col min="11295" max="11295" width="10.5" style="49" customWidth="1"/>
    <col min="11296" max="11296" width="19" style="49" customWidth="1"/>
    <col min="11297" max="11297" width="13.5" style="49" customWidth="1"/>
    <col min="11298" max="11298" width="18" style="49" customWidth="1"/>
    <col min="11299" max="11299" width="42.5" style="49" customWidth="1"/>
    <col min="11300" max="11300" width="31" style="49" customWidth="1"/>
    <col min="11301" max="11301" width="3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7.5" style="49" customWidth="1"/>
    <col min="11306" max="11306" width="11.5" style="49" customWidth="1"/>
    <col min="11307" max="11307" width="54" style="49" customWidth="1"/>
    <col min="11308" max="11308" width="43.5" style="49" customWidth="1"/>
    <col min="11309" max="11309" width="44.5" style="49" customWidth="1"/>
    <col min="11310" max="11519" width="6.5" style="49"/>
    <col min="11520" max="11521" width="2.5" style="49" customWidth="1"/>
    <col min="11522" max="11522" width="0" style="49" hidden="1" customWidth="1"/>
    <col min="11523" max="11525" width="12.5" style="49" customWidth="1"/>
    <col min="11526" max="11526" width="12" style="49" customWidth="1"/>
    <col min="11527" max="11527" width="12.5" style="49" customWidth="1"/>
    <col min="11528" max="11528" width="13.5" style="49" customWidth="1"/>
    <col min="11529" max="11529" width="0" style="49" hidden="1" customWidth="1"/>
    <col min="11530" max="11532" width="13" style="49" customWidth="1"/>
    <col min="11533" max="11533" width="14.5" style="49" customWidth="1"/>
    <col min="11534" max="11535" width="13.5" style="49" customWidth="1"/>
    <col min="11536" max="11536" width="2.5" style="49" customWidth="1"/>
    <col min="11537" max="11537" width="13.5" style="49" customWidth="1"/>
    <col min="11538" max="11538" width="10.5" style="49" customWidth="1"/>
    <col min="11539" max="11539" width="12" style="49" customWidth="1"/>
    <col min="11540" max="11540" width="11.5" style="49" customWidth="1"/>
    <col min="11541" max="11541" width="16" style="49" customWidth="1"/>
    <col min="11542" max="11543" width="10.5" style="49" customWidth="1"/>
    <col min="11544" max="11544" width="15.5" style="49" customWidth="1"/>
    <col min="11545" max="11545" width="11.5" style="49" customWidth="1"/>
    <col min="11546" max="11546" width="12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.5" style="49" customWidth="1"/>
    <col min="11551" max="11551" width="10.5" style="49" customWidth="1"/>
    <col min="11552" max="11552" width="19" style="49" customWidth="1"/>
    <col min="11553" max="11553" width="13.5" style="49" customWidth="1"/>
    <col min="11554" max="11554" width="18" style="49" customWidth="1"/>
    <col min="11555" max="11555" width="42.5" style="49" customWidth="1"/>
    <col min="11556" max="11556" width="31" style="49" customWidth="1"/>
    <col min="11557" max="11557" width="3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7.5" style="49" customWidth="1"/>
    <col min="11562" max="11562" width="11.5" style="49" customWidth="1"/>
    <col min="11563" max="11563" width="54" style="49" customWidth="1"/>
    <col min="11564" max="11564" width="43.5" style="49" customWidth="1"/>
    <col min="11565" max="11565" width="44.5" style="49" customWidth="1"/>
    <col min="11566" max="11775" width="6.5" style="49"/>
    <col min="11776" max="11777" width="2.5" style="49" customWidth="1"/>
    <col min="11778" max="11778" width="0" style="49" hidden="1" customWidth="1"/>
    <col min="11779" max="11781" width="12.5" style="49" customWidth="1"/>
    <col min="11782" max="11782" width="12" style="49" customWidth="1"/>
    <col min="11783" max="11783" width="12.5" style="49" customWidth="1"/>
    <col min="11784" max="11784" width="13.5" style="49" customWidth="1"/>
    <col min="11785" max="11785" width="0" style="49" hidden="1" customWidth="1"/>
    <col min="11786" max="11788" width="13" style="49" customWidth="1"/>
    <col min="11789" max="11789" width="14.5" style="49" customWidth="1"/>
    <col min="11790" max="11791" width="13.5" style="49" customWidth="1"/>
    <col min="11792" max="11792" width="2.5" style="49" customWidth="1"/>
    <col min="11793" max="11793" width="13.5" style="49" customWidth="1"/>
    <col min="11794" max="11794" width="10.5" style="49" customWidth="1"/>
    <col min="11795" max="11795" width="12" style="49" customWidth="1"/>
    <col min="11796" max="11796" width="11.5" style="49" customWidth="1"/>
    <col min="11797" max="11797" width="16" style="49" customWidth="1"/>
    <col min="11798" max="11799" width="10.5" style="49" customWidth="1"/>
    <col min="11800" max="11800" width="15.5" style="49" customWidth="1"/>
    <col min="11801" max="11801" width="11.5" style="49" customWidth="1"/>
    <col min="11802" max="11802" width="12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.5" style="49" customWidth="1"/>
    <col min="11807" max="11807" width="10.5" style="49" customWidth="1"/>
    <col min="11808" max="11808" width="19" style="49" customWidth="1"/>
    <col min="11809" max="11809" width="13.5" style="49" customWidth="1"/>
    <col min="11810" max="11810" width="18" style="49" customWidth="1"/>
    <col min="11811" max="11811" width="42.5" style="49" customWidth="1"/>
    <col min="11812" max="11812" width="31" style="49" customWidth="1"/>
    <col min="11813" max="11813" width="3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7.5" style="49" customWidth="1"/>
    <col min="11818" max="11818" width="11.5" style="49" customWidth="1"/>
    <col min="11819" max="11819" width="54" style="49" customWidth="1"/>
    <col min="11820" max="11820" width="43.5" style="49" customWidth="1"/>
    <col min="11821" max="11821" width="44.5" style="49" customWidth="1"/>
    <col min="11822" max="12031" width="6.5" style="49"/>
    <col min="12032" max="12033" width="2.5" style="49" customWidth="1"/>
    <col min="12034" max="12034" width="0" style="49" hidden="1" customWidth="1"/>
    <col min="12035" max="12037" width="12.5" style="49" customWidth="1"/>
    <col min="12038" max="12038" width="12" style="49" customWidth="1"/>
    <col min="12039" max="12039" width="12.5" style="49" customWidth="1"/>
    <col min="12040" max="12040" width="13.5" style="49" customWidth="1"/>
    <col min="12041" max="12041" width="0" style="49" hidden="1" customWidth="1"/>
    <col min="12042" max="12044" width="13" style="49" customWidth="1"/>
    <col min="12045" max="12045" width="14.5" style="49" customWidth="1"/>
    <col min="12046" max="12047" width="13.5" style="49" customWidth="1"/>
    <col min="12048" max="12048" width="2.5" style="49" customWidth="1"/>
    <col min="12049" max="12049" width="13.5" style="49" customWidth="1"/>
    <col min="12050" max="12050" width="10.5" style="49" customWidth="1"/>
    <col min="12051" max="12051" width="12" style="49" customWidth="1"/>
    <col min="12052" max="12052" width="11.5" style="49" customWidth="1"/>
    <col min="12053" max="12053" width="16" style="49" customWidth="1"/>
    <col min="12054" max="12055" width="10.5" style="49" customWidth="1"/>
    <col min="12056" max="12056" width="15.5" style="49" customWidth="1"/>
    <col min="12057" max="12057" width="11.5" style="49" customWidth="1"/>
    <col min="12058" max="12058" width="12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.5" style="49" customWidth="1"/>
    <col min="12063" max="12063" width="10.5" style="49" customWidth="1"/>
    <col min="12064" max="12064" width="19" style="49" customWidth="1"/>
    <col min="12065" max="12065" width="13.5" style="49" customWidth="1"/>
    <col min="12066" max="12066" width="18" style="49" customWidth="1"/>
    <col min="12067" max="12067" width="42.5" style="49" customWidth="1"/>
    <col min="12068" max="12068" width="31" style="49" customWidth="1"/>
    <col min="12069" max="12069" width="3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7.5" style="49" customWidth="1"/>
    <col min="12074" max="12074" width="11.5" style="49" customWidth="1"/>
    <col min="12075" max="12075" width="54" style="49" customWidth="1"/>
    <col min="12076" max="12076" width="43.5" style="49" customWidth="1"/>
    <col min="12077" max="12077" width="44.5" style="49" customWidth="1"/>
    <col min="12078" max="12287" width="6.5" style="49"/>
    <col min="12288" max="12289" width="2.5" style="49" customWidth="1"/>
    <col min="12290" max="12290" width="0" style="49" hidden="1" customWidth="1"/>
    <col min="12291" max="12293" width="12.5" style="49" customWidth="1"/>
    <col min="12294" max="12294" width="12" style="49" customWidth="1"/>
    <col min="12295" max="12295" width="12.5" style="49" customWidth="1"/>
    <col min="12296" max="12296" width="13.5" style="49" customWidth="1"/>
    <col min="12297" max="12297" width="0" style="49" hidden="1" customWidth="1"/>
    <col min="12298" max="12300" width="13" style="49" customWidth="1"/>
    <col min="12301" max="12301" width="14.5" style="49" customWidth="1"/>
    <col min="12302" max="12303" width="13.5" style="49" customWidth="1"/>
    <col min="12304" max="12304" width="2.5" style="49" customWidth="1"/>
    <col min="12305" max="12305" width="13.5" style="49" customWidth="1"/>
    <col min="12306" max="12306" width="10.5" style="49" customWidth="1"/>
    <col min="12307" max="12307" width="12" style="49" customWidth="1"/>
    <col min="12308" max="12308" width="11.5" style="49" customWidth="1"/>
    <col min="12309" max="12309" width="16" style="49" customWidth="1"/>
    <col min="12310" max="12311" width="10.5" style="49" customWidth="1"/>
    <col min="12312" max="12312" width="15.5" style="49" customWidth="1"/>
    <col min="12313" max="12313" width="11.5" style="49" customWidth="1"/>
    <col min="12314" max="12314" width="12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.5" style="49" customWidth="1"/>
    <col min="12319" max="12319" width="10.5" style="49" customWidth="1"/>
    <col min="12320" max="12320" width="19" style="49" customWidth="1"/>
    <col min="12321" max="12321" width="13.5" style="49" customWidth="1"/>
    <col min="12322" max="12322" width="18" style="49" customWidth="1"/>
    <col min="12323" max="12323" width="42.5" style="49" customWidth="1"/>
    <col min="12324" max="12324" width="31" style="49" customWidth="1"/>
    <col min="12325" max="12325" width="3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7.5" style="49" customWidth="1"/>
    <col min="12330" max="12330" width="11.5" style="49" customWidth="1"/>
    <col min="12331" max="12331" width="54" style="49" customWidth="1"/>
    <col min="12332" max="12332" width="43.5" style="49" customWidth="1"/>
    <col min="12333" max="12333" width="44.5" style="49" customWidth="1"/>
    <col min="12334" max="12543" width="6.5" style="49"/>
    <col min="12544" max="12545" width="2.5" style="49" customWidth="1"/>
    <col min="12546" max="12546" width="0" style="49" hidden="1" customWidth="1"/>
    <col min="12547" max="12549" width="12.5" style="49" customWidth="1"/>
    <col min="12550" max="12550" width="12" style="49" customWidth="1"/>
    <col min="12551" max="12551" width="12.5" style="49" customWidth="1"/>
    <col min="12552" max="12552" width="13.5" style="49" customWidth="1"/>
    <col min="12553" max="12553" width="0" style="49" hidden="1" customWidth="1"/>
    <col min="12554" max="12556" width="13" style="49" customWidth="1"/>
    <col min="12557" max="12557" width="14.5" style="49" customWidth="1"/>
    <col min="12558" max="12559" width="13.5" style="49" customWidth="1"/>
    <col min="12560" max="12560" width="2.5" style="49" customWidth="1"/>
    <col min="12561" max="12561" width="13.5" style="49" customWidth="1"/>
    <col min="12562" max="12562" width="10.5" style="49" customWidth="1"/>
    <col min="12563" max="12563" width="12" style="49" customWidth="1"/>
    <col min="12564" max="12564" width="11.5" style="49" customWidth="1"/>
    <col min="12565" max="12565" width="16" style="49" customWidth="1"/>
    <col min="12566" max="12567" width="10.5" style="49" customWidth="1"/>
    <col min="12568" max="12568" width="15.5" style="49" customWidth="1"/>
    <col min="12569" max="12569" width="11.5" style="49" customWidth="1"/>
    <col min="12570" max="12570" width="12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.5" style="49" customWidth="1"/>
    <col min="12575" max="12575" width="10.5" style="49" customWidth="1"/>
    <col min="12576" max="12576" width="19" style="49" customWidth="1"/>
    <col min="12577" max="12577" width="13.5" style="49" customWidth="1"/>
    <col min="12578" max="12578" width="18" style="49" customWidth="1"/>
    <col min="12579" max="12579" width="42.5" style="49" customWidth="1"/>
    <col min="12580" max="12580" width="31" style="49" customWidth="1"/>
    <col min="12581" max="12581" width="3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7.5" style="49" customWidth="1"/>
    <col min="12586" max="12586" width="11.5" style="49" customWidth="1"/>
    <col min="12587" max="12587" width="54" style="49" customWidth="1"/>
    <col min="12588" max="12588" width="43.5" style="49" customWidth="1"/>
    <col min="12589" max="12589" width="44.5" style="49" customWidth="1"/>
    <col min="12590" max="12799" width="6.5" style="49"/>
    <col min="12800" max="12801" width="2.5" style="49" customWidth="1"/>
    <col min="12802" max="12802" width="0" style="49" hidden="1" customWidth="1"/>
    <col min="12803" max="12805" width="12.5" style="49" customWidth="1"/>
    <col min="12806" max="12806" width="12" style="49" customWidth="1"/>
    <col min="12807" max="12807" width="12.5" style="49" customWidth="1"/>
    <col min="12808" max="12808" width="13.5" style="49" customWidth="1"/>
    <col min="12809" max="12809" width="0" style="49" hidden="1" customWidth="1"/>
    <col min="12810" max="12812" width="13" style="49" customWidth="1"/>
    <col min="12813" max="12813" width="14.5" style="49" customWidth="1"/>
    <col min="12814" max="12815" width="13.5" style="49" customWidth="1"/>
    <col min="12816" max="12816" width="2.5" style="49" customWidth="1"/>
    <col min="12817" max="12817" width="13.5" style="49" customWidth="1"/>
    <col min="12818" max="12818" width="10.5" style="49" customWidth="1"/>
    <col min="12819" max="12819" width="12" style="49" customWidth="1"/>
    <col min="12820" max="12820" width="11.5" style="49" customWidth="1"/>
    <col min="12821" max="12821" width="16" style="49" customWidth="1"/>
    <col min="12822" max="12823" width="10.5" style="49" customWidth="1"/>
    <col min="12824" max="12824" width="15.5" style="49" customWidth="1"/>
    <col min="12825" max="12825" width="11.5" style="49" customWidth="1"/>
    <col min="12826" max="12826" width="12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.5" style="49" customWidth="1"/>
    <col min="12831" max="12831" width="10.5" style="49" customWidth="1"/>
    <col min="12832" max="12832" width="19" style="49" customWidth="1"/>
    <col min="12833" max="12833" width="13.5" style="49" customWidth="1"/>
    <col min="12834" max="12834" width="18" style="49" customWidth="1"/>
    <col min="12835" max="12835" width="42.5" style="49" customWidth="1"/>
    <col min="12836" max="12836" width="31" style="49" customWidth="1"/>
    <col min="12837" max="12837" width="3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7.5" style="49" customWidth="1"/>
    <col min="12842" max="12842" width="11.5" style="49" customWidth="1"/>
    <col min="12843" max="12843" width="54" style="49" customWidth="1"/>
    <col min="12844" max="12844" width="43.5" style="49" customWidth="1"/>
    <col min="12845" max="12845" width="44.5" style="49" customWidth="1"/>
    <col min="12846" max="13055" width="6.5" style="49"/>
    <col min="13056" max="13057" width="2.5" style="49" customWidth="1"/>
    <col min="13058" max="13058" width="0" style="49" hidden="1" customWidth="1"/>
    <col min="13059" max="13061" width="12.5" style="49" customWidth="1"/>
    <col min="13062" max="13062" width="12" style="49" customWidth="1"/>
    <col min="13063" max="13063" width="12.5" style="49" customWidth="1"/>
    <col min="13064" max="13064" width="13.5" style="49" customWidth="1"/>
    <col min="13065" max="13065" width="0" style="49" hidden="1" customWidth="1"/>
    <col min="13066" max="13068" width="13" style="49" customWidth="1"/>
    <col min="13069" max="13069" width="14.5" style="49" customWidth="1"/>
    <col min="13070" max="13071" width="13.5" style="49" customWidth="1"/>
    <col min="13072" max="13072" width="2.5" style="49" customWidth="1"/>
    <col min="13073" max="13073" width="13.5" style="49" customWidth="1"/>
    <col min="13074" max="13074" width="10.5" style="49" customWidth="1"/>
    <col min="13075" max="13075" width="12" style="49" customWidth="1"/>
    <col min="13076" max="13076" width="11.5" style="49" customWidth="1"/>
    <col min="13077" max="13077" width="16" style="49" customWidth="1"/>
    <col min="13078" max="13079" width="10.5" style="49" customWidth="1"/>
    <col min="13080" max="13080" width="15.5" style="49" customWidth="1"/>
    <col min="13081" max="13081" width="11.5" style="49" customWidth="1"/>
    <col min="13082" max="13082" width="12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.5" style="49" customWidth="1"/>
    <col min="13087" max="13087" width="10.5" style="49" customWidth="1"/>
    <col min="13088" max="13088" width="19" style="49" customWidth="1"/>
    <col min="13089" max="13089" width="13.5" style="49" customWidth="1"/>
    <col min="13090" max="13090" width="18" style="49" customWidth="1"/>
    <col min="13091" max="13091" width="42.5" style="49" customWidth="1"/>
    <col min="13092" max="13092" width="31" style="49" customWidth="1"/>
    <col min="13093" max="13093" width="3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7.5" style="49" customWidth="1"/>
    <col min="13098" max="13098" width="11.5" style="49" customWidth="1"/>
    <col min="13099" max="13099" width="54" style="49" customWidth="1"/>
    <col min="13100" max="13100" width="43.5" style="49" customWidth="1"/>
    <col min="13101" max="13101" width="44.5" style="49" customWidth="1"/>
    <col min="13102" max="13311" width="6.5" style="49"/>
    <col min="13312" max="13313" width="2.5" style="49" customWidth="1"/>
    <col min="13314" max="13314" width="0" style="49" hidden="1" customWidth="1"/>
    <col min="13315" max="13317" width="12.5" style="49" customWidth="1"/>
    <col min="13318" max="13318" width="12" style="49" customWidth="1"/>
    <col min="13319" max="13319" width="12.5" style="49" customWidth="1"/>
    <col min="13320" max="13320" width="13.5" style="49" customWidth="1"/>
    <col min="13321" max="13321" width="0" style="49" hidden="1" customWidth="1"/>
    <col min="13322" max="13324" width="13" style="49" customWidth="1"/>
    <col min="13325" max="13325" width="14.5" style="49" customWidth="1"/>
    <col min="13326" max="13327" width="13.5" style="49" customWidth="1"/>
    <col min="13328" max="13328" width="2.5" style="49" customWidth="1"/>
    <col min="13329" max="13329" width="13.5" style="49" customWidth="1"/>
    <col min="13330" max="13330" width="10.5" style="49" customWidth="1"/>
    <col min="13331" max="13331" width="12" style="49" customWidth="1"/>
    <col min="13332" max="13332" width="11.5" style="49" customWidth="1"/>
    <col min="13333" max="13333" width="16" style="49" customWidth="1"/>
    <col min="13334" max="13335" width="10.5" style="49" customWidth="1"/>
    <col min="13336" max="13336" width="15.5" style="49" customWidth="1"/>
    <col min="13337" max="13337" width="11.5" style="49" customWidth="1"/>
    <col min="13338" max="13338" width="12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.5" style="49" customWidth="1"/>
    <col min="13343" max="13343" width="10.5" style="49" customWidth="1"/>
    <col min="13344" max="13344" width="19" style="49" customWidth="1"/>
    <col min="13345" max="13345" width="13.5" style="49" customWidth="1"/>
    <col min="13346" max="13346" width="18" style="49" customWidth="1"/>
    <col min="13347" max="13347" width="42.5" style="49" customWidth="1"/>
    <col min="13348" max="13348" width="31" style="49" customWidth="1"/>
    <col min="13349" max="13349" width="3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7.5" style="49" customWidth="1"/>
    <col min="13354" max="13354" width="11.5" style="49" customWidth="1"/>
    <col min="13355" max="13355" width="54" style="49" customWidth="1"/>
    <col min="13356" max="13356" width="43.5" style="49" customWidth="1"/>
    <col min="13357" max="13357" width="44.5" style="49" customWidth="1"/>
    <col min="13358" max="13567" width="6.5" style="49"/>
    <col min="13568" max="13569" width="2.5" style="49" customWidth="1"/>
    <col min="13570" max="13570" width="0" style="49" hidden="1" customWidth="1"/>
    <col min="13571" max="13573" width="12.5" style="49" customWidth="1"/>
    <col min="13574" max="13574" width="12" style="49" customWidth="1"/>
    <col min="13575" max="13575" width="12.5" style="49" customWidth="1"/>
    <col min="13576" max="13576" width="13.5" style="49" customWidth="1"/>
    <col min="13577" max="13577" width="0" style="49" hidden="1" customWidth="1"/>
    <col min="13578" max="13580" width="13" style="49" customWidth="1"/>
    <col min="13581" max="13581" width="14.5" style="49" customWidth="1"/>
    <col min="13582" max="13583" width="13.5" style="49" customWidth="1"/>
    <col min="13584" max="13584" width="2.5" style="49" customWidth="1"/>
    <col min="13585" max="13585" width="13.5" style="49" customWidth="1"/>
    <col min="13586" max="13586" width="10.5" style="49" customWidth="1"/>
    <col min="13587" max="13587" width="12" style="49" customWidth="1"/>
    <col min="13588" max="13588" width="11.5" style="49" customWidth="1"/>
    <col min="13589" max="13589" width="16" style="49" customWidth="1"/>
    <col min="13590" max="13591" width="10.5" style="49" customWidth="1"/>
    <col min="13592" max="13592" width="15.5" style="49" customWidth="1"/>
    <col min="13593" max="13593" width="11.5" style="49" customWidth="1"/>
    <col min="13594" max="13594" width="12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.5" style="49" customWidth="1"/>
    <col min="13599" max="13599" width="10.5" style="49" customWidth="1"/>
    <col min="13600" max="13600" width="19" style="49" customWidth="1"/>
    <col min="13601" max="13601" width="13.5" style="49" customWidth="1"/>
    <col min="13602" max="13602" width="18" style="49" customWidth="1"/>
    <col min="13603" max="13603" width="42.5" style="49" customWidth="1"/>
    <col min="13604" max="13604" width="31" style="49" customWidth="1"/>
    <col min="13605" max="13605" width="3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7.5" style="49" customWidth="1"/>
    <col min="13610" max="13610" width="11.5" style="49" customWidth="1"/>
    <col min="13611" max="13611" width="54" style="49" customWidth="1"/>
    <col min="13612" max="13612" width="43.5" style="49" customWidth="1"/>
    <col min="13613" max="13613" width="44.5" style="49" customWidth="1"/>
    <col min="13614" max="13823" width="6.5" style="49"/>
    <col min="13824" max="13825" width="2.5" style="49" customWidth="1"/>
    <col min="13826" max="13826" width="0" style="49" hidden="1" customWidth="1"/>
    <col min="13827" max="13829" width="12.5" style="49" customWidth="1"/>
    <col min="13830" max="13830" width="12" style="49" customWidth="1"/>
    <col min="13831" max="13831" width="12.5" style="49" customWidth="1"/>
    <col min="13832" max="13832" width="13.5" style="49" customWidth="1"/>
    <col min="13833" max="13833" width="0" style="49" hidden="1" customWidth="1"/>
    <col min="13834" max="13836" width="13" style="49" customWidth="1"/>
    <col min="13837" max="13837" width="14.5" style="49" customWidth="1"/>
    <col min="13838" max="13839" width="13.5" style="49" customWidth="1"/>
    <col min="13840" max="13840" width="2.5" style="49" customWidth="1"/>
    <col min="13841" max="13841" width="13.5" style="49" customWidth="1"/>
    <col min="13842" max="13842" width="10.5" style="49" customWidth="1"/>
    <col min="13843" max="13843" width="12" style="49" customWidth="1"/>
    <col min="13844" max="13844" width="11.5" style="49" customWidth="1"/>
    <col min="13845" max="13845" width="16" style="49" customWidth="1"/>
    <col min="13846" max="13847" width="10.5" style="49" customWidth="1"/>
    <col min="13848" max="13848" width="15.5" style="49" customWidth="1"/>
    <col min="13849" max="13849" width="11.5" style="49" customWidth="1"/>
    <col min="13850" max="13850" width="12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.5" style="49" customWidth="1"/>
    <col min="13855" max="13855" width="10.5" style="49" customWidth="1"/>
    <col min="13856" max="13856" width="19" style="49" customWidth="1"/>
    <col min="13857" max="13857" width="13.5" style="49" customWidth="1"/>
    <col min="13858" max="13858" width="18" style="49" customWidth="1"/>
    <col min="13859" max="13859" width="42.5" style="49" customWidth="1"/>
    <col min="13860" max="13860" width="31" style="49" customWidth="1"/>
    <col min="13861" max="13861" width="3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7.5" style="49" customWidth="1"/>
    <col min="13866" max="13866" width="11.5" style="49" customWidth="1"/>
    <col min="13867" max="13867" width="54" style="49" customWidth="1"/>
    <col min="13868" max="13868" width="43.5" style="49" customWidth="1"/>
    <col min="13869" max="13869" width="44.5" style="49" customWidth="1"/>
    <col min="13870" max="14079" width="6.5" style="49"/>
    <col min="14080" max="14081" width="2.5" style="49" customWidth="1"/>
    <col min="14082" max="14082" width="0" style="49" hidden="1" customWidth="1"/>
    <col min="14083" max="14085" width="12.5" style="49" customWidth="1"/>
    <col min="14086" max="14086" width="12" style="49" customWidth="1"/>
    <col min="14087" max="14087" width="12.5" style="49" customWidth="1"/>
    <col min="14088" max="14088" width="13.5" style="49" customWidth="1"/>
    <col min="14089" max="14089" width="0" style="49" hidden="1" customWidth="1"/>
    <col min="14090" max="14092" width="13" style="49" customWidth="1"/>
    <col min="14093" max="14093" width="14.5" style="49" customWidth="1"/>
    <col min="14094" max="14095" width="13.5" style="49" customWidth="1"/>
    <col min="14096" max="14096" width="2.5" style="49" customWidth="1"/>
    <col min="14097" max="14097" width="13.5" style="49" customWidth="1"/>
    <col min="14098" max="14098" width="10.5" style="49" customWidth="1"/>
    <col min="14099" max="14099" width="12" style="49" customWidth="1"/>
    <col min="14100" max="14100" width="11.5" style="49" customWidth="1"/>
    <col min="14101" max="14101" width="16" style="49" customWidth="1"/>
    <col min="14102" max="14103" width="10.5" style="49" customWidth="1"/>
    <col min="14104" max="14104" width="15.5" style="49" customWidth="1"/>
    <col min="14105" max="14105" width="11.5" style="49" customWidth="1"/>
    <col min="14106" max="14106" width="12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.5" style="49" customWidth="1"/>
    <col min="14111" max="14111" width="10.5" style="49" customWidth="1"/>
    <col min="14112" max="14112" width="19" style="49" customWidth="1"/>
    <col min="14113" max="14113" width="13.5" style="49" customWidth="1"/>
    <col min="14114" max="14114" width="18" style="49" customWidth="1"/>
    <col min="14115" max="14115" width="42.5" style="49" customWidth="1"/>
    <col min="14116" max="14116" width="31" style="49" customWidth="1"/>
    <col min="14117" max="14117" width="3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7.5" style="49" customWidth="1"/>
    <col min="14122" max="14122" width="11.5" style="49" customWidth="1"/>
    <col min="14123" max="14123" width="54" style="49" customWidth="1"/>
    <col min="14124" max="14124" width="43.5" style="49" customWidth="1"/>
    <col min="14125" max="14125" width="44.5" style="49" customWidth="1"/>
    <col min="14126" max="14335" width="6.5" style="49"/>
    <col min="14336" max="14337" width="2.5" style="49" customWidth="1"/>
    <col min="14338" max="14338" width="0" style="49" hidden="1" customWidth="1"/>
    <col min="14339" max="14341" width="12.5" style="49" customWidth="1"/>
    <col min="14342" max="14342" width="12" style="49" customWidth="1"/>
    <col min="14343" max="14343" width="12.5" style="49" customWidth="1"/>
    <col min="14344" max="14344" width="13.5" style="49" customWidth="1"/>
    <col min="14345" max="14345" width="0" style="49" hidden="1" customWidth="1"/>
    <col min="14346" max="14348" width="13" style="49" customWidth="1"/>
    <col min="14349" max="14349" width="14.5" style="49" customWidth="1"/>
    <col min="14350" max="14351" width="13.5" style="49" customWidth="1"/>
    <col min="14352" max="14352" width="2.5" style="49" customWidth="1"/>
    <col min="14353" max="14353" width="13.5" style="49" customWidth="1"/>
    <col min="14354" max="14354" width="10.5" style="49" customWidth="1"/>
    <col min="14355" max="14355" width="12" style="49" customWidth="1"/>
    <col min="14356" max="14356" width="11.5" style="49" customWidth="1"/>
    <col min="14357" max="14357" width="16" style="49" customWidth="1"/>
    <col min="14358" max="14359" width="10.5" style="49" customWidth="1"/>
    <col min="14360" max="14360" width="15.5" style="49" customWidth="1"/>
    <col min="14361" max="14361" width="11.5" style="49" customWidth="1"/>
    <col min="14362" max="14362" width="12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.5" style="49" customWidth="1"/>
    <col min="14367" max="14367" width="10.5" style="49" customWidth="1"/>
    <col min="14368" max="14368" width="19" style="49" customWidth="1"/>
    <col min="14369" max="14369" width="13.5" style="49" customWidth="1"/>
    <col min="14370" max="14370" width="18" style="49" customWidth="1"/>
    <col min="14371" max="14371" width="42.5" style="49" customWidth="1"/>
    <col min="14372" max="14372" width="31" style="49" customWidth="1"/>
    <col min="14373" max="14373" width="3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7.5" style="49" customWidth="1"/>
    <col min="14378" max="14378" width="11.5" style="49" customWidth="1"/>
    <col min="14379" max="14379" width="54" style="49" customWidth="1"/>
    <col min="14380" max="14380" width="43.5" style="49" customWidth="1"/>
    <col min="14381" max="14381" width="44.5" style="49" customWidth="1"/>
    <col min="14382" max="14591" width="6.5" style="49"/>
    <col min="14592" max="14593" width="2.5" style="49" customWidth="1"/>
    <col min="14594" max="14594" width="0" style="49" hidden="1" customWidth="1"/>
    <col min="14595" max="14597" width="12.5" style="49" customWidth="1"/>
    <col min="14598" max="14598" width="12" style="49" customWidth="1"/>
    <col min="14599" max="14599" width="12.5" style="49" customWidth="1"/>
    <col min="14600" max="14600" width="13.5" style="49" customWidth="1"/>
    <col min="14601" max="14601" width="0" style="49" hidden="1" customWidth="1"/>
    <col min="14602" max="14604" width="13" style="49" customWidth="1"/>
    <col min="14605" max="14605" width="14.5" style="49" customWidth="1"/>
    <col min="14606" max="14607" width="13.5" style="49" customWidth="1"/>
    <col min="14608" max="14608" width="2.5" style="49" customWidth="1"/>
    <col min="14609" max="14609" width="13.5" style="49" customWidth="1"/>
    <col min="14610" max="14610" width="10.5" style="49" customWidth="1"/>
    <col min="14611" max="14611" width="12" style="49" customWidth="1"/>
    <col min="14612" max="14612" width="11.5" style="49" customWidth="1"/>
    <col min="14613" max="14613" width="16" style="49" customWidth="1"/>
    <col min="14614" max="14615" width="10.5" style="49" customWidth="1"/>
    <col min="14616" max="14616" width="15.5" style="49" customWidth="1"/>
    <col min="14617" max="14617" width="11.5" style="49" customWidth="1"/>
    <col min="14618" max="14618" width="12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.5" style="49" customWidth="1"/>
    <col min="14623" max="14623" width="10.5" style="49" customWidth="1"/>
    <col min="14624" max="14624" width="19" style="49" customWidth="1"/>
    <col min="14625" max="14625" width="13.5" style="49" customWidth="1"/>
    <col min="14626" max="14626" width="18" style="49" customWidth="1"/>
    <col min="14627" max="14627" width="42.5" style="49" customWidth="1"/>
    <col min="14628" max="14628" width="31" style="49" customWidth="1"/>
    <col min="14629" max="14629" width="3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7.5" style="49" customWidth="1"/>
    <col min="14634" max="14634" width="11.5" style="49" customWidth="1"/>
    <col min="14635" max="14635" width="54" style="49" customWidth="1"/>
    <col min="14636" max="14636" width="43.5" style="49" customWidth="1"/>
    <col min="14637" max="14637" width="44.5" style="49" customWidth="1"/>
    <col min="14638" max="14847" width="6.5" style="49"/>
    <col min="14848" max="14849" width="2.5" style="49" customWidth="1"/>
    <col min="14850" max="14850" width="0" style="49" hidden="1" customWidth="1"/>
    <col min="14851" max="14853" width="12.5" style="49" customWidth="1"/>
    <col min="14854" max="14854" width="12" style="49" customWidth="1"/>
    <col min="14855" max="14855" width="12.5" style="49" customWidth="1"/>
    <col min="14856" max="14856" width="13.5" style="49" customWidth="1"/>
    <col min="14857" max="14857" width="0" style="49" hidden="1" customWidth="1"/>
    <col min="14858" max="14860" width="13" style="49" customWidth="1"/>
    <col min="14861" max="14861" width="14.5" style="49" customWidth="1"/>
    <col min="14862" max="14863" width="13.5" style="49" customWidth="1"/>
    <col min="14864" max="14864" width="2.5" style="49" customWidth="1"/>
    <col min="14865" max="14865" width="13.5" style="49" customWidth="1"/>
    <col min="14866" max="14866" width="10.5" style="49" customWidth="1"/>
    <col min="14867" max="14867" width="12" style="49" customWidth="1"/>
    <col min="14868" max="14868" width="11.5" style="49" customWidth="1"/>
    <col min="14869" max="14869" width="16" style="49" customWidth="1"/>
    <col min="14870" max="14871" width="10.5" style="49" customWidth="1"/>
    <col min="14872" max="14872" width="15.5" style="49" customWidth="1"/>
    <col min="14873" max="14873" width="11.5" style="49" customWidth="1"/>
    <col min="14874" max="14874" width="12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.5" style="49" customWidth="1"/>
    <col min="14879" max="14879" width="10.5" style="49" customWidth="1"/>
    <col min="14880" max="14880" width="19" style="49" customWidth="1"/>
    <col min="14881" max="14881" width="13.5" style="49" customWidth="1"/>
    <col min="14882" max="14882" width="18" style="49" customWidth="1"/>
    <col min="14883" max="14883" width="42.5" style="49" customWidth="1"/>
    <col min="14884" max="14884" width="31" style="49" customWidth="1"/>
    <col min="14885" max="14885" width="3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7.5" style="49" customWidth="1"/>
    <col min="14890" max="14890" width="11.5" style="49" customWidth="1"/>
    <col min="14891" max="14891" width="54" style="49" customWidth="1"/>
    <col min="14892" max="14892" width="43.5" style="49" customWidth="1"/>
    <col min="14893" max="14893" width="44.5" style="49" customWidth="1"/>
    <col min="14894" max="15103" width="6.5" style="49"/>
    <col min="15104" max="15105" width="2.5" style="49" customWidth="1"/>
    <col min="15106" max="15106" width="0" style="49" hidden="1" customWidth="1"/>
    <col min="15107" max="15109" width="12.5" style="49" customWidth="1"/>
    <col min="15110" max="15110" width="12" style="49" customWidth="1"/>
    <col min="15111" max="15111" width="12.5" style="49" customWidth="1"/>
    <col min="15112" max="15112" width="13.5" style="49" customWidth="1"/>
    <col min="15113" max="15113" width="0" style="49" hidden="1" customWidth="1"/>
    <col min="15114" max="15116" width="13" style="49" customWidth="1"/>
    <col min="15117" max="15117" width="14.5" style="49" customWidth="1"/>
    <col min="15118" max="15119" width="13.5" style="49" customWidth="1"/>
    <col min="15120" max="15120" width="2.5" style="49" customWidth="1"/>
    <col min="15121" max="15121" width="13.5" style="49" customWidth="1"/>
    <col min="15122" max="15122" width="10.5" style="49" customWidth="1"/>
    <col min="15123" max="15123" width="12" style="49" customWidth="1"/>
    <col min="15124" max="15124" width="11.5" style="49" customWidth="1"/>
    <col min="15125" max="15125" width="16" style="49" customWidth="1"/>
    <col min="15126" max="15127" width="10.5" style="49" customWidth="1"/>
    <col min="15128" max="15128" width="15.5" style="49" customWidth="1"/>
    <col min="15129" max="15129" width="11.5" style="49" customWidth="1"/>
    <col min="15130" max="15130" width="12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.5" style="49" customWidth="1"/>
    <col min="15135" max="15135" width="10.5" style="49" customWidth="1"/>
    <col min="15136" max="15136" width="19" style="49" customWidth="1"/>
    <col min="15137" max="15137" width="13.5" style="49" customWidth="1"/>
    <col min="15138" max="15138" width="18" style="49" customWidth="1"/>
    <col min="15139" max="15139" width="42.5" style="49" customWidth="1"/>
    <col min="15140" max="15140" width="31" style="49" customWidth="1"/>
    <col min="15141" max="15141" width="3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7.5" style="49" customWidth="1"/>
    <col min="15146" max="15146" width="11.5" style="49" customWidth="1"/>
    <col min="15147" max="15147" width="54" style="49" customWidth="1"/>
    <col min="15148" max="15148" width="43.5" style="49" customWidth="1"/>
    <col min="15149" max="15149" width="44.5" style="49" customWidth="1"/>
    <col min="15150" max="15359" width="6.5" style="49"/>
    <col min="15360" max="15361" width="2.5" style="49" customWidth="1"/>
    <col min="15362" max="15362" width="0" style="49" hidden="1" customWidth="1"/>
    <col min="15363" max="15365" width="12.5" style="49" customWidth="1"/>
    <col min="15366" max="15366" width="12" style="49" customWidth="1"/>
    <col min="15367" max="15367" width="12.5" style="49" customWidth="1"/>
    <col min="15368" max="15368" width="13.5" style="49" customWidth="1"/>
    <col min="15369" max="15369" width="0" style="49" hidden="1" customWidth="1"/>
    <col min="15370" max="15372" width="13" style="49" customWidth="1"/>
    <col min="15373" max="15373" width="14.5" style="49" customWidth="1"/>
    <col min="15374" max="15375" width="13.5" style="49" customWidth="1"/>
    <col min="15376" max="15376" width="2.5" style="49" customWidth="1"/>
    <col min="15377" max="15377" width="13.5" style="49" customWidth="1"/>
    <col min="15378" max="15378" width="10.5" style="49" customWidth="1"/>
    <col min="15379" max="15379" width="12" style="49" customWidth="1"/>
    <col min="15380" max="15380" width="11.5" style="49" customWidth="1"/>
    <col min="15381" max="15381" width="16" style="49" customWidth="1"/>
    <col min="15382" max="15383" width="10.5" style="49" customWidth="1"/>
    <col min="15384" max="15384" width="15.5" style="49" customWidth="1"/>
    <col min="15385" max="15385" width="11.5" style="49" customWidth="1"/>
    <col min="15386" max="15386" width="12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.5" style="49" customWidth="1"/>
    <col min="15391" max="15391" width="10.5" style="49" customWidth="1"/>
    <col min="15392" max="15392" width="19" style="49" customWidth="1"/>
    <col min="15393" max="15393" width="13.5" style="49" customWidth="1"/>
    <col min="15394" max="15394" width="18" style="49" customWidth="1"/>
    <col min="15395" max="15395" width="42.5" style="49" customWidth="1"/>
    <col min="15396" max="15396" width="31" style="49" customWidth="1"/>
    <col min="15397" max="15397" width="3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7.5" style="49" customWidth="1"/>
    <col min="15402" max="15402" width="11.5" style="49" customWidth="1"/>
    <col min="15403" max="15403" width="54" style="49" customWidth="1"/>
    <col min="15404" max="15404" width="43.5" style="49" customWidth="1"/>
    <col min="15405" max="15405" width="44.5" style="49" customWidth="1"/>
    <col min="15406" max="15615" width="6.5" style="49"/>
    <col min="15616" max="15617" width="2.5" style="49" customWidth="1"/>
    <col min="15618" max="15618" width="0" style="49" hidden="1" customWidth="1"/>
    <col min="15619" max="15621" width="12.5" style="49" customWidth="1"/>
    <col min="15622" max="15622" width="12" style="49" customWidth="1"/>
    <col min="15623" max="15623" width="12.5" style="49" customWidth="1"/>
    <col min="15624" max="15624" width="13.5" style="49" customWidth="1"/>
    <col min="15625" max="15625" width="0" style="49" hidden="1" customWidth="1"/>
    <col min="15626" max="15628" width="13" style="49" customWidth="1"/>
    <col min="15629" max="15629" width="14.5" style="49" customWidth="1"/>
    <col min="15630" max="15631" width="13.5" style="49" customWidth="1"/>
    <col min="15632" max="15632" width="2.5" style="49" customWidth="1"/>
    <col min="15633" max="15633" width="13.5" style="49" customWidth="1"/>
    <col min="15634" max="15634" width="10.5" style="49" customWidth="1"/>
    <col min="15635" max="15635" width="12" style="49" customWidth="1"/>
    <col min="15636" max="15636" width="11.5" style="49" customWidth="1"/>
    <col min="15637" max="15637" width="16" style="49" customWidth="1"/>
    <col min="15638" max="15639" width="10.5" style="49" customWidth="1"/>
    <col min="15640" max="15640" width="15.5" style="49" customWidth="1"/>
    <col min="15641" max="15641" width="11.5" style="49" customWidth="1"/>
    <col min="15642" max="15642" width="12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.5" style="49" customWidth="1"/>
    <col min="15647" max="15647" width="10.5" style="49" customWidth="1"/>
    <col min="15648" max="15648" width="19" style="49" customWidth="1"/>
    <col min="15649" max="15649" width="13.5" style="49" customWidth="1"/>
    <col min="15650" max="15650" width="18" style="49" customWidth="1"/>
    <col min="15651" max="15651" width="42.5" style="49" customWidth="1"/>
    <col min="15652" max="15652" width="31" style="49" customWidth="1"/>
    <col min="15653" max="15653" width="3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7.5" style="49" customWidth="1"/>
    <col min="15658" max="15658" width="11.5" style="49" customWidth="1"/>
    <col min="15659" max="15659" width="54" style="49" customWidth="1"/>
    <col min="15660" max="15660" width="43.5" style="49" customWidth="1"/>
    <col min="15661" max="15661" width="44.5" style="49" customWidth="1"/>
    <col min="15662" max="15871" width="6.5" style="49"/>
    <col min="15872" max="15873" width="2.5" style="49" customWidth="1"/>
    <col min="15874" max="15874" width="0" style="49" hidden="1" customWidth="1"/>
    <col min="15875" max="15877" width="12.5" style="49" customWidth="1"/>
    <col min="15878" max="15878" width="12" style="49" customWidth="1"/>
    <col min="15879" max="15879" width="12.5" style="49" customWidth="1"/>
    <col min="15880" max="15880" width="13.5" style="49" customWidth="1"/>
    <col min="15881" max="15881" width="0" style="49" hidden="1" customWidth="1"/>
    <col min="15882" max="15884" width="13" style="49" customWidth="1"/>
    <col min="15885" max="15885" width="14.5" style="49" customWidth="1"/>
    <col min="15886" max="15887" width="13.5" style="49" customWidth="1"/>
    <col min="15888" max="15888" width="2.5" style="49" customWidth="1"/>
    <col min="15889" max="15889" width="13.5" style="49" customWidth="1"/>
    <col min="15890" max="15890" width="10.5" style="49" customWidth="1"/>
    <col min="15891" max="15891" width="12" style="49" customWidth="1"/>
    <col min="15892" max="15892" width="11.5" style="49" customWidth="1"/>
    <col min="15893" max="15893" width="16" style="49" customWidth="1"/>
    <col min="15894" max="15895" width="10.5" style="49" customWidth="1"/>
    <col min="15896" max="15896" width="15.5" style="49" customWidth="1"/>
    <col min="15897" max="15897" width="11.5" style="49" customWidth="1"/>
    <col min="15898" max="15898" width="12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.5" style="49" customWidth="1"/>
    <col min="15903" max="15903" width="10.5" style="49" customWidth="1"/>
    <col min="15904" max="15904" width="19" style="49" customWidth="1"/>
    <col min="15905" max="15905" width="13.5" style="49" customWidth="1"/>
    <col min="15906" max="15906" width="18" style="49" customWidth="1"/>
    <col min="15907" max="15907" width="42.5" style="49" customWidth="1"/>
    <col min="15908" max="15908" width="31" style="49" customWidth="1"/>
    <col min="15909" max="15909" width="3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7.5" style="49" customWidth="1"/>
    <col min="15914" max="15914" width="11.5" style="49" customWidth="1"/>
    <col min="15915" max="15915" width="54" style="49" customWidth="1"/>
    <col min="15916" max="15916" width="43.5" style="49" customWidth="1"/>
    <col min="15917" max="15917" width="44.5" style="49" customWidth="1"/>
    <col min="15918" max="16127" width="6.5" style="49"/>
    <col min="16128" max="16129" width="2.5" style="49" customWidth="1"/>
    <col min="16130" max="16130" width="0" style="49" hidden="1" customWidth="1"/>
    <col min="16131" max="16133" width="12.5" style="49" customWidth="1"/>
    <col min="16134" max="16134" width="12" style="49" customWidth="1"/>
    <col min="16135" max="16135" width="12.5" style="49" customWidth="1"/>
    <col min="16136" max="16136" width="13.5" style="49" customWidth="1"/>
    <col min="16137" max="16137" width="0" style="49" hidden="1" customWidth="1"/>
    <col min="16138" max="16140" width="13" style="49" customWidth="1"/>
    <col min="16141" max="16141" width="14.5" style="49" customWidth="1"/>
    <col min="16142" max="16143" width="13.5" style="49" customWidth="1"/>
    <col min="16144" max="16144" width="2.5" style="49" customWidth="1"/>
    <col min="16145" max="16145" width="13.5" style="49" customWidth="1"/>
    <col min="16146" max="16146" width="10.5" style="49" customWidth="1"/>
    <col min="16147" max="16147" width="12" style="49" customWidth="1"/>
    <col min="16148" max="16148" width="11.5" style="49" customWidth="1"/>
    <col min="16149" max="16149" width="16" style="49" customWidth="1"/>
    <col min="16150" max="16151" width="10.5" style="49" customWidth="1"/>
    <col min="16152" max="16152" width="15.5" style="49" customWidth="1"/>
    <col min="16153" max="16153" width="11.5" style="49" customWidth="1"/>
    <col min="16154" max="16154" width="12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.5" style="49" customWidth="1"/>
    <col min="16159" max="16159" width="10.5" style="49" customWidth="1"/>
    <col min="16160" max="16160" width="19" style="49" customWidth="1"/>
    <col min="16161" max="16161" width="13.5" style="49" customWidth="1"/>
    <col min="16162" max="16162" width="18" style="49" customWidth="1"/>
    <col min="16163" max="16163" width="42.5" style="49" customWidth="1"/>
    <col min="16164" max="16164" width="31" style="49" customWidth="1"/>
    <col min="16165" max="16165" width="3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7.5" style="49" customWidth="1"/>
    <col min="16170" max="16170" width="11.5" style="49" customWidth="1"/>
    <col min="16171" max="16171" width="54" style="49" customWidth="1"/>
    <col min="16172" max="16172" width="43.5" style="49" customWidth="1"/>
    <col min="16173" max="16173" width="44.5" style="49" customWidth="1"/>
    <col min="16174" max="16384" width="6.5" style="49"/>
  </cols>
  <sheetData>
    <row r="1" spans="2:21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8"/>
    </row>
    <row r="2" spans="2:21" ht="14">
      <c r="B2" s="50"/>
      <c r="C2" s="51"/>
      <c r="D2" s="181"/>
      <c r="E2" s="182"/>
      <c r="F2" s="187" t="s">
        <v>107</v>
      </c>
      <c r="G2" s="187"/>
      <c r="H2" s="187"/>
      <c r="I2" s="187"/>
      <c r="J2" s="187"/>
      <c r="K2" s="187"/>
      <c r="L2" s="187"/>
      <c r="M2" s="187"/>
      <c r="N2" s="187"/>
      <c r="O2" s="188"/>
      <c r="P2" s="52"/>
    </row>
    <row r="3" spans="2:21" ht="14">
      <c r="B3" s="50"/>
      <c r="C3" s="51"/>
      <c r="D3" s="183"/>
      <c r="E3" s="184"/>
      <c r="F3" s="189"/>
      <c r="G3" s="189"/>
      <c r="H3" s="189"/>
      <c r="I3" s="189"/>
      <c r="J3" s="189"/>
      <c r="K3" s="189"/>
      <c r="L3" s="189"/>
      <c r="M3" s="189"/>
      <c r="N3" s="189"/>
      <c r="O3" s="190"/>
      <c r="P3" s="52"/>
    </row>
    <row r="4" spans="2:21" ht="14">
      <c r="B4" s="50"/>
      <c r="C4" s="51"/>
      <c r="D4" s="183"/>
      <c r="E4" s="184"/>
      <c r="F4" s="189" t="s">
        <v>108</v>
      </c>
      <c r="G4" s="189"/>
      <c r="H4" s="189"/>
      <c r="I4" s="189"/>
      <c r="J4" s="189"/>
      <c r="K4" s="189"/>
      <c r="L4" s="189" t="s">
        <v>109</v>
      </c>
      <c r="M4" s="189"/>
      <c r="N4" s="192">
        <v>44500</v>
      </c>
      <c r="O4" s="193"/>
      <c r="P4" s="52"/>
    </row>
    <row r="5" spans="2:21" thickBot="1">
      <c r="B5" s="50"/>
      <c r="C5" s="51"/>
      <c r="D5" s="185"/>
      <c r="E5" s="186"/>
      <c r="F5" s="191"/>
      <c r="G5" s="191"/>
      <c r="H5" s="191"/>
      <c r="I5" s="191"/>
      <c r="J5" s="191"/>
      <c r="K5" s="191"/>
      <c r="L5" s="191"/>
      <c r="M5" s="191"/>
      <c r="N5" s="194"/>
      <c r="O5" s="195"/>
      <c r="P5" s="52"/>
    </row>
    <row r="6" spans="2:21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4"/>
      <c r="M6" s="51"/>
      <c r="P6" s="52"/>
    </row>
    <row r="7" spans="2:21" ht="14">
      <c r="B7" s="55"/>
      <c r="C7" s="56"/>
      <c r="D7" s="173"/>
      <c r="E7" s="174"/>
      <c r="F7" s="174"/>
      <c r="G7" s="57" t="s">
        <v>110</v>
      </c>
      <c r="H7" s="57" t="s">
        <v>111</v>
      </c>
      <c r="I7" s="58" t="s">
        <v>112</v>
      </c>
      <c r="J7" s="177"/>
      <c r="K7" s="178"/>
      <c r="L7" s="178"/>
      <c r="M7" s="57" t="s">
        <v>110</v>
      </c>
      <c r="N7" s="57" t="s">
        <v>111</v>
      </c>
      <c r="O7" s="58" t="s">
        <v>112</v>
      </c>
      <c r="P7" s="52"/>
      <c r="R7" s="154"/>
    </row>
    <row r="8" spans="2:21" thickBot="1">
      <c r="B8" s="55"/>
      <c r="C8" s="56"/>
      <c r="D8" s="175"/>
      <c r="E8" s="176"/>
      <c r="F8" s="176"/>
      <c r="G8" s="59" t="s">
        <v>1</v>
      </c>
      <c r="H8" s="59" t="s">
        <v>113</v>
      </c>
      <c r="I8" s="60" t="s">
        <v>34</v>
      </c>
      <c r="J8" s="179"/>
      <c r="K8" s="180"/>
      <c r="L8" s="180"/>
      <c r="M8" s="59" t="s">
        <v>1</v>
      </c>
      <c r="N8" s="59" t="s">
        <v>113</v>
      </c>
      <c r="O8" s="60" t="s">
        <v>34</v>
      </c>
      <c r="P8" s="52"/>
      <c r="R8" s="154"/>
    </row>
    <row r="9" spans="2:21" thickBot="1">
      <c r="B9" s="55"/>
      <c r="C9" s="56"/>
      <c r="D9" s="196" t="s">
        <v>71</v>
      </c>
      <c r="E9" s="197"/>
      <c r="F9" s="197"/>
      <c r="G9" s="197"/>
      <c r="H9" s="197"/>
      <c r="I9" s="198"/>
      <c r="J9" s="199" t="s">
        <v>114</v>
      </c>
      <c r="K9" s="200"/>
      <c r="L9" s="200"/>
      <c r="M9" s="200"/>
      <c r="N9" s="200"/>
      <c r="O9" s="201"/>
      <c r="P9" s="52"/>
      <c r="R9" s="154"/>
    </row>
    <row r="10" spans="2:21" ht="14">
      <c r="B10" s="55"/>
      <c r="C10" s="56" t="s">
        <v>115</v>
      </c>
      <c r="D10" s="202" t="s">
        <v>137</v>
      </c>
      <c r="E10" s="203"/>
      <c r="F10" s="204"/>
      <c r="G10" s="155"/>
      <c r="H10" s="156"/>
      <c r="I10" s="106">
        <f>+H10*G10</f>
        <v>0</v>
      </c>
      <c r="J10" s="205" t="s">
        <v>138</v>
      </c>
      <c r="K10" s="206"/>
      <c r="L10" s="207"/>
      <c r="M10" s="63">
        <f>'Datos Extra'!B8</f>
        <v>140332.26200000002</v>
      </c>
      <c r="N10" s="64">
        <f>Utilidad!K85</f>
        <v>0.68412600000000001</v>
      </c>
      <c r="O10" s="61">
        <f t="shared" ref="O10:O17" si="0">+N10*M10</f>
        <v>96004.949073012016</v>
      </c>
      <c r="P10" s="52"/>
      <c r="R10" s="100"/>
      <c r="U10" s="49" t="s">
        <v>116</v>
      </c>
    </row>
    <row r="11" spans="2:21" ht="14">
      <c r="B11" s="55"/>
      <c r="C11" s="56"/>
      <c r="D11" s="208" t="s">
        <v>117</v>
      </c>
      <c r="E11" s="209"/>
      <c r="F11" s="210"/>
      <c r="G11" s="63">
        <f>Utilidad!J101</f>
        <v>11681.220740000001</v>
      </c>
      <c r="H11" s="64">
        <f>Utilidad!K101</f>
        <v>0.36930000000000002</v>
      </c>
      <c r="I11" s="66">
        <f>+H11*G11</f>
        <v>4313.8748192820003</v>
      </c>
      <c r="J11" s="208" t="s">
        <v>118</v>
      </c>
      <c r="K11" s="209"/>
      <c r="L11" s="210"/>
      <c r="M11" s="153">
        <f>'Datos Extra'!B9</f>
        <v>142107.27499999999</v>
      </c>
      <c r="N11" s="65">
        <f>Utilidad!K80</f>
        <v>0.68410599999999999</v>
      </c>
      <c r="O11" s="153">
        <f t="shared" si="0"/>
        <v>97216.439471149992</v>
      </c>
      <c r="P11" s="52"/>
      <c r="R11" s="100"/>
    </row>
    <row r="12" spans="2:21" ht="14">
      <c r="B12" s="55"/>
      <c r="C12" s="56"/>
      <c r="D12" s="202" t="s">
        <v>119</v>
      </c>
      <c r="E12" s="203"/>
      <c r="F12" s="204"/>
      <c r="G12" s="61">
        <f>Utilidad!J66</f>
        <v>26763.689249999999</v>
      </c>
      <c r="H12" s="67">
        <f>Utilidad!K66</f>
        <v>0.49357999999999996</v>
      </c>
      <c r="I12" s="61">
        <f>+H12*G12</f>
        <v>13210.021740015</v>
      </c>
      <c r="J12" s="202" t="s">
        <v>139</v>
      </c>
      <c r="K12" s="203"/>
      <c r="L12" s="204"/>
      <c r="M12" s="152">
        <f>+Utilidad!J92</f>
        <v>0</v>
      </c>
      <c r="N12" s="64">
        <f>Utilidad!K92</f>
        <v>0</v>
      </c>
      <c r="O12" s="61">
        <f t="shared" si="0"/>
        <v>0</v>
      </c>
      <c r="P12" s="52"/>
      <c r="R12" s="154"/>
    </row>
    <row r="13" spans="2:21" ht="14">
      <c r="B13" s="55"/>
      <c r="C13" s="56"/>
      <c r="D13" s="208" t="s">
        <v>120</v>
      </c>
      <c r="E13" s="209"/>
      <c r="F13" s="210"/>
      <c r="G13" s="66">
        <f>Utilidad!J115</f>
        <v>61164.541878000004</v>
      </c>
      <c r="H13" s="68">
        <f>Utilidad!K115</f>
        <v>0.52298200000000006</v>
      </c>
      <c r="I13" s="66">
        <f>+H13*G13</f>
        <v>31987.9544404402</v>
      </c>
      <c r="J13" s="208" t="s">
        <v>121</v>
      </c>
      <c r="K13" s="209"/>
      <c r="L13" s="210"/>
      <c r="M13" s="153">
        <f>'Datos Extra'!B10</f>
        <v>21525.51</v>
      </c>
      <c r="N13" s="68">
        <f>Utilidad!K95</f>
        <v>0.62109999999999999</v>
      </c>
      <c r="O13" s="153">
        <f t="shared" si="0"/>
        <v>13369.494260999998</v>
      </c>
      <c r="P13" s="52"/>
      <c r="R13" s="154"/>
    </row>
    <row r="14" spans="2:21" ht="14">
      <c r="B14" s="55"/>
      <c r="C14" s="56"/>
      <c r="D14" s="202" t="s">
        <v>122</v>
      </c>
      <c r="E14" s="203"/>
      <c r="F14" s="204"/>
      <c r="G14" s="61">
        <f>Utilidad!J89</f>
        <v>0</v>
      </c>
      <c r="H14" s="67">
        <f>Utilidad!K89</f>
        <v>0</v>
      </c>
      <c r="I14" s="61">
        <f>+H14*G14</f>
        <v>0</v>
      </c>
      <c r="J14" s="202" t="s">
        <v>123</v>
      </c>
      <c r="K14" s="203"/>
      <c r="L14" s="204"/>
      <c r="M14" s="63">
        <f>'Datos Extra'!B11</f>
        <v>5708.1906400000007</v>
      </c>
      <c r="N14" s="67">
        <f>Utilidad!K96</f>
        <v>0.61180000000000001</v>
      </c>
      <c r="O14" s="61">
        <f t="shared" si="0"/>
        <v>3492.2710335520005</v>
      </c>
      <c r="P14" s="52"/>
      <c r="R14" s="154"/>
    </row>
    <row r="15" spans="2:21" ht="14">
      <c r="B15" s="55"/>
      <c r="C15" s="56"/>
      <c r="D15" s="133"/>
      <c r="E15" s="134"/>
      <c r="F15" s="135"/>
      <c r="G15" s="61"/>
      <c r="H15" s="67"/>
      <c r="I15" s="61"/>
      <c r="J15" s="208" t="s">
        <v>140</v>
      </c>
      <c r="K15" s="209"/>
      <c r="L15" s="210"/>
      <c r="M15" s="153">
        <f>'Datos Extra'!B12</f>
        <v>769.05863999999997</v>
      </c>
      <c r="N15" s="68">
        <v>0.6099</v>
      </c>
      <c r="O15" s="153">
        <f t="shared" si="0"/>
        <v>469.048864536</v>
      </c>
      <c r="P15" s="52"/>
      <c r="R15" s="154"/>
    </row>
    <row r="16" spans="2:21" ht="14">
      <c r="B16" s="55"/>
      <c r="C16" s="56"/>
      <c r="D16" s="202"/>
      <c r="E16" s="203"/>
      <c r="F16" s="204"/>
      <c r="G16" s="61"/>
      <c r="H16" s="62"/>
      <c r="I16" s="61"/>
      <c r="J16" s="202" t="s">
        <v>124</v>
      </c>
      <c r="K16" s="203"/>
      <c r="L16" s="204"/>
      <c r="M16" s="63">
        <f>'Datos Extra'!B13</f>
        <v>10808.078050000002</v>
      </c>
      <c r="N16" s="67">
        <f>Utilidad!K97</f>
        <v>0.61070000000000002</v>
      </c>
      <c r="O16" s="61">
        <f t="shared" si="0"/>
        <v>6600.4932651350018</v>
      </c>
      <c r="P16" s="52"/>
      <c r="R16" s="154"/>
    </row>
    <row r="17" spans="2:19" thickBot="1">
      <c r="B17" s="55"/>
      <c r="C17" s="56"/>
      <c r="D17" s="202"/>
      <c r="E17" s="203"/>
      <c r="F17" s="204"/>
      <c r="G17" s="61"/>
      <c r="H17" s="62"/>
      <c r="I17" s="61"/>
      <c r="J17" s="208" t="s">
        <v>125</v>
      </c>
      <c r="K17" s="209"/>
      <c r="L17" s="210"/>
      <c r="M17" s="66"/>
      <c r="N17" s="68">
        <f>Utilidad!K98</f>
        <v>0.56729999999999992</v>
      </c>
      <c r="O17" s="66">
        <f t="shared" si="0"/>
        <v>0</v>
      </c>
      <c r="P17" s="52"/>
    </row>
    <row r="18" spans="2:19" thickBot="1">
      <c r="B18" s="55"/>
      <c r="C18" s="56" t="s">
        <v>126</v>
      </c>
      <c r="D18" s="211" t="s">
        <v>127</v>
      </c>
      <c r="E18" s="212"/>
      <c r="F18" s="212"/>
      <c r="G18" s="69">
        <f>+SUM(G10:G17)</f>
        <v>99609.451868000004</v>
      </c>
      <c r="H18" s="69"/>
      <c r="I18" s="69">
        <f t="shared" ref="I18" si="1">+SUM(I10:I17)</f>
        <v>49511.850999737202</v>
      </c>
      <c r="J18" s="211" t="s">
        <v>127</v>
      </c>
      <c r="K18" s="212"/>
      <c r="L18" s="212"/>
      <c r="M18" s="69">
        <f>SUM(M10,M13:M17)</f>
        <v>179143.09933000006</v>
      </c>
      <c r="N18" s="69"/>
      <c r="O18" s="70">
        <f>SUM(O10,O12:O17)</f>
        <v>119936.25649723501</v>
      </c>
      <c r="P18" s="52"/>
      <c r="Q18" s="71"/>
      <c r="R18" s="72"/>
    </row>
    <row r="19" spans="2:19" ht="14">
      <c r="B19" s="55"/>
      <c r="C19" s="56"/>
      <c r="D19" s="196" t="s">
        <v>128</v>
      </c>
      <c r="E19" s="197"/>
      <c r="F19" s="197"/>
      <c r="G19" s="197"/>
      <c r="H19" s="197"/>
      <c r="I19" s="213"/>
      <c r="J19" s="214" t="s">
        <v>129</v>
      </c>
      <c r="K19" s="215"/>
      <c r="L19" s="215"/>
      <c r="M19" s="215"/>
      <c r="N19" s="215"/>
      <c r="O19" s="216"/>
      <c r="P19" s="52"/>
    </row>
    <row r="20" spans="2:19" ht="14">
      <c r="B20" s="55"/>
      <c r="C20" s="56"/>
      <c r="D20" s="202" t="s">
        <v>6</v>
      </c>
      <c r="E20" s="203"/>
      <c r="F20" s="204"/>
      <c r="G20" s="157">
        <f>'Datos Extra'!B15</f>
        <v>0</v>
      </c>
      <c r="H20" s="158">
        <f>Utilidad!K87</f>
        <v>0</v>
      </c>
      <c r="I20" s="61">
        <f>+H20*G20</f>
        <v>0</v>
      </c>
      <c r="J20" s="217" t="s">
        <v>130</v>
      </c>
      <c r="K20" s="218"/>
      <c r="L20" s="219"/>
      <c r="M20" s="61">
        <f>Utilidad!J64</f>
        <v>15727.04054</v>
      </c>
      <c r="N20" s="67">
        <f>Utilidad!K64</f>
        <v>0.170652</v>
      </c>
      <c r="O20" s="61">
        <f>+N20*M20</f>
        <v>2683.8509222320799</v>
      </c>
      <c r="P20" s="52"/>
      <c r="Q20" s="73"/>
    </row>
    <row r="21" spans="2:19" ht="14">
      <c r="B21" s="55"/>
      <c r="C21" s="56"/>
      <c r="D21" s="208" t="s">
        <v>131</v>
      </c>
      <c r="E21" s="209"/>
      <c r="F21" s="210"/>
      <c r="G21" s="74">
        <f>Utilidad!J93</f>
        <v>0</v>
      </c>
      <c r="H21" s="75">
        <f>Utilidad!K93</f>
        <v>0</v>
      </c>
      <c r="I21" s="66">
        <f>+H21*G21</f>
        <v>0</v>
      </c>
      <c r="J21" s="220" t="s">
        <v>132</v>
      </c>
      <c r="K21" s="221"/>
      <c r="L21" s="222"/>
      <c r="M21" s="76">
        <f>Utilidad!J70</f>
        <v>13968.63</v>
      </c>
      <c r="N21" s="77">
        <f>Utilidad!K70</f>
        <v>0.274341</v>
      </c>
      <c r="O21" s="66">
        <f>+N21*M21</f>
        <v>3832.16792283</v>
      </c>
      <c r="P21" s="52"/>
      <c r="Q21" s="73"/>
    </row>
    <row r="22" spans="2:19" ht="14">
      <c r="B22" s="55"/>
      <c r="C22" s="56"/>
      <c r="D22" s="202" t="s">
        <v>5</v>
      </c>
      <c r="E22" s="203"/>
      <c r="F22" s="204"/>
      <c r="G22" s="61">
        <f>Utilidad!J100</f>
        <v>0</v>
      </c>
      <c r="H22" s="67">
        <f>Utilidad!K100</f>
        <v>0</v>
      </c>
      <c r="I22" s="61">
        <f>+H22*G22</f>
        <v>0</v>
      </c>
      <c r="J22" s="217" t="s">
        <v>133</v>
      </c>
      <c r="K22" s="218"/>
      <c r="L22" s="219"/>
      <c r="M22" s="78">
        <f>Utilidad!J71</f>
        <v>6086.9213650000002</v>
      </c>
      <c r="N22" s="79">
        <f>Utilidad!K71</f>
        <v>0.14440600000000001</v>
      </c>
      <c r="O22" s="61">
        <f>+N22*M22</f>
        <v>878.98796663419012</v>
      </c>
      <c r="P22" s="52"/>
      <c r="Q22" s="73"/>
    </row>
    <row r="23" spans="2:19" thickBot="1">
      <c r="B23" s="55"/>
      <c r="C23" s="56"/>
      <c r="D23" s="223" t="s">
        <v>134</v>
      </c>
      <c r="E23" s="224"/>
      <c r="F23" s="225"/>
      <c r="G23" s="80">
        <f>Utilidad!J88</f>
        <v>0</v>
      </c>
      <c r="H23" s="81">
        <f>Utilidad!K88</f>
        <v>0</v>
      </c>
      <c r="I23" s="61">
        <f>+H23*G23</f>
        <v>0</v>
      </c>
      <c r="J23" s="136" t="s">
        <v>135</v>
      </c>
      <c r="K23" s="137"/>
      <c r="L23" s="138"/>
      <c r="M23" s="82">
        <f>Utilidad!J77</f>
        <v>29812.163530000002</v>
      </c>
      <c r="N23" s="83">
        <f>Utilidad!K77</f>
        <v>0.100116</v>
      </c>
      <c r="O23" s="66">
        <f>+N23*M23</f>
        <v>2984.67456396948</v>
      </c>
      <c r="P23" s="52"/>
      <c r="Q23" s="73"/>
    </row>
    <row r="24" spans="2:19" thickBot="1">
      <c r="B24" s="55"/>
      <c r="C24" s="56"/>
      <c r="D24" s="211" t="s">
        <v>127</v>
      </c>
      <c r="E24" s="212"/>
      <c r="F24" s="212"/>
      <c r="G24" s="69">
        <f>+SUM(G20:G23)</f>
        <v>0</v>
      </c>
      <c r="H24" s="98"/>
      <c r="I24" s="69">
        <f t="shared" ref="I24" si="2">+SUM(I20:I23)</f>
        <v>0</v>
      </c>
      <c r="J24" s="211" t="s">
        <v>127</v>
      </c>
      <c r="K24" s="212"/>
      <c r="L24" s="212"/>
      <c r="M24" s="69">
        <f>+SUM(M20:M23)</f>
        <v>65594.755434999999</v>
      </c>
      <c r="N24" s="69"/>
      <c r="O24" s="70">
        <f>+SUM(O20:O23)</f>
        <v>10379.68137566575</v>
      </c>
      <c r="P24" s="52"/>
    </row>
    <row r="25" spans="2:19" thickBot="1">
      <c r="B25" s="55"/>
      <c r="C25" s="56"/>
      <c r="D25" s="226"/>
      <c r="E25" s="226"/>
      <c r="F25" s="226"/>
      <c r="G25" s="84"/>
      <c r="H25" s="85"/>
      <c r="I25" s="86"/>
      <c r="J25" s="227"/>
      <c r="K25" s="227"/>
      <c r="L25" s="227"/>
      <c r="P25" s="52"/>
    </row>
    <row r="26" spans="2:19" ht="14.5" customHeight="1">
      <c r="B26" s="55"/>
      <c r="C26" s="56"/>
      <c r="D26" s="214" t="s">
        <v>136</v>
      </c>
      <c r="E26" s="215"/>
      <c r="F26" s="215"/>
      <c r="G26" s="215"/>
      <c r="H26" s="216"/>
      <c r="I26" s="99"/>
      <c r="J26" s="226"/>
      <c r="K26" s="226"/>
      <c r="L26" s="226"/>
      <c r="M26" s="101"/>
      <c r="N26" s="102"/>
      <c r="O26" s="101"/>
      <c r="P26" s="87"/>
    </row>
    <row r="27" spans="2:19" thickBot="1">
      <c r="B27" s="55"/>
      <c r="C27" s="56"/>
      <c r="D27" s="228"/>
      <c r="E27" s="229"/>
      <c r="F27" s="230"/>
      <c r="G27" s="104" t="s">
        <v>104</v>
      </c>
      <c r="H27" s="105" t="s">
        <v>1</v>
      </c>
      <c r="I27" s="100"/>
      <c r="J27" s="88"/>
      <c r="K27" s="89"/>
      <c r="L27" s="90"/>
      <c r="M27" s="91">
        <v>0.8</v>
      </c>
      <c r="N27" s="92"/>
      <c r="O27" s="88"/>
      <c r="P27" s="52"/>
      <c r="S27" s="93"/>
    </row>
    <row r="28" spans="2:19" ht="14">
      <c r="B28" s="55"/>
      <c r="C28" s="56"/>
      <c r="D28" s="231" t="s">
        <v>7</v>
      </c>
      <c r="E28" s="232"/>
      <c r="F28" s="232"/>
      <c r="G28" s="103">
        <f>H28/(1-'Datos Extra'!D1)</f>
        <v>3343.2999999999738</v>
      </c>
      <c r="H28" s="103">
        <f>'Datos Extra'!B1</f>
        <v>3309.8669999999738</v>
      </c>
      <c r="I28" s="100"/>
      <c r="J28" s="88"/>
      <c r="K28" s="89"/>
      <c r="L28" s="90"/>
      <c r="M28" s="91">
        <v>8.68</v>
      </c>
      <c r="N28" s="92"/>
      <c r="O28" s="88"/>
      <c r="P28" s="52"/>
      <c r="S28" s="93"/>
    </row>
    <row r="29" spans="2:19" ht="14">
      <c r="B29" s="55"/>
      <c r="C29" s="56"/>
      <c r="D29" s="202" t="s">
        <v>8</v>
      </c>
      <c r="E29" s="203"/>
      <c r="F29" s="204"/>
      <c r="G29" s="103">
        <f>H29/(1-'Datos Extra'!D2)</f>
        <v>25952.240000000027</v>
      </c>
      <c r="H29" s="103">
        <f>'Datos Extra'!B2</f>
        <v>25692.717600000025</v>
      </c>
      <c r="I29" s="100"/>
      <c r="J29" s="88"/>
      <c r="K29" s="89"/>
      <c r="L29" s="90"/>
      <c r="M29" s="91">
        <v>0.73</v>
      </c>
      <c r="N29" s="92"/>
      <c r="O29" s="88"/>
      <c r="P29" s="52"/>
      <c r="S29" s="93"/>
    </row>
    <row r="30" spans="2:19" ht="14">
      <c r="B30" s="55"/>
      <c r="C30" s="56"/>
      <c r="D30" s="202" t="s">
        <v>9</v>
      </c>
      <c r="E30" s="203"/>
      <c r="F30" s="204"/>
      <c r="G30" s="103">
        <f>H30/(1-'Datos Extra'!D3)</f>
        <v>1387</v>
      </c>
      <c r="H30" s="103">
        <f>'Datos Extra'!B3</f>
        <v>1265.6375</v>
      </c>
      <c r="I30" s="100"/>
      <c r="J30" s="88"/>
      <c r="K30" s="89"/>
      <c r="L30" s="90"/>
      <c r="M30" s="91">
        <v>8.68</v>
      </c>
      <c r="N30" s="92"/>
      <c r="O30" s="88"/>
      <c r="P30" s="52"/>
      <c r="S30" s="93"/>
    </row>
    <row r="31" spans="2:19" ht="14">
      <c r="B31" s="55"/>
      <c r="C31" s="56"/>
      <c r="D31" s="202" t="s">
        <v>3</v>
      </c>
      <c r="E31" s="203"/>
      <c r="F31" s="204"/>
      <c r="G31" s="103">
        <f>H31/(1-'Datos Extra'!D4)</f>
        <v>150.98000000000002</v>
      </c>
      <c r="H31" s="103">
        <f>'Datos Extra'!B4</f>
        <v>149.92314000000002</v>
      </c>
      <c r="I31" s="100"/>
      <c r="J31" s="88"/>
      <c r="K31" s="89"/>
      <c r="L31" s="90"/>
      <c r="M31" s="91">
        <v>0.05</v>
      </c>
      <c r="N31" s="92"/>
      <c r="O31" s="88"/>
      <c r="P31" s="52"/>
      <c r="S31" s="93"/>
    </row>
    <row r="32" spans="2:19" ht="14">
      <c r="B32" s="55"/>
      <c r="C32" s="56"/>
      <c r="D32" s="208" t="s">
        <v>4</v>
      </c>
      <c r="E32" s="209"/>
      <c r="F32" s="210"/>
      <c r="G32" s="103">
        <f>H32/(1-'Datos Extra'!D5)</f>
        <v>39970.499999999985</v>
      </c>
      <c r="H32" s="103">
        <f>'Datos Extra'!B5</f>
        <v>36413.125499999987</v>
      </c>
      <c r="I32" s="100"/>
      <c r="J32" s="88"/>
      <c r="K32" s="89"/>
      <c r="L32" s="90"/>
      <c r="M32" s="91"/>
      <c r="N32" s="92"/>
      <c r="O32" s="88"/>
      <c r="P32" s="52"/>
      <c r="S32" s="93"/>
    </row>
    <row r="33" spans="2:19" ht="14">
      <c r="B33" s="55"/>
      <c r="C33" s="56"/>
      <c r="D33" s="208" t="s">
        <v>105</v>
      </c>
      <c r="E33" s="209"/>
      <c r="F33" s="210"/>
      <c r="G33" s="103">
        <f>H33/(1-'Datos Extra'!D6)</f>
        <v>9939.8299999999799</v>
      </c>
      <c r="H33" s="103">
        <f>'Datos Extra'!B6</f>
        <v>9870.2511899999809</v>
      </c>
      <c r="I33" s="100"/>
      <c r="J33" s="88"/>
      <c r="K33" s="89"/>
      <c r="L33" s="90"/>
      <c r="M33" s="91">
        <v>0.05</v>
      </c>
      <c r="N33" s="92"/>
      <c r="O33" s="88"/>
      <c r="P33" s="52"/>
      <c r="S33" s="93"/>
    </row>
    <row r="34" spans="2:19" thickBot="1">
      <c r="B34" s="55"/>
      <c r="C34" s="56"/>
      <c r="D34" s="234" t="s">
        <v>106</v>
      </c>
      <c r="E34" s="235"/>
      <c r="F34" s="236"/>
      <c r="G34" s="103">
        <f>H34/(1-'Datos Extra'!D7)</f>
        <v>66820.73</v>
      </c>
      <c r="H34" s="103">
        <f>'Datos Extra'!B7</f>
        <v>66352.984889999992</v>
      </c>
      <c r="I34" s="101"/>
      <c r="J34" s="84"/>
      <c r="K34" s="84"/>
      <c r="L34" s="94"/>
      <c r="M34" s="84"/>
      <c r="N34" s="85"/>
      <c r="O34" s="84"/>
      <c r="P34" s="52"/>
      <c r="S34" s="93"/>
    </row>
    <row r="35" spans="2:19" thickBot="1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8" spans="2:19" ht="15" customHeight="1">
      <c r="E38" s="237"/>
      <c r="F38" s="237"/>
      <c r="G38" s="237"/>
      <c r="H38" s="139"/>
      <c r="I38" s="139"/>
      <c r="J38" s="139"/>
    </row>
    <row r="39" spans="2:19" ht="14">
      <c r="E39" s="237"/>
      <c r="F39" s="237"/>
      <c r="G39" s="237"/>
      <c r="H39" s="139"/>
      <c r="I39" s="139"/>
      <c r="J39" s="139"/>
    </row>
    <row r="40" spans="2:19" ht="14">
      <c r="E40" s="238"/>
      <c r="F40" s="238"/>
      <c r="G40" s="238"/>
      <c r="H40" s="238"/>
      <c r="I40" s="238"/>
      <c r="J40" s="238"/>
    </row>
    <row r="41" spans="2:19" ht="15" customHeight="1">
      <c r="E41" s="233"/>
      <c r="F41" s="233"/>
      <c r="G41" s="233"/>
      <c r="H41" s="107"/>
      <c r="I41" s="108"/>
      <c r="J41" s="109"/>
    </row>
  </sheetData>
  <mergeCells count="52">
    <mergeCell ref="E41:G41"/>
    <mergeCell ref="D31:F31"/>
    <mergeCell ref="D32:F32"/>
    <mergeCell ref="D33:F33"/>
    <mergeCell ref="D34:F34"/>
    <mergeCell ref="E38:G39"/>
    <mergeCell ref="E40:J40"/>
    <mergeCell ref="D30:F30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D19:I19"/>
    <mergeCell ref="J19:O19"/>
    <mergeCell ref="D20:F20"/>
    <mergeCell ref="J20:L20"/>
    <mergeCell ref="D21:F21"/>
    <mergeCell ref="J21:L21"/>
    <mergeCell ref="D18:F18"/>
    <mergeCell ref="J18:L18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9:I9"/>
    <mergeCell ref="J9:O9"/>
    <mergeCell ref="D10:F10"/>
    <mergeCell ref="J10:L10"/>
    <mergeCell ref="D11:F11"/>
    <mergeCell ref="J11:L11"/>
    <mergeCell ref="D7:F8"/>
    <mergeCell ref="J7:L8"/>
    <mergeCell ref="D2:E5"/>
    <mergeCell ref="F2:O3"/>
    <mergeCell ref="F4:K5"/>
    <mergeCell ref="L4:M5"/>
    <mergeCell ref="N4:O5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opLeftCell="A42" zoomScaleNormal="100" workbookViewId="0">
      <pane xSplit="6" topLeftCell="I1" activePane="topRight" state="frozen"/>
      <selection activeCell="E54" sqref="E54"/>
      <selection pane="topRight" activeCell="L62" sqref="L62"/>
    </sheetView>
  </sheetViews>
  <sheetFormatPr baseColWidth="10" defaultColWidth="11.5" defaultRowHeight="15" outlineLevelCol="1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159">
        <v>86233.752800000002</v>
      </c>
      <c r="B1" s="159">
        <v>86233.752800000002</v>
      </c>
      <c r="C1" s="160">
        <v>0.36369100000000004</v>
      </c>
      <c r="D1" s="160">
        <v>0.36369100000000004</v>
      </c>
      <c r="E1" s="159"/>
      <c r="F1" s="159"/>
    </row>
    <row r="2" spans="1:81">
      <c r="A2" s="159">
        <v>9491.9207399999996</v>
      </c>
      <c r="B2" s="159">
        <v>9491.9207399999996</v>
      </c>
      <c r="C2" s="160">
        <v>0.37185499999999999</v>
      </c>
      <c r="D2" s="160">
        <v>0.37185499999999999</v>
      </c>
      <c r="E2" s="161"/>
      <c r="F2" s="161"/>
      <c r="G2" s="113"/>
      <c r="H2" s="113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</row>
    <row r="3" spans="1:81">
      <c r="A3" s="159">
        <v>15727.04054</v>
      </c>
      <c r="B3" s="159">
        <v>15727.04054</v>
      </c>
      <c r="C3" s="160">
        <v>0.170652</v>
      </c>
      <c r="D3" s="160">
        <v>0.170652</v>
      </c>
      <c r="E3" s="161"/>
      <c r="F3" s="161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5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</row>
    <row r="4" spans="1:81">
      <c r="A4" s="159">
        <v>79998.633000000002</v>
      </c>
      <c r="B4" s="159">
        <v>79998.633000000002</v>
      </c>
      <c r="C4" s="160">
        <v>0.40261000000000002</v>
      </c>
      <c r="D4" s="160">
        <v>0.40261000000000002</v>
      </c>
      <c r="E4" s="161"/>
      <c r="F4" s="161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</row>
    <row r="5" spans="1:81">
      <c r="A5" s="159">
        <v>26763.689249999999</v>
      </c>
      <c r="B5" s="159">
        <v>26763.689249999999</v>
      </c>
      <c r="C5" s="160">
        <v>0.49357999999999996</v>
      </c>
      <c r="D5" s="160">
        <v>0.49357999999999996</v>
      </c>
      <c r="E5" s="161"/>
      <c r="F5" s="161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</row>
    <row r="6" spans="1:81">
      <c r="A6" s="159">
        <v>43948.767596999998</v>
      </c>
      <c r="B6" s="159">
        <v>43948.767596999998</v>
      </c>
      <c r="C6" s="160">
        <v>0.42389399999999999</v>
      </c>
      <c r="D6" s="160">
        <v>0.42389399999999999</v>
      </c>
      <c r="E6" s="161"/>
      <c r="F6" s="161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</row>
    <row r="7" spans="1:81">
      <c r="A7" s="159">
        <v>62813.554652999999</v>
      </c>
      <c r="B7" s="159">
        <v>62813.554652999999</v>
      </c>
      <c r="C7" s="160">
        <v>0.426479</v>
      </c>
      <c r="D7" s="160">
        <v>0.426479</v>
      </c>
      <c r="E7" s="161"/>
      <c r="F7" s="161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</row>
    <row r="8" spans="1:81">
      <c r="A8" s="159">
        <v>0</v>
      </c>
      <c r="B8" s="159">
        <v>0</v>
      </c>
      <c r="C8" s="160">
        <v>0</v>
      </c>
      <c r="D8" s="160">
        <v>0</v>
      </c>
      <c r="E8" s="161"/>
      <c r="F8" s="161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</row>
    <row r="9" spans="1:81">
      <c r="A9" s="159">
        <v>13968.63</v>
      </c>
      <c r="B9" s="159">
        <v>13968.63</v>
      </c>
      <c r="C9" s="160">
        <v>0.274341</v>
      </c>
      <c r="D9" s="160">
        <v>0.274341</v>
      </c>
      <c r="E9" s="161"/>
      <c r="F9" s="161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</row>
    <row r="10" spans="1:81">
      <c r="A10" s="159">
        <v>6086.9213650000002</v>
      </c>
      <c r="B10" s="159">
        <v>6086.9213650000002</v>
      </c>
      <c r="C10" s="160">
        <v>0.14440600000000001</v>
      </c>
      <c r="D10" s="160">
        <v>0.14440600000000001</v>
      </c>
      <c r="E10" s="161"/>
      <c r="F10" s="161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2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</row>
    <row r="11" spans="1:81">
      <c r="A11" s="159">
        <v>29076.782852</v>
      </c>
      <c r="B11" s="159">
        <v>29076.782852</v>
      </c>
      <c r="C11" s="160">
        <v>0.49100700000000003</v>
      </c>
      <c r="D11" s="160">
        <v>0.49100700000000003</v>
      </c>
      <c r="E11" s="161"/>
      <c r="F11" s="161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</row>
    <row r="12" spans="1:81">
      <c r="A12" s="159">
        <v>13681.220436</v>
      </c>
      <c r="B12" s="159">
        <v>13681.220436</v>
      </c>
      <c r="C12" s="160">
        <v>0.57016599999999995</v>
      </c>
      <c r="D12" s="160">
        <v>0.57016599999999995</v>
      </c>
      <c r="E12" s="161"/>
      <c r="F12" s="16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</row>
    <row r="13" spans="1:81">
      <c r="A13" s="159">
        <v>9599.1431309</v>
      </c>
      <c r="B13" s="159">
        <v>9599.1431309</v>
      </c>
      <c r="C13" s="160">
        <v>0.52397700000000003</v>
      </c>
      <c r="D13" s="160">
        <v>0.52397700000000003</v>
      </c>
      <c r="E13" s="161"/>
      <c r="F13" s="16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</row>
    <row r="14" spans="1:81">
      <c r="A14" s="159">
        <v>-1947.6210599999999</v>
      </c>
      <c r="B14" s="159">
        <v>-1947.6210599999999</v>
      </c>
      <c r="C14" s="160">
        <v>0.48905500000000002</v>
      </c>
      <c r="D14" s="160">
        <v>0.48905500000000002</v>
      </c>
      <c r="E14" s="161"/>
      <c r="F14" s="161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</row>
    <row r="15" spans="1:81">
      <c r="A15" s="159">
        <v>82589.802658999994</v>
      </c>
      <c r="B15" s="159">
        <v>82589.802658999994</v>
      </c>
      <c r="C15" s="160">
        <v>0.51080899999999996</v>
      </c>
      <c r="D15" s="160">
        <v>0.51080899999999996</v>
      </c>
      <c r="E15" s="161"/>
      <c r="F15" s="161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</row>
    <row r="16" spans="1:81">
      <c r="A16" s="159">
        <v>29812.163530000002</v>
      </c>
      <c r="B16" s="159">
        <v>29812.163530000002</v>
      </c>
      <c r="C16" s="160">
        <v>0.100116</v>
      </c>
      <c r="D16" s="160">
        <v>0.100116</v>
      </c>
      <c r="E16" s="161"/>
      <c r="F16" s="161"/>
      <c r="G16" s="113"/>
      <c r="H16" s="113"/>
      <c r="I16" s="166"/>
      <c r="J16" s="166"/>
      <c r="K16" s="166"/>
      <c r="L16" s="166"/>
      <c r="M16" s="166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</row>
    <row r="17" spans="1:81">
      <c r="A17" s="159">
        <v>76058.002697000004</v>
      </c>
      <c r="B17" s="159">
        <v>76058.002697000004</v>
      </c>
      <c r="C17" s="160">
        <v>0.68412600000000001</v>
      </c>
      <c r="D17" s="160">
        <v>0.68412600000000001</v>
      </c>
      <c r="E17" s="161"/>
      <c r="F17" s="161"/>
      <c r="G17" s="113"/>
      <c r="H17" s="113"/>
      <c r="I17" s="166"/>
      <c r="J17" s="166"/>
      <c r="K17" s="166"/>
      <c r="L17" s="166"/>
      <c r="M17" s="166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</row>
    <row r="18" spans="1:81">
      <c r="A18" s="159">
        <v>73.660909465000003</v>
      </c>
      <c r="B18" s="159">
        <v>73.660909465000003</v>
      </c>
      <c r="C18" s="160">
        <v>0.66385099999999997</v>
      </c>
      <c r="D18" s="160">
        <v>0.66385099999999997</v>
      </c>
      <c r="E18" s="161"/>
      <c r="F18" s="161"/>
      <c r="G18" s="113"/>
      <c r="H18" s="113"/>
      <c r="I18" s="166"/>
      <c r="J18" s="166"/>
      <c r="K18" s="166"/>
      <c r="L18" s="166"/>
      <c r="M18" s="166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</row>
    <row r="19" spans="1:81">
      <c r="A19" s="159">
        <v>76131.663606000002</v>
      </c>
      <c r="B19" s="159">
        <v>76131.663606000002</v>
      </c>
      <c r="C19" s="160">
        <v>0.68410599999999999</v>
      </c>
      <c r="D19" s="160">
        <v>0.68410599999999999</v>
      </c>
      <c r="E19" s="161"/>
      <c r="F19" s="161"/>
      <c r="G19" s="113"/>
      <c r="H19" s="113"/>
      <c r="I19" s="166"/>
      <c r="J19" s="166"/>
      <c r="K19" s="166"/>
      <c r="L19" s="166"/>
      <c r="M19" s="166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</row>
    <row r="20" spans="1:81">
      <c r="A20" s="159">
        <v>-383.42565624999997</v>
      </c>
      <c r="B20" s="159">
        <v>-383.42565624999997</v>
      </c>
      <c r="C20" s="160">
        <v>0.68412600000000001</v>
      </c>
      <c r="D20" s="160">
        <v>0.68412600000000001</v>
      </c>
      <c r="E20" s="161"/>
      <c r="F20" s="161"/>
      <c r="G20" s="113"/>
      <c r="H20" s="113"/>
      <c r="I20" s="166"/>
      <c r="J20" s="166"/>
      <c r="K20" s="166"/>
      <c r="L20" s="166"/>
      <c r="M20" s="166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</row>
    <row r="21" spans="1:81">
      <c r="A21" s="159">
        <v>0</v>
      </c>
      <c r="B21" s="159">
        <v>0</v>
      </c>
      <c r="C21" s="160">
        <v>0</v>
      </c>
      <c r="D21" s="160">
        <v>0</v>
      </c>
      <c r="E21" s="161"/>
      <c r="F21" s="161"/>
      <c r="G21" s="113"/>
      <c r="H21" s="113"/>
      <c r="I21" s="166"/>
      <c r="J21" s="166"/>
      <c r="K21" s="166"/>
      <c r="L21" s="166"/>
      <c r="M21" s="166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1:81">
      <c r="A22" s="159">
        <v>75748.237949999995</v>
      </c>
      <c r="B22" s="159">
        <v>75748.237949999995</v>
      </c>
      <c r="C22" s="160">
        <v>0.68410599999999999</v>
      </c>
      <c r="D22" s="160">
        <v>0.68410599999999999</v>
      </c>
      <c r="E22" s="161"/>
      <c r="F22" s="161"/>
      <c r="G22" s="113"/>
      <c r="H22" s="113"/>
      <c r="I22" s="166"/>
      <c r="J22" s="166"/>
      <c r="K22" s="166"/>
      <c r="L22" s="166"/>
      <c r="M22" s="166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1:81">
      <c r="A23" s="159">
        <v>1003.6487</v>
      </c>
      <c r="B23" s="159">
        <v>1003.6487</v>
      </c>
      <c r="C23" s="160">
        <v>0.68263800000000008</v>
      </c>
      <c r="D23" s="160">
        <v>0.68263800000000008</v>
      </c>
      <c r="E23" s="161"/>
      <c r="F23" s="161"/>
      <c r="G23" s="113"/>
      <c r="H23" s="113"/>
      <c r="I23" s="166"/>
      <c r="J23" s="166"/>
      <c r="K23" s="166"/>
      <c r="L23" s="166"/>
      <c r="M23" s="167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</row>
    <row r="24" spans="1:81">
      <c r="A24" s="159">
        <v>74744.589250000005</v>
      </c>
      <c r="B24" s="159">
        <v>74744.589250000005</v>
      </c>
      <c r="C24" s="160">
        <v>0.68412600000000001</v>
      </c>
      <c r="D24" s="160">
        <v>0.68412600000000001</v>
      </c>
      <c r="E24" s="161"/>
      <c r="F24" s="161"/>
      <c r="G24" s="113"/>
      <c r="H24" s="113"/>
      <c r="I24" s="166"/>
      <c r="J24" s="166"/>
      <c r="K24" s="166"/>
      <c r="L24" s="166"/>
      <c r="M24" s="166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0"/>
      <c r="AA24" s="110"/>
      <c r="AB24" s="110"/>
      <c r="AC24" s="110"/>
      <c r="AD24" s="117"/>
      <c r="AE24" s="117"/>
      <c r="AF24" s="117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</row>
    <row r="25" spans="1:81">
      <c r="A25" s="159">
        <v>74744.589250000005</v>
      </c>
      <c r="B25" s="159">
        <v>74744.589250000005</v>
      </c>
      <c r="C25" s="160">
        <v>0.68412600000000001</v>
      </c>
      <c r="D25" s="160">
        <v>0.68412600000000001</v>
      </c>
      <c r="E25" s="161"/>
      <c r="F25" s="161"/>
      <c r="G25" s="113"/>
      <c r="H25" s="113"/>
      <c r="I25" s="166"/>
      <c r="J25" s="166"/>
      <c r="K25" s="166"/>
      <c r="L25" s="166"/>
      <c r="M25" s="166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0"/>
      <c r="AA25" s="110"/>
      <c r="AB25" s="110"/>
      <c r="AC25" s="110"/>
      <c r="AD25" s="117"/>
      <c r="AE25" s="118"/>
      <c r="AF25" s="118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</row>
    <row r="26" spans="1:81">
      <c r="A26" s="159">
        <v>0</v>
      </c>
      <c r="B26" s="159">
        <v>0</v>
      </c>
      <c r="C26" s="160">
        <v>0</v>
      </c>
      <c r="D26" s="160">
        <v>0</v>
      </c>
      <c r="E26" s="161"/>
      <c r="F26" s="161"/>
      <c r="G26" s="113"/>
      <c r="H26" s="113"/>
      <c r="I26" s="166"/>
      <c r="J26" s="166"/>
      <c r="K26" s="166"/>
      <c r="L26" s="166"/>
      <c r="M26" s="166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0"/>
      <c r="AA26" s="110"/>
      <c r="AB26" s="110"/>
      <c r="AC26" s="110"/>
      <c r="AD26" s="117"/>
      <c r="AE26" s="118"/>
      <c r="AF26" s="118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</row>
    <row r="27" spans="1:81">
      <c r="A27" s="159">
        <v>0</v>
      </c>
      <c r="B27" s="159">
        <v>0</v>
      </c>
      <c r="C27" s="160">
        <v>0</v>
      </c>
      <c r="D27" s="160">
        <v>0</v>
      </c>
      <c r="E27" s="161"/>
      <c r="F27" s="161"/>
      <c r="G27" s="113"/>
      <c r="H27" s="113"/>
      <c r="I27" s="166"/>
      <c r="J27" s="166"/>
      <c r="K27" s="166"/>
      <c r="L27" s="166"/>
      <c r="M27" s="166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0"/>
      <c r="AA27" s="110"/>
      <c r="AB27" s="110"/>
      <c r="AC27" s="110"/>
      <c r="AD27" s="117"/>
      <c r="AE27" s="118"/>
      <c r="AF27" s="118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</row>
    <row r="28" spans="1:81">
      <c r="A28" s="159">
        <v>0</v>
      </c>
      <c r="B28" s="159">
        <v>0</v>
      </c>
      <c r="C28" s="160">
        <v>0</v>
      </c>
      <c r="D28" s="160">
        <v>0</v>
      </c>
      <c r="E28" s="161"/>
      <c r="F28" s="161"/>
      <c r="G28" s="113"/>
      <c r="H28" s="113"/>
      <c r="I28" s="166"/>
      <c r="J28" s="166"/>
      <c r="K28" s="166"/>
      <c r="L28" s="166"/>
      <c r="M28" s="166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0"/>
      <c r="AA28" s="110"/>
      <c r="AB28" s="110"/>
      <c r="AC28" s="110"/>
      <c r="AD28" s="117"/>
      <c r="AE28" s="118"/>
      <c r="AF28" s="118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spans="1:81">
      <c r="A29" s="159">
        <v>0</v>
      </c>
      <c r="B29" s="159">
        <v>0</v>
      </c>
      <c r="C29" s="160">
        <v>0</v>
      </c>
      <c r="D29" s="160">
        <v>0</v>
      </c>
      <c r="E29" s="161"/>
      <c r="F29" s="161"/>
      <c r="G29" s="113"/>
      <c r="H29" s="113"/>
      <c r="I29" s="166"/>
      <c r="J29" s="166"/>
      <c r="K29" s="166"/>
      <c r="L29" s="166"/>
      <c r="M29" s="166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AD29" s="6"/>
      <c r="AE29" s="4"/>
      <c r="AF29" s="4"/>
    </row>
    <row r="30" spans="1:81">
      <c r="A30" s="159">
        <v>0</v>
      </c>
      <c r="B30" s="159">
        <v>0</v>
      </c>
      <c r="C30" s="160">
        <v>0.61</v>
      </c>
      <c r="D30" s="160">
        <v>0.61</v>
      </c>
      <c r="E30" s="161"/>
      <c r="F30" s="161"/>
      <c r="G30" s="113"/>
      <c r="H30" s="113"/>
      <c r="I30" s="166"/>
      <c r="J30" s="166"/>
      <c r="K30" s="166"/>
      <c r="L30" s="166"/>
      <c r="M30" s="166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AD30" s="6"/>
      <c r="AE30" s="4"/>
      <c r="AF30" s="4"/>
    </row>
    <row r="31" spans="1:81">
      <c r="A31" s="159">
        <v>0</v>
      </c>
      <c r="B31" s="159">
        <v>0</v>
      </c>
      <c r="C31" s="160">
        <v>0</v>
      </c>
      <c r="D31" s="160">
        <v>0</v>
      </c>
      <c r="E31" s="161"/>
      <c r="F31" s="161"/>
      <c r="G31" s="113"/>
      <c r="H31" s="113"/>
      <c r="I31" s="166"/>
      <c r="J31" s="166"/>
      <c r="K31" s="166"/>
      <c r="L31" s="166"/>
      <c r="M31" s="166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AD31" s="6"/>
      <c r="AE31" s="4"/>
      <c r="AF31" s="4"/>
    </row>
    <row r="32" spans="1:81">
      <c r="A32" s="159">
        <v>0</v>
      </c>
      <c r="B32" s="159">
        <v>0</v>
      </c>
      <c r="C32" s="160">
        <v>0</v>
      </c>
      <c r="D32" s="160">
        <v>0</v>
      </c>
      <c r="E32" s="161"/>
      <c r="F32" s="161"/>
      <c r="G32" s="113"/>
      <c r="H32" s="113"/>
      <c r="I32" s="166"/>
      <c r="J32" s="166"/>
      <c r="K32" s="166"/>
      <c r="L32" s="166"/>
      <c r="M32" s="166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AD32" s="6"/>
      <c r="AE32" s="4"/>
      <c r="AF32" s="4"/>
    </row>
    <row r="33" spans="1:32">
      <c r="A33" s="159">
        <v>27866.973293999999</v>
      </c>
      <c r="B33" s="159">
        <v>27866.973293999999</v>
      </c>
      <c r="C33" s="160">
        <v>0.61919499999999994</v>
      </c>
      <c r="D33" s="160">
        <v>0.61919499999999994</v>
      </c>
      <c r="E33" s="161"/>
      <c r="F33" s="161"/>
      <c r="G33" s="113"/>
      <c r="H33" s="113"/>
      <c r="I33" s="166"/>
      <c r="J33" s="166"/>
      <c r="K33" s="166"/>
      <c r="L33" s="166"/>
      <c r="M33" s="166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AD33" s="6"/>
      <c r="AE33" s="4"/>
      <c r="AF33" s="4"/>
    </row>
    <row r="34" spans="1:32">
      <c r="A34" s="159">
        <v>22158.782653999999</v>
      </c>
      <c r="B34" s="159">
        <v>22158.782653999999</v>
      </c>
      <c r="C34" s="160">
        <v>0.62109999999999999</v>
      </c>
      <c r="D34" s="160">
        <v>0.62109999999999999</v>
      </c>
      <c r="E34" s="161"/>
      <c r="F34" s="161"/>
      <c r="G34" s="113"/>
      <c r="H34" s="113"/>
      <c r="I34" s="166"/>
      <c r="J34" s="166"/>
      <c r="K34" s="166"/>
      <c r="L34" s="166"/>
      <c r="M34" s="166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AD34" s="6"/>
      <c r="AE34" s="4"/>
      <c r="AF34" s="4"/>
    </row>
    <row r="35" spans="1:32">
      <c r="A35" s="159">
        <v>5708.1906399999998</v>
      </c>
      <c r="B35" s="159">
        <v>5708.1906399999998</v>
      </c>
      <c r="C35" s="160">
        <v>0.61180000000000001</v>
      </c>
      <c r="D35" s="160">
        <v>0.61180000000000001</v>
      </c>
      <c r="E35" s="161"/>
      <c r="F35" s="161"/>
      <c r="G35" s="113"/>
      <c r="H35" s="113"/>
      <c r="I35" s="166"/>
      <c r="J35" s="166"/>
      <c r="K35" s="166"/>
      <c r="L35" s="166"/>
      <c r="M35" s="166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AD35" s="6"/>
      <c r="AE35" s="4"/>
      <c r="AF35" s="4"/>
    </row>
    <row r="36" spans="1:32">
      <c r="A36" s="159">
        <v>10808.07805</v>
      </c>
      <c r="B36" s="159">
        <v>10808.07805</v>
      </c>
      <c r="C36" s="160">
        <v>0.61070000000000002</v>
      </c>
      <c r="D36" s="160">
        <v>0.61070000000000002</v>
      </c>
      <c r="E36" s="161"/>
      <c r="F36" s="161"/>
      <c r="G36" s="113"/>
      <c r="H36" s="113"/>
      <c r="I36" s="166"/>
      <c r="J36" s="166"/>
      <c r="K36" s="166"/>
      <c r="L36" s="166"/>
      <c r="M36" s="166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AD36" s="6"/>
      <c r="AE36" s="4"/>
      <c r="AF36" s="4"/>
    </row>
    <row r="37" spans="1:32">
      <c r="A37" s="159">
        <v>417.69489800000002</v>
      </c>
      <c r="B37" s="159">
        <v>417.69489800000002</v>
      </c>
      <c r="C37" s="160">
        <v>0.56729999999999992</v>
      </c>
      <c r="D37" s="160">
        <v>0.56729999999999992</v>
      </c>
      <c r="E37" s="161"/>
      <c r="F37" s="161"/>
      <c r="G37" s="113"/>
      <c r="H37" s="113"/>
      <c r="I37" s="166"/>
      <c r="J37" s="166"/>
      <c r="K37" s="166"/>
      <c r="L37" s="166"/>
      <c r="M37" s="166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AD37" s="6"/>
      <c r="AE37" s="4"/>
      <c r="AF37" s="4"/>
    </row>
    <row r="38" spans="1:32">
      <c r="A38" s="159">
        <v>11225.772948</v>
      </c>
      <c r="B38" s="159">
        <v>11225.772948</v>
      </c>
      <c r="C38" s="160">
        <v>0.60908499999999999</v>
      </c>
      <c r="D38" s="160">
        <v>0.60908499999999999</v>
      </c>
      <c r="E38" s="161"/>
      <c r="F38" s="161"/>
      <c r="G38" s="113"/>
      <c r="H38" s="113"/>
      <c r="I38" s="166"/>
      <c r="J38" s="166"/>
      <c r="K38" s="166"/>
      <c r="L38" s="166"/>
      <c r="M38" s="166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AD38" s="6"/>
      <c r="AE38" s="4"/>
      <c r="AF38" s="4"/>
    </row>
    <row r="39" spans="1:32">
      <c r="A39" s="159">
        <v>0</v>
      </c>
      <c r="B39" s="159">
        <v>0</v>
      </c>
      <c r="C39" s="160">
        <v>0</v>
      </c>
      <c r="D39" s="160">
        <v>0</v>
      </c>
      <c r="E39" s="161"/>
      <c r="F39" s="161"/>
      <c r="G39" s="113"/>
      <c r="H39" s="113"/>
      <c r="I39" s="166"/>
      <c r="J39" s="166"/>
      <c r="K39" s="166"/>
      <c r="L39" s="166"/>
      <c r="M39" s="166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AD39" s="6"/>
      <c r="AE39" s="4"/>
      <c r="AF39" s="4"/>
    </row>
    <row r="40" spans="1:32">
      <c r="A40" s="159">
        <v>11681.220740000001</v>
      </c>
      <c r="B40" s="159">
        <v>11681.220740000001</v>
      </c>
      <c r="C40" s="160">
        <v>0.36930000000000002</v>
      </c>
      <c r="D40" s="160">
        <v>0.36930000000000002</v>
      </c>
      <c r="E40" s="161"/>
      <c r="F40" s="161"/>
      <c r="G40" s="113"/>
      <c r="H40" s="113"/>
      <c r="I40" s="166"/>
      <c r="J40" s="166"/>
      <c r="K40" s="166"/>
      <c r="L40" s="166"/>
      <c r="M40" s="166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AD40" s="6"/>
      <c r="AE40" s="4"/>
      <c r="AF40" s="4"/>
    </row>
    <row r="41" spans="1:32">
      <c r="A41" s="159">
        <v>2189.3000000000002</v>
      </c>
      <c r="B41" s="159">
        <v>2189.3000000000002</v>
      </c>
      <c r="C41" s="160">
        <v>0.35822100000000001</v>
      </c>
      <c r="D41" s="160">
        <v>0.35822100000000001</v>
      </c>
      <c r="E41" s="161"/>
      <c r="F41" s="161"/>
      <c r="G41" s="113"/>
      <c r="H41" s="113"/>
      <c r="I41" s="166"/>
      <c r="J41" s="166"/>
      <c r="K41" s="166"/>
      <c r="L41" s="166"/>
      <c r="M41" s="166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AD41" s="6"/>
      <c r="AE41" s="4"/>
      <c r="AF41" s="4"/>
    </row>
    <row r="42" spans="1:32">
      <c r="A42" s="159">
        <v>0</v>
      </c>
      <c r="B42" s="159">
        <v>0</v>
      </c>
      <c r="C42" s="160">
        <v>0</v>
      </c>
      <c r="D42" s="160">
        <v>0</v>
      </c>
      <c r="E42" s="161"/>
      <c r="F42" s="161"/>
      <c r="G42" s="113"/>
      <c r="H42" s="113"/>
      <c r="I42" s="166"/>
      <c r="J42" s="166"/>
      <c r="K42" s="166"/>
      <c r="L42" s="166"/>
      <c r="M42" s="166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AD42" s="6"/>
      <c r="AE42" s="4"/>
      <c r="AF42" s="4"/>
    </row>
    <row r="43" spans="1:32">
      <c r="A43" s="159">
        <v>0</v>
      </c>
      <c r="B43" s="159">
        <v>0</v>
      </c>
      <c r="C43" s="160">
        <v>0</v>
      </c>
      <c r="D43" s="160">
        <v>0</v>
      </c>
      <c r="E43" s="161"/>
      <c r="F43" s="161"/>
      <c r="G43" s="113"/>
      <c r="H43" s="113"/>
      <c r="I43" s="166"/>
      <c r="J43" s="166"/>
      <c r="K43" s="166"/>
      <c r="L43" s="166"/>
      <c r="M43" s="166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AD43" s="6"/>
      <c r="AE43" s="4"/>
      <c r="AF43" s="4"/>
    </row>
    <row r="44" spans="1:32">
      <c r="A44" s="159">
        <v>0</v>
      </c>
      <c r="B44" s="159">
        <v>0</v>
      </c>
      <c r="C44" s="160">
        <v>0</v>
      </c>
      <c r="D44" s="160">
        <v>0</v>
      </c>
      <c r="E44" s="161"/>
      <c r="F44" s="161"/>
      <c r="G44" s="113"/>
      <c r="H44" s="113"/>
      <c r="I44" s="166"/>
      <c r="J44" s="166"/>
      <c r="K44" s="166"/>
      <c r="L44" s="166"/>
      <c r="M44" s="166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AD44" s="6"/>
      <c r="AE44" s="4"/>
      <c r="AF44" s="4"/>
    </row>
    <row r="45" spans="1:32">
      <c r="A45" s="159">
        <v>0</v>
      </c>
      <c r="B45" s="159">
        <v>0</v>
      </c>
      <c r="C45" s="160">
        <v>0</v>
      </c>
      <c r="D45" s="160">
        <v>0</v>
      </c>
      <c r="E45" s="161"/>
      <c r="F45" s="161"/>
      <c r="G45" s="113"/>
      <c r="H45" s="113"/>
      <c r="I45" s="166"/>
      <c r="J45" s="166"/>
      <c r="K45" s="166"/>
      <c r="L45" s="166"/>
      <c r="M45" s="166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AD45" s="6"/>
      <c r="AE45" s="4"/>
      <c r="AF45" s="4"/>
    </row>
    <row r="46" spans="1:32">
      <c r="A46" s="159">
        <v>0</v>
      </c>
      <c r="B46" s="159">
        <v>0</v>
      </c>
      <c r="C46" s="160">
        <v>0</v>
      </c>
      <c r="D46" s="160">
        <v>0</v>
      </c>
      <c r="E46" s="161"/>
      <c r="F46" s="161"/>
      <c r="G46" s="113"/>
      <c r="H46" s="113"/>
      <c r="I46" s="166"/>
      <c r="J46" s="166"/>
      <c r="K46" s="166"/>
      <c r="L46" s="166"/>
      <c r="M46" s="166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AD46" s="6"/>
      <c r="AE46" s="4"/>
      <c r="AF46" s="4"/>
    </row>
    <row r="47" spans="1:32">
      <c r="A47" s="159">
        <v>0</v>
      </c>
      <c r="B47" s="159">
        <v>0</v>
      </c>
      <c r="C47" s="160">
        <v>0</v>
      </c>
      <c r="D47" s="160">
        <v>0</v>
      </c>
      <c r="E47" s="161"/>
      <c r="F47" s="161"/>
      <c r="G47" s="113"/>
      <c r="H47" s="113"/>
      <c r="I47" s="166"/>
      <c r="J47" s="166"/>
      <c r="K47" s="166"/>
      <c r="L47" s="166"/>
      <c r="M47" s="166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AD47" s="6"/>
      <c r="AE47" s="4"/>
      <c r="AF47" s="4"/>
    </row>
    <row r="48" spans="1:32">
      <c r="A48" s="159">
        <v>0</v>
      </c>
      <c r="B48" s="159">
        <v>0</v>
      </c>
      <c r="C48" s="160">
        <v>0</v>
      </c>
      <c r="D48" s="160">
        <v>0</v>
      </c>
      <c r="E48" s="161"/>
      <c r="F48" s="161"/>
      <c r="G48" s="113"/>
      <c r="H48" s="113"/>
      <c r="I48" s="166"/>
      <c r="J48" s="166"/>
      <c r="K48" s="166"/>
      <c r="L48" s="166"/>
      <c r="M48" s="166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AD48" s="6"/>
      <c r="AE48" s="4"/>
      <c r="AF48" s="4"/>
    </row>
    <row r="49" spans="1:39">
      <c r="A49" s="159">
        <v>0</v>
      </c>
      <c r="B49" s="159">
        <v>0</v>
      </c>
      <c r="C49" s="160">
        <v>0</v>
      </c>
      <c r="D49" s="160">
        <v>0</v>
      </c>
      <c r="E49" s="161"/>
      <c r="F49" s="161"/>
      <c r="G49" s="113"/>
      <c r="H49" s="113"/>
      <c r="I49" s="166"/>
      <c r="J49" s="166"/>
      <c r="K49" s="166"/>
      <c r="L49" s="166"/>
      <c r="M49" s="166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AD49" s="6"/>
      <c r="AE49" s="4"/>
      <c r="AF49" s="4"/>
    </row>
    <row r="50" spans="1:39">
      <c r="A50" s="159">
        <v>0</v>
      </c>
      <c r="B50" s="159">
        <v>0</v>
      </c>
      <c r="C50" s="160">
        <v>0</v>
      </c>
      <c r="D50" s="160">
        <v>0</v>
      </c>
      <c r="E50" s="161"/>
      <c r="F50" s="161"/>
      <c r="G50" s="113"/>
      <c r="H50" s="113"/>
      <c r="I50" s="166"/>
      <c r="J50" s="166"/>
      <c r="K50" s="166"/>
      <c r="L50" s="166"/>
      <c r="M50" s="166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AD50" s="6"/>
      <c r="AE50" s="4"/>
      <c r="AF50" s="4"/>
    </row>
    <row r="51" spans="1:39">
      <c r="A51" s="159">
        <v>0</v>
      </c>
      <c r="B51" s="159">
        <v>0</v>
      </c>
      <c r="C51" s="160">
        <v>0</v>
      </c>
      <c r="D51" s="160">
        <v>0</v>
      </c>
      <c r="E51" s="161"/>
      <c r="F51" s="161"/>
      <c r="G51" s="113"/>
      <c r="H51" s="113"/>
      <c r="I51" s="166"/>
      <c r="J51" s="166"/>
      <c r="K51" s="166"/>
      <c r="L51" s="166"/>
      <c r="M51" s="166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AD51" s="6"/>
      <c r="AE51" s="4"/>
      <c r="AF51" s="4"/>
    </row>
    <row r="52" spans="1:39">
      <c r="A52" s="159">
        <v>0</v>
      </c>
      <c r="B52" s="159">
        <v>0</v>
      </c>
      <c r="C52" s="160">
        <v>0</v>
      </c>
      <c r="D52" s="160">
        <v>0</v>
      </c>
      <c r="E52" s="161"/>
      <c r="F52" s="161"/>
      <c r="G52" s="113"/>
      <c r="H52" s="113"/>
      <c r="I52" s="166"/>
      <c r="J52" s="166"/>
      <c r="K52" s="166"/>
      <c r="L52" s="166"/>
      <c r="M52" s="166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AD52" s="6"/>
      <c r="AE52" s="4"/>
      <c r="AF52" s="4"/>
    </row>
    <row r="53" spans="1:39">
      <c r="A53" s="159">
        <v>0</v>
      </c>
      <c r="B53" s="159">
        <v>0</v>
      </c>
      <c r="C53" s="160">
        <v>0</v>
      </c>
      <c r="D53" s="160">
        <v>0</v>
      </c>
      <c r="E53" s="161"/>
      <c r="F53" s="161"/>
      <c r="G53" s="113"/>
      <c r="H53" s="113"/>
      <c r="I53" s="166"/>
      <c r="J53" s="166"/>
      <c r="K53" s="166"/>
      <c r="L53" s="166"/>
      <c r="M53" s="166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AD53" s="6"/>
      <c r="AE53" s="4"/>
      <c r="AF53" s="4"/>
    </row>
    <row r="54" spans="1:39">
      <c r="A54" s="159">
        <v>61164.541878000004</v>
      </c>
      <c r="B54" s="159">
        <v>61164.541878000004</v>
      </c>
      <c r="C54" s="160">
        <v>0.52298200000000006</v>
      </c>
      <c r="D54" s="160">
        <v>0.52298200000000006</v>
      </c>
      <c r="E54" s="161"/>
      <c r="F54" s="161"/>
      <c r="G54" s="113"/>
      <c r="H54" s="113"/>
      <c r="I54" s="166"/>
      <c r="J54" s="166"/>
      <c r="K54" s="166"/>
      <c r="L54" s="166"/>
      <c r="M54" s="166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AD54" s="6"/>
      <c r="AE54" s="4"/>
      <c r="AF54" s="4"/>
    </row>
    <row r="55" spans="1:39">
      <c r="A55" s="159">
        <v>61164.541878000004</v>
      </c>
      <c r="B55" s="159">
        <v>61164.541878000004</v>
      </c>
      <c r="C55" s="160">
        <v>0.52298200000000006</v>
      </c>
      <c r="D55" s="160">
        <v>0.52298200000000006</v>
      </c>
      <c r="E55" s="161"/>
      <c r="F55" s="161"/>
      <c r="G55" s="113"/>
      <c r="H55" s="113"/>
      <c r="I55" s="166"/>
      <c r="J55" s="166"/>
      <c r="K55" s="166"/>
      <c r="L55" s="166"/>
      <c r="M55" s="166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AD55" s="6"/>
      <c r="AE55" s="4"/>
      <c r="AF55" s="4"/>
    </row>
    <row r="56" spans="1:39">
      <c r="A56" s="161"/>
      <c r="B56" s="161"/>
      <c r="C56" s="161"/>
      <c r="D56" s="161"/>
      <c r="E56" s="161"/>
      <c r="F56" s="161"/>
      <c r="G56" s="113"/>
      <c r="H56" s="113"/>
      <c r="I56" s="166"/>
      <c r="J56" s="166"/>
      <c r="K56" s="166"/>
      <c r="L56" s="166"/>
      <c r="M56" s="166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20"/>
      <c r="AE56" s="121"/>
      <c r="AF56" s="121"/>
      <c r="AG56" s="113"/>
      <c r="AH56" s="113"/>
      <c r="AI56" s="113"/>
      <c r="AJ56" s="113"/>
      <c r="AK56" s="113"/>
      <c r="AL56" s="113"/>
      <c r="AM56" s="113"/>
    </row>
    <row r="57" spans="1:39">
      <c r="A57" s="161"/>
      <c r="B57" s="161"/>
      <c r="C57" s="161"/>
      <c r="D57" s="161"/>
      <c r="E57" s="161"/>
      <c r="F57" s="161"/>
      <c r="G57" s="113"/>
      <c r="H57" s="113"/>
      <c r="I57" s="166"/>
      <c r="J57" s="166"/>
      <c r="K57" s="166"/>
      <c r="L57" s="166"/>
      <c r="M57" s="166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20"/>
      <c r="AE57" s="121"/>
      <c r="AF57" s="121"/>
      <c r="AG57" s="113"/>
      <c r="AH57" s="113"/>
      <c r="AI57" s="113"/>
      <c r="AJ57" s="113"/>
      <c r="AK57" s="113"/>
      <c r="AL57" s="113"/>
      <c r="AM57" s="113"/>
    </row>
    <row r="58" spans="1:39">
      <c r="A58" s="161"/>
      <c r="B58" s="161"/>
      <c r="C58" s="161"/>
      <c r="D58" s="161"/>
      <c r="E58" s="161"/>
      <c r="F58" s="161"/>
      <c r="G58" s="113"/>
      <c r="H58" s="113"/>
      <c r="I58" s="166"/>
      <c r="J58" s="166"/>
      <c r="K58" s="166"/>
      <c r="L58" s="166"/>
      <c r="M58" s="166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20"/>
      <c r="AE58" s="121"/>
      <c r="AF58" s="121"/>
      <c r="AG58" s="113"/>
      <c r="AH58" s="113"/>
      <c r="AI58" s="113"/>
      <c r="AJ58" s="113"/>
      <c r="AK58" s="113"/>
      <c r="AL58" s="113"/>
      <c r="AM58" s="113"/>
    </row>
    <row r="59" spans="1:39">
      <c r="A59" s="161"/>
      <c r="B59" s="161"/>
      <c r="C59" s="161"/>
      <c r="D59" s="161"/>
      <c r="E59" s="161"/>
      <c r="F59" s="161"/>
      <c r="G59" s="113"/>
      <c r="H59" s="113"/>
      <c r="I59" s="166"/>
      <c r="J59" s="166"/>
      <c r="K59" s="166"/>
      <c r="L59" s="166"/>
      <c r="M59" s="166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20"/>
      <c r="AE59" s="121"/>
      <c r="AF59" s="121"/>
      <c r="AG59" s="113"/>
      <c r="AH59" s="113"/>
      <c r="AI59" s="113"/>
      <c r="AJ59" s="113"/>
      <c r="AK59" s="113"/>
      <c r="AL59" s="113"/>
      <c r="AM59" s="113"/>
    </row>
    <row r="60" spans="1:39" ht="19">
      <c r="A60" s="161"/>
      <c r="B60" s="161"/>
      <c r="C60" s="161"/>
      <c r="D60" s="161"/>
      <c r="E60" s="161"/>
      <c r="F60" s="161"/>
      <c r="G60" s="127"/>
      <c r="H60" s="127"/>
      <c r="I60" s="166"/>
      <c r="J60" s="239" t="s">
        <v>68</v>
      </c>
      <c r="K60" s="239"/>
      <c r="L60" s="239"/>
      <c r="M60" s="166"/>
      <c r="N60" s="240"/>
      <c r="O60" s="240"/>
      <c r="P60" s="113"/>
      <c r="Q60" s="113"/>
      <c r="R60" s="13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20"/>
      <c r="AE60" s="121"/>
      <c r="AF60" s="121"/>
      <c r="AG60" s="113"/>
      <c r="AH60" s="113"/>
      <c r="AI60" s="113"/>
      <c r="AJ60" s="113"/>
      <c r="AK60" s="113"/>
      <c r="AL60" s="113"/>
      <c r="AM60" s="113"/>
    </row>
    <row r="61" spans="1:39">
      <c r="A61" s="161"/>
      <c r="B61" s="161"/>
      <c r="C61" s="161"/>
      <c r="D61" s="161"/>
      <c r="E61" s="161"/>
      <c r="F61" s="161"/>
      <c r="G61" s="120"/>
      <c r="H61" s="120"/>
      <c r="I61" s="166"/>
      <c r="J61" s="168" t="s">
        <v>1</v>
      </c>
      <c r="K61" s="168" t="s">
        <v>0</v>
      </c>
      <c r="L61" s="168" t="s">
        <v>69</v>
      </c>
      <c r="M61" s="166"/>
      <c r="N61" s="126"/>
      <c r="O61" s="126"/>
      <c r="P61" s="123"/>
      <c r="Q61" s="113"/>
      <c r="R61" s="123"/>
      <c r="S61" s="113"/>
      <c r="T61" s="113"/>
      <c r="U61" s="113"/>
      <c r="V61" s="116"/>
      <c r="W61" s="116"/>
      <c r="X61" s="113"/>
      <c r="Y61" s="113"/>
      <c r="Z61" s="113"/>
      <c r="AA61" s="113"/>
      <c r="AB61" s="113"/>
      <c r="AC61" s="113"/>
      <c r="AD61" s="120"/>
      <c r="AE61" s="121"/>
      <c r="AF61" s="121"/>
      <c r="AG61" s="113"/>
      <c r="AH61" s="113"/>
      <c r="AI61" s="113"/>
      <c r="AJ61" s="113"/>
      <c r="AK61" s="113"/>
      <c r="AL61" s="113"/>
      <c r="AM61" s="113"/>
    </row>
    <row r="62" spans="1:39" ht="16">
      <c r="A62" s="161"/>
      <c r="B62" s="161"/>
      <c r="C62" s="161"/>
      <c r="D62" s="161"/>
      <c r="E62" s="161"/>
      <c r="F62" s="161"/>
      <c r="G62" s="116"/>
      <c r="H62" s="124"/>
      <c r="I62" s="166" t="s">
        <v>14</v>
      </c>
      <c r="J62" s="166">
        <f>B1</f>
        <v>86233.752800000002</v>
      </c>
      <c r="K62" s="169">
        <f>IF(D1&gt;1,D1/100,D1)</f>
        <v>0.36369100000000004</v>
      </c>
      <c r="L62" s="167">
        <f>+J62*K62</f>
        <v>31362.439789584805</v>
      </c>
      <c r="M62" s="166"/>
      <c r="N62" s="130"/>
      <c r="O62" s="130"/>
      <c r="P62" s="124"/>
      <c r="Q62" s="125"/>
      <c r="R62" s="124"/>
      <c r="S62" s="125"/>
      <c r="T62" s="113"/>
      <c r="U62" s="113"/>
      <c r="V62" s="116"/>
      <c r="W62" s="116"/>
      <c r="X62" s="113"/>
      <c r="Y62" s="113"/>
      <c r="Z62" s="113"/>
      <c r="AA62" s="113"/>
      <c r="AB62" s="113"/>
      <c r="AC62" s="113"/>
      <c r="AD62" s="120"/>
      <c r="AE62" s="121"/>
      <c r="AF62" s="121"/>
      <c r="AG62" s="113"/>
      <c r="AH62" s="113"/>
      <c r="AI62" s="113"/>
      <c r="AJ62" s="113"/>
      <c r="AK62" s="113"/>
      <c r="AL62" s="113"/>
      <c r="AM62" s="113"/>
    </row>
    <row r="63" spans="1:39" ht="16">
      <c r="A63" s="161"/>
      <c r="B63" s="161"/>
      <c r="C63" s="161"/>
      <c r="D63" s="161"/>
      <c r="E63" s="161"/>
      <c r="F63" s="161"/>
      <c r="G63" s="128"/>
      <c r="H63" s="129"/>
      <c r="I63" s="166" t="s">
        <v>15</v>
      </c>
      <c r="J63" s="166">
        <f t="shared" ref="J63:J116" si="0">B2</f>
        <v>9491.9207399999996</v>
      </c>
      <c r="K63" s="169">
        <f t="shared" ref="K63:K116" si="1">IF(D2&gt;1,D2/100,D2)</f>
        <v>0.37185499999999999</v>
      </c>
      <c r="L63" s="167">
        <f t="shared" ref="L63:L116" si="2">+J63*K63</f>
        <v>3529.6181867726996</v>
      </c>
      <c r="M63" s="166"/>
      <c r="N63" s="130"/>
      <c r="O63" s="130"/>
      <c r="P63" s="124"/>
      <c r="Q63" s="125"/>
      <c r="R63" s="124"/>
      <c r="S63" s="125"/>
      <c r="T63" s="113"/>
      <c r="U63" s="113"/>
      <c r="V63" s="116"/>
      <c r="W63" s="116"/>
      <c r="X63" s="113"/>
      <c r="Y63" s="113"/>
      <c r="Z63" s="113"/>
      <c r="AA63" s="113"/>
      <c r="AB63" s="113"/>
      <c r="AC63" s="113"/>
      <c r="AD63" s="120"/>
      <c r="AE63" s="121"/>
      <c r="AF63" s="121"/>
      <c r="AG63" s="113"/>
      <c r="AH63" s="113"/>
      <c r="AI63" s="113"/>
      <c r="AJ63" s="113"/>
      <c r="AK63" s="113"/>
      <c r="AL63" s="113"/>
      <c r="AM63" s="113"/>
    </row>
    <row r="64" spans="1:39" ht="16">
      <c r="A64" s="161"/>
      <c r="B64" s="161"/>
      <c r="C64" s="161"/>
      <c r="D64" s="161"/>
      <c r="E64" s="161"/>
      <c r="F64" s="161"/>
      <c r="G64" s="128"/>
      <c r="H64" s="129"/>
      <c r="I64" s="166" t="s">
        <v>16</v>
      </c>
      <c r="J64" s="166">
        <f t="shared" si="0"/>
        <v>15727.04054</v>
      </c>
      <c r="K64" s="169">
        <f t="shared" si="1"/>
        <v>0.170652</v>
      </c>
      <c r="L64" s="167">
        <f t="shared" si="2"/>
        <v>2683.8509222320799</v>
      </c>
      <c r="M64" s="166"/>
      <c r="N64" s="130"/>
      <c r="O64" s="130"/>
      <c r="P64" s="124"/>
      <c r="Q64" s="125"/>
      <c r="R64" s="124"/>
      <c r="S64" s="125"/>
      <c r="T64" s="113"/>
      <c r="U64" s="113"/>
      <c r="V64" s="116"/>
      <c r="W64" s="122"/>
      <c r="X64" s="113"/>
      <c r="Y64" s="113"/>
      <c r="Z64" s="113"/>
      <c r="AA64" s="113"/>
      <c r="AB64" s="113"/>
      <c r="AC64" s="113"/>
      <c r="AD64" s="120"/>
      <c r="AE64" s="121"/>
      <c r="AF64" s="121"/>
      <c r="AG64" s="113"/>
      <c r="AH64" s="113"/>
      <c r="AI64" s="113"/>
      <c r="AJ64" s="113"/>
      <c r="AK64" s="113"/>
      <c r="AL64" s="113"/>
      <c r="AM64" s="113"/>
    </row>
    <row r="65" spans="1:39" ht="16">
      <c r="A65" s="161"/>
      <c r="B65" s="161"/>
      <c r="C65" s="161"/>
      <c r="D65" s="161"/>
      <c r="E65" s="161"/>
      <c r="F65" s="161"/>
      <c r="G65" s="128"/>
      <c r="H65" s="129"/>
      <c r="I65" s="166" t="s">
        <v>17</v>
      </c>
      <c r="J65" s="166">
        <f t="shared" si="0"/>
        <v>79998.633000000002</v>
      </c>
      <c r="K65" s="169">
        <f t="shared" si="1"/>
        <v>0.40261000000000002</v>
      </c>
      <c r="L65" s="167">
        <f t="shared" si="2"/>
        <v>32208.249632130002</v>
      </c>
      <c r="M65" s="166"/>
      <c r="N65" s="130"/>
      <c r="O65" s="130"/>
      <c r="P65" s="124"/>
      <c r="Q65" s="125"/>
      <c r="R65" s="124"/>
      <c r="S65" s="125"/>
      <c r="T65" s="113"/>
      <c r="U65" s="113"/>
      <c r="V65" s="116"/>
      <c r="W65" s="122"/>
      <c r="X65" s="113"/>
      <c r="Y65" s="113"/>
      <c r="Z65" s="113"/>
      <c r="AA65" s="113"/>
      <c r="AB65" s="113"/>
      <c r="AC65" s="113"/>
      <c r="AD65" s="120"/>
      <c r="AE65" s="121"/>
      <c r="AF65" s="121"/>
      <c r="AG65" s="113"/>
      <c r="AH65" s="113"/>
      <c r="AI65" s="113"/>
      <c r="AJ65" s="113"/>
      <c r="AK65" s="113"/>
      <c r="AL65" s="113"/>
      <c r="AM65" s="113"/>
    </row>
    <row r="66" spans="1:39" ht="16">
      <c r="A66" s="161"/>
      <c r="B66" s="161"/>
      <c r="C66" s="161"/>
      <c r="D66" s="161"/>
      <c r="E66" s="161"/>
      <c r="F66" s="161"/>
      <c r="G66" s="128"/>
      <c r="H66" s="129"/>
      <c r="I66" s="166" t="s">
        <v>18</v>
      </c>
      <c r="J66" s="166">
        <f t="shared" si="0"/>
        <v>26763.689249999999</v>
      </c>
      <c r="K66" s="169">
        <f t="shared" si="1"/>
        <v>0.49357999999999996</v>
      </c>
      <c r="L66" s="167">
        <f t="shared" si="2"/>
        <v>13210.021740015</v>
      </c>
      <c r="M66" s="166"/>
      <c r="N66" s="130"/>
      <c r="O66" s="130"/>
      <c r="P66" s="124"/>
      <c r="Q66" s="125"/>
      <c r="R66" s="124"/>
      <c r="S66" s="125"/>
      <c r="T66" s="113"/>
      <c r="U66" s="113"/>
      <c r="V66" s="116"/>
      <c r="W66" s="122"/>
      <c r="X66" s="113"/>
      <c r="Y66" s="113"/>
      <c r="Z66" s="113"/>
      <c r="AA66" s="113"/>
      <c r="AB66" s="113"/>
      <c r="AC66" s="113"/>
      <c r="AD66" s="120"/>
      <c r="AE66" s="121"/>
      <c r="AF66" s="121"/>
      <c r="AG66" s="113"/>
      <c r="AH66" s="113"/>
      <c r="AI66" s="113"/>
      <c r="AJ66" s="113"/>
      <c r="AK66" s="113"/>
      <c r="AL66" s="113"/>
      <c r="AM66" s="113"/>
    </row>
    <row r="67" spans="1:39" ht="16">
      <c r="A67" s="162"/>
      <c r="B67" s="162"/>
      <c r="C67" s="163"/>
      <c r="D67" s="161"/>
      <c r="E67" s="161"/>
      <c r="F67" s="164"/>
      <c r="G67" s="128"/>
      <c r="H67" s="129"/>
      <c r="I67" s="166" t="s">
        <v>19</v>
      </c>
      <c r="J67" s="166">
        <f t="shared" si="0"/>
        <v>43948.767596999998</v>
      </c>
      <c r="K67" s="169">
        <f t="shared" si="1"/>
        <v>0.42389399999999999</v>
      </c>
      <c r="L67" s="167">
        <f t="shared" si="2"/>
        <v>18629.618891762719</v>
      </c>
      <c r="M67" s="166"/>
      <c r="N67" s="130"/>
      <c r="O67" s="130"/>
      <c r="P67" s="124"/>
      <c r="Q67" s="125"/>
      <c r="R67" s="124"/>
      <c r="S67" s="125"/>
      <c r="T67" s="113"/>
      <c r="U67" s="113"/>
      <c r="V67" s="116"/>
      <c r="W67" s="122"/>
      <c r="X67" s="113"/>
      <c r="Y67" s="113"/>
      <c r="Z67" s="113"/>
      <c r="AA67" s="113"/>
      <c r="AB67" s="113"/>
      <c r="AC67" s="113"/>
      <c r="AD67" s="120"/>
      <c r="AE67" s="121"/>
      <c r="AF67" s="121"/>
      <c r="AG67" s="113"/>
      <c r="AH67" s="113"/>
      <c r="AI67" s="113"/>
      <c r="AJ67" s="113"/>
      <c r="AK67" s="113"/>
      <c r="AL67" s="113"/>
      <c r="AM67" s="113"/>
    </row>
    <row r="68" spans="1:39" ht="16">
      <c r="A68" s="161"/>
      <c r="B68" s="161"/>
      <c r="C68" s="161"/>
      <c r="D68" s="161"/>
      <c r="E68" s="161"/>
      <c r="F68" s="161"/>
      <c r="G68" s="128"/>
      <c r="H68" s="129"/>
      <c r="I68" s="166" t="s">
        <v>20</v>
      </c>
      <c r="J68" s="166">
        <f t="shared" si="0"/>
        <v>62813.554652999999</v>
      </c>
      <c r="K68" s="169">
        <f t="shared" si="1"/>
        <v>0.426479</v>
      </c>
      <c r="L68" s="167">
        <f t="shared" si="2"/>
        <v>26788.661974856786</v>
      </c>
      <c r="M68" s="166"/>
      <c r="N68" s="130"/>
      <c r="O68" s="130"/>
      <c r="P68" s="124"/>
      <c r="Q68" s="125"/>
      <c r="R68" s="124"/>
      <c r="S68" s="125"/>
      <c r="T68" s="113"/>
      <c r="U68" s="113"/>
      <c r="V68" s="116"/>
      <c r="W68" s="122"/>
      <c r="X68" s="113"/>
      <c r="Y68" s="113"/>
      <c r="Z68" s="113"/>
      <c r="AA68" s="113"/>
      <c r="AB68" s="113"/>
      <c r="AC68" s="113"/>
      <c r="AD68" s="120"/>
      <c r="AE68" s="121"/>
      <c r="AF68" s="121"/>
      <c r="AG68" s="113"/>
      <c r="AH68" s="113"/>
      <c r="AI68" s="113"/>
      <c r="AJ68" s="113"/>
      <c r="AK68" s="113"/>
      <c r="AL68" s="113"/>
      <c r="AM68" s="113"/>
    </row>
    <row r="69" spans="1:39" ht="19" customHeight="1">
      <c r="A69" s="161"/>
      <c r="B69" s="161"/>
      <c r="C69" s="161"/>
      <c r="D69" s="161"/>
      <c r="E69" s="161"/>
      <c r="F69" s="161"/>
      <c r="G69" s="128"/>
      <c r="H69" s="129"/>
      <c r="I69" s="166" t="s">
        <v>21</v>
      </c>
      <c r="J69" s="166">
        <f t="shared" si="0"/>
        <v>0</v>
      </c>
      <c r="K69" s="169">
        <f t="shared" si="1"/>
        <v>0</v>
      </c>
      <c r="L69" s="167">
        <f t="shared" si="2"/>
        <v>0</v>
      </c>
      <c r="M69" s="166"/>
      <c r="N69" s="130"/>
      <c r="O69" s="130"/>
      <c r="P69" s="124"/>
      <c r="Q69" s="125"/>
      <c r="R69" s="124"/>
      <c r="S69" s="125"/>
      <c r="T69" s="113"/>
      <c r="U69" s="113"/>
      <c r="V69" s="116"/>
      <c r="W69" s="122"/>
      <c r="X69" s="113"/>
      <c r="Y69" s="113"/>
      <c r="Z69" s="113"/>
      <c r="AA69" s="113"/>
      <c r="AB69" s="113"/>
      <c r="AC69" s="113"/>
      <c r="AD69" s="120"/>
      <c r="AE69" s="121"/>
      <c r="AF69" s="121"/>
      <c r="AG69" s="113"/>
      <c r="AH69" s="113"/>
      <c r="AI69" s="113"/>
      <c r="AJ69" s="113"/>
      <c r="AK69" s="113"/>
      <c r="AL69" s="113"/>
      <c r="AM69" s="113"/>
    </row>
    <row r="70" spans="1:39" ht="16">
      <c r="A70" s="161"/>
      <c r="B70" s="161"/>
      <c r="C70" s="161"/>
      <c r="D70" s="161"/>
      <c r="E70" s="161"/>
      <c r="F70" s="161"/>
      <c r="G70" s="128"/>
      <c r="H70" s="129"/>
      <c r="I70" s="166" t="s">
        <v>22</v>
      </c>
      <c r="J70" s="166">
        <f t="shared" si="0"/>
        <v>13968.63</v>
      </c>
      <c r="K70" s="169">
        <f t="shared" si="1"/>
        <v>0.274341</v>
      </c>
      <c r="L70" s="167">
        <f t="shared" si="2"/>
        <v>3832.16792283</v>
      </c>
      <c r="M70" s="166"/>
      <c r="N70" s="130"/>
      <c r="O70" s="130"/>
      <c r="P70" s="124"/>
      <c r="Q70" s="125"/>
      <c r="R70" s="124"/>
      <c r="S70" s="125"/>
      <c r="T70" s="113"/>
      <c r="U70" s="113"/>
      <c r="V70" s="116"/>
      <c r="W70" s="122"/>
      <c r="X70" s="113"/>
      <c r="Y70" s="113"/>
      <c r="Z70" s="113"/>
      <c r="AA70" s="113"/>
      <c r="AB70" s="113"/>
      <c r="AC70" s="113"/>
      <c r="AD70" s="120"/>
      <c r="AE70" s="121"/>
      <c r="AF70" s="121"/>
      <c r="AG70" s="113"/>
      <c r="AH70" s="113"/>
      <c r="AI70" s="113"/>
      <c r="AJ70" s="113"/>
      <c r="AK70" s="113"/>
      <c r="AL70" s="113"/>
      <c r="AM70" s="113"/>
    </row>
    <row r="71" spans="1:39" ht="16">
      <c r="A71" s="161"/>
      <c r="B71" s="161"/>
      <c r="C71" s="161"/>
      <c r="D71" s="161"/>
      <c r="E71" s="161"/>
      <c r="F71" s="161"/>
      <c r="G71" s="116"/>
      <c r="H71" s="129"/>
      <c r="I71" s="166" t="s">
        <v>23</v>
      </c>
      <c r="J71" s="166">
        <f t="shared" si="0"/>
        <v>6086.9213650000002</v>
      </c>
      <c r="K71" s="169">
        <f t="shared" si="1"/>
        <v>0.14440600000000001</v>
      </c>
      <c r="L71" s="167">
        <f t="shared" si="2"/>
        <v>878.98796663419012</v>
      </c>
      <c r="M71" s="166"/>
      <c r="N71" s="130"/>
      <c r="O71" s="130"/>
      <c r="P71" s="124"/>
      <c r="Q71" s="125"/>
      <c r="R71" s="124"/>
      <c r="S71" s="125"/>
      <c r="T71" s="113"/>
      <c r="U71" s="113"/>
      <c r="V71" s="116"/>
      <c r="W71" s="122"/>
      <c r="X71" s="113"/>
      <c r="Y71" s="113"/>
      <c r="Z71" s="113"/>
      <c r="AA71" s="113"/>
      <c r="AB71" s="113"/>
      <c r="AC71" s="113"/>
      <c r="AD71" s="120"/>
      <c r="AE71" s="121"/>
      <c r="AF71" s="121"/>
      <c r="AG71" s="113"/>
      <c r="AH71" s="113"/>
      <c r="AI71" s="113"/>
      <c r="AJ71" s="113"/>
      <c r="AK71" s="113"/>
      <c r="AL71" s="113"/>
      <c r="AM71" s="113"/>
    </row>
    <row r="72" spans="1:39" ht="16">
      <c r="A72" s="161"/>
      <c r="B72" s="161"/>
      <c r="C72" s="161"/>
      <c r="D72" s="161"/>
      <c r="E72" s="161"/>
      <c r="F72" s="161"/>
      <c r="G72" s="128"/>
      <c r="H72" s="129"/>
      <c r="I72" s="166" t="s">
        <v>24</v>
      </c>
      <c r="J72" s="166">
        <f t="shared" si="0"/>
        <v>29076.782852</v>
      </c>
      <c r="K72" s="169">
        <f t="shared" si="1"/>
        <v>0.49100700000000003</v>
      </c>
      <c r="L72" s="167">
        <f t="shared" si="2"/>
        <v>14276.903917811966</v>
      </c>
      <c r="M72" s="166"/>
      <c r="N72" s="130"/>
      <c r="O72" s="130"/>
      <c r="P72" s="124"/>
      <c r="Q72" s="125"/>
      <c r="R72" s="124"/>
      <c r="S72" s="125"/>
      <c r="T72" s="113"/>
      <c r="U72" s="113"/>
      <c r="V72" s="116"/>
      <c r="W72" s="122"/>
      <c r="X72" s="113"/>
      <c r="Y72" s="113"/>
      <c r="Z72" s="113"/>
      <c r="AA72" s="113"/>
      <c r="AB72" s="113"/>
      <c r="AC72" s="113"/>
      <c r="AD72" s="120"/>
      <c r="AE72" s="121"/>
      <c r="AF72" s="121"/>
      <c r="AG72" s="113"/>
      <c r="AH72" s="113"/>
      <c r="AI72" s="113"/>
      <c r="AJ72" s="113"/>
      <c r="AK72" s="113"/>
      <c r="AL72" s="113"/>
      <c r="AM72" s="113"/>
    </row>
    <row r="73" spans="1:39" ht="16">
      <c r="A73" s="161"/>
      <c r="B73" s="161"/>
      <c r="C73" s="161"/>
      <c r="D73" s="161"/>
      <c r="E73" s="161"/>
      <c r="F73" s="161"/>
      <c r="G73" s="128"/>
      <c r="H73" s="129"/>
      <c r="I73" s="166" t="s">
        <v>25</v>
      </c>
      <c r="J73" s="166">
        <f t="shared" si="0"/>
        <v>13681.220436</v>
      </c>
      <c r="K73" s="169">
        <f t="shared" si="1"/>
        <v>0.57016599999999995</v>
      </c>
      <c r="L73" s="167">
        <f t="shared" si="2"/>
        <v>7800.5667311123752</v>
      </c>
      <c r="M73" s="166"/>
      <c r="N73" s="130"/>
      <c r="O73" s="130"/>
      <c r="P73" s="124"/>
      <c r="Q73" s="125"/>
      <c r="R73" s="124"/>
      <c r="S73" s="125"/>
      <c r="T73" s="113"/>
      <c r="U73" s="113"/>
      <c r="V73" s="116"/>
      <c r="W73" s="122"/>
      <c r="X73" s="113"/>
      <c r="Y73" s="113"/>
      <c r="Z73" s="113"/>
      <c r="AA73" s="113"/>
      <c r="AB73" s="113"/>
      <c r="AC73" s="113"/>
      <c r="AD73" s="120"/>
      <c r="AE73" s="121"/>
      <c r="AF73" s="121"/>
      <c r="AG73" s="113"/>
      <c r="AH73" s="113"/>
      <c r="AI73" s="113"/>
      <c r="AJ73" s="113"/>
      <c r="AK73" s="113"/>
      <c r="AL73" s="113"/>
      <c r="AM73" s="113"/>
    </row>
    <row r="74" spans="1:39" ht="16">
      <c r="A74" s="161"/>
      <c r="B74" s="161"/>
      <c r="C74" s="161"/>
      <c r="D74" s="161"/>
      <c r="E74" s="161"/>
      <c r="F74" s="161"/>
      <c r="G74" s="128"/>
      <c r="H74" s="129"/>
      <c r="I74" s="166" t="s">
        <v>2</v>
      </c>
      <c r="J74" s="166">
        <f t="shared" si="0"/>
        <v>9599.1431309</v>
      </c>
      <c r="K74" s="169">
        <f t="shared" si="1"/>
        <v>0.52397700000000003</v>
      </c>
      <c r="L74" s="167">
        <f t="shared" si="2"/>
        <v>5029.7302202995897</v>
      </c>
      <c r="M74" s="166"/>
      <c r="N74" s="130"/>
      <c r="O74" s="130"/>
      <c r="P74" s="124"/>
      <c r="Q74" s="125"/>
      <c r="R74" s="124"/>
      <c r="S74" s="125"/>
      <c r="T74" s="113"/>
      <c r="U74" s="113"/>
      <c r="V74" s="116"/>
      <c r="W74" s="122"/>
      <c r="X74" s="113"/>
      <c r="Y74" s="113"/>
      <c r="Z74" s="113"/>
      <c r="AA74" s="113"/>
      <c r="AB74" s="113"/>
      <c r="AC74" s="113"/>
      <c r="AD74" s="120"/>
      <c r="AE74" s="121"/>
      <c r="AF74" s="121"/>
      <c r="AG74" s="113"/>
      <c r="AH74" s="113"/>
      <c r="AI74" s="113"/>
      <c r="AJ74" s="113"/>
      <c r="AK74" s="113"/>
      <c r="AL74" s="113"/>
      <c r="AM74" s="113"/>
    </row>
    <row r="75" spans="1:39" ht="16">
      <c r="A75" s="162"/>
      <c r="B75" s="162"/>
      <c r="C75" s="163"/>
      <c r="D75" s="161"/>
      <c r="E75" s="161"/>
      <c r="F75" s="164"/>
      <c r="G75" s="128"/>
      <c r="H75" s="129"/>
      <c r="I75" s="166" t="s">
        <v>26</v>
      </c>
      <c r="J75" s="166">
        <f t="shared" si="0"/>
        <v>-1947.6210599999999</v>
      </c>
      <c r="K75" s="169">
        <f t="shared" si="1"/>
        <v>0.48905500000000002</v>
      </c>
      <c r="L75" s="167">
        <f t="shared" si="2"/>
        <v>-952.49381749830002</v>
      </c>
      <c r="M75" s="166"/>
      <c r="N75" s="130"/>
      <c r="O75" s="130"/>
      <c r="P75" s="124"/>
      <c r="Q75" s="125"/>
      <c r="R75" s="124"/>
      <c r="S75" s="125"/>
      <c r="T75" s="113"/>
      <c r="U75" s="113"/>
      <c r="V75" s="116"/>
      <c r="W75" s="116"/>
      <c r="X75" s="113"/>
      <c r="Y75" s="113"/>
      <c r="Z75" s="113"/>
      <c r="AA75" s="113"/>
      <c r="AB75" s="113"/>
      <c r="AC75" s="113"/>
      <c r="AD75" s="120"/>
      <c r="AE75" s="121"/>
      <c r="AF75" s="121"/>
      <c r="AG75" s="113"/>
      <c r="AH75" s="113"/>
      <c r="AI75" s="113"/>
      <c r="AJ75" s="113"/>
      <c r="AK75" s="113"/>
      <c r="AL75" s="113"/>
      <c r="AM75" s="113"/>
    </row>
    <row r="76" spans="1:39" ht="16">
      <c r="A76" s="161"/>
      <c r="B76" s="161"/>
      <c r="C76" s="161"/>
      <c r="D76" s="161"/>
      <c r="E76" s="161"/>
      <c r="F76" s="161"/>
      <c r="G76" s="128"/>
      <c r="H76" s="129"/>
      <c r="I76" s="166" t="s">
        <v>27</v>
      </c>
      <c r="J76" s="166">
        <f t="shared" si="0"/>
        <v>82589.802658999994</v>
      </c>
      <c r="K76" s="169">
        <f t="shared" si="1"/>
        <v>0.51080899999999996</v>
      </c>
      <c r="L76" s="167">
        <f t="shared" si="2"/>
        <v>42187.614506441125</v>
      </c>
      <c r="M76" s="167"/>
      <c r="N76" s="130"/>
      <c r="O76" s="130"/>
      <c r="P76" s="124"/>
      <c r="Q76" s="125"/>
      <c r="R76" s="124"/>
      <c r="S76" s="125"/>
      <c r="T76" s="113"/>
      <c r="U76" s="113"/>
      <c r="V76" s="116"/>
      <c r="W76" s="116"/>
      <c r="X76" s="113"/>
      <c r="Y76" s="113"/>
      <c r="Z76" s="113"/>
      <c r="AA76" s="113"/>
      <c r="AB76" s="113"/>
      <c r="AC76" s="113"/>
      <c r="AD76" s="120"/>
      <c r="AE76" s="121"/>
      <c r="AF76" s="121"/>
      <c r="AG76" s="113"/>
      <c r="AH76" s="113"/>
      <c r="AI76" s="113"/>
      <c r="AJ76" s="113"/>
      <c r="AK76" s="113"/>
      <c r="AL76" s="113"/>
      <c r="AM76" s="113"/>
    </row>
    <row r="77" spans="1:39" ht="16">
      <c r="A77" s="161"/>
      <c r="B77" s="161"/>
      <c r="C77" s="161"/>
      <c r="D77" s="161"/>
      <c r="E77" s="161"/>
      <c r="F77" s="161"/>
      <c r="G77" s="128"/>
      <c r="H77" s="129"/>
      <c r="I77" s="166" t="s">
        <v>28</v>
      </c>
      <c r="J77" s="166">
        <f t="shared" si="0"/>
        <v>29812.163530000002</v>
      </c>
      <c r="K77" s="169">
        <f t="shared" si="1"/>
        <v>0.100116</v>
      </c>
      <c r="L77" s="167">
        <f t="shared" si="2"/>
        <v>2984.67456396948</v>
      </c>
      <c r="M77" s="166"/>
      <c r="N77" s="130"/>
      <c r="O77" s="130"/>
      <c r="P77" s="124"/>
      <c r="Q77" s="125"/>
      <c r="R77" s="124"/>
      <c r="S77" s="125"/>
      <c r="T77" s="113"/>
      <c r="U77" s="113"/>
      <c r="V77" s="116"/>
      <c r="W77" s="116"/>
      <c r="X77" s="113"/>
      <c r="Y77" s="113"/>
      <c r="Z77" s="113"/>
      <c r="AA77" s="113"/>
      <c r="AB77" s="113"/>
      <c r="AC77" s="113"/>
      <c r="AD77" s="120"/>
      <c r="AE77" s="121"/>
      <c r="AF77" s="121"/>
      <c r="AG77" s="113"/>
      <c r="AH77" s="113"/>
      <c r="AI77" s="113"/>
      <c r="AJ77" s="113"/>
      <c r="AK77" s="113"/>
      <c r="AL77" s="113"/>
      <c r="AM77" s="113"/>
    </row>
    <row r="78" spans="1:39" ht="16">
      <c r="A78" s="161"/>
      <c r="B78" s="161"/>
      <c r="C78" s="161"/>
      <c r="D78" s="161"/>
      <c r="E78" s="161"/>
      <c r="F78" s="161"/>
      <c r="G78" s="116"/>
      <c r="H78" s="129"/>
      <c r="I78" s="166" t="s">
        <v>29</v>
      </c>
      <c r="J78" s="166">
        <f t="shared" si="0"/>
        <v>76058.002697000004</v>
      </c>
      <c r="K78" s="169">
        <f t="shared" si="1"/>
        <v>0.68412600000000001</v>
      </c>
      <c r="L78" s="167">
        <f t="shared" si="2"/>
        <v>52033.257153087827</v>
      </c>
      <c r="M78" s="166"/>
      <c r="N78" s="130"/>
      <c r="O78" s="130"/>
      <c r="P78" s="124"/>
      <c r="Q78" s="125"/>
      <c r="R78" s="124"/>
      <c r="S78" s="125"/>
      <c r="T78" s="113"/>
      <c r="U78" s="113"/>
      <c r="V78" s="116"/>
      <c r="W78" s="116"/>
      <c r="X78" s="113"/>
      <c r="Y78" s="113"/>
      <c r="Z78" s="113"/>
      <c r="AA78" s="113"/>
      <c r="AB78" s="113"/>
      <c r="AC78" s="113"/>
      <c r="AD78" s="120"/>
      <c r="AE78" s="121"/>
      <c r="AF78" s="121"/>
      <c r="AG78" s="113"/>
      <c r="AH78" s="113"/>
      <c r="AI78" s="113"/>
      <c r="AJ78" s="113"/>
      <c r="AK78" s="113"/>
      <c r="AL78" s="113"/>
      <c r="AM78" s="113"/>
    </row>
    <row r="79" spans="1:39" ht="16">
      <c r="A79" s="162"/>
      <c r="B79" s="162"/>
      <c r="C79" s="163"/>
      <c r="D79" s="161"/>
      <c r="E79" s="161"/>
      <c r="F79" s="164"/>
      <c r="G79" s="128"/>
      <c r="H79" s="129"/>
      <c r="I79" s="166" t="s">
        <v>30</v>
      </c>
      <c r="J79" s="166">
        <f t="shared" si="0"/>
        <v>73.660909465000003</v>
      </c>
      <c r="K79" s="169">
        <f t="shared" si="1"/>
        <v>0.66385099999999997</v>
      </c>
      <c r="L79" s="167">
        <f t="shared" si="2"/>
        <v>48.899868409249713</v>
      </c>
      <c r="M79" s="166"/>
      <c r="N79" s="130"/>
      <c r="O79" s="130"/>
      <c r="P79" s="124"/>
      <c r="Q79" s="125"/>
      <c r="R79" s="124"/>
      <c r="S79" s="125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20"/>
      <c r="AE79" s="121"/>
      <c r="AF79" s="121"/>
      <c r="AG79" s="113"/>
      <c r="AH79" s="113"/>
      <c r="AI79" s="113"/>
      <c r="AJ79" s="113"/>
      <c r="AK79" s="113"/>
      <c r="AL79" s="113"/>
      <c r="AM79" s="113"/>
    </row>
    <row r="80" spans="1:39" ht="16">
      <c r="A80" s="161"/>
      <c r="B80" s="161"/>
      <c r="C80" s="161"/>
      <c r="D80" s="161"/>
      <c r="E80" s="161"/>
      <c r="F80" s="161"/>
      <c r="G80" s="116"/>
      <c r="H80" s="129"/>
      <c r="I80" s="166" t="s">
        <v>31</v>
      </c>
      <c r="J80" s="166">
        <f t="shared" si="0"/>
        <v>76131.663606000002</v>
      </c>
      <c r="K80" s="169">
        <f t="shared" si="1"/>
        <v>0.68410599999999999</v>
      </c>
      <c r="L80" s="167">
        <f t="shared" si="2"/>
        <v>52082.127862846239</v>
      </c>
      <c r="M80" s="166"/>
      <c r="N80" s="130"/>
      <c r="O80" s="130"/>
      <c r="P80" s="124"/>
      <c r="Q80" s="125"/>
      <c r="R80" s="124"/>
      <c r="S80" s="125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</row>
    <row r="81" spans="1:39" ht="16">
      <c r="A81" s="162"/>
      <c r="B81" s="162"/>
      <c r="C81" s="163"/>
      <c r="D81" s="161"/>
      <c r="E81" s="161"/>
      <c r="F81" s="164"/>
      <c r="G81" s="128"/>
      <c r="H81" s="129"/>
      <c r="I81" s="166" t="s">
        <v>32</v>
      </c>
      <c r="J81" s="166">
        <f t="shared" si="0"/>
        <v>-383.42565624999997</v>
      </c>
      <c r="K81" s="169">
        <f t="shared" si="1"/>
        <v>0.68412600000000001</v>
      </c>
      <c r="L81" s="167">
        <f t="shared" si="2"/>
        <v>-262.31146050768751</v>
      </c>
      <c r="M81" s="166"/>
      <c r="N81" s="130"/>
      <c r="O81" s="130"/>
      <c r="P81" s="124"/>
      <c r="Q81" s="125"/>
      <c r="R81" s="124"/>
      <c r="S81" s="125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</row>
    <row r="82" spans="1:39" ht="16">
      <c r="A82" s="161"/>
      <c r="B82" s="161"/>
      <c r="C82" s="161"/>
      <c r="D82" s="161"/>
      <c r="E82" s="161"/>
      <c r="F82" s="161"/>
      <c r="G82" s="128"/>
      <c r="H82" s="129"/>
      <c r="I82" s="166" t="s">
        <v>33</v>
      </c>
      <c r="J82" s="166">
        <f t="shared" si="0"/>
        <v>0</v>
      </c>
      <c r="K82" s="169">
        <f t="shared" si="1"/>
        <v>0</v>
      </c>
      <c r="L82" s="167">
        <f t="shared" si="2"/>
        <v>0</v>
      </c>
      <c r="M82" s="166"/>
      <c r="N82" s="130"/>
      <c r="O82" s="130"/>
      <c r="P82" s="124"/>
      <c r="Q82" s="125"/>
      <c r="R82" s="124"/>
      <c r="S82" s="125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</row>
    <row r="83" spans="1:39" ht="16">
      <c r="A83" s="161"/>
      <c r="B83" s="161"/>
      <c r="C83" s="161"/>
      <c r="D83" s="161"/>
      <c r="E83" s="161"/>
      <c r="F83" s="161"/>
      <c r="G83" s="128"/>
      <c r="H83" s="129"/>
      <c r="I83" s="166" t="s">
        <v>35</v>
      </c>
      <c r="J83" s="166">
        <f t="shared" si="0"/>
        <v>75748.237949999995</v>
      </c>
      <c r="K83" s="169">
        <f t="shared" si="1"/>
        <v>0.68410599999999999</v>
      </c>
      <c r="L83" s="167">
        <f t="shared" si="2"/>
        <v>51819.824071022696</v>
      </c>
      <c r="M83" s="166"/>
      <c r="N83" s="130"/>
      <c r="O83" s="130"/>
      <c r="P83" s="124"/>
      <c r="Q83" s="125"/>
      <c r="R83" s="124"/>
      <c r="S83" s="125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</row>
    <row r="84" spans="1:39" ht="16">
      <c r="A84" s="161"/>
      <c r="B84" s="161"/>
      <c r="C84" s="161"/>
      <c r="D84" s="161"/>
      <c r="E84" s="161"/>
      <c r="F84" s="161"/>
      <c r="G84" s="116"/>
      <c r="H84" s="124"/>
      <c r="I84" s="166" t="s">
        <v>36</v>
      </c>
      <c r="J84" s="166">
        <f t="shared" si="0"/>
        <v>1003.6487</v>
      </c>
      <c r="K84" s="169">
        <f t="shared" si="1"/>
        <v>0.68263800000000008</v>
      </c>
      <c r="L84" s="167">
        <f t="shared" si="2"/>
        <v>685.12874127060002</v>
      </c>
      <c r="M84" s="166"/>
      <c r="N84" s="130"/>
      <c r="O84" s="130"/>
      <c r="P84" s="124"/>
      <c r="Q84" s="125"/>
      <c r="R84" s="124"/>
      <c r="S84" s="125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</row>
    <row r="85" spans="1:39" ht="16">
      <c r="A85" s="161"/>
      <c r="B85" s="161"/>
      <c r="C85" s="161"/>
      <c r="D85" s="161"/>
      <c r="E85" s="161"/>
      <c r="F85" s="161"/>
      <c r="G85" s="128"/>
      <c r="H85" s="129"/>
      <c r="I85" s="166" t="s">
        <v>37</v>
      </c>
      <c r="J85" s="166">
        <f t="shared" si="0"/>
        <v>74744.589250000005</v>
      </c>
      <c r="K85" s="169">
        <f t="shared" si="1"/>
        <v>0.68412600000000001</v>
      </c>
      <c r="L85" s="167">
        <f t="shared" si="2"/>
        <v>51134.716865245508</v>
      </c>
      <c r="M85" s="166"/>
      <c r="N85" s="130"/>
      <c r="O85" s="130"/>
      <c r="P85" s="124"/>
      <c r="Q85" s="125"/>
      <c r="R85" s="124"/>
      <c r="S85" s="125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</row>
    <row r="86" spans="1:39" ht="16">
      <c r="A86" s="162"/>
      <c r="B86" s="162"/>
      <c r="C86" s="165"/>
      <c r="D86" s="161"/>
      <c r="E86" s="161"/>
      <c r="F86" s="164"/>
      <c r="G86" s="128"/>
      <c r="H86" s="129"/>
      <c r="I86" s="166" t="s">
        <v>38</v>
      </c>
      <c r="J86" s="166">
        <f t="shared" si="0"/>
        <v>74744.589250000005</v>
      </c>
      <c r="K86" s="169">
        <f t="shared" si="1"/>
        <v>0.68412600000000001</v>
      </c>
      <c r="L86" s="167">
        <f t="shared" si="2"/>
        <v>51134.716865245508</v>
      </c>
      <c r="M86" s="166"/>
      <c r="N86" s="130"/>
      <c r="O86" s="130"/>
      <c r="P86" s="124"/>
      <c r="Q86" s="125"/>
      <c r="R86" s="124"/>
      <c r="S86" s="125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</row>
    <row r="87" spans="1:39" ht="16">
      <c r="A87" s="161"/>
      <c r="B87" s="161"/>
      <c r="C87" s="161"/>
      <c r="D87" s="161"/>
      <c r="E87" s="161"/>
      <c r="F87" s="164"/>
      <c r="G87" s="128"/>
      <c r="H87" s="129"/>
      <c r="I87" s="166" t="s">
        <v>39</v>
      </c>
      <c r="J87" s="166">
        <f t="shared" si="0"/>
        <v>0</v>
      </c>
      <c r="K87" s="169">
        <f t="shared" si="1"/>
        <v>0</v>
      </c>
      <c r="L87" s="167">
        <f t="shared" si="2"/>
        <v>0</v>
      </c>
      <c r="M87" s="170"/>
      <c r="N87" s="130"/>
      <c r="O87" s="130"/>
      <c r="P87" s="124"/>
      <c r="Q87" s="125"/>
      <c r="R87" s="124"/>
      <c r="S87" s="125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</row>
    <row r="88" spans="1:39" ht="16">
      <c r="A88" s="161"/>
      <c r="B88" s="161"/>
      <c r="C88" s="161"/>
      <c r="D88" s="161"/>
      <c r="E88" s="161"/>
      <c r="F88" s="161"/>
      <c r="G88" s="128"/>
      <c r="H88" s="129"/>
      <c r="I88" s="166" t="s">
        <v>143</v>
      </c>
      <c r="J88" s="166">
        <f t="shared" si="0"/>
        <v>0</v>
      </c>
      <c r="K88" s="169">
        <f t="shared" si="1"/>
        <v>0</v>
      </c>
      <c r="L88" s="167">
        <f t="shared" si="2"/>
        <v>0</v>
      </c>
      <c r="M88" s="166"/>
      <c r="N88" s="130"/>
      <c r="O88" s="130"/>
      <c r="P88" s="124"/>
      <c r="Q88" s="125"/>
      <c r="R88" s="124"/>
      <c r="S88" s="125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spans="1:39" ht="16">
      <c r="A89" s="161"/>
      <c r="B89" s="161"/>
      <c r="C89" s="161"/>
      <c r="D89" s="161"/>
      <c r="E89" s="161"/>
      <c r="F89" s="161"/>
      <c r="G89" s="128"/>
      <c r="H89" s="129"/>
      <c r="I89" s="166" t="s">
        <v>40</v>
      </c>
      <c r="J89" s="166">
        <f t="shared" si="0"/>
        <v>0</v>
      </c>
      <c r="K89" s="169">
        <f t="shared" si="1"/>
        <v>0</v>
      </c>
      <c r="L89" s="167">
        <f t="shared" si="2"/>
        <v>0</v>
      </c>
      <c r="M89" s="166"/>
      <c r="N89" s="130"/>
      <c r="O89" s="130"/>
      <c r="P89" s="124"/>
      <c r="Q89" s="125"/>
      <c r="R89" s="124"/>
      <c r="S89" s="125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</row>
    <row r="90" spans="1:39" ht="16">
      <c r="A90" s="161"/>
      <c r="B90" s="161"/>
      <c r="C90" s="161"/>
      <c r="D90" s="161"/>
      <c r="E90" s="161"/>
      <c r="F90" s="161"/>
      <c r="G90" s="128"/>
      <c r="H90" s="129"/>
      <c r="I90" s="166" t="s">
        <v>41</v>
      </c>
      <c r="J90" s="166">
        <f t="shared" si="0"/>
        <v>0</v>
      </c>
      <c r="K90" s="169">
        <f t="shared" si="1"/>
        <v>0</v>
      </c>
      <c r="L90" s="167">
        <f t="shared" si="2"/>
        <v>0</v>
      </c>
      <c r="M90" s="166"/>
      <c r="N90" s="130"/>
      <c r="O90" s="130"/>
      <c r="P90" s="124"/>
      <c r="Q90" s="125"/>
      <c r="R90" s="124"/>
      <c r="S90" s="125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</row>
    <row r="91" spans="1:39" ht="19">
      <c r="A91" s="162"/>
      <c r="B91" s="162"/>
      <c r="C91" s="163"/>
      <c r="D91" s="161"/>
      <c r="E91" s="161"/>
      <c r="F91" s="164"/>
      <c r="G91" s="128"/>
      <c r="H91" s="131"/>
      <c r="I91" s="166" t="s">
        <v>42</v>
      </c>
      <c r="J91" s="166">
        <f t="shared" si="0"/>
        <v>0</v>
      </c>
      <c r="K91" s="169">
        <f t="shared" si="1"/>
        <v>0.61</v>
      </c>
      <c r="L91" s="167">
        <f t="shared" si="2"/>
        <v>0</v>
      </c>
      <c r="M91" s="166"/>
      <c r="N91" s="130"/>
      <c r="O91" s="130"/>
      <c r="P91" s="124"/>
      <c r="Q91" s="125"/>
      <c r="R91" s="124"/>
      <c r="S91" s="125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</row>
    <row r="92" spans="1:39" ht="16">
      <c r="A92" s="161"/>
      <c r="B92" s="161"/>
      <c r="C92" s="161"/>
      <c r="D92" s="161"/>
      <c r="E92" s="161"/>
      <c r="F92" s="161"/>
      <c r="G92" s="128"/>
      <c r="H92" s="129"/>
      <c r="I92" s="166" t="s">
        <v>43</v>
      </c>
      <c r="J92" s="166">
        <f t="shared" si="0"/>
        <v>0</v>
      </c>
      <c r="K92" s="169">
        <f t="shared" si="1"/>
        <v>0</v>
      </c>
      <c r="L92" s="167">
        <f t="shared" si="2"/>
        <v>0</v>
      </c>
      <c r="M92" s="166"/>
      <c r="N92" s="130"/>
      <c r="O92" s="130"/>
      <c r="P92" s="124"/>
      <c r="Q92" s="125"/>
      <c r="R92" s="124"/>
      <c r="S92" s="125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</row>
    <row r="93" spans="1:39" ht="16">
      <c r="A93" s="161"/>
      <c r="B93" s="161"/>
      <c r="C93" s="161"/>
      <c r="D93" s="161"/>
      <c r="E93" s="161"/>
      <c r="F93" s="161"/>
      <c r="G93" s="128"/>
      <c r="H93" s="129"/>
      <c r="I93" s="166" t="s">
        <v>142</v>
      </c>
      <c r="J93" s="166">
        <f t="shared" si="0"/>
        <v>0</v>
      </c>
      <c r="K93" s="169">
        <f t="shared" si="1"/>
        <v>0</v>
      </c>
      <c r="L93" s="167">
        <f t="shared" si="2"/>
        <v>0</v>
      </c>
      <c r="M93" s="166"/>
      <c r="N93" s="130"/>
      <c r="O93" s="130"/>
      <c r="P93" s="124"/>
      <c r="Q93" s="125"/>
      <c r="R93" s="124"/>
      <c r="S93" s="125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</row>
    <row r="94" spans="1:39" ht="16">
      <c r="A94" s="162"/>
      <c r="B94" s="162"/>
      <c r="C94" s="165"/>
      <c r="D94" s="161"/>
      <c r="E94" s="161"/>
      <c r="F94" s="164"/>
      <c r="G94" s="128"/>
      <c r="H94" s="129"/>
      <c r="I94" s="166" t="s">
        <v>45</v>
      </c>
      <c r="J94" s="166">
        <f t="shared" si="0"/>
        <v>27866.973293999999</v>
      </c>
      <c r="K94" s="169">
        <f t="shared" si="1"/>
        <v>0.61919499999999994</v>
      </c>
      <c r="L94" s="167">
        <f t="shared" si="2"/>
        <v>17255.090528778328</v>
      </c>
      <c r="M94" s="166"/>
      <c r="N94" s="130"/>
      <c r="O94" s="130"/>
      <c r="P94" s="124"/>
      <c r="Q94" s="125"/>
      <c r="R94" s="124"/>
      <c r="S94" s="125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</row>
    <row r="95" spans="1:39" ht="16">
      <c r="A95" s="161"/>
      <c r="B95" s="161"/>
      <c r="C95" s="161"/>
      <c r="D95" s="161"/>
      <c r="E95" s="161"/>
      <c r="F95" s="161"/>
      <c r="G95" s="128"/>
      <c r="H95" s="129"/>
      <c r="I95" s="166" t="s">
        <v>46</v>
      </c>
      <c r="J95" s="166">
        <f t="shared" si="0"/>
        <v>22158.782653999999</v>
      </c>
      <c r="K95" s="169">
        <f t="shared" si="1"/>
        <v>0.62109999999999999</v>
      </c>
      <c r="L95" s="167">
        <f t="shared" si="2"/>
        <v>13762.8199063994</v>
      </c>
      <c r="M95" s="166"/>
      <c r="N95" s="130"/>
      <c r="O95" s="130"/>
      <c r="P95" s="124"/>
      <c r="Q95" s="125"/>
      <c r="R95" s="124"/>
      <c r="S95" s="125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</row>
    <row r="96" spans="1:39" ht="16">
      <c r="A96" s="161"/>
      <c r="B96" s="161"/>
      <c r="C96" s="161"/>
      <c r="D96" s="161"/>
      <c r="E96" s="161"/>
      <c r="F96" s="161"/>
      <c r="G96" s="128"/>
      <c r="H96" s="129"/>
      <c r="I96" s="166" t="s">
        <v>47</v>
      </c>
      <c r="J96" s="166">
        <f t="shared" si="0"/>
        <v>5708.1906399999998</v>
      </c>
      <c r="K96" s="169">
        <f t="shared" si="1"/>
        <v>0.61180000000000001</v>
      </c>
      <c r="L96" s="167">
        <f t="shared" si="2"/>
        <v>3492.2710335520001</v>
      </c>
      <c r="M96" s="166"/>
      <c r="N96" s="130"/>
      <c r="O96" s="130"/>
      <c r="P96" s="124"/>
      <c r="Q96" s="125"/>
      <c r="R96" s="124"/>
      <c r="S96" s="125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</row>
    <row r="97" spans="1:39" ht="16">
      <c r="A97" s="161"/>
      <c r="B97" s="161"/>
      <c r="C97" s="161"/>
      <c r="D97" s="161"/>
      <c r="E97" s="161"/>
      <c r="F97" s="161"/>
      <c r="G97" s="128"/>
      <c r="H97" s="129"/>
      <c r="I97" s="166" t="s">
        <v>48</v>
      </c>
      <c r="J97" s="166">
        <f t="shared" si="0"/>
        <v>10808.07805</v>
      </c>
      <c r="K97" s="169">
        <f t="shared" si="1"/>
        <v>0.61070000000000002</v>
      </c>
      <c r="L97" s="167">
        <f t="shared" si="2"/>
        <v>6600.493265135</v>
      </c>
      <c r="M97" s="166"/>
      <c r="N97" s="130"/>
      <c r="O97" s="130"/>
      <c r="P97" s="124"/>
      <c r="Q97" s="125"/>
      <c r="R97" s="124"/>
      <c r="S97" s="125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</row>
    <row r="98" spans="1:39" ht="16">
      <c r="A98" s="161"/>
      <c r="B98" s="161"/>
      <c r="C98" s="161"/>
      <c r="D98" s="161"/>
      <c r="E98" s="161"/>
      <c r="F98" s="161"/>
      <c r="G98" s="128"/>
      <c r="H98" s="129"/>
      <c r="I98" s="166" t="s">
        <v>49</v>
      </c>
      <c r="J98" s="166">
        <f t="shared" si="0"/>
        <v>417.69489800000002</v>
      </c>
      <c r="K98" s="169">
        <f t="shared" si="1"/>
        <v>0.56729999999999992</v>
      </c>
      <c r="L98" s="167">
        <f t="shared" si="2"/>
        <v>236.95831563539997</v>
      </c>
      <c r="M98" s="166"/>
      <c r="N98" s="130"/>
      <c r="O98" s="130"/>
      <c r="P98" s="124"/>
      <c r="Q98" s="125"/>
      <c r="R98" s="124"/>
      <c r="S98" s="125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</row>
    <row r="99" spans="1:39" ht="16">
      <c r="A99" s="162"/>
      <c r="B99" s="162"/>
      <c r="C99" s="163"/>
      <c r="D99" s="161"/>
      <c r="E99" s="161"/>
      <c r="F99" s="164"/>
      <c r="G99" s="128"/>
      <c r="H99" s="129"/>
      <c r="I99" s="166" t="s">
        <v>50</v>
      </c>
      <c r="J99" s="166">
        <f t="shared" si="0"/>
        <v>11225.772948</v>
      </c>
      <c r="K99" s="169">
        <f t="shared" si="1"/>
        <v>0.60908499999999999</v>
      </c>
      <c r="L99" s="167">
        <f t="shared" si="2"/>
        <v>6837.4499160325795</v>
      </c>
      <c r="M99" s="166"/>
      <c r="N99" s="130"/>
      <c r="O99" s="130"/>
      <c r="P99" s="124"/>
      <c r="Q99" s="125"/>
      <c r="R99" s="124"/>
      <c r="S99" s="125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</row>
    <row r="100" spans="1:39" ht="16">
      <c r="A100" s="161"/>
      <c r="B100" s="161"/>
      <c r="C100" s="161"/>
      <c r="D100" s="161"/>
      <c r="E100" s="161"/>
      <c r="F100" s="161"/>
      <c r="G100" s="128"/>
      <c r="H100" s="129"/>
      <c r="I100" s="166" t="s">
        <v>51</v>
      </c>
      <c r="J100" s="166">
        <f t="shared" si="0"/>
        <v>0</v>
      </c>
      <c r="K100" s="169">
        <f t="shared" si="1"/>
        <v>0</v>
      </c>
      <c r="L100" s="167">
        <f t="shared" si="2"/>
        <v>0</v>
      </c>
      <c r="M100" s="166"/>
      <c r="N100" s="130"/>
      <c r="O100" s="130"/>
      <c r="P100" s="124"/>
      <c r="Q100" s="125"/>
      <c r="R100" s="124"/>
      <c r="S100" s="125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</row>
    <row r="101" spans="1:39" ht="16">
      <c r="A101" s="161"/>
      <c r="B101" s="161"/>
      <c r="C101" s="161"/>
      <c r="D101" s="161"/>
      <c r="E101" s="161"/>
      <c r="F101" s="161"/>
      <c r="G101" s="128"/>
      <c r="H101" s="129"/>
      <c r="I101" s="166" t="s">
        <v>52</v>
      </c>
      <c r="J101" s="166">
        <f t="shared" si="0"/>
        <v>11681.220740000001</v>
      </c>
      <c r="K101" s="169">
        <f t="shared" si="1"/>
        <v>0.36930000000000002</v>
      </c>
      <c r="L101" s="167">
        <f t="shared" si="2"/>
        <v>4313.8748192820003</v>
      </c>
      <c r="M101" s="166"/>
      <c r="N101" s="130"/>
      <c r="O101" s="130"/>
      <c r="P101" s="124"/>
      <c r="Q101" s="125"/>
      <c r="R101" s="124"/>
      <c r="S101" s="125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</row>
    <row r="102" spans="1:39" ht="16">
      <c r="A102" s="162"/>
      <c r="B102" s="162"/>
      <c r="C102" s="163"/>
      <c r="D102" s="161"/>
      <c r="E102" s="161"/>
      <c r="F102" s="164"/>
      <c r="G102" s="128"/>
      <c r="H102" s="129"/>
      <c r="I102" s="166" t="s">
        <v>53</v>
      </c>
      <c r="J102" s="166">
        <f t="shared" si="0"/>
        <v>2189.3000000000002</v>
      </c>
      <c r="K102" s="169">
        <f t="shared" si="1"/>
        <v>0.35822100000000001</v>
      </c>
      <c r="L102" s="167">
        <f t="shared" si="2"/>
        <v>784.25323530000014</v>
      </c>
      <c r="M102" s="166"/>
      <c r="N102" s="130"/>
      <c r="O102" s="130"/>
      <c r="P102" s="124"/>
      <c r="Q102" s="125"/>
      <c r="R102" s="124"/>
      <c r="S102" s="125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</row>
    <row r="103" spans="1:39" ht="16">
      <c r="A103" s="161"/>
      <c r="B103" s="161"/>
      <c r="C103" s="161"/>
      <c r="D103" s="161"/>
      <c r="E103" s="161"/>
      <c r="F103" s="161"/>
      <c r="G103" s="128"/>
      <c r="H103" s="129"/>
      <c r="I103" s="166" t="s">
        <v>54</v>
      </c>
      <c r="J103" s="166">
        <f t="shared" si="0"/>
        <v>0</v>
      </c>
      <c r="K103" s="169">
        <f t="shared" si="1"/>
        <v>0</v>
      </c>
      <c r="L103" s="167">
        <f t="shared" si="2"/>
        <v>0</v>
      </c>
      <c r="M103" s="166"/>
      <c r="N103" s="130"/>
      <c r="O103" s="130"/>
      <c r="P103" s="124"/>
      <c r="Q103" s="125"/>
      <c r="R103" s="124"/>
      <c r="S103" s="125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</row>
    <row r="104" spans="1:39" ht="16">
      <c r="A104" s="162"/>
      <c r="B104" s="162"/>
      <c r="C104" s="163"/>
      <c r="D104" s="161"/>
      <c r="E104" s="161"/>
      <c r="F104" s="164"/>
      <c r="G104" s="128"/>
      <c r="H104" s="129"/>
      <c r="I104" s="166" t="s">
        <v>55</v>
      </c>
      <c r="J104" s="166">
        <f t="shared" si="0"/>
        <v>0</v>
      </c>
      <c r="K104" s="169">
        <f t="shared" si="1"/>
        <v>0</v>
      </c>
      <c r="L104" s="167">
        <f t="shared" si="2"/>
        <v>0</v>
      </c>
      <c r="M104" s="166"/>
      <c r="N104" s="130"/>
      <c r="O104" s="130"/>
      <c r="P104" s="124"/>
      <c r="Q104" s="125"/>
      <c r="R104" s="124"/>
      <c r="S104" s="125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</row>
    <row r="105" spans="1:39" ht="16">
      <c r="A105" s="161"/>
      <c r="B105" s="161"/>
      <c r="C105" s="161"/>
      <c r="D105" s="161"/>
      <c r="E105" s="161"/>
      <c r="F105" s="161"/>
      <c r="G105" s="128"/>
      <c r="H105" s="129"/>
      <c r="I105" s="166" t="s">
        <v>56</v>
      </c>
      <c r="J105" s="166">
        <f t="shared" si="0"/>
        <v>0</v>
      </c>
      <c r="K105" s="169">
        <f t="shared" si="1"/>
        <v>0</v>
      </c>
      <c r="L105" s="167">
        <f t="shared" si="2"/>
        <v>0</v>
      </c>
      <c r="M105" s="166"/>
      <c r="N105" s="130"/>
      <c r="O105" s="130"/>
      <c r="P105" s="124"/>
      <c r="Q105" s="125"/>
      <c r="R105" s="124"/>
      <c r="S105" s="125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</row>
    <row r="106" spans="1:39" ht="16">
      <c r="A106" s="162"/>
      <c r="B106" s="162"/>
      <c r="C106" s="163"/>
      <c r="D106" s="161"/>
      <c r="E106" s="161"/>
      <c r="F106" s="161"/>
      <c r="G106" s="128"/>
      <c r="H106" s="129"/>
      <c r="I106" s="166" t="s">
        <v>57</v>
      </c>
      <c r="J106" s="166">
        <f t="shared" si="0"/>
        <v>0</v>
      </c>
      <c r="K106" s="169">
        <f t="shared" si="1"/>
        <v>0</v>
      </c>
      <c r="L106" s="167">
        <f t="shared" si="2"/>
        <v>0</v>
      </c>
      <c r="M106" s="166"/>
      <c r="N106" s="130"/>
      <c r="O106" s="130"/>
      <c r="P106" s="124"/>
      <c r="Q106" s="125"/>
      <c r="R106" s="124"/>
      <c r="S106" s="125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</row>
    <row r="107" spans="1:39" ht="16">
      <c r="A107" s="162"/>
      <c r="B107" s="162"/>
      <c r="C107" s="163"/>
      <c r="D107" s="161"/>
      <c r="E107" s="161"/>
      <c r="F107" s="161"/>
      <c r="G107" s="128"/>
      <c r="H107" s="129"/>
      <c r="I107" s="166" t="s">
        <v>58</v>
      </c>
      <c r="J107" s="166">
        <f t="shared" si="0"/>
        <v>0</v>
      </c>
      <c r="K107" s="169">
        <f t="shared" si="1"/>
        <v>0</v>
      </c>
      <c r="L107" s="167">
        <f t="shared" si="2"/>
        <v>0</v>
      </c>
      <c r="M107" s="166"/>
      <c r="N107" s="130"/>
      <c r="O107" s="130"/>
      <c r="P107" s="124"/>
      <c r="Q107" s="125"/>
      <c r="R107" s="124"/>
      <c r="S107" s="125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</row>
    <row r="108" spans="1:39" ht="16">
      <c r="A108" s="161"/>
      <c r="B108" s="161"/>
      <c r="C108" s="161"/>
      <c r="D108" s="161"/>
      <c r="E108" s="161"/>
      <c r="F108" s="161"/>
      <c r="G108" s="128"/>
      <c r="H108" s="129"/>
      <c r="I108" s="166" t="s">
        <v>59</v>
      </c>
      <c r="J108" s="166">
        <f t="shared" si="0"/>
        <v>0</v>
      </c>
      <c r="K108" s="169">
        <f t="shared" si="1"/>
        <v>0</v>
      </c>
      <c r="L108" s="167">
        <f t="shared" si="2"/>
        <v>0</v>
      </c>
      <c r="M108" s="166"/>
      <c r="N108" s="130"/>
      <c r="O108" s="130"/>
      <c r="P108" s="124"/>
      <c r="Q108" s="125"/>
      <c r="R108" s="124"/>
      <c r="S108" s="125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</row>
    <row r="109" spans="1:39" ht="16">
      <c r="A109" s="161"/>
      <c r="B109" s="161"/>
      <c r="C109" s="161"/>
      <c r="D109" s="161"/>
      <c r="E109" s="161"/>
      <c r="F109" s="161"/>
      <c r="G109" s="128"/>
      <c r="H109" s="129"/>
      <c r="I109" s="166" t="s">
        <v>60</v>
      </c>
      <c r="J109" s="166">
        <f t="shared" si="0"/>
        <v>0</v>
      </c>
      <c r="K109" s="169">
        <f t="shared" si="1"/>
        <v>0</v>
      </c>
      <c r="L109" s="167">
        <f t="shared" si="2"/>
        <v>0</v>
      </c>
      <c r="M109" s="166"/>
      <c r="N109" s="130"/>
      <c r="O109" s="130"/>
      <c r="P109" s="124"/>
      <c r="Q109" s="125"/>
      <c r="R109" s="124"/>
      <c r="S109" s="125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</row>
    <row r="110" spans="1:39" ht="16">
      <c r="A110" s="162"/>
      <c r="B110" s="162"/>
      <c r="C110" s="163"/>
      <c r="D110" s="161"/>
      <c r="E110" s="161"/>
      <c r="F110" s="164"/>
      <c r="G110" s="128"/>
      <c r="H110" s="129"/>
      <c r="I110" s="166" t="s">
        <v>61</v>
      </c>
      <c r="J110" s="166">
        <f t="shared" si="0"/>
        <v>0</v>
      </c>
      <c r="K110" s="169">
        <f t="shared" si="1"/>
        <v>0</v>
      </c>
      <c r="L110" s="167">
        <f t="shared" si="2"/>
        <v>0</v>
      </c>
      <c r="M110" s="166"/>
      <c r="N110" s="130"/>
      <c r="O110" s="130"/>
      <c r="P110" s="124"/>
      <c r="Q110" s="125"/>
      <c r="R110" s="124"/>
      <c r="S110" s="125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</row>
    <row r="111" spans="1:39" ht="16">
      <c r="A111" s="161"/>
      <c r="B111" s="161"/>
      <c r="C111" s="161"/>
      <c r="D111" s="161"/>
      <c r="E111" s="161"/>
      <c r="F111" s="161"/>
      <c r="G111" s="128"/>
      <c r="H111" s="129"/>
      <c r="I111" s="166" t="s">
        <v>62</v>
      </c>
      <c r="J111" s="166">
        <f t="shared" si="0"/>
        <v>0</v>
      </c>
      <c r="K111" s="169">
        <f t="shared" si="1"/>
        <v>0</v>
      </c>
      <c r="L111" s="167">
        <f t="shared" si="2"/>
        <v>0</v>
      </c>
      <c r="M111" s="166"/>
      <c r="N111" s="130"/>
      <c r="O111" s="130"/>
      <c r="P111" s="124"/>
      <c r="Q111" s="125"/>
      <c r="R111" s="124"/>
      <c r="S111" s="125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</row>
    <row r="112" spans="1:39" ht="16">
      <c r="A112" s="161"/>
      <c r="B112" s="161"/>
      <c r="C112" s="161"/>
      <c r="D112" s="161"/>
      <c r="E112" s="161"/>
      <c r="F112" s="161"/>
      <c r="G112" s="128"/>
      <c r="H112" s="129"/>
      <c r="I112" s="166" t="s">
        <v>63</v>
      </c>
      <c r="J112" s="166">
        <f t="shared" si="0"/>
        <v>0</v>
      </c>
      <c r="K112" s="169">
        <f t="shared" si="1"/>
        <v>0</v>
      </c>
      <c r="L112" s="167">
        <f t="shared" si="2"/>
        <v>0</v>
      </c>
      <c r="M112" s="166"/>
      <c r="N112" s="130"/>
      <c r="O112" s="130"/>
      <c r="P112" s="124"/>
      <c r="Q112" s="125"/>
      <c r="R112" s="124"/>
      <c r="S112" s="125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</row>
    <row r="113" spans="1:39" ht="16">
      <c r="A113" s="162"/>
      <c r="B113" s="162"/>
      <c r="C113" s="163"/>
      <c r="D113" s="161"/>
      <c r="E113" s="161"/>
      <c r="F113" s="164"/>
      <c r="G113" s="128"/>
      <c r="H113" s="129"/>
      <c r="I113" s="166" t="s">
        <v>64</v>
      </c>
      <c r="J113" s="166">
        <f t="shared" si="0"/>
        <v>0</v>
      </c>
      <c r="K113" s="169">
        <f t="shared" si="1"/>
        <v>0</v>
      </c>
      <c r="L113" s="167">
        <f t="shared" si="2"/>
        <v>0</v>
      </c>
      <c r="M113" s="166"/>
      <c r="N113" s="130"/>
      <c r="O113" s="130"/>
      <c r="P113" s="124"/>
      <c r="Q113" s="125"/>
      <c r="R113" s="124"/>
      <c r="S113" s="125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</row>
    <row r="114" spans="1:39" ht="16">
      <c r="A114" s="161"/>
      <c r="B114" s="161"/>
      <c r="C114" s="161"/>
      <c r="D114" s="161"/>
      <c r="E114" s="161"/>
      <c r="F114" s="161"/>
      <c r="G114" s="128"/>
      <c r="H114" s="129"/>
      <c r="I114" s="166" t="s">
        <v>65</v>
      </c>
      <c r="J114" s="166">
        <f t="shared" si="0"/>
        <v>0</v>
      </c>
      <c r="K114" s="169">
        <f t="shared" si="1"/>
        <v>0</v>
      </c>
      <c r="L114" s="167">
        <f t="shared" si="2"/>
        <v>0</v>
      </c>
      <c r="M114" s="166"/>
      <c r="N114" s="130"/>
      <c r="O114" s="130"/>
      <c r="P114" s="124"/>
      <c r="Q114" s="125"/>
      <c r="R114" s="124"/>
      <c r="S114" s="125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</row>
    <row r="115" spans="1:39" ht="16">
      <c r="A115" s="161"/>
      <c r="B115" s="161"/>
      <c r="C115" s="161"/>
      <c r="D115" s="161"/>
      <c r="E115" s="161"/>
      <c r="F115" s="161"/>
      <c r="G115" s="128"/>
      <c r="H115" s="129"/>
      <c r="I115" s="166" t="s">
        <v>66</v>
      </c>
      <c r="J115" s="166">
        <f t="shared" si="0"/>
        <v>61164.541878000004</v>
      </c>
      <c r="K115" s="169">
        <f t="shared" si="1"/>
        <v>0.52298200000000006</v>
      </c>
      <c r="L115" s="167">
        <f t="shared" si="2"/>
        <v>31987.9544404402</v>
      </c>
      <c r="M115" s="166"/>
      <c r="N115" s="130"/>
      <c r="O115" s="130"/>
      <c r="P115" s="124"/>
      <c r="Q115" s="125"/>
      <c r="R115" s="124"/>
      <c r="S115" s="125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</row>
    <row r="116" spans="1:39" ht="16">
      <c r="A116" s="161"/>
      <c r="B116" s="161"/>
      <c r="C116" s="161"/>
      <c r="D116" s="161"/>
      <c r="E116" s="161"/>
      <c r="F116" s="161"/>
      <c r="G116" s="116"/>
      <c r="H116" s="124"/>
      <c r="I116" s="166" t="s">
        <v>67</v>
      </c>
      <c r="J116" s="166">
        <f t="shared" si="0"/>
        <v>61164.541878000004</v>
      </c>
      <c r="K116" s="169">
        <f t="shared" si="1"/>
        <v>0.52298200000000006</v>
      </c>
      <c r="L116" s="167">
        <f t="shared" si="2"/>
        <v>31987.9544404402</v>
      </c>
      <c r="M116" s="166"/>
      <c r="N116" s="130"/>
      <c r="O116" s="130"/>
      <c r="P116" s="124"/>
      <c r="Q116" s="125"/>
      <c r="R116" s="124"/>
      <c r="S116" s="125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</row>
    <row r="117" spans="1:39">
      <c r="A117" s="161"/>
      <c r="B117" s="161"/>
      <c r="C117" s="161"/>
      <c r="D117" s="161"/>
      <c r="E117" s="161"/>
      <c r="F117" s="161"/>
      <c r="G117" s="113"/>
      <c r="H117" s="113"/>
      <c r="I117" s="166"/>
      <c r="J117" s="166"/>
      <c r="K117" s="166"/>
      <c r="L117" s="166"/>
      <c r="M117" s="166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</row>
    <row r="118" spans="1:39">
      <c r="A118" s="161"/>
      <c r="B118" s="161"/>
      <c r="C118" s="161"/>
      <c r="D118" s="161"/>
      <c r="E118" s="161"/>
      <c r="F118" s="161"/>
      <c r="G118" s="241"/>
      <c r="H118" s="241"/>
      <c r="I118" s="166"/>
      <c r="J118" s="171"/>
      <c r="K118" s="171"/>
      <c r="L118" s="166"/>
      <c r="M118" s="166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</row>
    <row r="119" spans="1:39">
      <c r="A119" s="161"/>
      <c r="B119" s="161"/>
      <c r="C119" s="161"/>
      <c r="D119" s="161"/>
      <c r="E119" s="161"/>
      <c r="F119" s="161"/>
      <c r="G119" s="126"/>
      <c r="H119" s="126"/>
      <c r="I119" s="113"/>
      <c r="J119" s="126"/>
      <c r="K119" s="126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</row>
    <row r="120" spans="1:39">
      <c r="A120" s="161"/>
      <c r="B120" s="161"/>
      <c r="C120" s="161"/>
      <c r="D120" s="161"/>
      <c r="E120" s="161"/>
      <c r="F120" s="161"/>
      <c r="G120" s="113"/>
      <c r="H120" s="113"/>
      <c r="I120" s="113"/>
      <c r="J120" s="116"/>
      <c r="K120" s="124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</row>
    <row r="121" spans="1:39">
      <c r="A121" s="161"/>
      <c r="B121" s="161"/>
      <c r="C121" s="161"/>
      <c r="D121" s="161"/>
      <c r="E121" s="161"/>
      <c r="F121" s="161"/>
      <c r="G121" s="113"/>
      <c r="H121" s="113"/>
      <c r="I121" s="113"/>
      <c r="J121" s="116"/>
      <c r="K121" s="124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</row>
    <row r="122" spans="1:39">
      <c r="A122" s="161"/>
      <c r="B122" s="161"/>
      <c r="C122" s="161"/>
      <c r="D122" s="161"/>
      <c r="E122" s="161"/>
      <c r="F122" s="161"/>
      <c r="G122" s="113"/>
      <c r="H122" s="113"/>
      <c r="I122" s="113"/>
      <c r="J122" s="116"/>
      <c r="K122" s="124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</row>
    <row r="123" spans="1:39">
      <c r="A123" s="161"/>
      <c r="B123" s="161"/>
      <c r="C123" s="161"/>
      <c r="D123" s="161"/>
      <c r="E123" s="161"/>
      <c r="F123" s="161"/>
      <c r="G123" s="113"/>
      <c r="H123" s="113"/>
      <c r="I123" s="113"/>
      <c r="J123" s="116"/>
      <c r="K123" s="124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</row>
    <row r="124" spans="1:39">
      <c r="A124" s="161"/>
      <c r="B124" s="161"/>
      <c r="C124" s="161"/>
      <c r="D124" s="161"/>
      <c r="E124" s="161"/>
      <c r="F124" s="161"/>
      <c r="G124" s="113"/>
      <c r="H124" s="113"/>
      <c r="I124" s="113"/>
      <c r="J124" s="116"/>
      <c r="K124" s="124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</row>
    <row r="125" spans="1:39">
      <c r="A125" s="161"/>
      <c r="B125" s="161"/>
      <c r="C125" s="161"/>
      <c r="D125" s="161"/>
      <c r="E125" s="161"/>
      <c r="F125" s="161"/>
      <c r="G125" s="113"/>
      <c r="H125" s="113"/>
      <c r="I125" s="113"/>
      <c r="J125" s="116"/>
      <c r="K125" s="124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</row>
    <row r="126" spans="1:39">
      <c r="A126" s="161"/>
      <c r="B126" s="161"/>
      <c r="C126" s="161"/>
      <c r="D126" s="161"/>
      <c r="E126" s="161"/>
      <c r="F126" s="161"/>
      <c r="G126" s="113"/>
      <c r="H126" s="113"/>
      <c r="I126" s="113"/>
      <c r="J126" s="116"/>
      <c r="K126" s="124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</row>
    <row r="127" spans="1:39">
      <c r="A127" s="161"/>
      <c r="B127" s="161"/>
      <c r="C127" s="161"/>
      <c r="D127" s="161"/>
      <c r="E127" s="161"/>
      <c r="F127" s="161"/>
      <c r="G127" s="113"/>
      <c r="H127" s="113"/>
      <c r="I127" s="113"/>
      <c r="J127" s="116"/>
      <c r="K127" s="124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</row>
    <row r="128" spans="1:39">
      <c r="A128" s="161"/>
      <c r="B128" s="161"/>
      <c r="C128" s="161"/>
      <c r="D128" s="161"/>
      <c r="E128" s="161"/>
      <c r="F128" s="161"/>
      <c r="G128" s="113"/>
      <c r="H128" s="113"/>
      <c r="I128" s="113"/>
      <c r="J128" s="116"/>
      <c r="K128" s="124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</row>
    <row r="129" spans="1:39">
      <c r="A129" s="161"/>
      <c r="B129" s="161"/>
      <c r="C129" s="161"/>
      <c r="D129" s="161"/>
      <c r="E129" s="161"/>
      <c r="F129" s="161"/>
      <c r="G129" s="113"/>
      <c r="H129" s="113"/>
      <c r="I129" s="113"/>
      <c r="J129" s="116"/>
      <c r="K129" s="124"/>
      <c r="L129" s="113"/>
      <c r="M129" s="113"/>
      <c r="N129" s="113"/>
      <c r="O129" s="119"/>
      <c r="P129" s="119"/>
      <c r="Q129" s="119"/>
      <c r="R129" s="119"/>
      <c r="S129" s="119"/>
      <c r="T129" s="119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</row>
    <row r="130" spans="1:39">
      <c r="A130" s="161"/>
      <c r="B130" s="161"/>
      <c r="C130" s="161"/>
      <c r="D130" s="161"/>
      <c r="E130" s="161"/>
      <c r="F130" s="161"/>
      <c r="G130" s="113"/>
      <c r="H130" s="113"/>
      <c r="I130" s="113"/>
      <c r="J130" s="116"/>
      <c r="K130" s="124"/>
      <c r="L130" s="113"/>
      <c r="M130" s="113"/>
      <c r="N130" s="113"/>
      <c r="O130" s="119"/>
      <c r="P130" s="119"/>
      <c r="Q130" s="119"/>
      <c r="R130" s="119"/>
      <c r="S130" s="119"/>
      <c r="T130" s="119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</row>
    <row r="131" spans="1:39">
      <c r="A131" s="161"/>
      <c r="B131" s="161"/>
      <c r="C131" s="161"/>
      <c r="D131" s="161"/>
      <c r="E131" s="161"/>
      <c r="F131" s="161"/>
      <c r="G131" s="113"/>
      <c r="H131" s="113"/>
      <c r="I131" s="113"/>
      <c r="J131" s="116"/>
      <c r="K131" s="124"/>
      <c r="L131" s="113"/>
      <c r="M131" s="113"/>
      <c r="N131" s="113"/>
      <c r="O131" s="119"/>
      <c r="P131" s="119"/>
      <c r="Q131" s="119"/>
      <c r="R131" s="119"/>
      <c r="S131" s="119"/>
      <c r="T131" s="119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</row>
    <row r="132" spans="1:39">
      <c r="A132" s="161"/>
      <c r="B132" s="161"/>
      <c r="C132" s="161"/>
      <c r="D132" s="161"/>
      <c r="E132" s="161"/>
      <c r="F132" s="161"/>
      <c r="G132" s="113"/>
      <c r="H132" s="113"/>
      <c r="I132" s="113"/>
      <c r="J132" s="116"/>
      <c r="K132" s="124"/>
      <c r="L132" s="113"/>
      <c r="M132" s="113"/>
      <c r="N132" s="113"/>
      <c r="O132" s="119"/>
      <c r="P132" s="119"/>
      <c r="Q132" s="119"/>
      <c r="R132" s="119"/>
      <c r="S132" s="119"/>
      <c r="T132" s="119"/>
      <c r="U132" s="119"/>
      <c r="V132" s="119"/>
      <c r="W132" s="119"/>
    </row>
    <row r="133" spans="1:39">
      <c r="A133" s="161"/>
      <c r="B133" s="161"/>
      <c r="C133" s="161"/>
      <c r="D133" s="161"/>
      <c r="E133" s="161"/>
      <c r="F133" s="161"/>
      <c r="G133" s="113"/>
      <c r="H133" s="113"/>
      <c r="I133" s="113"/>
      <c r="J133" s="116"/>
      <c r="K133" s="124"/>
      <c r="L133" s="113"/>
      <c r="M133" s="113"/>
      <c r="N133" s="113"/>
      <c r="O133" s="119"/>
      <c r="P133" s="119"/>
      <c r="Q133" s="119"/>
      <c r="R133" s="119"/>
      <c r="S133" s="119"/>
      <c r="T133" s="119"/>
      <c r="U133" s="119"/>
      <c r="V133" s="119"/>
      <c r="W133" s="119"/>
    </row>
    <row r="134" spans="1:39">
      <c r="A134" s="161"/>
      <c r="B134" s="161"/>
      <c r="C134" s="161"/>
      <c r="D134" s="161"/>
      <c r="E134" s="161"/>
      <c r="F134" s="161"/>
      <c r="G134" s="113"/>
      <c r="H134" s="113"/>
      <c r="I134" s="113"/>
      <c r="J134" s="116"/>
      <c r="K134" s="124"/>
      <c r="L134" s="113"/>
      <c r="M134" s="113"/>
      <c r="N134" s="113"/>
      <c r="O134" s="119"/>
      <c r="P134" s="119"/>
      <c r="Q134" s="119"/>
      <c r="R134" s="119"/>
      <c r="S134" s="119"/>
      <c r="T134" s="119"/>
      <c r="U134" s="119"/>
      <c r="V134" s="119"/>
      <c r="W134" s="119"/>
    </row>
    <row r="135" spans="1:39">
      <c r="A135" s="161"/>
      <c r="B135" s="161"/>
      <c r="C135" s="161"/>
      <c r="D135" s="161"/>
      <c r="E135" s="161"/>
      <c r="F135" s="161"/>
      <c r="G135" s="113"/>
      <c r="H135" s="113"/>
      <c r="I135" s="113"/>
      <c r="J135" s="116"/>
      <c r="K135" s="124"/>
      <c r="L135" s="113"/>
      <c r="M135" s="113"/>
      <c r="N135" s="113"/>
      <c r="O135" s="119"/>
      <c r="P135" s="119"/>
      <c r="Q135" s="119"/>
      <c r="R135" s="119"/>
      <c r="S135" s="119"/>
      <c r="T135" s="119"/>
      <c r="U135" s="119"/>
      <c r="V135" s="119"/>
      <c r="W135" s="119"/>
    </row>
    <row r="136" spans="1:39">
      <c r="A136" s="161"/>
      <c r="B136" s="161"/>
      <c r="C136" s="161"/>
      <c r="D136" s="161"/>
      <c r="E136" s="161"/>
      <c r="F136" s="161"/>
      <c r="G136" s="113"/>
      <c r="H136" s="113"/>
      <c r="I136" s="113"/>
      <c r="J136" s="116"/>
      <c r="K136" s="124"/>
      <c r="L136" s="113"/>
      <c r="M136" s="113"/>
      <c r="N136" s="113"/>
    </row>
    <row r="137" spans="1:39">
      <c r="A137" s="161"/>
      <c r="B137" s="161"/>
      <c r="C137" s="161"/>
      <c r="D137" s="161"/>
      <c r="E137" s="161"/>
      <c r="F137" s="161"/>
      <c r="G137" s="113"/>
      <c r="H137" s="113"/>
      <c r="I137" s="113"/>
      <c r="J137" s="116"/>
      <c r="K137" s="124"/>
      <c r="L137" s="113"/>
      <c r="M137" s="113"/>
      <c r="N137" s="113"/>
    </row>
    <row r="138" spans="1:39">
      <c r="A138" s="161"/>
      <c r="B138" s="161"/>
      <c r="C138" s="161"/>
      <c r="D138" s="161"/>
      <c r="E138" s="161"/>
      <c r="F138" s="161"/>
      <c r="G138" s="113"/>
      <c r="H138" s="113"/>
      <c r="I138" s="113"/>
      <c r="J138" s="116"/>
      <c r="K138" s="124"/>
      <c r="L138" s="113"/>
      <c r="M138" s="113"/>
      <c r="N138" s="113"/>
    </row>
    <row r="139" spans="1:39">
      <c r="A139" s="161"/>
      <c r="B139" s="161"/>
      <c r="C139" s="161"/>
      <c r="D139" s="161"/>
      <c r="E139" s="161"/>
      <c r="F139" s="161"/>
      <c r="G139" s="113"/>
      <c r="H139" s="113"/>
      <c r="I139" s="113"/>
      <c r="J139" s="116"/>
      <c r="K139" s="124"/>
      <c r="L139" s="113"/>
      <c r="M139" s="113"/>
      <c r="N139" s="113"/>
    </row>
    <row r="140" spans="1:39">
      <c r="A140" s="161"/>
      <c r="B140" s="161"/>
      <c r="C140" s="161"/>
      <c r="D140" s="161"/>
      <c r="E140" s="161"/>
      <c r="F140" s="161"/>
      <c r="G140" s="113"/>
      <c r="H140" s="113"/>
      <c r="I140" s="113"/>
      <c r="J140" s="116"/>
      <c r="K140" s="124"/>
      <c r="L140" s="113"/>
      <c r="M140" s="113"/>
      <c r="N140" s="113"/>
    </row>
    <row r="141" spans="1:39">
      <c r="A141" s="161"/>
      <c r="B141" s="161"/>
      <c r="C141" s="161"/>
      <c r="D141" s="161"/>
      <c r="E141" s="161"/>
      <c r="F141" s="161"/>
      <c r="G141" s="113"/>
      <c r="H141" s="113"/>
      <c r="I141" s="113"/>
      <c r="J141" s="116"/>
      <c r="K141" s="124"/>
      <c r="L141" s="113"/>
      <c r="M141" s="113"/>
      <c r="N141" s="113"/>
    </row>
    <row r="142" spans="1:39">
      <c r="A142" s="161"/>
      <c r="B142" s="161"/>
      <c r="C142" s="161"/>
      <c r="D142" s="161"/>
      <c r="E142" s="161"/>
      <c r="F142" s="161"/>
      <c r="G142" s="113"/>
      <c r="H142" s="113"/>
      <c r="I142" s="113"/>
      <c r="J142" s="116"/>
      <c r="K142" s="124"/>
      <c r="L142" s="113"/>
      <c r="M142" s="113"/>
      <c r="N142" s="113"/>
    </row>
    <row r="143" spans="1:39">
      <c r="A143" s="161"/>
      <c r="B143" s="161"/>
      <c r="C143" s="161"/>
      <c r="D143" s="161"/>
      <c r="E143" s="161"/>
      <c r="F143" s="161"/>
      <c r="G143" s="113"/>
      <c r="H143" s="113"/>
      <c r="I143" s="113"/>
      <c r="J143" s="116"/>
      <c r="K143" s="124"/>
      <c r="L143" s="113"/>
      <c r="M143" s="113"/>
      <c r="N143" s="113"/>
    </row>
    <row r="144" spans="1:39">
      <c r="A144" s="161"/>
      <c r="B144" s="161"/>
      <c r="C144" s="161"/>
      <c r="D144" s="161"/>
      <c r="E144" s="161"/>
      <c r="F144" s="161"/>
      <c r="G144" s="113"/>
      <c r="H144" s="113"/>
      <c r="I144" s="113"/>
      <c r="J144" s="116"/>
      <c r="K144" s="124"/>
      <c r="L144" s="113"/>
      <c r="M144" s="113"/>
      <c r="N144" s="113"/>
    </row>
    <row r="145" spans="1:14">
      <c r="A145" s="161"/>
      <c r="B145" s="161"/>
      <c r="C145" s="161"/>
      <c r="D145" s="161"/>
      <c r="E145" s="161"/>
      <c r="F145" s="161"/>
      <c r="G145" s="113"/>
      <c r="H145" s="113"/>
      <c r="I145" s="113"/>
      <c r="J145" s="116"/>
      <c r="K145" s="124"/>
      <c r="L145" s="113"/>
      <c r="M145" s="113"/>
      <c r="N145" s="113"/>
    </row>
    <row r="146" spans="1:14">
      <c r="A146" s="161"/>
      <c r="B146" s="161"/>
      <c r="C146" s="161"/>
      <c r="D146" s="161"/>
      <c r="E146" s="161"/>
      <c r="F146" s="161"/>
      <c r="G146" s="113"/>
      <c r="H146" s="113"/>
      <c r="I146" s="113"/>
      <c r="J146" s="116"/>
      <c r="K146" s="124"/>
      <c r="L146" s="113"/>
      <c r="M146" s="113"/>
      <c r="N146" s="113"/>
    </row>
    <row r="147" spans="1:14">
      <c r="A147" s="161"/>
      <c r="B147" s="161"/>
      <c r="C147" s="161"/>
      <c r="D147" s="161"/>
      <c r="E147" s="161"/>
      <c r="F147" s="161"/>
      <c r="G147" s="113"/>
      <c r="H147" s="113"/>
      <c r="I147" s="113"/>
      <c r="J147" s="116"/>
      <c r="K147" s="124"/>
      <c r="L147" s="113"/>
      <c r="M147" s="113"/>
      <c r="N147" s="113"/>
    </row>
    <row r="148" spans="1:14">
      <c r="A148" s="161"/>
      <c r="B148" s="161"/>
      <c r="C148" s="161"/>
      <c r="D148" s="161"/>
      <c r="E148" s="161"/>
      <c r="F148" s="161"/>
      <c r="G148" s="113"/>
      <c r="H148" s="113"/>
      <c r="I148" s="113"/>
      <c r="J148" s="116"/>
      <c r="K148" s="124"/>
      <c r="L148" s="113"/>
      <c r="M148" s="113"/>
      <c r="N148" s="113"/>
    </row>
    <row r="149" spans="1:14">
      <c r="A149" s="161"/>
      <c r="B149" s="161"/>
      <c r="C149" s="161"/>
      <c r="D149" s="161"/>
      <c r="E149" s="161"/>
      <c r="F149" s="161"/>
      <c r="G149" s="113"/>
      <c r="H149" s="113"/>
      <c r="I149" s="113"/>
      <c r="J149" s="116"/>
      <c r="K149" s="124"/>
      <c r="L149" s="113"/>
      <c r="M149" s="113"/>
      <c r="N149" s="113"/>
    </row>
    <row r="150" spans="1:14">
      <c r="A150" s="161"/>
      <c r="B150" s="161"/>
      <c r="C150" s="161"/>
      <c r="D150" s="161"/>
      <c r="E150" s="161"/>
      <c r="F150" s="161"/>
      <c r="G150" s="113"/>
      <c r="H150" s="113"/>
      <c r="I150" s="113"/>
      <c r="J150" s="116"/>
      <c r="K150" s="124"/>
      <c r="L150" s="113"/>
      <c r="M150" s="113"/>
      <c r="N150" s="113"/>
    </row>
    <row r="151" spans="1:14">
      <c r="A151" s="161"/>
      <c r="B151" s="161"/>
      <c r="C151" s="161"/>
      <c r="D151" s="161"/>
      <c r="E151" s="161"/>
      <c r="F151" s="161"/>
      <c r="G151" s="113"/>
      <c r="H151" s="113"/>
      <c r="I151" s="113"/>
      <c r="J151" s="116"/>
      <c r="K151" s="124"/>
      <c r="L151" s="113"/>
      <c r="M151" s="113"/>
      <c r="N151" s="113"/>
    </row>
    <row r="152" spans="1:14">
      <c r="A152" s="161"/>
      <c r="B152" s="161"/>
      <c r="C152" s="161"/>
      <c r="D152" s="161"/>
      <c r="E152" s="161"/>
      <c r="F152" s="161"/>
      <c r="G152" s="113"/>
      <c r="H152" s="113"/>
      <c r="I152" s="113"/>
      <c r="J152" s="116"/>
      <c r="K152" s="124"/>
      <c r="L152" s="113"/>
      <c r="M152" s="113"/>
      <c r="N152" s="113"/>
    </row>
    <row r="153" spans="1:14">
      <c r="A153" s="161"/>
      <c r="B153" s="161"/>
      <c r="C153" s="161"/>
      <c r="D153" s="161"/>
      <c r="E153" s="161"/>
      <c r="F153" s="161"/>
      <c r="G153" s="113"/>
      <c r="H153" s="113"/>
      <c r="I153" s="113"/>
      <c r="J153" s="116"/>
      <c r="K153" s="124"/>
      <c r="L153" s="113"/>
      <c r="M153" s="113"/>
      <c r="N153" s="113"/>
    </row>
    <row r="154" spans="1:14">
      <c r="A154" s="161"/>
      <c r="B154" s="161"/>
      <c r="C154" s="161"/>
      <c r="D154" s="161"/>
      <c r="E154" s="161"/>
      <c r="F154" s="161"/>
      <c r="G154" s="113"/>
      <c r="H154" s="113"/>
      <c r="I154" s="113"/>
      <c r="J154" s="116"/>
      <c r="K154" s="124"/>
      <c r="L154" s="113"/>
      <c r="M154" s="113"/>
      <c r="N154" s="113"/>
    </row>
    <row r="155" spans="1:14">
      <c r="A155" s="161"/>
      <c r="B155" s="161"/>
      <c r="C155" s="161"/>
      <c r="D155" s="161"/>
      <c r="E155" s="161"/>
      <c r="F155" s="161"/>
      <c r="G155" s="113"/>
      <c r="H155" s="113"/>
      <c r="I155" s="113"/>
      <c r="J155" s="116"/>
      <c r="K155" s="124"/>
      <c r="L155" s="113"/>
      <c r="M155" s="113"/>
      <c r="N155" s="113"/>
    </row>
    <row r="156" spans="1:14">
      <c r="A156" s="161"/>
      <c r="B156" s="161"/>
      <c r="C156" s="161"/>
      <c r="D156" s="161"/>
      <c r="E156" s="161"/>
      <c r="F156" s="161"/>
      <c r="G156" s="113"/>
      <c r="H156" s="113"/>
      <c r="I156" s="113"/>
      <c r="J156" s="116"/>
      <c r="K156" s="124"/>
      <c r="L156" s="113"/>
      <c r="M156" s="113"/>
      <c r="N156" s="113"/>
    </row>
    <row r="157" spans="1:14">
      <c r="A157" s="161"/>
      <c r="B157" s="161"/>
      <c r="C157" s="161"/>
      <c r="D157" s="161"/>
      <c r="E157" s="161"/>
      <c r="F157" s="161"/>
      <c r="G157" s="113"/>
      <c r="H157" s="113"/>
      <c r="I157" s="113"/>
      <c r="J157" s="116"/>
      <c r="K157" s="124"/>
      <c r="L157" s="113"/>
      <c r="M157" s="113"/>
      <c r="N157" s="113"/>
    </row>
    <row r="158" spans="1:14">
      <c r="A158" s="161"/>
      <c r="B158" s="161"/>
      <c r="C158" s="161"/>
      <c r="D158" s="161"/>
      <c r="E158" s="161"/>
      <c r="F158" s="161"/>
      <c r="G158" s="113"/>
      <c r="H158" s="113"/>
      <c r="I158" s="113"/>
      <c r="J158" s="116"/>
      <c r="K158" s="124"/>
      <c r="L158" s="113"/>
      <c r="M158" s="113"/>
      <c r="N158" s="113"/>
    </row>
    <row r="159" spans="1:14">
      <c r="A159" s="113"/>
      <c r="B159" s="113"/>
      <c r="C159" s="113"/>
      <c r="D159" s="113"/>
      <c r="E159" s="113"/>
      <c r="F159" s="113"/>
      <c r="G159" s="113"/>
      <c r="H159" s="113"/>
      <c r="I159" s="113"/>
      <c r="J159" s="116"/>
      <c r="K159" s="124"/>
      <c r="L159" s="113"/>
      <c r="M159" s="113"/>
      <c r="N159" s="113"/>
    </row>
    <row r="160" spans="1:14">
      <c r="A160" s="113"/>
      <c r="B160" s="113"/>
      <c r="C160" s="113"/>
      <c r="D160" s="113"/>
      <c r="E160" s="113"/>
      <c r="F160" s="113"/>
      <c r="G160" s="113"/>
      <c r="H160" s="113"/>
      <c r="I160" s="113"/>
      <c r="J160" s="116"/>
      <c r="K160" s="124"/>
      <c r="L160" s="113"/>
      <c r="M160" s="113"/>
      <c r="N160" s="113"/>
    </row>
    <row r="161" spans="1:14">
      <c r="A161" s="113"/>
      <c r="B161" s="113"/>
      <c r="C161" s="113"/>
      <c r="D161" s="113"/>
      <c r="E161" s="113"/>
      <c r="F161" s="113"/>
      <c r="G161" s="113"/>
      <c r="H161" s="113"/>
      <c r="I161" s="113"/>
      <c r="J161" s="116"/>
      <c r="K161" s="124"/>
      <c r="L161" s="113"/>
      <c r="M161" s="113"/>
      <c r="N161" s="113"/>
    </row>
    <row r="162" spans="1:14">
      <c r="A162" s="113"/>
      <c r="B162" s="113"/>
      <c r="C162" s="113"/>
      <c r="D162" s="113"/>
      <c r="E162" s="113"/>
      <c r="F162" s="113"/>
      <c r="G162" s="113"/>
      <c r="H162" s="113"/>
      <c r="I162" s="113"/>
      <c r="J162" s="116"/>
      <c r="K162" s="124"/>
      <c r="L162" s="113"/>
      <c r="M162" s="113"/>
      <c r="N162" s="113"/>
    </row>
    <row r="163" spans="1:14">
      <c r="A163" s="113"/>
      <c r="B163" s="113"/>
      <c r="C163" s="113"/>
      <c r="D163" s="113"/>
      <c r="E163" s="113"/>
      <c r="F163" s="113"/>
      <c r="G163" s="113"/>
      <c r="H163" s="113"/>
      <c r="I163" s="113"/>
      <c r="J163" s="116"/>
      <c r="K163" s="124"/>
      <c r="L163" s="113"/>
      <c r="M163" s="113"/>
      <c r="N163" s="113"/>
    </row>
    <row r="164" spans="1:14">
      <c r="A164" s="113"/>
      <c r="B164" s="113"/>
      <c r="C164" s="113"/>
      <c r="D164" s="113"/>
      <c r="E164" s="113"/>
      <c r="F164" s="113"/>
      <c r="G164" s="113"/>
      <c r="H164" s="113"/>
      <c r="I164" s="113"/>
      <c r="J164" s="116"/>
      <c r="K164" s="124"/>
      <c r="L164" s="113"/>
      <c r="M164" s="113"/>
      <c r="N164" s="113"/>
    </row>
    <row r="165" spans="1:14">
      <c r="A165" s="113"/>
      <c r="B165" s="113"/>
      <c r="C165" s="113"/>
      <c r="D165" s="113"/>
      <c r="E165" s="113"/>
      <c r="F165" s="113"/>
      <c r="G165" s="113"/>
      <c r="H165" s="113"/>
      <c r="I165" s="113"/>
      <c r="J165" s="116"/>
      <c r="K165" s="124"/>
      <c r="L165" s="113"/>
      <c r="M165" s="113"/>
      <c r="N165" s="113"/>
    </row>
    <row r="166" spans="1:14">
      <c r="A166" s="113"/>
      <c r="B166" s="113"/>
      <c r="C166" s="113"/>
      <c r="D166" s="113"/>
      <c r="E166" s="113"/>
      <c r="F166" s="113"/>
      <c r="G166" s="113"/>
      <c r="H166" s="113"/>
      <c r="I166" s="113"/>
      <c r="J166" s="116"/>
      <c r="K166" s="124"/>
      <c r="L166" s="113"/>
      <c r="M166" s="113"/>
      <c r="N166" s="113"/>
    </row>
    <row r="167" spans="1:14">
      <c r="A167" s="113"/>
      <c r="B167" s="113"/>
      <c r="C167" s="113"/>
      <c r="D167" s="113"/>
      <c r="E167" s="113"/>
      <c r="F167" s="113"/>
      <c r="G167" s="113"/>
      <c r="H167" s="113"/>
      <c r="I167" s="113"/>
      <c r="J167" s="116"/>
      <c r="K167" s="124"/>
      <c r="L167" s="113"/>
      <c r="M167" s="113"/>
      <c r="N167" s="113"/>
    </row>
    <row r="168" spans="1:14">
      <c r="A168" s="113"/>
      <c r="B168" s="113"/>
      <c r="C168" s="113"/>
      <c r="D168" s="113"/>
      <c r="E168" s="113"/>
      <c r="F168" s="113"/>
      <c r="G168" s="113"/>
      <c r="H168" s="113"/>
      <c r="I168" s="113"/>
      <c r="J168" s="116"/>
      <c r="K168" s="124"/>
      <c r="L168" s="113"/>
      <c r="M168" s="113"/>
      <c r="N168" s="113"/>
    </row>
    <row r="169" spans="1:14">
      <c r="A169" s="113"/>
      <c r="B169" s="113"/>
      <c r="C169" s="113"/>
      <c r="D169" s="113"/>
      <c r="E169" s="113"/>
      <c r="F169" s="113"/>
      <c r="G169" s="113"/>
      <c r="H169" s="113"/>
      <c r="I169" s="113"/>
      <c r="J169" s="116"/>
      <c r="K169" s="124"/>
      <c r="L169" s="113"/>
      <c r="M169" s="113"/>
      <c r="N169" s="113"/>
    </row>
    <row r="170" spans="1:14">
      <c r="A170" s="113"/>
      <c r="B170" s="113"/>
      <c r="C170" s="113"/>
      <c r="D170" s="113"/>
      <c r="E170" s="113"/>
      <c r="F170" s="113"/>
      <c r="G170" s="113"/>
      <c r="H170" s="113"/>
      <c r="I170" s="113"/>
      <c r="J170" s="116"/>
      <c r="K170" s="124"/>
      <c r="L170" s="113"/>
      <c r="M170" s="113"/>
      <c r="N170" s="113"/>
    </row>
    <row r="171" spans="1:14">
      <c r="A171" s="113"/>
      <c r="B171" s="113"/>
      <c r="C171" s="113"/>
      <c r="D171" s="113"/>
      <c r="E171" s="113"/>
      <c r="F171" s="113"/>
      <c r="G171" s="113"/>
      <c r="H171" s="113"/>
      <c r="I171" s="113"/>
      <c r="J171" s="116"/>
      <c r="K171" s="124"/>
      <c r="L171" s="113"/>
      <c r="M171" s="113"/>
      <c r="N171" s="113"/>
    </row>
    <row r="172" spans="1:14">
      <c r="A172" s="113"/>
      <c r="B172" s="113"/>
      <c r="C172" s="113"/>
      <c r="D172" s="113"/>
      <c r="E172" s="113"/>
      <c r="F172" s="113"/>
      <c r="G172" s="113"/>
      <c r="H172" s="113"/>
      <c r="I172" s="113"/>
      <c r="J172" s="116"/>
      <c r="K172" s="124"/>
      <c r="L172" s="113"/>
      <c r="M172" s="113"/>
      <c r="N172" s="113"/>
    </row>
    <row r="173" spans="1:14">
      <c r="A173" s="113"/>
      <c r="B173" s="113"/>
      <c r="C173" s="113"/>
      <c r="D173" s="113"/>
      <c r="E173" s="113"/>
      <c r="F173" s="113"/>
      <c r="G173" s="113"/>
      <c r="H173" s="113"/>
      <c r="I173" s="113"/>
      <c r="J173" s="116"/>
      <c r="K173" s="124"/>
      <c r="L173" s="113"/>
      <c r="M173" s="113"/>
      <c r="N173" s="113"/>
    </row>
    <row r="174" spans="1:14">
      <c r="A174" s="113"/>
      <c r="B174" s="113"/>
      <c r="C174" s="113"/>
      <c r="D174" s="113"/>
      <c r="E174" s="113"/>
      <c r="F174" s="113"/>
      <c r="G174" s="113"/>
      <c r="H174" s="113"/>
      <c r="I174" s="113"/>
      <c r="J174" s="116"/>
      <c r="K174" s="124"/>
      <c r="L174" s="113"/>
      <c r="M174" s="113"/>
      <c r="N174" s="113"/>
    </row>
    <row r="175" spans="1:14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</row>
    <row r="176" spans="1:14">
      <c r="A176" s="113"/>
      <c r="B176" s="113"/>
      <c r="C176" s="113"/>
      <c r="D176" s="113"/>
      <c r="E176" s="113"/>
      <c r="F176" s="113"/>
      <c r="G176" s="126"/>
      <c r="H176" s="126"/>
      <c r="I176" s="113"/>
      <c r="J176" s="113"/>
      <c r="K176" s="113"/>
      <c r="L176" s="113"/>
      <c r="M176" s="113"/>
      <c r="N176" s="113"/>
    </row>
    <row r="177" spans="1:14">
      <c r="A177" s="113"/>
      <c r="B177" s="113"/>
      <c r="C177" s="113"/>
      <c r="D177" s="113"/>
      <c r="E177" s="113"/>
      <c r="F177" s="113"/>
      <c r="G177" s="126"/>
      <c r="H177" s="126"/>
      <c r="I177" s="113"/>
      <c r="J177" s="113"/>
      <c r="K177" s="113"/>
      <c r="L177" s="113"/>
      <c r="M177" s="113"/>
      <c r="N177" s="113"/>
    </row>
    <row r="178" spans="1:14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</row>
    <row r="179" spans="1:14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</row>
    <row r="180" spans="1:14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</row>
    <row r="181" spans="1:14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</row>
    <row r="182" spans="1:14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</row>
    <row r="183" spans="1:14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</row>
    <row r="184" spans="1:1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</row>
    <row r="185" spans="1:14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</row>
    <row r="186" spans="1:14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</row>
    <row r="187" spans="1:14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</row>
    <row r="188" spans="1:14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</row>
    <row r="189" spans="1:14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</row>
    <row r="190" spans="1:14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</row>
    <row r="191" spans="1:14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</row>
    <row r="192" spans="1:14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</row>
    <row r="193" spans="1:14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</row>
    <row r="194" spans="1:1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</row>
    <row r="195" spans="1:14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</row>
    <row r="196" spans="1:14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</row>
    <row r="197" spans="1:14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</row>
    <row r="198" spans="1:14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</row>
    <row r="199" spans="1:14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</row>
    <row r="200" spans="1:14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</row>
    <row r="201" spans="1:14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2" spans="1:14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</row>
    <row r="203" spans="1:14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</row>
    <row r="204" spans="1:1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</row>
    <row r="205" spans="1:14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</row>
    <row r="206" spans="1:14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</row>
    <row r="207" spans="1:14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</row>
    <row r="208" spans="1:14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</row>
    <row r="209" spans="1:14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</row>
    <row r="210" spans="1:14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</row>
    <row r="211" spans="1:14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</row>
    <row r="212" spans="1:14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</row>
    <row r="213" spans="1:14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</row>
    <row r="214" spans="1: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</row>
    <row r="215" spans="1:14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</row>
    <row r="216" spans="1:14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</row>
    <row r="217" spans="1:14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</row>
    <row r="218" spans="1:14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</row>
    <row r="219" spans="1:14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</row>
    <row r="220" spans="1:14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</row>
    <row r="221" spans="1:14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</row>
    <row r="222" spans="1:14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</row>
    <row r="223" spans="1:14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</row>
    <row r="224" spans="1:1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</row>
    <row r="225" spans="1:14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</row>
    <row r="226" spans="1:14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27" spans="1:14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</row>
    <row r="228" spans="1:14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</row>
    <row r="229" spans="1:14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</row>
    <row r="230" spans="1:14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</row>
    <row r="231" spans="1:14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</row>
    <row r="232" spans="1:14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</row>
    <row r="233" spans="1:14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</row>
    <row r="234" spans="1:1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</row>
    <row r="235" spans="1:14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</row>
    <row r="236" spans="1:14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</row>
    <row r="237" spans="1:14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</row>
    <row r="238" spans="1:14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</row>
    <row r="239" spans="1:14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</row>
    <row r="240" spans="1:14">
      <c r="D240" s="113"/>
      <c r="E240" s="113"/>
      <c r="F240" s="113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8" priority="65">
      <formula>G4&lt;&gt;0</formula>
    </cfRule>
  </conditionalFormatting>
  <conditionalFormatting sqref="O32 O34:O50">
    <cfRule type="expression" dxfId="57" priority="64">
      <formula>O32&lt;&gt;0</formula>
    </cfRule>
  </conditionalFormatting>
  <conditionalFormatting sqref="G54:U54">
    <cfRule type="expression" dxfId="56" priority="32">
      <formula>G54&lt;&gt;0</formula>
    </cfRule>
  </conditionalFormatting>
  <conditionalFormatting sqref="T48:T50 X48:X53">
    <cfRule type="expression" dxfId="55" priority="61">
      <formula>T48&lt;&gt;0</formula>
    </cfRule>
  </conditionalFormatting>
  <conditionalFormatting sqref="W54">
    <cfRule type="expression" dxfId="54" priority="35">
      <formula>W54&lt;&gt;0</formula>
    </cfRule>
  </conditionalFormatting>
  <conditionalFormatting sqref="X54">
    <cfRule type="expression" dxfId="53" priority="34">
      <formula>X54&lt;&gt;0</formula>
    </cfRule>
  </conditionalFormatting>
  <conditionalFormatting sqref="V54">
    <cfRule type="expression" dxfId="52" priority="33">
      <formula>V54&lt;&gt;0</formula>
    </cfRule>
  </conditionalFormatting>
  <conditionalFormatting sqref="V42:V51">
    <cfRule type="expression" dxfId="51" priority="55">
      <formula>V42&lt;&gt;0</formula>
    </cfRule>
  </conditionalFormatting>
  <conditionalFormatting sqref="U38:U50">
    <cfRule type="expression" dxfId="50" priority="54">
      <formula>U38&lt;&gt;0</formula>
    </cfRule>
  </conditionalFormatting>
  <conditionalFormatting sqref="G53:W53">
    <cfRule type="expression" dxfId="49" priority="53">
      <formula>G53&lt;&gt;0</formula>
    </cfRule>
  </conditionalFormatting>
  <conditionalFormatting sqref="G51:U52">
    <cfRule type="expression" dxfId="48" priority="52">
      <formula>G51&lt;&gt;0</formula>
    </cfRule>
  </conditionalFormatting>
  <conditionalFormatting sqref="W58">
    <cfRule type="expression" dxfId="47" priority="51">
      <formula>W58&lt;&gt;0</formula>
    </cfRule>
  </conditionalFormatting>
  <conditionalFormatting sqref="X58">
    <cfRule type="expression" dxfId="46" priority="50">
      <formula>X58&lt;&gt;0</formula>
    </cfRule>
  </conditionalFormatting>
  <conditionalFormatting sqref="V58">
    <cfRule type="expression" dxfId="45" priority="49">
      <formula>V58&lt;&gt;0</formula>
    </cfRule>
  </conditionalFormatting>
  <conditionalFormatting sqref="G58:U58">
    <cfRule type="expression" dxfId="44" priority="48">
      <formula>G58&lt;&gt;0</formula>
    </cfRule>
  </conditionalFormatting>
  <conditionalFormatting sqref="W57">
    <cfRule type="expression" dxfId="43" priority="47">
      <formula>W57&lt;&gt;0</formula>
    </cfRule>
  </conditionalFormatting>
  <conditionalFormatting sqref="X57">
    <cfRule type="expression" dxfId="42" priority="46">
      <formula>X57&lt;&gt;0</formula>
    </cfRule>
  </conditionalFormatting>
  <conditionalFormatting sqref="V57">
    <cfRule type="expression" dxfId="41" priority="45">
      <formula>V57&lt;&gt;0</formula>
    </cfRule>
  </conditionalFormatting>
  <conditionalFormatting sqref="G57:U57">
    <cfRule type="expression" dxfId="40" priority="44">
      <formula>G57&lt;&gt;0</formula>
    </cfRule>
  </conditionalFormatting>
  <conditionalFormatting sqref="W56">
    <cfRule type="expression" dxfId="39" priority="43">
      <formula>W56&lt;&gt;0</formula>
    </cfRule>
  </conditionalFormatting>
  <conditionalFormatting sqref="X56">
    <cfRule type="expression" dxfId="38" priority="42">
      <formula>X56&lt;&gt;0</formula>
    </cfRule>
  </conditionalFormatting>
  <conditionalFormatting sqref="V56">
    <cfRule type="expression" dxfId="37" priority="41">
      <formula>V56&lt;&gt;0</formula>
    </cfRule>
  </conditionalFormatting>
  <conditionalFormatting sqref="G56:U56">
    <cfRule type="expression" dxfId="36" priority="40">
      <formula>G56&lt;&gt;0</formula>
    </cfRule>
  </conditionalFormatting>
  <conditionalFormatting sqref="V55:W55">
    <cfRule type="expression" dxfId="35" priority="39">
      <formula>V55&lt;&gt;0</formula>
    </cfRule>
  </conditionalFormatting>
  <conditionalFormatting sqref="X55">
    <cfRule type="expression" dxfId="34" priority="38">
      <formula>X55&lt;&gt;0</formula>
    </cfRule>
  </conditionalFormatting>
  <conditionalFormatting sqref="G55:U55">
    <cfRule type="expression" dxfId="33" priority="36">
      <formula>G55&lt;&gt;0</formula>
    </cfRule>
  </conditionalFormatting>
  <conditionalFormatting sqref="N62:O116">
    <cfRule type="expression" dxfId="32" priority="31">
      <formula>ABS(N62)&gt;=10%</formula>
    </cfRule>
  </conditionalFormatting>
  <conditionalFormatting sqref="V61:W61">
    <cfRule type="cellIs" dxfId="31" priority="30" operator="greaterThan">
      <formula>0.001</formula>
    </cfRule>
  </conditionalFormatting>
  <conditionalFormatting sqref="V61:W61">
    <cfRule type="cellIs" dxfId="30" priority="29" operator="lessThan">
      <formula>-0.001</formula>
    </cfRule>
  </conditionalFormatting>
  <conditionalFormatting sqref="V62:W78">
    <cfRule type="cellIs" dxfId="29" priority="28" operator="greaterThan">
      <formula>0.001</formula>
    </cfRule>
  </conditionalFormatting>
  <conditionalFormatting sqref="V62:W78">
    <cfRule type="cellIs" dxfId="28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7" priority="26">
      <formula>AA4&lt;&gt;0</formula>
    </cfRule>
  </conditionalFormatting>
  <conditionalFormatting sqref="BC12 BE12:BU12">
    <cfRule type="expression" dxfId="26" priority="25">
      <formula>BC12&lt;&gt;0</formula>
    </cfRule>
  </conditionalFormatting>
  <conditionalFormatting sqref="BY4:BY18">
    <cfRule type="expression" dxfId="25" priority="1">
      <formula>BY4&lt;&gt;0</formula>
    </cfRule>
  </conditionalFormatting>
  <conditionalFormatting sqref="BS17:BU17 BS21:BX21">
    <cfRule type="expression" dxfId="24" priority="24">
      <formula>BS17&lt;&gt;0</formula>
    </cfRule>
  </conditionalFormatting>
  <conditionalFormatting sqref="BY20">
    <cfRule type="expression" dxfId="23" priority="4">
      <formula>BY20&lt;&gt;0</formula>
    </cfRule>
  </conditionalFormatting>
  <conditionalFormatting sqref="BY21">
    <cfRule type="expression" dxfId="22" priority="3">
      <formula>BY21&lt;&gt;0</formula>
    </cfRule>
  </conditionalFormatting>
  <conditionalFormatting sqref="BY19">
    <cfRule type="expression" dxfId="21" priority="2">
      <formula>BY19&lt;&gt;0</formula>
    </cfRule>
  </conditionalFormatting>
  <conditionalFormatting sqref="BM19:BV19">
    <cfRule type="expression" dxfId="20" priority="23">
      <formula>BM19&lt;&gt;0</formula>
    </cfRule>
  </conditionalFormatting>
  <conditionalFormatting sqref="BI18:BU18">
    <cfRule type="expression" dxfId="19" priority="22">
      <formula>BI18&lt;&gt;0</formula>
    </cfRule>
  </conditionalFormatting>
  <conditionalFormatting sqref="BX4:BX20">
    <cfRule type="expression" dxfId="18" priority="21">
      <formula>BX4&lt;&gt;0</formula>
    </cfRule>
  </conditionalFormatting>
  <conditionalFormatting sqref="BV4:BW18">
    <cfRule type="expression" dxfId="17" priority="20">
      <formula>BV4&lt;&gt;0</formula>
    </cfRule>
  </conditionalFormatting>
  <conditionalFormatting sqref="CC20">
    <cfRule type="expression" dxfId="16" priority="19">
      <formula>CC20&lt;&gt;0</formula>
    </cfRule>
  </conditionalFormatting>
  <conditionalFormatting sqref="CC21">
    <cfRule type="expression" dxfId="15" priority="18">
      <formula>CC21&lt;&gt;0</formula>
    </cfRule>
  </conditionalFormatting>
  <conditionalFormatting sqref="CC19">
    <cfRule type="expression" dxfId="14" priority="17">
      <formula>CC19&lt;&gt;0</formula>
    </cfRule>
  </conditionalFormatting>
  <conditionalFormatting sqref="CC4:CC18">
    <cfRule type="expression" dxfId="13" priority="16">
      <formula>CC4&lt;&gt;0</formula>
    </cfRule>
  </conditionalFormatting>
  <conditionalFormatting sqref="CB20">
    <cfRule type="expression" dxfId="12" priority="15">
      <formula>CB20&lt;&gt;0</formula>
    </cfRule>
  </conditionalFormatting>
  <conditionalFormatting sqref="CB21">
    <cfRule type="expression" dxfId="11" priority="14">
      <formula>CB21&lt;&gt;0</formula>
    </cfRule>
  </conditionalFormatting>
  <conditionalFormatting sqref="CB19">
    <cfRule type="expression" dxfId="10" priority="13">
      <formula>CB19&lt;&gt;0</formula>
    </cfRule>
  </conditionalFormatting>
  <conditionalFormatting sqref="CB4:CB18">
    <cfRule type="expression" dxfId="9" priority="12">
      <formula>CB4&lt;&gt;0</formula>
    </cfRule>
  </conditionalFormatting>
  <conditionalFormatting sqref="CA20">
    <cfRule type="expression" dxfId="8" priority="11">
      <formula>CA20&lt;&gt;0</formula>
    </cfRule>
  </conditionalFormatting>
  <conditionalFormatting sqref="CA21">
    <cfRule type="expression" dxfId="7" priority="10">
      <formula>CA21&lt;&gt;0</formula>
    </cfRule>
  </conditionalFormatting>
  <conditionalFormatting sqref="CA19">
    <cfRule type="expression" dxfId="6" priority="9">
      <formula>CA19&lt;&gt;0</formula>
    </cfRule>
  </conditionalFormatting>
  <conditionalFormatting sqref="CA4:CA18">
    <cfRule type="expression" dxfId="5" priority="8">
      <formula>CA4&lt;&gt;0</formula>
    </cfRule>
  </conditionalFormatting>
  <conditionalFormatting sqref="BZ19:BZ20">
    <cfRule type="expression" dxfId="4" priority="7">
      <formula>BZ19&lt;&gt;0</formula>
    </cfRule>
  </conditionalFormatting>
  <conditionalFormatting sqref="BZ21">
    <cfRule type="expression" dxfId="3" priority="6">
      <formula>BZ21&lt;&gt;0</formula>
    </cfRule>
  </conditionalFormatting>
  <conditionalFormatting sqref="BZ4:BZ18">
    <cfRule type="expression" dxfId="2" priority="5">
      <formula>BZ4&lt;&gt;0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G111" zoomScale="150" zoomScaleNormal="83" workbookViewId="0">
      <selection activeCell="O80" sqref="O8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86233.752800000002</v>
      </c>
      <c r="S6" s="25"/>
    </row>
    <row r="7" spans="2:19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>
      <c r="B10" s="8"/>
      <c r="E10" s="26">
        <f>+Utilidad!J63</f>
        <v>9491.9207399999996</v>
      </c>
      <c r="S10" s="25"/>
    </row>
    <row r="11" spans="2:19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>
      <c r="B17" s="8"/>
      <c r="G17" s="39">
        <f>+Utilidad!L64</f>
        <v>2683.8509222320799</v>
      </c>
      <c r="S17" s="25"/>
    </row>
    <row r="18" spans="2:19">
      <c r="B18" s="8"/>
      <c r="K18" s="26">
        <f>+Utilidad!J116</f>
        <v>61164.541878000004</v>
      </c>
      <c r="S18" s="25"/>
    </row>
    <row r="19" spans="2:19">
      <c r="B19" s="8"/>
      <c r="K19" s="27">
        <f>+Utilidad!K116</f>
        <v>0.52298200000000006</v>
      </c>
      <c r="S19" s="25"/>
    </row>
    <row r="20" spans="2:19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>
      <c r="B21" s="8"/>
      <c r="L21" s="26">
        <f>+Utilidad!J76</f>
        <v>82589.802658999994</v>
      </c>
      <c r="S21" s="25"/>
    </row>
    <row r="22" spans="2:19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>
      <c r="B28" s="8"/>
      <c r="C28" s="29">
        <f>+Utilidad!L103</f>
        <v>0</v>
      </c>
      <c r="K28" s="35">
        <f>+Utilidad!J78</f>
        <v>76058.002697000004</v>
      </c>
      <c r="S28" s="25"/>
    </row>
    <row r="29" spans="2:19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>
      <c r="B31" s="8"/>
      <c r="I31" s="38">
        <f>+Utilidad!K77</f>
        <v>0.100116</v>
      </c>
      <c r="S31" s="25"/>
    </row>
    <row r="32" spans="2:19">
      <c r="B32" s="8"/>
      <c r="I32" s="39">
        <f>+Utilidad!L77</f>
        <v>2984.67456396948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-73.660908999998355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76131.663606000002</v>
      </c>
      <c r="S39" s="25"/>
    </row>
    <row r="40" spans="2:19">
      <c r="B40" s="8"/>
      <c r="K40" s="33">
        <f>+Utilidad!K80</f>
        <v>0.68410599999999999</v>
      </c>
      <c r="S40" s="25"/>
    </row>
    <row r="41" spans="2:19">
      <c r="B41" s="8"/>
      <c r="K41" s="36">
        <f>+Utilidad!L80</f>
        <v>52082.127862846239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383.42565600000671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75748.237949999995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>
      <c r="B59" s="8"/>
      <c r="M59" s="30">
        <f>+Utilidad!K84</f>
        <v>0.68263800000000008</v>
      </c>
      <c r="S59" s="25"/>
    </row>
    <row r="60" spans="2:19">
      <c r="B60" s="8"/>
      <c r="M60" s="31">
        <f>+Utilidad!L84</f>
        <v>685.12874127060002</v>
      </c>
      <c r="S60" s="25"/>
    </row>
    <row r="61" spans="2:19">
      <c r="B61" s="8"/>
      <c r="S61" s="25"/>
    </row>
    <row r="62" spans="2:19">
      <c r="B62" s="8"/>
      <c r="C62" s="26">
        <f>+Utilidad!J115</f>
        <v>61164.541878000004</v>
      </c>
      <c r="S62" s="25"/>
    </row>
    <row r="63" spans="2:19">
      <c r="B63" s="8"/>
      <c r="C63" s="27">
        <f>+Utilidad!K115</f>
        <v>0.52298200000000006</v>
      </c>
      <c r="O63" s="32">
        <f>+Utilidad!J87</f>
        <v>0</v>
      </c>
      <c r="S63" s="25"/>
    </row>
    <row r="64" spans="2:19">
      <c r="B64" s="8"/>
      <c r="C64" s="29">
        <f>+Utilidad!L116</f>
        <v>31987.9544404402</v>
      </c>
      <c r="O64" s="33">
        <f>+Utilidad!K87</f>
        <v>0</v>
      </c>
      <c r="S64" s="25"/>
    </row>
    <row r="65" spans="2:19">
      <c r="B65" s="8"/>
      <c r="L65" s="28">
        <f>+Utilidad!J85</f>
        <v>74744.589250000005</v>
      </c>
      <c r="O65" s="36">
        <f>+Utilidad!L87</f>
        <v>0</v>
      </c>
      <c r="S65" s="25"/>
    </row>
    <row r="66" spans="2:19">
      <c r="B66" s="8"/>
      <c r="L66" s="30">
        <f>+Utilidad!K85</f>
        <v>0.68412600000000001</v>
      </c>
      <c r="S66" s="25"/>
    </row>
    <row r="67" spans="2:19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22158.782653999999</v>
      </c>
      <c r="O74" s="32">
        <f>+Utilidad!J93</f>
        <v>0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5708.1906399999998</v>
      </c>
      <c r="S78" s="25"/>
    </row>
    <row r="79" spans="2:19">
      <c r="B79" s="8"/>
      <c r="L79" s="33">
        <f>+Utilidad!K96</f>
        <v>0.61180000000000001</v>
      </c>
      <c r="N79" s="1"/>
      <c r="O79" s="1"/>
      <c r="S79" s="25"/>
    </row>
    <row r="80" spans="2:19">
      <c r="B80" s="8"/>
      <c r="L80" s="36">
        <f>+Utilidad!L96</f>
        <v>3492.2710335520001</v>
      </c>
      <c r="N80" s="1"/>
      <c r="O80" s="1" t="s">
        <v>141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27720.782653999999</v>
      </c>
      <c r="O85" s="33">
        <f>+Utilidad!K100</f>
        <v>0</v>
      </c>
      <c r="S85" s="25"/>
    </row>
    <row r="86" spans="2:19">
      <c r="B86" s="8"/>
      <c r="K86" s="32">
        <f>+Utilidad!J98</f>
        <v>417.69489800000002</v>
      </c>
      <c r="O86" s="36">
        <f>+Utilidad!L100</f>
        <v>0</v>
      </c>
      <c r="S86" s="25"/>
    </row>
    <row r="87" spans="2:19">
      <c r="B87" s="8"/>
      <c r="K87" s="33">
        <f>+Utilidad!K98</f>
        <v>0.56729999999999992</v>
      </c>
      <c r="S87" s="25"/>
    </row>
    <row r="88" spans="2:19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>
      <c r="B89" s="8"/>
      <c r="S89" s="25"/>
    </row>
    <row r="90" spans="2:19">
      <c r="B90" s="8"/>
      <c r="L90" s="32">
        <f>+Utilidad!J97</f>
        <v>10808.07805</v>
      </c>
      <c r="S90" s="25"/>
    </row>
    <row r="91" spans="2:19">
      <c r="B91" s="8"/>
      <c r="L91" s="33">
        <f>+Utilidad!K97</f>
        <v>0.61070000000000002</v>
      </c>
      <c r="S91" s="25"/>
    </row>
    <row r="92" spans="2:19">
      <c r="B92" s="8"/>
      <c r="L92" s="36">
        <f>+Utilidad!L97</f>
        <v>6600.493265135</v>
      </c>
      <c r="S92" s="25"/>
    </row>
    <row r="93" spans="2:19">
      <c r="B93" s="8"/>
      <c r="S93" s="25"/>
    </row>
    <row r="94" spans="2:19" ht="16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>
      <c r="G95" s="10" t="s">
        <v>70</v>
      </c>
    </row>
    <row r="96" spans="2:19" ht="25.5" customHeight="1">
      <c r="G96" s="243" t="s">
        <v>71</v>
      </c>
      <c r="H96" s="243"/>
      <c r="I96" s="244"/>
      <c r="J96" s="245" t="s">
        <v>72</v>
      </c>
      <c r="K96" s="245"/>
      <c r="L96" s="245"/>
      <c r="M96" s="246" t="s">
        <v>73</v>
      </c>
      <c r="N96" s="246"/>
      <c r="O96" s="246"/>
      <c r="P96" s="246"/>
    </row>
    <row r="97" spans="7:16" ht="25.5" customHeight="1">
      <c r="G97" s="247" t="s">
        <v>74</v>
      </c>
      <c r="H97" s="248"/>
      <c r="I97" s="22">
        <f>+E6</f>
        <v>86233.752800000002</v>
      </c>
      <c r="J97" s="249" t="s">
        <v>7</v>
      </c>
      <c r="K97" s="242"/>
      <c r="L97" s="11">
        <f>+Utilidad!J67</f>
        <v>43948.767596999998</v>
      </c>
      <c r="M97" s="242" t="s">
        <v>75</v>
      </c>
      <c r="N97" s="242"/>
      <c r="O97" s="242"/>
      <c r="P97" s="11">
        <f>+G15</f>
        <v>15727.04054</v>
      </c>
    </row>
    <row r="98" spans="7:16" ht="25.5" customHeight="1">
      <c r="G98" s="247" t="s">
        <v>76</v>
      </c>
      <c r="H98" s="248"/>
      <c r="I98" s="22">
        <f>+C12</f>
        <v>11681.220740000001</v>
      </c>
      <c r="J98" s="242" t="s">
        <v>8</v>
      </c>
      <c r="K98" s="242"/>
      <c r="L98" s="11">
        <f>+Utilidad!J75</f>
        <v>-1947.6210599999999</v>
      </c>
      <c r="M98" s="242" t="s">
        <v>22</v>
      </c>
      <c r="N98" s="242"/>
      <c r="O98" s="242"/>
      <c r="P98" s="11">
        <f>+Q7</f>
        <v>13968.63</v>
      </c>
    </row>
    <row r="99" spans="7:16" ht="25.5" customHeight="1">
      <c r="G99" s="247" t="s">
        <v>77</v>
      </c>
      <c r="H99" s="248"/>
      <c r="I99" s="22">
        <f>+H13</f>
        <v>26763.689249999999</v>
      </c>
      <c r="J99" s="242" t="s">
        <v>78</v>
      </c>
      <c r="K99" s="242"/>
      <c r="L99" s="11">
        <f>+Utilidad!J79</f>
        <v>73.660909465000003</v>
      </c>
      <c r="M99" s="242" t="s">
        <v>23</v>
      </c>
      <c r="N99" s="242"/>
      <c r="O99" s="242"/>
      <c r="P99" s="11">
        <f>+Q11</f>
        <v>6086.9213650000002</v>
      </c>
    </row>
    <row r="100" spans="7:16" ht="25.5" customHeight="1">
      <c r="G100" s="250" t="s">
        <v>79</v>
      </c>
      <c r="H100" s="251"/>
      <c r="I100" s="22">
        <f>+C26</f>
        <v>0</v>
      </c>
      <c r="J100" s="242" t="s">
        <v>11</v>
      </c>
      <c r="K100" s="242"/>
      <c r="L100" s="11">
        <f>+Utilidad!J81</f>
        <v>-383.42565624999997</v>
      </c>
      <c r="M100" s="242" t="s">
        <v>80</v>
      </c>
      <c r="N100" s="242"/>
      <c r="O100" s="242"/>
      <c r="P100" s="11">
        <f>+I30</f>
        <v>29812.163530000002</v>
      </c>
    </row>
    <row r="101" spans="7:16" ht="25.5" customHeight="1">
      <c r="G101" s="250" t="s">
        <v>57</v>
      </c>
      <c r="H101" s="251"/>
      <c r="I101" s="22">
        <f>+C35</f>
        <v>0</v>
      </c>
      <c r="J101" s="242" t="s">
        <v>81</v>
      </c>
      <c r="K101" s="242"/>
      <c r="L101" s="11">
        <f>+Utilidad!J91</f>
        <v>0</v>
      </c>
      <c r="M101" s="242" t="s">
        <v>82</v>
      </c>
      <c r="N101" s="242"/>
      <c r="O101" s="242"/>
      <c r="P101" s="11">
        <f>+M58</f>
        <v>1003.6487</v>
      </c>
    </row>
    <row r="102" spans="7:16" ht="25.5" customHeight="1">
      <c r="G102" s="250" t="s">
        <v>60</v>
      </c>
      <c r="H102" s="251"/>
      <c r="I102" s="22">
        <f>+C44</f>
        <v>0</v>
      </c>
      <c r="J102" s="12" t="s">
        <v>83</v>
      </c>
      <c r="K102" s="12"/>
      <c r="L102" s="11">
        <f>+Utilidad!J104</f>
        <v>0</v>
      </c>
      <c r="M102" s="242" t="s">
        <v>84</v>
      </c>
      <c r="N102" s="242"/>
      <c r="O102" s="242"/>
      <c r="P102" s="11">
        <f>+O63</f>
        <v>0</v>
      </c>
    </row>
    <row r="103" spans="7:16" ht="25.5" customHeight="1">
      <c r="G103" s="250" t="s">
        <v>85</v>
      </c>
      <c r="H103" s="251"/>
      <c r="I103" s="22">
        <f>+C54</f>
        <v>0</v>
      </c>
      <c r="J103" s="12" t="s">
        <v>86</v>
      </c>
      <c r="K103" s="12"/>
      <c r="L103" s="11">
        <f>+Utilidad!J107</f>
        <v>0</v>
      </c>
      <c r="M103" s="242" t="s">
        <v>87</v>
      </c>
      <c r="N103" s="242"/>
      <c r="O103" s="242"/>
      <c r="P103" s="11">
        <f>+O67</f>
        <v>0</v>
      </c>
    </row>
    <row r="104" spans="7:16" ht="25.5" customHeight="1">
      <c r="G104" s="250" t="s">
        <v>88</v>
      </c>
      <c r="H104" s="251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242" t="s">
        <v>44</v>
      </c>
      <c r="N104" s="242"/>
      <c r="O104" s="242"/>
      <c r="P104" s="11">
        <f>+O74</f>
        <v>0</v>
      </c>
    </row>
    <row r="105" spans="7:16" ht="25.5" customHeight="1">
      <c r="G105" s="250" t="s">
        <v>90</v>
      </c>
      <c r="H105" s="251"/>
      <c r="I105" s="22">
        <f>+H70</f>
        <v>0</v>
      </c>
      <c r="J105" s="12" t="s">
        <v>91</v>
      </c>
      <c r="K105" s="12"/>
      <c r="L105" s="11">
        <f>+Utilidad!J113</f>
        <v>0</v>
      </c>
      <c r="M105" s="242" t="s">
        <v>92</v>
      </c>
      <c r="N105" s="242"/>
      <c r="O105" s="242"/>
      <c r="P105" s="11">
        <f>+O84</f>
        <v>0</v>
      </c>
    </row>
    <row r="106" spans="7:16" ht="25.5" customHeight="1">
      <c r="G106" s="250" t="s">
        <v>93</v>
      </c>
      <c r="H106" s="251"/>
      <c r="I106" s="22">
        <f>+H75</f>
        <v>0</v>
      </c>
      <c r="J106" s="242" t="s">
        <v>13</v>
      </c>
      <c r="K106" s="242"/>
      <c r="L106" s="11">
        <f>+Utilidad!J102</f>
        <v>2189.3000000000002</v>
      </c>
      <c r="M106" s="242"/>
      <c r="N106" s="242"/>
      <c r="O106" s="242"/>
      <c r="P106" s="11"/>
    </row>
    <row r="107" spans="7:16" ht="25.5" customHeight="1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255"/>
      <c r="N107" s="256"/>
      <c r="O107" s="257"/>
      <c r="P107" s="11"/>
    </row>
    <row r="108" spans="7:16" ht="25.5" customHeight="1">
      <c r="G108" s="20" t="s">
        <v>96</v>
      </c>
      <c r="H108" s="21"/>
      <c r="I108" s="22">
        <f>+L78</f>
        <v>5708.1906399999998</v>
      </c>
      <c r="J108" s="242" t="s">
        <v>12</v>
      </c>
      <c r="K108" s="242"/>
      <c r="L108" s="11">
        <f>+Utilidad!J94</f>
        <v>27866.973293999999</v>
      </c>
      <c r="M108" s="255"/>
      <c r="N108" s="256"/>
      <c r="O108" s="257"/>
      <c r="P108" s="11"/>
    </row>
    <row r="109" spans="7:16" ht="25.5" customHeight="1">
      <c r="G109" s="20" t="s">
        <v>97</v>
      </c>
      <c r="H109" s="21"/>
      <c r="I109" s="22">
        <f>+K86</f>
        <v>417.69489800000002</v>
      </c>
      <c r="J109" s="242" t="s">
        <v>10</v>
      </c>
      <c r="K109" s="242"/>
      <c r="L109" s="11">
        <f>+Utilidad!J99</f>
        <v>11225.772948</v>
      </c>
      <c r="M109" s="255"/>
      <c r="N109" s="256"/>
      <c r="O109" s="257"/>
      <c r="P109" s="11"/>
    </row>
    <row r="110" spans="7:16" ht="25.5" customHeight="1">
      <c r="G110" s="250" t="s">
        <v>98</v>
      </c>
      <c r="H110" s="251"/>
      <c r="I110" s="22">
        <f>+L90</f>
        <v>10808.07805</v>
      </c>
      <c r="J110" s="242"/>
      <c r="K110" s="242"/>
      <c r="L110" s="11"/>
      <c r="M110" s="242"/>
      <c r="N110" s="242"/>
      <c r="O110" s="242"/>
      <c r="P110" s="11"/>
    </row>
    <row r="111" spans="7:16" ht="19">
      <c r="G111" s="252" t="s">
        <v>99</v>
      </c>
      <c r="H111" s="253"/>
      <c r="I111" s="13">
        <f>+SUM(I97:I110)</f>
        <v>224935.95090999999</v>
      </c>
      <c r="J111" s="254" t="s">
        <v>100</v>
      </c>
      <c r="K111" s="254"/>
      <c r="L111" s="14">
        <f>+SUM(L97:L110)</f>
        <v>157718.01728221501</v>
      </c>
      <c r="M111" s="254" t="s">
        <v>101</v>
      </c>
      <c r="N111" s="254"/>
      <c r="O111" s="254"/>
      <c r="P111" s="13">
        <f>+SUM(P97:P110)</f>
        <v>66598.404135000004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>
      <c r="G116" s="10" t="s">
        <v>103</v>
      </c>
    </row>
    <row r="117" spans="7:16" ht="19">
      <c r="G117" s="258" t="s">
        <v>71</v>
      </c>
      <c r="H117" s="258"/>
      <c r="I117" s="259"/>
      <c r="J117" s="260" t="s">
        <v>72</v>
      </c>
      <c r="K117" s="260"/>
      <c r="L117" s="260"/>
      <c r="M117" s="261" t="s">
        <v>73</v>
      </c>
      <c r="N117" s="261"/>
      <c r="O117" s="261"/>
      <c r="P117" s="261"/>
    </row>
    <row r="118" spans="7:16" ht="27.75" customHeight="1">
      <c r="G118" s="247" t="s">
        <v>74</v>
      </c>
      <c r="H118" s="248"/>
      <c r="I118" s="22">
        <f>+E8</f>
        <v>31362.439789584805</v>
      </c>
      <c r="J118" s="249" t="s">
        <v>7</v>
      </c>
      <c r="K118" s="242"/>
      <c r="L118" s="11">
        <f>+Utilidad!L67</f>
        <v>18629.618891762719</v>
      </c>
      <c r="M118" s="242" t="s">
        <v>75</v>
      </c>
      <c r="N118" s="242"/>
      <c r="O118" s="242"/>
      <c r="P118" s="11">
        <f>+G17</f>
        <v>2683.8509222320799</v>
      </c>
    </row>
    <row r="119" spans="7:16" ht="27.75" customHeight="1">
      <c r="G119" s="247" t="s">
        <v>76</v>
      </c>
      <c r="H119" s="248"/>
      <c r="I119" s="22">
        <f>+C14</f>
        <v>4313.8748192820003</v>
      </c>
      <c r="J119" s="242" t="s">
        <v>8</v>
      </c>
      <c r="K119" s="242"/>
      <c r="L119" s="11">
        <f>+Utilidad!L75</f>
        <v>-952.49381749830002</v>
      </c>
      <c r="M119" s="242" t="s">
        <v>22</v>
      </c>
      <c r="N119" s="242"/>
      <c r="O119" s="242"/>
      <c r="P119" s="11">
        <f>+Q9</f>
        <v>3832.16792283</v>
      </c>
    </row>
    <row r="120" spans="7:16" ht="27.75" customHeight="1">
      <c r="G120" s="247" t="s">
        <v>77</v>
      </c>
      <c r="H120" s="248"/>
      <c r="I120" s="22">
        <f>+H15</f>
        <v>13210.021740015</v>
      </c>
      <c r="J120" s="242" t="s">
        <v>78</v>
      </c>
      <c r="K120" s="242"/>
      <c r="L120" s="11">
        <f>+Utilidad!L79</f>
        <v>48.899868409249713</v>
      </c>
      <c r="M120" s="242" t="s">
        <v>23</v>
      </c>
      <c r="N120" s="242"/>
      <c r="O120" s="242"/>
      <c r="P120" s="11">
        <f>+Q13</f>
        <v>878.98796663419012</v>
      </c>
    </row>
    <row r="121" spans="7:16" ht="27.75" customHeight="1">
      <c r="G121" s="250" t="s">
        <v>79</v>
      </c>
      <c r="H121" s="251"/>
      <c r="I121" s="22">
        <f>+C28</f>
        <v>0</v>
      </c>
      <c r="J121" s="242" t="s">
        <v>11</v>
      </c>
      <c r="K121" s="242"/>
      <c r="L121" s="11">
        <f>+Utilidad!L81</f>
        <v>-262.31146050768751</v>
      </c>
      <c r="M121" s="242" t="s">
        <v>80</v>
      </c>
      <c r="N121" s="242"/>
      <c r="O121" s="242"/>
      <c r="P121" s="11">
        <f>+I32</f>
        <v>2984.67456396948</v>
      </c>
    </row>
    <row r="122" spans="7:16" ht="27.75" customHeight="1">
      <c r="G122" s="250" t="s">
        <v>57</v>
      </c>
      <c r="H122" s="251"/>
      <c r="I122" s="22">
        <f>+C37</f>
        <v>0</v>
      </c>
      <c r="J122" s="242" t="s">
        <v>81</v>
      </c>
      <c r="K122" s="242"/>
      <c r="L122" s="11">
        <f>+Utilidad!L91</f>
        <v>0</v>
      </c>
      <c r="M122" s="242" t="s">
        <v>82</v>
      </c>
      <c r="N122" s="242"/>
      <c r="O122" s="242"/>
      <c r="P122" s="11">
        <f>+M60</f>
        <v>685.12874127060002</v>
      </c>
    </row>
    <row r="123" spans="7:16" ht="27.75" customHeight="1">
      <c r="G123" s="250" t="s">
        <v>60</v>
      </c>
      <c r="H123" s="251"/>
      <c r="I123" s="22">
        <f>+C46</f>
        <v>0</v>
      </c>
      <c r="J123" s="12" t="s">
        <v>83</v>
      </c>
      <c r="K123" s="12"/>
      <c r="L123" s="11">
        <f>+Utilidad!L104</f>
        <v>0</v>
      </c>
      <c r="M123" s="242" t="s">
        <v>84</v>
      </c>
      <c r="N123" s="242"/>
      <c r="O123" s="242"/>
      <c r="P123" s="11">
        <f>+O65</f>
        <v>0</v>
      </c>
    </row>
    <row r="124" spans="7:16" ht="27.75" customHeight="1">
      <c r="G124" s="250" t="s">
        <v>85</v>
      </c>
      <c r="H124" s="251"/>
      <c r="I124" s="22">
        <f>+C56</f>
        <v>0</v>
      </c>
      <c r="J124" s="12" t="s">
        <v>86</v>
      </c>
      <c r="K124" s="12"/>
      <c r="L124" s="11">
        <f>+Utilidad!L107</f>
        <v>0</v>
      </c>
      <c r="M124" s="242" t="s">
        <v>87</v>
      </c>
      <c r="N124" s="242"/>
      <c r="O124" s="242"/>
      <c r="P124" s="11">
        <f>+O69</f>
        <v>0</v>
      </c>
    </row>
    <row r="125" spans="7:16" ht="27.75" customHeight="1">
      <c r="G125" s="250" t="s">
        <v>88</v>
      </c>
      <c r="H125" s="251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242" t="s">
        <v>44</v>
      </c>
      <c r="N125" s="242"/>
      <c r="O125" s="242"/>
      <c r="P125" s="11">
        <f>+O76</f>
        <v>0</v>
      </c>
    </row>
    <row r="126" spans="7:16" ht="27.75" customHeight="1">
      <c r="G126" s="250" t="s">
        <v>90</v>
      </c>
      <c r="H126" s="251"/>
      <c r="I126" s="22">
        <f>+H72</f>
        <v>0</v>
      </c>
      <c r="J126" s="12" t="s">
        <v>91</v>
      </c>
      <c r="K126" s="12"/>
      <c r="L126" s="11">
        <f>+Utilidad!L113</f>
        <v>0</v>
      </c>
      <c r="M126" s="242" t="s">
        <v>92</v>
      </c>
      <c r="N126" s="242"/>
      <c r="O126" s="242"/>
      <c r="P126" s="11">
        <f>+O86</f>
        <v>0</v>
      </c>
    </row>
    <row r="127" spans="7:16" ht="27.75" customHeight="1">
      <c r="G127" s="250" t="s">
        <v>93</v>
      </c>
      <c r="H127" s="251"/>
      <c r="I127" s="22">
        <f>+H77</f>
        <v>0</v>
      </c>
      <c r="J127" s="242" t="s">
        <v>13</v>
      </c>
      <c r="K127" s="242"/>
      <c r="L127" s="11">
        <f>+Utilidad!L102</f>
        <v>784.25323530000014</v>
      </c>
      <c r="M127" s="242"/>
      <c r="N127" s="242"/>
      <c r="O127" s="242"/>
      <c r="P127" s="11"/>
    </row>
    <row r="128" spans="7:16" ht="27.75" customHeight="1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255"/>
      <c r="N128" s="256"/>
      <c r="O128" s="257"/>
      <c r="P128" s="11"/>
    </row>
    <row r="129" spans="7:16" ht="27.75" customHeight="1">
      <c r="G129" s="20" t="s">
        <v>96</v>
      </c>
      <c r="H129" s="21"/>
      <c r="I129" s="22">
        <f>+L80</f>
        <v>3492.2710335520001</v>
      </c>
      <c r="J129" s="242" t="s">
        <v>12</v>
      </c>
      <c r="K129" s="242"/>
      <c r="L129" s="11">
        <f>+Utilidad!L94</f>
        <v>17255.090528778328</v>
      </c>
      <c r="M129" s="255"/>
      <c r="N129" s="256"/>
      <c r="O129" s="257"/>
      <c r="P129" s="11"/>
    </row>
    <row r="130" spans="7:16" ht="27.75" customHeight="1">
      <c r="G130" s="20" t="s">
        <v>97</v>
      </c>
      <c r="H130" s="21"/>
      <c r="I130" s="22">
        <f>+K88</f>
        <v>236.95831563539997</v>
      </c>
      <c r="J130" s="242" t="s">
        <v>10</v>
      </c>
      <c r="K130" s="242"/>
      <c r="L130" s="11">
        <f>+Utilidad!L99</f>
        <v>6837.4499160325795</v>
      </c>
      <c r="M130" s="255"/>
      <c r="N130" s="256"/>
      <c r="O130" s="257"/>
      <c r="P130" s="11"/>
    </row>
    <row r="131" spans="7:16" ht="27.75" customHeight="1">
      <c r="G131" s="250" t="s">
        <v>98</v>
      </c>
      <c r="H131" s="251"/>
      <c r="I131" s="22">
        <f>+L92</f>
        <v>6600.493265135</v>
      </c>
      <c r="J131" s="242"/>
      <c r="K131" s="242"/>
      <c r="L131" s="11"/>
      <c r="M131" s="242"/>
      <c r="N131" s="242"/>
      <c r="O131" s="242"/>
      <c r="P131" s="11"/>
    </row>
    <row r="132" spans="7:16" ht="19">
      <c r="G132" s="252" t="s">
        <v>99</v>
      </c>
      <c r="H132" s="253"/>
      <c r="I132" s="13">
        <f>+SUM(I118:I131)</f>
        <v>104966.8333100438</v>
      </c>
      <c r="J132" s="254" t="s">
        <v>100</v>
      </c>
      <c r="K132" s="254"/>
      <c r="L132" s="14">
        <f>+SUM(L118:L131)</f>
        <v>93475.224027522388</v>
      </c>
      <c r="M132" s="254" t="s">
        <v>101</v>
      </c>
      <c r="N132" s="254"/>
      <c r="O132" s="254"/>
      <c r="P132" s="13">
        <f>+SUM(P118:P131)</f>
        <v>11064.810116936351</v>
      </c>
    </row>
    <row r="134" spans="7:16" ht="19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topLeftCell="B1" workbookViewId="0">
      <selection activeCell="H4" sqref="H4"/>
    </sheetView>
  </sheetViews>
  <sheetFormatPr baseColWidth="10" defaultRowHeight="15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>
      <c r="B2" s="262" t="s">
        <v>144</v>
      </c>
      <c r="C2" s="262"/>
      <c r="D2" s="262"/>
      <c r="F2" s="262" t="s">
        <v>146</v>
      </c>
      <c r="G2" s="262"/>
      <c r="H2" s="262"/>
      <c r="J2" s="263" t="s">
        <v>147</v>
      </c>
      <c r="K2" s="264"/>
      <c r="L2" s="143"/>
      <c r="M2" s="144" t="s">
        <v>148</v>
      </c>
      <c r="N2" s="145" t="s">
        <v>149</v>
      </c>
    </row>
    <row r="3" spans="2:14" ht="19">
      <c r="B3" s="140" t="s">
        <v>145</v>
      </c>
      <c r="C3" s="140" t="s">
        <v>1</v>
      </c>
      <c r="D3" s="140" t="s">
        <v>0</v>
      </c>
      <c r="F3" s="140" t="s">
        <v>145</v>
      </c>
      <c r="G3" s="140" t="s">
        <v>1</v>
      </c>
      <c r="H3" s="140" t="s">
        <v>0</v>
      </c>
      <c r="J3" s="146" t="s">
        <v>150</v>
      </c>
      <c r="K3" s="146" t="s">
        <v>151</v>
      </c>
      <c r="L3" s="147"/>
      <c r="M3" s="148"/>
      <c r="N3" s="148"/>
    </row>
    <row r="4" spans="2:14" ht="19">
      <c r="B4" s="140" t="s">
        <v>14</v>
      </c>
      <c r="C4" s="141">
        <f>Utilidad!A1</f>
        <v>86233.752800000002</v>
      </c>
      <c r="D4" s="142">
        <f>IF(Utilidad!C1&gt;1,Utilidad!C1/100,Utilidad!C1)</f>
        <v>0.36369100000000004</v>
      </c>
      <c r="F4" s="140" t="s">
        <v>14</v>
      </c>
      <c r="G4" s="141">
        <f>Utilidad!B1</f>
        <v>86233.752800000002</v>
      </c>
      <c r="H4" s="142">
        <f>IF(Utilidad!D1&gt;1,Utilidad!D1/100,Utilidad!D1)</f>
        <v>0.36369100000000004</v>
      </c>
      <c r="J4" s="149">
        <f>+IF(C4&lt;&gt;0,(G4-C4)/C4,ABS(G4-C4))</f>
        <v>0</v>
      </c>
      <c r="K4" s="149">
        <f>+IF(D4&lt;&gt;0,(H4-D4)/D4,0)</f>
        <v>0</v>
      </c>
      <c r="L4" s="150"/>
      <c r="M4" s="151">
        <f>+IF(J4&lt;&gt;"",ABS(J4),0)</f>
        <v>0</v>
      </c>
      <c r="N4" s="151">
        <f>+IF(J4&lt;&gt;"",ABS(J4),0)</f>
        <v>0</v>
      </c>
    </row>
    <row r="5" spans="2:14" ht="19">
      <c r="B5" s="140" t="s">
        <v>15</v>
      </c>
      <c r="C5" s="141">
        <f>Utilidad!A2</f>
        <v>9491.9207399999996</v>
      </c>
      <c r="D5" s="142">
        <f>IF(Utilidad!C2&gt;1,Utilidad!C2/100,Utilidad!C2)</f>
        <v>0.37185499999999999</v>
      </c>
      <c r="F5" s="140" t="s">
        <v>15</v>
      </c>
      <c r="G5" s="141">
        <f>Utilidad!B2</f>
        <v>9491.9207399999996</v>
      </c>
      <c r="H5" s="142">
        <f>IF(Utilidad!D2&gt;1,Utilidad!D2/100,Utilidad!D2)</f>
        <v>0.37185499999999999</v>
      </c>
      <c r="J5" s="149">
        <f>+IF(C5&lt;&gt;0,(G5-C5)/C5,ABS(G5-C5))</f>
        <v>0</v>
      </c>
      <c r="K5" s="149">
        <f>+IF(C5&lt;&gt;0,(H5-C5)/C5,0)</f>
        <v>-0.99996082405129738</v>
      </c>
      <c r="L5" s="150"/>
      <c r="M5" s="151">
        <f>+IF(J5&lt;&gt;"",ABS(J5),0)</f>
        <v>0</v>
      </c>
      <c r="N5" s="151">
        <f>+IF(J5&lt;&gt;"",ABS(J5),0)</f>
        <v>0</v>
      </c>
    </row>
    <row r="6" spans="2:14" ht="19">
      <c r="B6" s="140" t="s">
        <v>16</v>
      </c>
      <c r="C6" s="141">
        <f>Utilidad!A3</f>
        <v>15727.04054</v>
      </c>
      <c r="D6" s="142">
        <f>IF(Utilidad!C3&gt;1,Utilidad!C3/100,Utilidad!C3)</f>
        <v>0.170652</v>
      </c>
      <c r="F6" s="140" t="s">
        <v>16</v>
      </c>
      <c r="G6" s="141">
        <f>Utilidad!B3</f>
        <v>15727.04054</v>
      </c>
      <c r="H6" s="142">
        <f>IF(Utilidad!D3&gt;1,Utilidad!D3/100,Utilidad!D3)</f>
        <v>0.170652</v>
      </c>
      <c r="J6" s="149">
        <f t="shared" ref="J6:J58" si="0">+IF(C6&lt;&gt;0,(G6-C6)/C6,ABS(G6-C6))</f>
        <v>0</v>
      </c>
      <c r="K6" s="149">
        <f t="shared" ref="K6:K58" si="1">+IF(C6&lt;&gt;0,(H6-C6)/C6,0)</f>
        <v>-0.99998914913460246</v>
      </c>
      <c r="M6" s="151">
        <f t="shared" ref="M6:M58" si="2">+IF(J6&lt;&gt;"",ABS(J6),0)</f>
        <v>0</v>
      </c>
      <c r="N6" s="151">
        <f t="shared" ref="N6:N58" si="3">+IF(J6&lt;&gt;"",ABS(J6),0)</f>
        <v>0</v>
      </c>
    </row>
    <row r="7" spans="2:14" ht="19">
      <c r="B7" s="140" t="s">
        <v>17</v>
      </c>
      <c r="C7" s="141">
        <f>Utilidad!A4</f>
        <v>79998.633000000002</v>
      </c>
      <c r="D7" s="142">
        <f>IF(Utilidad!C4&gt;1,Utilidad!C4/100,Utilidad!C4)</f>
        <v>0.40261000000000002</v>
      </c>
      <c r="F7" s="140" t="s">
        <v>17</v>
      </c>
      <c r="G7" s="141">
        <f>Utilidad!B4</f>
        <v>79998.633000000002</v>
      </c>
      <c r="H7" s="142">
        <f>IF(Utilidad!D4&gt;1,Utilidad!D4/100,Utilidad!D4)</f>
        <v>0.40261000000000002</v>
      </c>
      <c r="J7" s="149">
        <f t="shared" si="0"/>
        <v>0</v>
      </c>
      <c r="K7" s="149">
        <f t="shared" si="1"/>
        <v>-0.9999949672890035</v>
      </c>
      <c r="M7" s="151">
        <f t="shared" si="2"/>
        <v>0</v>
      </c>
      <c r="N7" s="151">
        <f t="shared" si="3"/>
        <v>0</v>
      </c>
    </row>
    <row r="8" spans="2:14" ht="19">
      <c r="B8" s="140" t="s">
        <v>18</v>
      </c>
      <c r="C8" s="141">
        <f>Utilidad!A5</f>
        <v>26763.689249999999</v>
      </c>
      <c r="D8" s="142">
        <f>IF(Utilidad!C5&gt;1,Utilidad!C5/100,Utilidad!C5)</f>
        <v>0.49357999999999996</v>
      </c>
      <c r="F8" s="140" t="s">
        <v>18</v>
      </c>
      <c r="G8" s="141">
        <f>Utilidad!B5</f>
        <v>26763.689249999999</v>
      </c>
      <c r="H8" s="142">
        <f>IF(Utilidad!D5&gt;1,Utilidad!D5/100,Utilidad!D5)</f>
        <v>0.49357999999999996</v>
      </c>
      <c r="J8" s="149">
        <f t="shared" si="0"/>
        <v>0</v>
      </c>
      <c r="K8" s="149">
        <f t="shared" si="1"/>
        <v>-0.99998155784894271</v>
      </c>
      <c r="M8" s="151">
        <f t="shared" si="2"/>
        <v>0</v>
      </c>
      <c r="N8" s="151">
        <f t="shared" si="3"/>
        <v>0</v>
      </c>
    </row>
    <row r="9" spans="2:14" ht="19">
      <c r="B9" s="140" t="s">
        <v>19</v>
      </c>
      <c r="C9" s="141">
        <f>Utilidad!A6</f>
        <v>43948.767596999998</v>
      </c>
      <c r="D9" s="142">
        <f>IF(Utilidad!C6&gt;1,Utilidad!C6/100,Utilidad!C6)</f>
        <v>0.42389399999999999</v>
      </c>
      <c r="F9" s="140" t="s">
        <v>19</v>
      </c>
      <c r="G9" s="141">
        <f>Utilidad!B6</f>
        <v>43948.767596999998</v>
      </c>
      <c r="H9" s="142">
        <f>IF(Utilidad!D6&gt;1,Utilidad!D6/100,Utilidad!D6)</f>
        <v>0.42389399999999999</v>
      </c>
      <c r="J9" s="149">
        <f t="shared" si="0"/>
        <v>0</v>
      </c>
      <c r="K9" s="149">
        <f t="shared" si="1"/>
        <v>-0.99999035481486342</v>
      </c>
      <c r="M9" s="151">
        <f t="shared" si="2"/>
        <v>0</v>
      </c>
      <c r="N9" s="151">
        <f t="shared" si="3"/>
        <v>0</v>
      </c>
    </row>
    <row r="10" spans="2:14" ht="19">
      <c r="B10" s="140" t="s">
        <v>20</v>
      </c>
      <c r="C10" s="141">
        <f>Utilidad!A7</f>
        <v>62813.554652999999</v>
      </c>
      <c r="D10" s="142">
        <f>IF(Utilidad!C7&gt;1,Utilidad!C7/100,Utilidad!C7)</f>
        <v>0.426479</v>
      </c>
      <c r="F10" s="140" t="s">
        <v>20</v>
      </c>
      <c r="G10" s="141">
        <f>Utilidad!B7</f>
        <v>62813.554652999999</v>
      </c>
      <c r="H10" s="142">
        <f>IF(Utilidad!D7&gt;1,Utilidad!D7/100,Utilidad!D7)</f>
        <v>0.426479</v>
      </c>
      <c r="J10" s="149">
        <f t="shared" si="0"/>
        <v>0</v>
      </c>
      <c r="K10" s="149">
        <f t="shared" si="1"/>
        <v>-0.99999321039857791</v>
      </c>
      <c r="M10" s="151">
        <f t="shared" si="2"/>
        <v>0</v>
      </c>
      <c r="N10" s="151">
        <f t="shared" si="3"/>
        <v>0</v>
      </c>
    </row>
    <row r="11" spans="2:14" ht="19">
      <c r="B11" s="140" t="s">
        <v>21</v>
      </c>
      <c r="C11" s="141">
        <f>Utilidad!A8</f>
        <v>0</v>
      </c>
      <c r="D11" s="142">
        <f>IF(Utilidad!C8&gt;1,Utilidad!C8/100,Utilidad!C8)</f>
        <v>0</v>
      </c>
      <c r="F11" s="140" t="s">
        <v>21</v>
      </c>
      <c r="G11" s="141">
        <f>Utilidad!B8</f>
        <v>0</v>
      </c>
      <c r="H11" s="142">
        <f>IF(Utilidad!D8&gt;1,Utilidad!D8/100,Utilidad!D8)</f>
        <v>0</v>
      </c>
      <c r="J11" s="149">
        <f t="shared" si="0"/>
        <v>0</v>
      </c>
      <c r="K11" s="149">
        <f t="shared" si="1"/>
        <v>0</v>
      </c>
      <c r="M11" s="151">
        <f t="shared" si="2"/>
        <v>0</v>
      </c>
      <c r="N11" s="151">
        <f t="shared" si="3"/>
        <v>0</v>
      </c>
    </row>
    <row r="12" spans="2:14" ht="19">
      <c r="B12" s="140" t="s">
        <v>22</v>
      </c>
      <c r="C12" s="141">
        <f>Utilidad!A9</f>
        <v>13968.63</v>
      </c>
      <c r="D12" s="142">
        <f>IF(Utilidad!C9&gt;1,Utilidad!C9/100,Utilidad!C9)</f>
        <v>0.274341</v>
      </c>
      <c r="F12" s="140" t="s">
        <v>22</v>
      </c>
      <c r="G12" s="141">
        <f>Utilidad!B9</f>
        <v>13968.63</v>
      </c>
      <c r="H12" s="142">
        <f>IF(Utilidad!D9&gt;1,Utilidad!D9/100,Utilidad!D9)</f>
        <v>0.274341</v>
      </c>
      <c r="J12" s="149">
        <f t="shared" si="0"/>
        <v>0</v>
      </c>
      <c r="K12" s="149">
        <f t="shared" si="1"/>
        <v>-0.99998036020712122</v>
      </c>
      <c r="M12" s="151">
        <f t="shared" si="2"/>
        <v>0</v>
      </c>
      <c r="N12" s="151">
        <f t="shared" si="3"/>
        <v>0</v>
      </c>
    </row>
    <row r="13" spans="2:14" ht="19">
      <c r="B13" s="140" t="s">
        <v>23</v>
      </c>
      <c r="C13" s="141">
        <f>Utilidad!A10</f>
        <v>6086.9213650000002</v>
      </c>
      <c r="D13" s="142">
        <f>IF(Utilidad!C10&gt;1,Utilidad!C10/100,Utilidad!C10)</f>
        <v>0.14440600000000001</v>
      </c>
      <c r="F13" s="140" t="s">
        <v>23</v>
      </c>
      <c r="G13" s="141">
        <f>Utilidad!B10</f>
        <v>6086.9213650000002</v>
      </c>
      <c r="H13" s="142">
        <f>IF(Utilidad!D10&gt;1,Utilidad!D10/100,Utilidad!D10)</f>
        <v>0.14440600000000001</v>
      </c>
      <c r="J13" s="149">
        <f t="shared" si="0"/>
        <v>0</v>
      </c>
      <c r="K13" s="149">
        <f t="shared" si="1"/>
        <v>-0.99997627602011907</v>
      </c>
      <c r="M13" s="151">
        <f t="shared" si="2"/>
        <v>0</v>
      </c>
      <c r="N13" s="151">
        <f t="shared" si="3"/>
        <v>0</v>
      </c>
    </row>
    <row r="14" spans="2:14" ht="19">
      <c r="B14" s="140" t="s">
        <v>24</v>
      </c>
      <c r="C14" s="141">
        <f>Utilidad!A11</f>
        <v>29076.782852</v>
      </c>
      <c r="D14" s="142">
        <f>IF(Utilidad!C11&gt;1,Utilidad!C11/100,Utilidad!C11)</f>
        <v>0.49100700000000003</v>
      </c>
      <c r="F14" s="140" t="s">
        <v>24</v>
      </c>
      <c r="G14" s="141">
        <f>Utilidad!B11</f>
        <v>29076.782852</v>
      </c>
      <c r="H14" s="142">
        <f>IF(Utilidad!D11&gt;1,Utilidad!D11/100,Utilidad!D11)</f>
        <v>0.49100700000000003</v>
      </c>
      <c r="J14" s="149">
        <f t="shared" si="0"/>
        <v>0</v>
      </c>
      <c r="K14" s="149">
        <f t="shared" si="1"/>
        <v>-0.99998311343443669</v>
      </c>
      <c r="M14" s="151">
        <f t="shared" si="2"/>
        <v>0</v>
      </c>
      <c r="N14" s="151">
        <f t="shared" si="3"/>
        <v>0</v>
      </c>
    </row>
    <row r="15" spans="2:14" ht="19">
      <c r="B15" s="140" t="s">
        <v>25</v>
      </c>
      <c r="C15" s="141">
        <f>Utilidad!A12</f>
        <v>13681.220436</v>
      </c>
      <c r="D15" s="142">
        <f>IF(Utilidad!C12&gt;1,Utilidad!C12/100,Utilidad!C12)</f>
        <v>0.57016599999999995</v>
      </c>
      <c r="F15" s="140" t="s">
        <v>25</v>
      </c>
      <c r="G15" s="141">
        <f>Utilidad!B12</f>
        <v>13681.220436</v>
      </c>
      <c r="H15" s="142">
        <f>IF(Utilidad!D12&gt;1,Utilidad!D12/100,Utilidad!D12)</f>
        <v>0.57016599999999995</v>
      </c>
      <c r="J15" s="149">
        <f t="shared" si="0"/>
        <v>0</v>
      </c>
      <c r="K15" s="149">
        <f t="shared" si="1"/>
        <v>-0.99995832491679626</v>
      </c>
      <c r="M15" s="151">
        <f t="shared" si="2"/>
        <v>0</v>
      </c>
      <c r="N15" s="151">
        <f t="shared" si="3"/>
        <v>0</v>
      </c>
    </row>
    <row r="16" spans="2:14" ht="19">
      <c r="B16" s="140" t="s">
        <v>2</v>
      </c>
      <c r="C16" s="141">
        <f>Utilidad!A13</f>
        <v>9599.1431309</v>
      </c>
      <c r="D16" s="142">
        <f>IF(Utilidad!C13&gt;1,Utilidad!C13/100,Utilidad!C13)</f>
        <v>0.52397700000000003</v>
      </c>
      <c r="F16" s="140" t="s">
        <v>2</v>
      </c>
      <c r="G16" s="141">
        <f>Utilidad!B13</f>
        <v>9599.1431309</v>
      </c>
      <c r="H16" s="142">
        <f>IF(Utilidad!D13&gt;1,Utilidad!D13/100,Utilidad!D13)</f>
        <v>0.52397700000000003</v>
      </c>
      <c r="J16" s="149">
        <f t="shared" si="0"/>
        <v>0</v>
      </c>
      <c r="K16" s="149">
        <f t="shared" si="1"/>
        <v>-0.99994541419032346</v>
      </c>
      <c r="M16" s="151">
        <f t="shared" si="2"/>
        <v>0</v>
      </c>
      <c r="N16" s="151">
        <f t="shared" si="3"/>
        <v>0</v>
      </c>
    </row>
    <row r="17" spans="2:14" ht="19">
      <c r="B17" s="140" t="s">
        <v>26</v>
      </c>
      <c r="C17" s="141">
        <f>Utilidad!A14</f>
        <v>-1947.6210599999999</v>
      </c>
      <c r="D17" s="142">
        <f>IF(Utilidad!C14&gt;1,Utilidad!C14/100,Utilidad!C14)</f>
        <v>0.48905500000000002</v>
      </c>
      <c r="F17" s="140" t="s">
        <v>26</v>
      </c>
      <c r="G17" s="141">
        <f>Utilidad!B14</f>
        <v>-1947.6210599999999</v>
      </c>
      <c r="H17" s="142">
        <f>IF(Utilidad!D14&gt;1,Utilidad!D14/100,Utilidad!D14)</f>
        <v>0.48905500000000002</v>
      </c>
      <c r="J17" s="149">
        <f t="shared" si="0"/>
        <v>0</v>
      </c>
      <c r="K17" s="149">
        <f t="shared" si="1"/>
        <v>-1.0002511037747763</v>
      </c>
      <c r="M17" s="151">
        <f t="shared" si="2"/>
        <v>0</v>
      </c>
      <c r="N17" s="151">
        <f t="shared" si="3"/>
        <v>0</v>
      </c>
    </row>
    <row r="18" spans="2:14" ht="19">
      <c r="B18" s="140" t="s">
        <v>27</v>
      </c>
      <c r="C18" s="141">
        <f>Utilidad!A15</f>
        <v>82589.802658999994</v>
      </c>
      <c r="D18" s="142">
        <f>IF(Utilidad!C15&gt;1,Utilidad!C15/100,Utilidad!C15)</f>
        <v>0.51080899999999996</v>
      </c>
      <c r="F18" s="140" t="s">
        <v>27</v>
      </c>
      <c r="G18" s="141">
        <f>Utilidad!B15</f>
        <v>82589.802658999994</v>
      </c>
      <c r="H18" s="142">
        <f>IF(Utilidad!D15&gt;1,Utilidad!D15/100,Utilidad!D15)</f>
        <v>0.51080899999999996</v>
      </c>
      <c r="J18" s="149">
        <f t="shared" si="0"/>
        <v>0</v>
      </c>
      <c r="K18" s="149">
        <f t="shared" si="1"/>
        <v>-0.99999381510811802</v>
      </c>
      <c r="M18" s="151">
        <f t="shared" si="2"/>
        <v>0</v>
      </c>
      <c r="N18" s="151">
        <f t="shared" si="3"/>
        <v>0</v>
      </c>
    </row>
    <row r="19" spans="2:14" ht="19">
      <c r="B19" s="140" t="s">
        <v>28</v>
      </c>
      <c r="C19" s="141">
        <f>Utilidad!A16</f>
        <v>29812.163530000002</v>
      </c>
      <c r="D19" s="142">
        <f>IF(Utilidad!C16&gt;1,Utilidad!C16/100,Utilidad!C16)</f>
        <v>0.100116</v>
      </c>
      <c r="F19" s="140" t="s">
        <v>28</v>
      </c>
      <c r="G19" s="141">
        <f>Utilidad!B16</f>
        <v>29812.163530000002</v>
      </c>
      <c r="H19" s="142">
        <f>IF(Utilidad!D16&gt;1,Utilidad!D16/100,Utilidad!D16)</f>
        <v>0.100116</v>
      </c>
      <c r="J19" s="149">
        <f t="shared" si="0"/>
        <v>0</v>
      </c>
      <c r="K19" s="149">
        <f t="shared" si="1"/>
        <v>-0.99999664177341907</v>
      </c>
      <c r="M19" s="151">
        <f t="shared" si="2"/>
        <v>0</v>
      </c>
      <c r="N19" s="151">
        <f t="shared" si="3"/>
        <v>0</v>
      </c>
    </row>
    <row r="20" spans="2:14" ht="19">
      <c r="B20" s="140" t="s">
        <v>29</v>
      </c>
      <c r="C20" s="141">
        <f>Utilidad!A17</f>
        <v>76058.002697000004</v>
      </c>
      <c r="D20" s="142">
        <f>IF(Utilidad!C17&gt;1,Utilidad!C17/100,Utilidad!C17)</f>
        <v>0.68412600000000001</v>
      </c>
      <c r="F20" s="140" t="s">
        <v>29</v>
      </c>
      <c r="G20" s="141">
        <f>Utilidad!B17</f>
        <v>76058.002697000004</v>
      </c>
      <c r="H20" s="142">
        <f>IF(Utilidad!D17&gt;1,Utilidad!D17/100,Utilidad!D17)</f>
        <v>0.68412600000000001</v>
      </c>
      <c r="J20" s="149">
        <f t="shared" si="0"/>
        <v>0</v>
      </c>
      <c r="K20" s="149">
        <f t="shared" si="1"/>
        <v>-0.9999910052068719</v>
      </c>
      <c r="M20" s="151">
        <f t="shared" si="2"/>
        <v>0</v>
      </c>
      <c r="N20" s="151">
        <f t="shared" si="3"/>
        <v>0</v>
      </c>
    </row>
    <row r="21" spans="2:14" ht="19">
      <c r="B21" s="140" t="s">
        <v>30</v>
      </c>
      <c r="C21" s="141">
        <f>Utilidad!A18</f>
        <v>73.660909465000003</v>
      </c>
      <c r="D21" s="142">
        <f>IF(Utilidad!C18&gt;1,Utilidad!C18/100,Utilidad!C18)</f>
        <v>0.66385099999999997</v>
      </c>
      <c r="F21" s="140" t="s">
        <v>30</v>
      </c>
      <c r="G21" s="141">
        <f>Utilidad!B18</f>
        <v>73.660909465000003</v>
      </c>
      <c r="H21" s="142">
        <f>IF(Utilidad!D18&gt;1,Utilidad!D18/100,Utilidad!D18)</f>
        <v>0.66385099999999997</v>
      </c>
      <c r="J21" s="149">
        <f t="shared" si="0"/>
        <v>0</v>
      </c>
      <c r="K21" s="149">
        <f t="shared" si="1"/>
        <v>-0.9909877436374116</v>
      </c>
      <c r="M21" s="151">
        <f t="shared" si="2"/>
        <v>0</v>
      </c>
      <c r="N21" s="151">
        <f t="shared" si="3"/>
        <v>0</v>
      </c>
    </row>
    <row r="22" spans="2:14" ht="19">
      <c r="B22" s="140" t="s">
        <v>31</v>
      </c>
      <c r="C22" s="141">
        <f>Utilidad!A19</f>
        <v>76131.663606000002</v>
      </c>
      <c r="D22" s="142">
        <f>IF(Utilidad!C19&gt;1,Utilidad!C19/100,Utilidad!C19)</f>
        <v>0.68410599999999999</v>
      </c>
      <c r="F22" s="140" t="s">
        <v>31</v>
      </c>
      <c r="G22" s="141">
        <f>Utilidad!B19</f>
        <v>76131.663606000002</v>
      </c>
      <c r="H22" s="142">
        <f>IF(Utilidad!D19&gt;1,Utilidad!D19/100,Utilidad!D19)</f>
        <v>0.68410599999999999</v>
      </c>
      <c r="J22" s="149">
        <f t="shared" si="0"/>
        <v>0</v>
      </c>
      <c r="K22" s="149">
        <f t="shared" si="1"/>
        <v>-0.9999910141724534</v>
      </c>
      <c r="M22" s="151">
        <f t="shared" si="2"/>
        <v>0</v>
      </c>
      <c r="N22" s="151">
        <f t="shared" si="3"/>
        <v>0</v>
      </c>
    </row>
    <row r="23" spans="2:14" ht="19">
      <c r="B23" s="140" t="s">
        <v>32</v>
      </c>
      <c r="C23" s="141">
        <f>Utilidad!A20</f>
        <v>-383.42565624999997</v>
      </c>
      <c r="D23" s="142">
        <f>IF(Utilidad!C20&gt;1,Utilidad!C20/100,Utilidad!C20)</f>
        <v>0.68412600000000001</v>
      </c>
      <c r="F23" s="140" t="s">
        <v>32</v>
      </c>
      <c r="G23" s="141">
        <f>Utilidad!B20</f>
        <v>-383.42565624999997</v>
      </c>
      <c r="H23" s="142">
        <f>IF(Utilidad!D20&gt;1,Utilidad!D20/100,Utilidad!D20)</f>
        <v>0.68412600000000001</v>
      </c>
      <c r="J23" s="149">
        <f t="shared" si="0"/>
        <v>0</v>
      </c>
      <c r="K23" s="149">
        <f t="shared" si="1"/>
        <v>-1.0017842467994733</v>
      </c>
      <c r="M23" s="151">
        <f t="shared" si="2"/>
        <v>0</v>
      </c>
      <c r="N23" s="151">
        <f t="shared" si="3"/>
        <v>0</v>
      </c>
    </row>
    <row r="24" spans="2:14" ht="19">
      <c r="B24" s="140" t="s">
        <v>33</v>
      </c>
      <c r="C24" s="141">
        <f>Utilidad!A21</f>
        <v>0</v>
      </c>
      <c r="D24" s="142">
        <f>IF(Utilidad!C21&gt;1,Utilidad!C21/100,Utilidad!C21)</f>
        <v>0</v>
      </c>
      <c r="F24" s="140" t="s">
        <v>33</v>
      </c>
      <c r="G24" s="141">
        <f>Utilidad!B21</f>
        <v>0</v>
      </c>
      <c r="H24" s="142">
        <f>IF(Utilidad!D21&gt;1,Utilidad!D21/100,Utilidad!D21)</f>
        <v>0</v>
      </c>
      <c r="J24" s="149">
        <f t="shared" si="0"/>
        <v>0</v>
      </c>
      <c r="K24" s="149">
        <f t="shared" si="1"/>
        <v>0</v>
      </c>
      <c r="M24" s="151">
        <f t="shared" si="2"/>
        <v>0</v>
      </c>
      <c r="N24" s="151">
        <f t="shared" si="3"/>
        <v>0</v>
      </c>
    </row>
    <row r="25" spans="2:14" ht="19">
      <c r="B25" s="140" t="s">
        <v>35</v>
      </c>
      <c r="C25" s="141">
        <f>Utilidad!A22</f>
        <v>75748.237949999995</v>
      </c>
      <c r="D25" s="142">
        <f>IF(Utilidad!C22&gt;1,Utilidad!C22/100,Utilidad!C22)</f>
        <v>0.68410599999999999</v>
      </c>
      <c r="F25" s="140" t="s">
        <v>35</v>
      </c>
      <c r="G25" s="141">
        <f>Utilidad!B22</f>
        <v>75748.237949999995</v>
      </c>
      <c r="H25" s="142">
        <f>IF(Utilidad!D22&gt;1,Utilidad!D22/100,Utilidad!D22)</f>
        <v>0.68410599999999999</v>
      </c>
      <c r="J25" s="149">
        <f t="shared" si="0"/>
        <v>0</v>
      </c>
      <c r="K25" s="149">
        <f t="shared" si="1"/>
        <v>-0.99999096868760895</v>
      </c>
      <c r="M25" s="151">
        <f t="shared" si="2"/>
        <v>0</v>
      </c>
      <c r="N25" s="151">
        <f t="shared" si="3"/>
        <v>0</v>
      </c>
    </row>
    <row r="26" spans="2:14" ht="19">
      <c r="B26" s="140" t="s">
        <v>36</v>
      </c>
      <c r="C26" s="141">
        <f>Utilidad!A23</f>
        <v>1003.6487</v>
      </c>
      <c r="D26" s="142">
        <f>IF(Utilidad!C23&gt;1,Utilidad!C23/100,Utilidad!C23)</f>
        <v>0.68263800000000008</v>
      </c>
      <c r="F26" s="140" t="s">
        <v>36</v>
      </c>
      <c r="G26" s="141">
        <f>Utilidad!B23</f>
        <v>1003.6487</v>
      </c>
      <c r="H26" s="142">
        <f>IF(Utilidad!D23&gt;1,Utilidad!D23/100,Utilidad!D23)</f>
        <v>0.68263800000000008</v>
      </c>
      <c r="J26" s="149">
        <f t="shared" si="0"/>
        <v>0</v>
      </c>
      <c r="K26" s="149">
        <f t="shared" si="1"/>
        <v>-0.99931984368634164</v>
      </c>
      <c r="M26" s="151">
        <f t="shared" si="2"/>
        <v>0</v>
      </c>
      <c r="N26" s="151">
        <f t="shared" si="3"/>
        <v>0</v>
      </c>
    </row>
    <row r="27" spans="2:14" ht="19">
      <c r="B27" s="140" t="s">
        <v>37</v>
      </c>
      <c r="C27" s="141">
        <f>Utilidad!A24</f>
        <v>74744.589250000005</v>
      </c>
      <c r="D27" s="142">
        <f>IF(Utilidad!C24&gt;1,Utilidad!C24/100,Utilidad!C24)</f>
        <v>0.68412600000000001</v>
      </c>
      <c r="F27" s="140" t="s">
        <v>37</v>
      </c>
      <c r="G27" s="141">
        <f>Utilidad!B24</f>
        <v>74744.589250000005</v>
      </c>
      <c r="H27" s="142">
        <f>IF(Utilidad!D24&gt;1,Utilidad!D24/100,Utilidad!D24)</f>
        <v>0.68412600000000001</v>
      </c>
      <c r="J27" s="149">
        <f t="shared" si="0"/>
        <v>0</v>
      </c>
      <c r="K27" s="149">
        <f t="shared" si="1"/>
        <v>-0.9999908471501836</v>
      </c>
      <c r="M27" s="151">
        <f t="shared" si="2"/>
        <v>0</v>
      </c>
      <c r="N27" s="151">
        <f t="shared" si="3"/>
        <v>0</v>
      </c>
    </row>
    <row r="28" spans="2:14" ht="19">
      <c r="B28" s="140" t="s">
        <v>38</v>
      </c>
      <c r="C28" s="141">
        <f>Utilidad!A25</f>
        <v>74744.589250000005</v>
      </c>
      <c r="D28" s="142">
        <f>IF(Utilidad!C25&gt;1,Utilidad!C25/100,Utilidad!C25)</f>
        <v>0.68412600000000001</v>
      </c>
      <c r="F28" s="140" t="s">
        <v>38</v>
      </c>
      <c r="G28" s="141">
        <f>Utilidad!B25</f>
        <v>74744.589250000005</v>
      </c>
      <c r="H28" s="142">
        <f>IF(Utilidad!D25&gt;1,Utilidad!D25/100,Utilidad!D25)</f>
        <v>0.68412600000000001</v>
      </c>
      <c r="J28" s="149">
        <f t="shared" si="0"/>
        <v>0</v>
      </c>
      <c r="K28" s="149">
        <f t="shared" si="1"/>
        <v>-0.9999908471501836</v>
      </c>
      <c r="M28" s="151">
        <f t="shared" si="2"/>
        <v>0</v>
      </c>
      <c r="N28" s="151">
        <f t="shared" si="3"/>
        <v>0</v>
      </c>
    </row>
    <row r="29" spans="2:14" ht="19">
      <c r="B29" s="140" t="s">
        <v>39</v>
      </c>
      <c r="C29" s="141">
        <f>Utilidad!A26</f>
        <v>0</v>
      </c>
      <c r="D29" s="142">
        <f>IF(Utilidad!C26&gt;1,Utilidad!C26/100,Utilidad!C26)</f>
        <v>0</v>
      </c>
      <c r="F29" s="140" t="s">
        <v>39</v>
      </c>
      <c r="G29" s="141">
        <f>Utilidad!B26</f>
        <v>0</v>
      </c>
      <c r="H29" s="142">
        <f>IF(Utilidad!D26&gt;1,Utilidad!D26/100,Utilidad!D26)</f>
        <v>0</v>
      </c>
      <c r="J29" s="149">
        <f t="shared" si="0"/>
        <v>0</v>
      </c>
      <c r="K29" s="149">
        <f t="shared" si="1"/>
        <v>0</v>
      </c>
      <c r="M29" s="151">
        <f t="shared" si="2"/>
        <v>0</v>
      </c>
      <c r="N29" s="151">
        <f t="shared" si="3"/>
        <v>0</v>
      </c>
    </row>
    <row r="30" spans="2:14" ht="19">
      <c r="B30" s="140" t="s">
        <v>143</v>
      </c>
      <c r="C30" s="141">
        <f>Utilidad!A27</f>
        <v>0</v>
      </c>
      <c r="D30" s="142">
        <f>IF(Utilidad!C27&gt;1,Utilidad!C27/100,Utilidad!C27)</f>
        <v>0</v>
      </c>
      <c r="F30" s="140" t="s">
        <v>143</v>
      </c>
      <c r="G30" s="141">
        <f>Utilidad!B27</f>
        <v>0</v>
      </c>
      <c r="H30" s="142">
        <f>IF(Utilidad!D27&gt;1,Utilidad!D27/100,Utilidad!D27)</f>
        <v>0</v>
      </c>
      <c r="J30" s="149">
        <f t="shared" si="0"/>
        <v>0</v>
      </c>
      <c r="K30" s="149">
        <f t="shared" si="1"/>
        <v>0</v>
      </c>
      <c r="M30" s="151">
        <f t="shared" si="2"/>
        <v>0</v>
      </c>
      <c r="N30" s="151">
        <f t="shared" si="3"/>
        <v>0</v>
      </c>
    </row>
    <row r="31" spans="2:14" ht="19">
      <c r="B31" s="140" t="s">
        <v>40</v>
      </c>
      <c r="C31" s="141">
        <f>Utilidad!A28</f>
        <v>0</v>
      </c>
      <c r="D31" s="142">
        <f>IF(Utilidad!C28&gt;1,Utilidad!C28/100,Utilidad!C28)</f>
        <v>0</v>
      </c>
      <c r="F31" s="140" t="s">
        <v>40</v>
      </c>
      <c r="G31" s="141">
        <f>Utilidad!B28</f>
        <v>0</v>
      </c>
      <c r="H31" s="142">
        <f>IF(Utilidad!D28&gt;1,Utilidad!D28/100,Utilidad!D28)</f>
        <v>0</v>
      </c>
      <c r="J31" s="149">
        <f t="shared" si="0"/>
        <v>0</v>
      </c>
      <c r="K31" s="149">
        <f t="shared" si="1"/>
        <v>0</v>
      </c>
      <c r="M31" s="151">
        <f t="shared" si="2"/>
        <v>0</v>
      </c>
      <c r="N31" s="151">
        <f t="shared" si="3"/>
        <v>0</v>
      </c>
    </row>
    <row r="32" spans="2:14" ht="19">
      <c r="B32" s="140" t="s">
        <v>41</v>
      </c>
      <c r="C32" s="141">
        <f>Utilidad!A29</f>
        <v>0</v>
      </c>
      <c r="D32" s="142">
        <f>IF(Utilidad!C29&gt;1,Utilidad!C29/100,Utilidad!C29)</f>
        <v>0</v>
      </c>
      <c r="F32" s="140" t="s">
        <v>41</v>
      </c>
      <c r="G32" s="141">
        <f>Utilidad!B29</f>
        <v>0</v>
      </c>
      <c r="H32" s="142">
        <f>IF(Utilidad!D29&gt;1,Utilidad!D29/100,Utilidad!D29)</f>
        <v>0</v>
      </c>
      <c r="J32" s="149">
        <f t="shared" si="0"/>
        <v>0</v>
      </c>
      <c r="K32" s="149">
        <f t="shared" si="1"/>
        <v>0</v>
      </c>
      <c r="M32" s="151">
        <f t="shared" si="2"/>
        <v>0</v>
      </c>
      <c r="N32" s="151">
        <f t="shared" si="3"/>
        <v>0</v>
      </c>
    </row>
    <row r="33" spans="2:14" ht="19">
      <c r="B33" s="140" t="s">
        <v>42</v>
      </c>
      <c r="C33" s="141">
        <f>Utilidad!A30</f>
        <v>0</v>
      </c>
      <c r="D33" s="142">
        <f>IF(Utilidad!C30&gt;1,Utilidad!C30/100,Utilidad!C30)</f>
        <v>0.61</v>
      </c>
      <c r="F33" s="140" t="s">
        <v>42</v>
      </c>
      <c r="G33" s="141">
        <f>Utilidad!B30</f>
        <v>0</v>
      </c>
      <c r="H33" s="142">
        <f>IF(Utilidad!D30&gt;1,Utilidad!D30/100,Utilidad!D30)</f>
        <v>0.61</v>
      </c>
      <c r="J33" s="149">
        <f t="shared" si="0"/>
        <v>0</v>
      </c>
      <c r="K33" s="149">
        <f t="shared" si="1"/>
        <v>0</v>
      </c>
      <c r="M33" s="151">
        <f t="shared" si="2"/>
        <v>0</v>
      </c>
      <c r="N33" s="151">
        <f t="shared" si="3"/>
        <v>0</v>
      </c>
    </row>
    <row r="34" spans="2:14" ht="19">
      <c r="B34" s="140" t="s">
        <v>43</v>
      </c>
      <c r="C34" s="141">
        <f>Utilidad!A31</f>
        <v>0</v>
      </c>
      <c r="D34" s="142">
        <f>IF(Utilidad!C31&gt;1,Utilidad!C31/100,Utilidad!C31)</f>
        <v>0</v>
      </c>
      <c r="F34" s="140" t="s">
        <v>43</v>
      </c>
      <c r="G34" s="141">
        <f>Utilidad!B31</f>
        <v>0</v>
      </c>
      <c r="H34" s="142">
        <f>IF(Utilidad!D31&gt;1,Utilidad!D31/100,Utilidad!D31)</f>
        <v>0</v>
      </c>
      <c r="J34" s="149">
        <f t="shared" si="0"/>
        <v>0</v>
      </c>
      <c r="K34" s="149">
        <f t="shared" si="1"/>
        <v>0</v>
      </c>
      <c r="M34" s="151">
        <f t="shared" si="2"/>
        <v>0</v>
      </c>
      <c r="N34" s="151">
        <f t="shared" si="3"/>
        <v>0</v>
      </c>
    </row>
    <row r="35" spans="2:14" ht="19">
      <c r="B35" s="140" t="s">
        <v>142</v>
      </c>
      <c r="C35" s="141">
        <f>Utilidad!A32</f>
        <v>0</v>
      </c>
      <c r="D35" s="142">
        <f>IF(Utilidad!C32&gt;1,Utilidad!C32/100,Utilidad!C32)</f>
        <v>0</v>
      </c>
      <c r="F35" s="140" t="s">
        <v>142</v>
      </c>
      <c r="G35" s="141">
        <f>Utilidad!B32</f>
        <v>0</v>
      </c>
      <c r="H35" s="142">
        <f>IF(Utilidad!D32&gt;1,Utilidad!D32/100,Utilidad!D32)</f>
        <v>0</v>
      </c>
      <c r="J35" s="149">
        <f t="shared" si="0"/>
        <v>0</v>
      </c>
      <c r="K35" s="149">
        <f t="shared" si="1"/>
        <v>0</v>
      </c>
      <c r="M35" s="151">
        <f t="shared" si="2"/>
        <v>0</v>
      </c>
      <c r="N35" s="151">
        <f t="shared" si="3"/>
        <v>0</v>
      </c>
    </row>
    <row r="36" spans="2:14" ht="19">
      <c r="B36" s="140" t="s">
        <v>45</v>
      </c>
      <c r="C36" s="141">
        <f>Utilidad!A33</f>
        <v>27866.973293999999</v>
      </c>
      <c r="D36" s="142">
        <f>IF(Utilidad!C33&gt;1,Utilidad!C33/100,Utilidad!C33)</f>
        <v>0.61919499999999994</v>
      </c>
      <c r="F36" s="140" t="s">
        <v>45</v>
      </c>
      <c r="G36" s="141">
        <f>Utilidad!B33</f>
        <v>27866.973293999999</v>
      </c>
      <c r="H36" s="142">
        <f>IF(Utilidad!D33&gt;1,Utilidad!D33/100,Utilidad!D33)</f>
        <v>0.61919499999999994</v>
      </c>
      <c r="J36" s="149">
        <f t="shared" si="0"/>
        <v>0</v>
      </c>
      <c r="K36" s="149">
        <f t="shared" si="1"/>
        <v>-0.99997778032822338</v>
      </c>
      <c r="M36" s="151">
        <f t="shared" si="2"/>
        <v>0</v>
      </c>
      <c r="N36" s="151">
        <f t="shared" si="3"/>
        <v>0</v>
      </c>
    </row>
    <row r="37" spans="2:14" ht="19">
      <c r="B37" s="140" t="s">
        <v>46</v>
      </c>
      <c r="C37" s="141">
        <f>Utilidad!A34</f>
        <v>22158.782653999999</v>
      </c>
      <c r="D37" s="142">
        <f>IF(Utilidad!C34&gt;1,Utilidad!C34/100,Utilidad!C34)</f>
        <v>0.62109999999999999</v>
      </c>
      <c r="F37" s="140" t="s">
        <v>46</v>
      </c>
      <c r="G37" s="141">
        <f>Utilidad!B34</f>
        <v>22158.782653999999</v>
      </c>
      <c r="H37" s="142">
        <f>IF(Utilidad!D34&gt;1,Utilidad!D34/100,Utilidad!D34)</f>
        <v>0.62109999999999999</v>
      </c>
      <c r="J37" s="149">
        <f t="shared" si="0"/>
        <v>0</v>
      </c>
      <c r="K37" s="149">
        <f t="shared" si="1"/>
        <v>-0.99997197048187625</v>
      </c>
      <c r="M37" s="151">
        <f t="shared" si="2"/>
        <v>0</v>
      </c>
      <c r="N37" s="151">
        <f t="shared" si="3"/>
        <v>0</v>
      </c>
    </row>
    <row r="38" spans="2:14" ht="19">
      <c r="B38" s="140" t="s">
        <v>47</v>
      </c>
      <c r="C38" s="141">
        <f>Utilidad!A35</f>
        <v>5708.1906399999998</v>
      </c>
      <c r="D38" s="142">
        <f>IF(Utilidad!C35&gt;1,Utilidad!C35/100,Utilidad!C35)</f>
        <v>0.61180000000000001</v>
      </c>
      <c r="F38" s="140" t="s">
        <v>47</v>
      </c>
      <c r="G38" s="141">
        <f>Utilidad!B35</f>
        <v>5708.1906399999998</v>
      </c>
      <c r="H38" s="142">
        <f>IF(Utilidad!D35&gt;1,Utilidad!D35/100,Utilidad!D35)</f>
        <v>0.61180000000000001</v>
      </c>
      <c r="J38" s="149">
        <f t="shared" si="0"/>
        <v>0</v>
      </c>
      <c r="K38" s="149">
        <f t="shared" si="1"/>
        <v>-0.99989282067846286</v>
      </c>
      <c r="M38" s="151">
        <f t="shared" si="2"/>
        <v>0</v>
      </c>
      <c r="N38" s="151">
        <f t="shared" si="3"/>
        <v>0</v>
      </c>
    </row>
    <row r="39" spans="2:14" ht="19">
      <c r="B39" s="140" t="s">
        <v>48</v>
      </c>
      <c r="C39" s="141">
        <f>Utilidad!A36</f>
        <v>10808.07805</v>
      </c>
      <c r="D39" s="142">
        <f>IF(Utilidad!C36&gt;1,Utilidad!C36/100,Utilidad!C36)</f>
        <v>0.61070000000000002</v>
      </c>
      <c r="F39" s="140" t="s">
        <v>48</v>
      </c>
      <c r="G39" s="141">
        <f>Utilidad!B36</f>
        <v>10808.07805</v>
      </c>
      <c r="H39" s="142">
        <f>IF(Utilidad!D36&gt;1,Utilidad!D36/100,Utilidad!D36)</f>
        <v>0.61070000000000002</v>
      </c>
      <c r="J39" s="149">
        <f t="shared" si="0"/>
        <v>0</v>
      </c>
      <c r="K39" s="149">
        <f t="shared" si="1"/>
        <v>-0.99994349596688936</v>
      </c>
      <c r="M39" s="151">
        <f t="shared" si="2"/>
        <v>0</v>
      </c>
      <c r="N39" s="151">
        <f t="shared" si="3"/>
        <v>0</v>
      </c>
    </row>
    <row r="40" spans="2:14" ht="19">
      <c r="B40" s="140" t="s">
        <v>49</v>
      </c>
      <c r="C40" s="141">
        <f>Utilidad!A37</f>
        <v>417.69489800000002</v>
      </c>
      <c r="D40" s="142">
        <f>IF(Utilidad!C37&gt;1,Utilidad!C37/100,Utilidad!C37)</f>
        <v>0.56729999999999992</v>
      </c>
      <c r="F40" s="140" t="s">
        <v>49</v>
      </c>
      <c r="G40" s="141">
        <f>Utilidad!B37</f>
        <v>417.69489800000002</v>
      </c>
      <c r="H40" s="142">
        <f>IF(Utilidad!D37&gt;1,Utilidad!D37/100,Utilidad!D37)</f>
        <v>0.56729999999999992</v>
      </c>
      <c r="J40" s="149">
        <f t="shared" si="0"/>
        <v>0</v>
      </c>
      <c r="K40" s="149">
        <f t="shared" si="1"/>
        <v>-0.99864183162706477</v>
      </c>
      <c r="M40" s="151">
        <f t="shared" si="2"/>
        <v>0</v>
      </c>
      <c r="N40" s="151">
        <f t="shared" si="3"/>
        <v>0</v>
      </c>
    </row>
    <row r="41" spans="2:14" ht="19">
      <c r="B41" s="140" t="s">
        <v>50</v>
      </c>
      <c r="C41" s="141">
        <f>Utilidad!A38</f>
        <v>11225.772948</v>
      </c>
      <c r="D41" s="142">
        <f>IF(Utilidad!C38&gt;1,Utilidad!C38/100,Utilidad!C38)</f>
        <v>0.60908499999999999</v>
      </c>
      <c r="F41" s="140" t="s">
        <v>50</v>
      </c>
      <c r="G41" s="141">
        <f>Utilidad!B38</f>
        <v>11225.772948</v>
      </c>
      <c r="H41" s="142">
        <f>IF(Utilidad!D38&gt;1,Utilidad!D38/100,Utilidad!D38)</f>
        <v>0.60908499999999999</v>
      </c>
      <c r="J41" s="149">
        <f t="shared" si="0"/>
        <v>0</v>
      </c>
      <c r="K41" s="149">
        <f t="shared" si="1"/>
        <v>-0.99994574226622779</v>
      </c>
      <c r="M41" s="151">
        <f t="shared" si="2"/>
        <v>0</v>
      </c>
      <c r="N41" s="151">
        <f t="shared" si="3"/>
        <v>0</v>
      </c>
    </row>
    <row r="42" spans="2:14" ht="19">
      <c r="B42" s="140" t="s">
        <v>51</v>
      </c>
      <c r="C42" s="141">
        <f>Utilidad!A39</f>
        <v>0</v>
      </c>
      <c r="D42" s="142">
        <f>IF(Utilidad!C39&gt;1,Utilidad!C39/100,Utilidad!C39)</f>
        <v>0</v>
      </c>
      <c r="F42" s="140" t="s">
        <v>51</v>
      </c>
      <c r="G42" s="141">
        <f>Utilidad!B39</f>
        <v>0</v>
      </c>
      <c r="H42" s="142">
        <f>IF(Utilidad!D39&gt;1,Utilidad!D39/100,Utilidad!D39)</f>
        <v>0</v>
      </c>
      <c r="J42" s="149">
        <f t="shared" si="0"/>
        <v>0</v>
      </c>
      <c r="K42" s="149">
        <f t="shared" si="1"/>
        <v>0</v>
      </c>
      <c r="M42" s="151">
        <f t="shared" si="2"/>
        <v>0</v>
      </c>
      <c r="N42" s="151">
        <f t="shared" si="3"/>
        <v>0</v>
      </c>
    </row>
    <row r="43" spans="2:14" ht="19">
      <c r="B43" s="140" t="s">
        <v>52</v>
      </c>
      <c r="C43" s="141">
        <f>Utilidad!A40</f>
        <v>11681.220740000001</v>
      </c>
      <c r="D43" s="142">
        <f>IF(Utilidad!C40&gt;1,Utilidad!C40/100,Utilidad!C40)</f>
        <v>0.36930000000000002</v>
      </c>
      <c r="F43" s="140" t="s">
        <v>52</v>
      </c>
      <c r="G43" s="141">
        <f>Utilidad!B40</f>
        <v>11681.220740000001</v>
      </c>
      <c r="H43" s="142">
        <f>IF(Utilidad!D40&gt;1,Utilidad!D40/100,Utilidad!D40)</f>
        <v>0.36930000000000002</v>
      </c>
      <c r="J43" s="149">
        <f t="shared" si="0"/>
        <v>0</v>
      </c>
      <c r="K43" s="149">
        <f t="shared" si="1"/>
        <v>-0.99996838515355368</v>
      </c>
      <c r="M43" s="151">
        <f t="shared" si="2"/>
        <v>0</v>
      </c>
      <c r="N43" s="151">
        <f t="shared" si="3"/>
        <v>0</v>
      </c>
    </row>
    <row r="44" spans="2:14" ht="19">
      <c r="B44" s="140" t="s">
        <v>53</v>
      </c>
      <c r="C44" s="141">
        <f>Utilidad!A41</f>
        <v>2189.3000000000002</v>
      </c>
      <c r="D44" s="142">
        <f>IF(Utilidad!C41&gt;1,Utilidad!C41/100,Utilidad!C41)</f>
        <v>0.35822100000000001</v>
      </c>
      <c r="F44" s="140" t="s">
        <v>53</v>
      </c>
      <c r="G44" s="141">
        <f>Utilidad!B41</f>
        <v>2189.3000000000002</v>
      </c>
      <c r="H44" s="142">
        <f>IF(Utilidad!D41&gt;1,Utilidad!D41/100,Utilidad!D41)</f>
        <v>0.35822100000000001</v>
      </c>
      <c r="J44" s="149">
        <f t="shared" si="0"/>
        <v>0</v>
      </c>
      <c r="K44" s="149">
        <f t="shared" si="1"/>
        <v>-0.99983637646736401</v>
      </c>
      <c r="M44" s="151">
        <f t="shared" si="2"/>
        <v>0</v>
      </c>
      <c r="N44" s="151">
        <f t="shared" si="3"/>
        <v>0</v>
      </c>
    </row>
    <row r="45" spans="2:14" ht="19">
      <c r="B45" s="140" t="s">
        <v>54</v>
      </c>
      <c r="C45" s="141">
        <f>Utilidad!A42</f>
        <v>0</v>
      </c>
      <c r="D45" s="142">
        <f>IF(Utilidad!C42&gt;1,Utilidad!C42/100,Utilidad!C42)</f>
        <v>0</v>
      </c>
      <c r="F45" s="140" t="s">
        <v>54</v>
      </c>
      <c r="G45" s="141">
        <f>Utilidad!B42</f>
        <v>0</v>
      </c>
      <c r="H45" s="142">
        <f>IF(Utilidad!D42&gt;1,Utilidad!D42/100,Utilidad!D42)</f>
        <v>0</v>
      </c>
      <c r="J45" s="149">
        <f t="shared" si="0"/>
        <v>0</v>
      </c>
      <c r="K45" s="149">
        <f t="shared" si="1"/>
        <v>0</v>
      </c>
      <c r="M45" s="151">
        <f t="shared" si="2"/>
        <v>0</v>
      </c>
      <c r="N45" s="151">
        <f t="shared" si="3"/>
        <v>0</v>
      </c>
    </row>
    <row r="46" spans="2:14" ht="19">
      <c r="B46" s="140" t="s">
        <v>55</v>
      </c>
      <c r="C46" s="141">
        <f>Utilidad!A43</f>
        <v>0</v>
      </c>
      <c r="D46" s="142">
        <f>IF(Utilidad!C43&gt;1,Utilidad!C43/100,Utilidad!C43)</f>
        <v>0</v>
      </c>
      <c r="F46" s="140" t="s">
        <v>55</v>
      </c>
      <c r="G46" s="141">
        <f>Utilidad!B43</f>
        <v>0</v>
      </c>
      <c r="H46" s="142">
        <f>IF(Utilidad!D43&gt;1,Utilidad!D43/100,Utilidad!D43)</f>
        <v>0</v>
      </c>
      <c r="J46" s="149">
        <f t="shared" si="0"/>
        <v>0</v>
      </c>
      <c r="K46" s="149">
        <f t="shared" si="1"/>
        <v>0</v>
      </c>
      <c r="M46" s="151">
        <f t="shared" si="2"/>
        <v>0</v>
      </c>
      <c r="N46" s="151">
        <f t="shared" si="3"/>
        <v>0</v>
      </c>
    </row>
    <row r="47" spans="2:14" ht="19">
      <c r="B47" s="140" t="s">
        <v>56</v>
      </c>
      <c r="C47" s="141">
        <f>Utilidad!A44</f>
        <v>0</v>
      </c>
      <c r="D47" s="142">
        <f>IF(Utilidad!C44&gt;1,Utilidad!C44/100,Utilidad!C44)</f>
        <v>0</v>
      </c>
      <c r="F47" s="140" t="s">
        <v>56</v>
      </c>
      <c r="G47" s="141">
        <f>Utilidad!B44</f>
        <v>0</v>
      </c>
      <c r="H47" s="142">
        <f>IF(Utilidad!D44&gt;1,Utilidad!D44/100,Utilidad!D44)</f>
        <v>0</v>
      </c>
      <c r="J47" s="149">
        <f t="shared" si="0"/>
        <v>0</v>
      </c>
      <c r="K47" s="149">
        <f t="shared" si="1"/>
        <v>0</v>
      </c>
      <c r="M47" s="151">
        <f t="shared" si="2"/>
        <v>0</v>
      </c>
      <c r="N47" s="151">
        <f t="shared" si="3"/>
        <v>0</v>
      </c>
    </row>
    <row r="48" spans="2:14" ht="19">
      <c r="B48" s="140" t="s">
        <v>57</v>
      </c>
      <c r="C48" s="141">
        <f>Utilidad!A45</f>
        <v>0</v>
      </c>
      <c r="D48" s="142">
        <f>IF(Utilidad!C45&gt;1,Utilidad!C45/100,Utilidad!C45)</f>
        <v>0</v>
      </c>
      <c r="F48" s="140" t="s">
        <v>57</v>
      </c>
      <c r="G48" s="141">
        <f>Utilidad!B45</f>
        <v>0</v>
      </c>
      <c r="H48" s="142">
        <f>IF(Utilidad!D45&gt;1,Utilidad!D45/100,Utilidad!D45)</f>
        <v>0</v>
      </c>
      <c r="J48" s="149">
        <f>+IF(C48&lt;&gt;0,(G48-C48)/C48,ABS(G48-C48))</f>
        <v>0</v>
      </c>
      <c r="K48" s="149">
        <f t="shared" si="1"/>
        <v>0</v>
      </c>
      <c r="M48" s="151">
        <f t="shared" si="2"/>
        <v>0</v>
      </c>
      <c r="N48" s="151">
        <f t="shared" si="3"/>
        <v>0</v>
      </c>
    </row>
    <row r="49" spans="2:14" ht="19">
      <c r="B49" s="140" t="s">
        <v>58</v>
      </c>
      <c r="C49" s="141">
        <f>Utilidad!A46</f>
        <v>0</v>
      </c>
      <c r="D49" s="142">
        <f>IF(Utilidad!C46&gt;1,Utilidad!C46/100,Utilidad!C46)</f>
        <v>0</v>
      </c>
      <c r="F49" s="140" t="s">
        <v>58</v>
      </c>
      <c r="G49" s="141">
        <f>Utilidad!B46</f>
        <v>0</v>
      </c>
      <c r="H49" s="142">
        <f>IF(Utilidad!D46&gt;1,Utilidad!D46/100,Utilidad!D46)</f>
        <v>0</v>
      </c>
      <c r="J49" s="149">
        <f t="shared" si="0"/>
        <v>0</v>
      </c>
      <c r="K49" s="149">
        <f t="shared" si="1"/>
        <v>0</v>
      </c>
      <c r="M49" s="151">
        <f t="shared" si="2"/>
        <v>0</v>
      </c>
      <c r="N49" s="151">
        <f t="shared" si="3"/>
        <v>0</v>
      </c>
    </row>
    <row r="50" spans="2:14" ht="19">
      <c r="B50" s="140" t="s">
        <v>59</v>
      </c>
      <c r="C50" s="141">
        <f>Utilidad!A47</f>
        <v>0</v>
      </c>
      <c r="D50" s="142">
        <f>IF(Utilidad!C47&gt;1,Utilidad!C47/100,Utilidad!C47)</f>
        <v>0</v>
      </c>
      <c r="F50" s="140" t="s">
        <v>59</v>
      </c>
      <c r="G50" s="141">
        <f>Utilidad!B47</f>
        <v>0</v>
      </c>
      <c r="H50" s="142">
        <f>IF(Utilidad!D47&gt;1,Utilidad!D47/100,Utilidad!D47)</f>
        <v>0</v>
      </c>
      <c r="J50" s="149">
        <f t="shared" si="0"/>
        <v>0</v>
      </c>
      <c r="K50" s="149">
        <f t="shared" si="1"/>
        <v>0</v>
      </c>
      <c r="M50" s="151">
        <f t="shared" si="2"/>
        <v>0</v>
      </c>
      <c r="N50" s="151">
        <f t="shared" si="3"/>
        <v>0</v>
      </c>
    </row>
    <row r="51" spans="2:14" ht="19">
      <c r="B51" s="140" t="s">
        <v>60</v>
      </c>
      <c r="C51" s="141">
        <f>Utilidad!A48</f>
        <v>0</v>
      </c>
      <c r="D51" s="142">
        <f>IF(Utilidad!C48&gt;1,Utilidad!C48/100,Utilidad!C48)</f>
        <v>0</v>
      </c>
      <c r="F51" s="140" t="s">
        <v>60</v>
      </c>
      <c r="G51" s="141">
        <f>Utilidad!B48</f>
        <v>0</v>
      </c>
      <c r="H51" s="142">
        <f>IF(Utilidad!D48&gt;1,Utilidad!D48/100,Utilidad!D48)</f>
        <v>0</v>
      </c>
      <c r="J51" s="149">
        <f t="shared" si="0"/>
        <v>0</v>
      </c>
      <c r="K51" s="149">
        <f t="shared" si="1"/>
        <v>0</v>
      </c>
      <c r="M51" s="151">
        <f t="shared" si="2"/>
        <v>0</v>
      </c>
      <c r="N51" s="151">
        <f t="shared" si="3"/>
        <v>0</v>
      </c>
    </row>
    <row r="52" spans="2:14" ht="19">
      <c r="B52" s="140" t="s">
        <v>61</v>
      </c>
      <c r="C52" s="141">
        <f>Utilidad!A49</f>
        <v>0</v>
      </c>
      <c r="D52" s="142">
        <f>IF(Utilidad!C49&gt;1,Utilidad!C49/100,Utilidad!C49)</f>
        <v>0</v>
      </c>
      <c r="F52" s="140" t="s">
        <v>61</v>
      </c>
      <c r="G52" s="141">
        <f>Utilidad!B49</f>
        <v>0</v>
      </c>
      <c r="H52" s="142">
        <f>IF(Utilidad!D49&gt;1,Utilidad!D49/100,Utilidad!D49)</f>
        <v>0</v>
      </c>
      <c r="J52" s="149">
        <f t="shared" si="0"/>
        <v>0</v>
      </c>
      <c r="K52" s="149">
        <f t="shared" si="1"/>
        <v>0</v>
      </c>
      <c r="M52" s="151">
        <f t="shared" si="2"/>
        <v>0</v>
      </c>
      <c r="N52" s="151">
        <f t="shared" si="3"/>
        <v>0</v>
      </c>
    </row>
    <row r="53" spans="2:14" ht="19">
      <c r="B53" s="140" t="s">
        <v>62</v>
      </c>
      <c r="C53" s="141">
        <f>Utilidad!A50</f>
        <v>0</v>
      </c>
      <c r="D53" s="142">
        <f>IF(Utilidad!C50&gt;1,Utilidad!C50/100,Utilidad!C50)</f>
        <v>0</v>
      </c>
      <c r="F53" s="140" t="s">
        <v>62</v>
      </c>
      <c r="G53" s="141">
        <f>Utilidad!B50</f>
        <v>0</v>
      </c>
      <c r="H53" s="142">
        <f>IF(Utilidad!D50&gt;1,Utilidad!D50/100,Utilidad!D50)</f>
        <v>0</v>
      </c>
      <c r="J53" s="149">
        <f t="shared" si="0"/>
        <v>0</v>
      </c>
      <c r="K53" s="149">
        <f t="shared" si="1"/>
        <v>0</v>
      </c>
      <c r="M53" s="151">
        <f t="shared" si="2"/>
        <v>0</v>
      </c>
      <c r="N53" s="151">
        <f t="shared" si="3"/>
        <v>0</v>
      </c>
    </row>
    <row r="54" spans="2:14" ht="19">
      <c r="B54" s="140" t="s">
        <v>63</v>
      </c>
      <c r="C54" s="141">
        <f>Utilidad!A51</f>
        <v>0</v>
      </c>
      <c r="D54" s="142">
        <f>IF(Utilidad!C51&gt;1,Utilidad!C51/100,Utilidad!C51)</f>
        <v>0</v>
      </c>
      <c r="F54" s="140" t="s">
        <v>63</v>
      </c>
      <c r="G54" s="141">
        <f>Utilidad!B51</f>
        <v>0</v>
      </c>
      <c r="H54" s="142">
        <f>IF(Utilidad!D51&gt;1,Utilidad!D51/100,Utilidad!D51)</f>
        <v>0</v>
      </c>
      <c r="J54" s="149">
        <f t="shared" si="0"/>
        <v>0</v>
      </c>
      <c r="K54" s="149">
        <f t="shared" si="1"/>
        <v>0</v>
      </c>
      <c r="M54" s="151">
        <f t="shared" si="2"/>
        <v>0</v>
      </c>
      <c r="N54" s="151">
        <f t="shared" si="3"/>
        <v>0</v>
      </c>
    </row>
    <row r="55" spans="2:14" ht="19">
      <c r="B55" s="140" t="s">
        <v>64</v>
      </c>
      <c r="C55" s="141">
        <f>Utilidad!A52</f>
        <v>0</v>
      </c>
      <c r="D55" s="142">
        <f>IF(Utilidad!C52&gt;1,Utilidad!C52/100,Utilidad!C52)</f>
        <v>0</v>
      </c>
      <c r="F55" s="140" t="s">
        <v>64</v>
      </c>
      <c r="G55" s="141">
        <f>Utilidad!B52</f>
        <v>0</v>
      </c>
      <c r="H55" s="142">
        <f>IF(Utilidad!D52&gt;1,Utilidad!D52/100,Utilidad!D52)</f>
        <v>0</v>
      </c>
      <c r="J55" s="149">
        <f t="shared" si="0"/>
        <v>0</v>
      </c>
      <c r="K55" s="149">
        <f t="shared" si="1"/>
        <v>0</v>
      </c>
      <c r="M55" s="151">
        <f t="shared" si="2"/>
        <v>0</v>
      </c>
      <c r="N55" s="151">
        <f t="shared" si="3"/>
        <v>0</v>
      </c>
    </row>
    <row r="56" spans="2:14" ht="19">
      <c r="B56" s="140" t="s">
        <v>65</v>
      </c>
      <c r="C56" s="141">
        <f>Utilidad!A53</f>
        <v>0</v>
      </c>
      <c r="D56" s="142">
        <f>IF(Utilidad!C53&gt;1,Utilidad!C53/100,Utilidad!C53)</f>
        <v>0</v>
      </c>
      <c r="F56" s="140" t="s">
        <v>65</v>
      </c>
      <c r="G56" s="141">
        <f>Utilidad!B53</f>
        <v>0</v>
      </c>
      <c r="H56" s="142">
        <f>IF(Utilidad!D53&gt;1,Utilidad!D53/100,Utilidad!D53)</f>
        <v>0</v>
      </c>
      <c r="J56" s="149">
        <f t="shared" si="0"/>
        <v>0</v>
      </c>
      <c r="K56" s="149">
        <f t="shared" si="1"/>
        <v>0</v>
      </c>
      <c r="M56" s="151">
        <f t="shared" si="2"/>
        <v>0</v>
      </c>
      <c r="N56" s="151">
        <f t="shared" si="3"/>
        <v>0</v>
      </c>
    </row>
    <row r="57" spans="2:14" ht="19">
      <c r="B57" s="140" t="s">
        <v>66</v>
      </c>
      <c r="C57" s="141">
        <f>Utilidad!A54</f>
        <v>61164.541878000004</v>
      </c>
      <c r="D57" s="142">
        <f>IF(Utilidad!C54&gt;1,Utilidad!C54/100,Utilidad!C54)</f>
        <v>0.52298200000000006</v>
      </c>
      <c r="F57" s="140" t="s">
        <v>66</v>
      </c>
      <c r="G57" s="141">
        <f>Utilidad!B54</f>
        <v>61164.541878000004</v>
      </c>
      <c r="H57" s="142">
        <f>IF(Utilidad!D54&gt;1,Utilidad!D54/100,Utilidad!D54)</f>
        <v>0.52298200000000006</v>
      </c>
      <c r="J57" s="149">
        <f t="shared" si="0"/>
        <v>0</v>
      </c>
      <c r="K57" s="149">
        <f t="shared" si="1"/>
        <v>-0.99999144958853703</v>
      </c>
      <c r="M57" s="151">
        <f t="shared" si="2"/>
        <v>0</v>
      </c>
      <c r="N57" s="151">
        <f t="shared" si="3"/>
        <v>0</v>
      </c>
    </row>
    <row r="58" spans="2:14" ht="19">
      <c r="B58" s="140" t="s">
        <v>67</v>
      </c>
      <c r="C58" s="141">
        <f>Utilidad!A55</f>
        <v>61164.541878000004</v>
      </c>
      <c r="D58" s="142">
        <f>IF(Utilidad!C55&gt;1,Utilidad!C55/100,Utilidad!C55)</f>
        <v>0.52298200000000006</v>
      </c>
      <c r="F58" s="140" t="s">
        <v>67</v>
      </c>
      <c r="G58" s="141">
        <f>Utilidad!B55</f>
        <v>61164.541878000004</v>
      </c>
      <c r="H58" s="142">
        <f>IF(Utilidad!D55&gt;1,Utilidad!D55/100,Utilidad!D55)</f>
        <v>0.52298200000000006</v>
      </c>
      <c r="J58" s="149">
        <f t="shared" si="0"/>
        <v>0</v>
      </c>
      <c r="K58" s="149">
        <f t="shared" si="1"/>
        <v>-0.99999144958853703</v>
      </c>
      <c r="M58" s="151">
        <f t="shared" si="2"/>
        <v>0</v>
      </c>
      <c r="N58" s="151">
        <f t="shared" si="3"/>
        <v>0</v>
      </c>
    </row>
    <row r="59" spans="2:14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15"/>
  <sheetViews>
    <sheetView tabSelected="1" workbookViewId="0">
      <selection activeCell="D11" sqref="D11"/>
    </sheetView>
  </sheetViews>
  <sheetFormatPr baseColWidth="10" defaultRowHeight="15"/>
  <cols>
    <col min="1" max="1" width="42.1640625" customWidth="1"/>
    <col min="2" max="2" width="24" customWidth="1"/>
    <col min="3" max="3" width="16.5" style="172" customWidth="1"/>
    <col min="4" max="4" width="23.1640625" customWidth="1"/>
  </cols>
  <sheetData>
    <row r="1" spans="1:4" ht="24">
      <c r="A1" s="265" t="s">
        <v>7</v>
      </c>
      <c r="B1" s="266">
        <v>3309.8669999999738</v>
      </c>
      <c r="C1" s="267">
        <v>0.5</v>
      </c>
      <c r="D1" s="268">
        <v>0.01</v>
      </c>
    </row>
    <row r="2" spans="1:4" ht="24">
      <c r="A2" s="265" t="s">
        <v>8</v>
      </c>
      <c r="B2" s="269">
        <v>25692.717600000025</v>
      </c>
      <c r="C2" s="267">
        <v>0.5</v>
      </c>
      <c r="D2" s="270">
        <v>0.01</v>
      </c>
    </row>
    <row r="3" spans="1:4" ht="24">
      <c r="A3" s="265" t="s">
        <v>9</v>
      </c>
      <c r="B3" s="269">
        <v>1265.6375</v>
      </c>
      <c r="C3" s="267">
        <v>0.5</v>
      </c>
      <c r="D3" s="270">
        <v>8.7499999999999994E-2</v>
      </c>
    </row>
    <row r="4" spans="1:4" ht="24">
      <c r="A4" s="265" t="s">
        <v>3</v>
      </c>
      <c r="B4" s="269">
        <v>149.92314000000002</v>
      </c>
      <c r="C4" s="267">
        <v>0.5</v>
      </c>
      <c r="D4" s="270">
        <v>7.0000000000000001E-3</v>
      </c>
    </row>
    <row r="5" spans="1:4" ht="24">
      <c r="A5" s="265" t="s">
        <v>4</v>
      </c>
      <c r="B5" s="269">
        <v>36413.125499999987</v>
      </c>
      <c r="C5" s="267">
        <v>0.5</v>
      </c>
      <c r="D5" s="270">
        <v>8.8999999999999996E-2</v>
      </c>
    </row>
    <row r="6" spans="1:4" ht="24">
      <c r="A6" s="265" t="s">
        <v>105</v>
      </c>
      <c r="B6" s="269">
        <v>9870.2511899999809</v>
      </c>
      <c r="C6" s="267">
        <v>0.5</v>
      </c>
      <c r="D6" s="270">
        <v>7.0000000000000001E-3</v>
      </c>
    </row>
    <row r="7" spans="1:4" ht="24">
      <c r="A7" s="265" t="s">
        <v>106</v>
      </c>
      <c r="B7" s="269">
        <v>66352.984889999992</v>
      </c>
      <c r="C7" s="267">
        <v>0.5</v>
      </c>
      <c r="D7" s="270">
        <v>7.0000000000000001E-3</v>
      </c>
    </row>
    <row r="8" spans="1:4" ht="24">
      <c r="A8" s="265" t="s">
        <v>138</v>
      </c>
      <c r="B8" s="271">
        <v>140332.26200000002</v>
      </c>
      <c r="C8" s="272">
        <v>0.68412600000000001</v>
      </c>
      <c r="D8" s="273">
        <v>0.01</v>
      </c>
    </row>
    <row r="9" spans="1:4" ht="24">
      <c r="A9" s="265" t="s">
        <v>118</v>
      </c>
      <c r="B9" s="271">
        <v>142107.27499999999</v>
      </c>
      <c r="C9" s="272">
        <v>0.68410599999999999</v>
      </c>
      <c r="D9" s="273">
        <v>0.01</v>
      </c>
    </row>
    <row r="10" spans="1:4" ht="24">
      <c r="A10" s="265" t="s">
        <v>121</v>
      </c>
      <c r="B10" s="269">
        <v>21525.51</v>
      </c>
      <c r="C10" s="274">
        <v>0.62109999999999999</v>
      </c>
      <c r="D10" s="273">
        <v>0.01</v>
      </c>
    </row>
    <row r="11" spans="1:4" ht="24">
      <c r="A11" s="265" t="s">
        <v>123</v>
      </c>
      <c r="B11" s="269">
        <v>5708.1906400000007</v>
      </c>
      <c r="C11" s="274">
        <v>0.62109999999999999</v>
      </c>
      <c r="D11" s="273">
        <v>0.01</v>
      </c>
    </row>
    <row r="12" spans="1:4" ht="24">
      <c r="A12" s="265" t="s">
        <v>140</v>
      </c>
      <c r="B12" s="269">
        <v>769.05863999999997</v>
      </c>
      <c r="C12" s="274">
        <v>0.6099</v>
      </c>
      <c r="D12" s="273">
        <v>0.01</v>
      </c>
    </row>
    <row r="13" spans="1:4" ht="24">
      <c r="A13" s="265" t="s">
        <v>124</v>
      </c>
      <c r="B13" s="269">
        <v>10808.078050000002</v>
      </c>
      <c r="C13" s="274">
        <v>0.61070000000000002</v>
      </c>
      <c r="D13" s="273">
        <v>0.01</v>
      </c>
    </row>
    <row r="14" spans="1:4" ht="24">
      <c r="A14" s="265" t="s">
        <v>137</v>
      </c>
      <c r="B14" s="271">
        <v>1</v>
      </c>
      <c r="C14" s="267">
        <v>0.5</v>
      </c>
      <c r="D14" s="273">
        <v>0.01</v>
      </c>
    </row>
    <row r="15" spans="1:4" ht="24">
      <c r="A15" s="265" t="s">
        <v>6</v>
      </c>
      <c r="B15" s="271">
        <v>0</v>
      </c>
      <c r="C15" s="267">
        <v>0.5</v>
      </c>
      <c r="D15" s="273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</vt:lpstr>
      <vt:lpstr>Utilidad</vt:lpstr>
      <vt:lpstr>Mapa de Procesos</vt:lpstr>
      <vt:lpstr>Flujos</vt:lpstr>
      <vt:lpstr>Datos Extra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2022-11-30T03:45:21Z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