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0FA62CE7-AA82-A54B-8091-36C7E14C5589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D20" i="9" s="1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<sst xmlns="http://schemas.openxmlformats.org/spreadsheetml/2006/main" count="606" uniqueCount="292">
  <si>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</si>
  <si>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</si>
  <si>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</si>
  <si>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</si>
  <si>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</si>
  <si>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</si>
  <si>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</si>
  <si>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</si>
  <si>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</si>
  <si>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</si>
  <si>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</si>
  <si>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</si>
  <si>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</si>
  <si>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</si>
  <si>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</si>
  <si>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</si>
  <si>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</si>
  <si>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</si>
  <si>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</si>
  <si>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</si>
  <si>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</si>
  <si>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</si>
  <si>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</si>
  <si>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</si>
  <si>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</si>
  <si>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</si>
  <si>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</si>
  <si>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</si>
  <si>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</si>
  <si>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</si>
  <si>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</si>
  <si>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</si>
  <si>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</si>
  <si>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</si>
  <si>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</si>
  <si>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</si>
  <si>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</si>
  <si>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</si>
  <si>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</si>
  <si>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</si>
  <si>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</si>
  <si>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</si>
  <si>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</si>
  <si>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</si>
  <si>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</si>
  <si>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</si>
  <si>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</si>
  <si>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</si>
  <si>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</si>
  <si>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</si>
  <si>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</si>
  <si>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</si>
  <si>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</si>
  <si>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</si>
  <si>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</si>
  <si>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</si>
  <si>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</si>
  <si>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</si>
  <si>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</si>
  <si>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</si>
  <si>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</si>
  <si>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</si>
  <si>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</si>
  <si>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</si>
  <si>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</si>
  <si>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</si>
  <si>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</si>
  <si>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</si>
  <si>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</si>
  <si>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</si>
  <si>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</si>
  <si>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</si>
  <si>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</si>
  <si>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</si>
  <si>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</si>
  <si>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</si>
  <si>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</si>
  <si>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</si>
  <si>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</si>
  <si>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</si>
  <si>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</si>
  <si>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</si>
  <si>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</si>
  <si>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</si>
  <si>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</si>
  <si>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</si>
  <si>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</si>
  <si>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</si>
  <si>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</si>
  <si>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</si>
  <si>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</si>
  <si>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</si>
  <si>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</si>
  <si>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</si>
  <si>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</si>
  <si>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</si>
  <si>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</si>
  <si>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</si>
  <si>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</si>
  <si>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</si>
  <si>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</si>
  <si>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</si>
  <si>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</si>
  <si>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</si>
  <si>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</si>
  <si>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</si>
  <si>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</si>
  <si>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</si>
  <si>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</si>
  <si>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</si>
  <si>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</si>
  <si>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</si>
  <si>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</si>
  <si>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</si>
  <si>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</si>
  <si>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</si>
  <si>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</si>
  <si>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</si>
  <si>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</si>
  <si>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</si>
  <si>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</si>
  <si>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</si>
  <si>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</si>
  <si>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</si>
  <si>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</si>
  <si>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</si>
  <si>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</si>
  <si>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</si>
  <si>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</si>
  <si>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</si>
  <si>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</si>
  <si>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</si>
  <si>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</si>
  <si>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</si>
  <si>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</si>
  <si>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</si>
  <si>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</si>
  <si>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</si>
  <si>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</si>
  <si>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</si>
  <si>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</si>
  <si>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</si>
  <si>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</si>
  <si>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</si>
  <si>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</si>
  <si>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</si>
  <si>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</si>
  <si>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</si>
  <si>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</si>
  <si>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</si>
  <si>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</si>
  <si>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</si>
  <si>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</si>
  <si>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</si>
  <si>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</si>
  <si>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</si>
  <si>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</si>
  <si>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</si>
  <si>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</si>
  <si>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</si>
  <si>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</si>
  <si>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</si>
  <si>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</si>
  <si>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</si>
  <si>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</si>
  <si>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</si>
  <si>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</si>
  <si>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</si>
  <si>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</si>
  <si>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</si>
  <si>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</si>
  <si>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</si>
  <si>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</si>
  <si>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</si>
  <si>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</si>
  <si>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</si>
  <si>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</si>
  <si>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</si>
  <si>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</si>
  <si>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</si>
  <si>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</si>
  <si>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</si>
  <si>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</si>
  <si>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</si>
  <si>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</si>
  <si>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</si>
  <si>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</si>
  <si>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</si>
  <si>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</si>
  <si>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</si>
  <si>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</si>
  <si>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</si>
  <si>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</si>
  <si>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</si>
  <si>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</si>
  <si>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</si>
  <si>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</si>
  <si>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</si>
  <si>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</si>
  <si>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</si>
  <si>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</si>
  <si>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</si>
  <si>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</si>
  <si>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</si>
  <si>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</si>
  <si>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</si>
  <si>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</si>
  <si>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</si>
  <si>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</si>
  <si>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</si>
  <si>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</si>
  <si>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</si>
  <si>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</si>
  <si>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</si>
  <si>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</si>
  <si>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</si>
  <si>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</si>
  <si>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</si>
  <si>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</si>
  <si>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</si>
  <si>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</si>
  <si>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</si>
  <si>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</si>
  <si>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</si>
  <si>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</si>
  <si>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</si>
  <si>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</si>
  <si>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</si>
  <si>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</si>
  <si>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</si>
  <si>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</si>
  <si>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</si>
  <si>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</si>
  <si>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</si>
  <si>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</si>
  <si>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</si>
  <si>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</si>
  <si>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</si>
  <si>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</si>
  <si>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</si>
  <si>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</si>
  <si>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</si>
  <si>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</si>
  <si>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</si>
  <si>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</si>
  <si>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</si>
  <si>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</si>
  <si>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</si>
  <si>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</si>
  <si>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</si>
  <si>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</si>
  <si>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</si>
  <si>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</si>
  <si>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</si>
  <si>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</si>
  <si>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</si>
  <si>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</si>
  <si>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</si>
  <si>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</si>
  <si>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</si>
  <si>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</si>
  <si>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</si>
  <si>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</si>
  <si>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</si>
  <si>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</si>
  <si>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</si>
  <si>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</si>
  <si>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</si>
  <si>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</si>
  <si>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</si>
  <si>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</si>
  <si>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</si>
  <si>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</si>
  <si>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</si>
  <si>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</si>
  <si>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</si>
  <si>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</si>
  <si>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</si>
  <si>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</si>
  <si>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</si>
  <si>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</si>
  <si>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</si>
  <si>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Preconcentrado Inicial Final TMH</t>
  </si>
  <si>
    <t>Sinter Inicial Final TMH</t>
  </si>
  <si>
    <t>Silos Inicial Final TMH</t>
  </si>
  <si>
    <t>TK Filtrado Inicial Final TMH</t>
  </si>
  <si>
    <t>Pellet Feed Inicial Final TMH</t>
  </si>
  <si>
    <t>Pila de emergencia Inicial Final TMH</t>
  </si>
  <si>
    <t>Pellet Producto Inicial Final TMH</t>
  </si>
  <si>
    <t>Chips Inicial Final TMH</t>
  </si>
  <si>
    <t>Finos Inicial Final TMH</t>
  </si>
  <si>
    <t>Derrames Molienda Inicial Final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</si>
</sst>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0" fontId="63" fillId="0" borderId="73" xfId="0" applyFont="1" applyBorder="1"/>
    <xf numFmtId="10" fontId="63" fillId="0" borderId="73" xfId="0" applyNumberFormat="1" applyFont="1" applyBorder="1"/>
    <xf numFmtId="10" fontId="63" fillId="0" borderId="75" xfId="0" applyNumberFormat="1" applyFont="1" applyBorder="1"/>
    <xf numFmtId="0" fontId="63" fillId="0" borderId="73" xfId="0" applyFont="1" applyBorder="1" applyAlignment="1">
      <alignment horizontal="right"/>
    </xf>
    <xf numFmtId="0" fontId="3" fillId="0" borderId="68" xfId="2" applyFont="1" applyAlignment="1">
      <alignment horizontal="center"/>
    </xf>
    <xf numFmtId="3" fontId="14" fillId="0" borderId="68" xfId="2" applyNumberFormat="1" applyFont="1" applyAlignment="1">
      <alignment horizontal="center"/>
    </xf>
    <xf numFmtId="0" fontId="63" fillId="0" borderId="73" xfId="0" applyFont="1" applyBorder="1" applyAlignment="1">
      <alignment horizontal="left"/>
    </xf>
    <xf numFmtId="10" fontId="21" fillId="0" borderId="18" xfId="2" applyNumberFormat="1" applyFont="1" applyBorder="1" applyAlignment="1">
      <alignment horizontal="center" vertical="center"/>
    </xf>
    <xf numFmtId="0" fontId="7" fillId="0" borderId="45" xfId="2" applyFont="1" applyBorder="1"/>
    <xf numFmtId="0" fontId="7" fillId="0" borderId="46" xfId="2" applyFont="1" applyBorder="1"/>
    <xf numFmtId="0" fontId="7" fillId="0" borderId="22" xfId="2" applyFont="1" applyBorder="1"/>
    <xf numFmtId="0" fontId="7" fillId="0" borderId="23" xfId="2" applyFont="1" applyBorder="1"/>
    <xf numFmtId="0" fontId="7" fillId="0" borderId="24" xfId="2" applyFont="1" applyBorder="1"/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47" xfId="2" applyFont="1" applyBorder="1" applyAlignment="1">
      <alignment horizontal="left" vertical="center"/>
    </xf>
    <xf numFmtId="0" fontId="23" fillId="0" borderId="49" xfId="2" applyFont="1" applyBorder="1" applyAlignment="1">
      <alignment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/>
    </xf>
    <xf numFmtId="0" fontId="7" fillId="0" borderId="55" xfId="2" applyFont="1" applyBorder="1"/>
    <xf numFmtId="0" fontId="7" fillId="0" borderId="53" xfId="2" applyFont="1" applyBorder="1"/>
    <xf numFmtId="0" fontId="31" fillId="14" borderId="58" xfId="2" applyFont="1" applyFill="1" applyBorder="1" applyAlignment="1">
      <alignment horizontal="center" vertical="center"/>
    </xf>
    <xf numFmtId="0" fontId="7" fillId="0" borderId="56" xfId="2" applyFont="1" applyBorder="1"/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23" fillId="0" borderId="43" xfId="2" applyFont="1" applyBorder="1" applyAlignment="1">
      <alignment vertical="center"/>
    </xf>
    <xf numFmtId="0" fontId="7" fillId="0" borderId="70" xfId="2" applyFont="1" applyBorder="1"/>
    <xf numFmtId="0" fontId="7" fillId="0" borderId="71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4" fillId="10" borderId="58" xfId="2" applyFont="1" applyFill="1" applyBorder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25" fillId="14" borderId="45" xfId="2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23" fillId="0" borderId="18" xfId="2" applyFont="1" applyBorder="1" applyAlignment="1">
      <alignment horizontal="center" vertical="center"/>
    </xf>
    <xf numFmtId="0" fontId="7" fillId="0" borderId="32" xfId="2" applyFont="1" applyBorder="1"/>
    <xf numFmtId="0" fontId="7" fillId="0" borderId="43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40" fillId="0" borderId="68" xfId="2" applyFont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="131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I12" sqref="I1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538"/>
      <c r="E2" s="534"/>
      <c r="F2" s="541" t="s">
        <v>97</v>
      </c>
      <c r="G2" s="542"/>
      <c r="H2" s="490"/>
      <c r="I2" s="490"/>
      <c r="J2" s="490"/>
      <c r="K2" s="490"/>
      <c r="L2" s="490"/>
      <c r="M2" s="490"/>
      <c r="N2" s="490"/>
      <c r="O2" s="490"/>
      <c r="P2" s="490"/>
      <c r="Q2" s="491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539"/>
      <c r="E3" s="540"/>
      <c r="F3" s="543"/>
      <c r="G3" s="517"/>
      <c r="H3" s="517"/>
      <c r="I3" s="517"/>
      <c r="J3" s="517"/>
      <c r="K3" s="517"/>
      <c r="L3" s="517"/>
      <c r="M3" s="517"/>
      <c r="N3" s="517"/>
      <c r="O3" s="517"/>
      <c r="P3" s="517"/>
      <c r="Q3" s="544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539"/>
      <c r="E4" s="540"/>
      <c r="F4" s="545" t="s">
        <v>98</v>
      </c>
      <c r="G4" s="546"/>
      <c r="H4" s="547"/>
      <c r="I4" s="547"/>
      <c r="J4" s="547"/>
      <c r="K4" s="547"/>
      <c r="L4" s="548"/>
      <c r="M4" s="545" t="s">
        <v>99</v>
      </c>
      <c r="N4" s="546"/>
      <c r="O4" s="548"/>
      <c r="P4" s="550">
        <f ca="1">+Diagrama!C4</f>
        <v>45177</v>
      </c>
      <c r="Q4" s="551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492"/>
      <c r="E5" s="537"/>
      <c r="F5" s="549"/>
      <c r="G5" s="493"/>
      <c r="H5" s="493"/>
      <c r="I5" s="493"/>
      <c r="J5" s="493"/>
      <c r="K5" s="493"/>
      <c r="L5" s="537"/>
      <c r="M5" s="549"/>
      <c r="N5" s="493"/>
      <c r="O5" s="537"/>
      <c r="P5" s="549"/>
      <c r="Q5" s="494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533"/>
      <c r="E7" s="490"/>
      <c r="F7" s="534"/>
      <c r="G7" s="389" t="s">
        <v>100</v>
      </c>
      <c r="H7" s="389" t="s">
        <v>100</v>
      </c>
      <c r="I7" s="389" t="s">
        <v>101</v>
      </c>
      <c r="J7" s="390" t="s">
        <v>102</v>
      </c>
      <c r="K7" s="536"/>
      <c r="L7" s="490"/>
      <c r="M7" s="534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535"/>
      <c r="E8" s="517"/>
      <c r="F8" s="518"/>
      <c r="G8" s="392" t="s">
        <v>277</v>
      </c>
      <c r="H8" s="392" t="s">
        <v>40</v>
      </c>
      <c r="I8" s="392" t="s">
        <v>103</v>
      </c>
      <c r="J8" s="393" t="s">
        <v>41</v>
      </c>
      <c r="K8" s="493"/>
      <c r="L8" s="493"/>
      <c r="M8" s="537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25" t="s">
        <v>68</v>
      </c>
      <c r="E9" s="526"/>
      <c r="F9" s="526"/>
      <c r="G9" s="526"/>
      <c r="H9" s="526"/>
      <c r="I9" s="526"/>
      <c r="J9" s="527"/>
      <c r="K9" s="529" t="s">
        <v>104</v>
      </c>
      <c r="L9" s="490"/>
      <c r="M9" s="490"/>
      <c r="N9" s="490"/>
      <c r="O9" s="490"/>
      <c r="P9" s="490"/>
      <c r="Q9" s="491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504" t="s">
        <v>106</v>
      </c>
      <c r="E10" s="502"/>
      <c r="F10" s="503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30" t="s">
        <v>107</v>
      </c>
      <c r="L10" s="526"/>
      <c r="M10" s="531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504" t="s">
        <v>108</v>
      </c>
      <c r="E11" s="502"/>
      <c r="F11" s="503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504" t="s">
        <v>109</v>
      </c>
      <c r="L11" s="502"/>
      <c r="M11" s="503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504" t="s">
        <v>110</v>
      </c>
      <c r="E12" s="502"/>
      <c r="F12" s="503"/>
      <c r="G12" s="399">
        <v>0</v>
      </c>
      <c r="H12" s="399">
        <v>0</v>
      </c>
      <c r="I12" s="400">
        <v>0</v>
      </c>
      <c r="J12" s="396">
        <v>0</v>
      </c>
      <c r="K12" s="504" t="s">
        <v>111</v>
      </c>
      <c r="L12" s="502"/>
      <c r="M12" s="503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32" t="s">
        <v>112</v>
      </c>
      <c r="E13" s="506"/>
      <c r="F13" s="507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23" t="s">
        <v>115</v>
      </c>
      <c r="E14" s="509"/>
      <c r="F14" s="510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19" t="s">
        <v>115</v>
      </c>
      <c r="L14" s="509"/>
      <c r="M14" s="510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25" t="s">
        <v>116</v>
      </c>
      <c r="E15" s="526"/>
      <c r="F15" s="526"/>
      <c r="G15" s="526"/>
      <c r="H15" s="526"/>
      <c r="I15" s="526"/>
      <c r="J15" s="527"/>
      <c r="K15" s="528" t="s">
        <v>117</v>
      </c>
      <c r="L15" s="509"/>
      <c r="M15" s="509"/>
      <c r="N15" s="509"/>
      <c r="O15" s="509"/>
      <c r="P15" s="509"/>
      <c r="Q15" s="512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504" t="s">
        <v>118</v>
      </c>
      <c r="E16" s="502"/>
      <c r="F16" s="503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504" t="s">
        <v>107</v>
      </c>
      <c r="E17" s="502"/>
      <c r="F17" s="503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19" t="s">
        <v>115</v>
      </c>
      <c r="L17" s="509"/>
      <c r="M17" s="510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504" t="s">
        <v>109</v>
      </c>
      <c r="E18" s="502"/>
      <c r="F18" s="503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504" t="s">
        <v>94</v>
      </c>
      <c r="E19" s="502"/>
      <c r="F19" s="503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20"/>
      <c r="L19" s="521"/>
      <c r="M19" s="521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504" t="s">
        <v>111</v>
      </c>
      <c r="E20" s="502"/>
      <c r="F20" s="503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22"/>
      <c r="L20" s="521"/>
      <c r="M20" s="521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23" t="s">
        <v>115</v>
      </c>
      <c r="E21" s="509"/>
      <c r="F21" s="510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22"/>
      <c r="L21" s="521"/>
      <c r="M21" s="521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24" t="s">
        <v>120</v>
      </c>
      <c r="E23" s="509"/>
      <c r="F23" s="510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16" t="s">
        <v>123</v>
      </c>
      <c r="E24" s="517"/>
      <c r="F24" s="518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501" t="s">
        <v>124</v>
      </c>
      <c r="E25" s="502"/>
      <c r="F25" s="503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501" t="s">
        <v>125</v>
      </c>
      <c r="E26" s="502"/>
      <c r="F26" s="503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501" t="s">
        <v>126</v>
      </c>
      <c r="E27" s="502"/>
      <c r="F27" s="503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504" t="s">
        <v>128</v>
      </c>
      <c r="E29" s="502"/>
      <c r="F29" s="503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505" t="s">
        <v>129</v>
      </c>
      <c r="E30" s="506"/>
      <c r="F30" s="507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08" t="s">
        <v>115</v>
      </c>
      <c r="E31" s="509"/>
      <c r="F31" s="510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11" t="s">
        <v>130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/>
      <c r="Q33" s="512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13" t="s">
        <v>131</v>
      </c>
      <c r="E35" s="509"/>
      <c r="F35" s="512"/>
      <c r="G35" s="459"/>
      <c r="H35" s="514"/>
      <c r="I35" s="515"/>
      <c r="J35" s="133"/>
      <c r="K35" s="513" t="s">
        <v>132</v>
      </c>
      <c r="L35" s="509"/>
      <c r="M35" s="512"/>
      <c r="N35" s="459"/>
      <c r="O35" s="514"/>
      <c r="P35" s="515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489">
        <f>+Diagrama!O19</f>
        <v>0.86635997358641803</v>
      </c>
      <c r="E36" s="490"/>
      <c r="F36" s="491"/>
      <c r="G36" s="459"/>
      <c r="H36" s="460"/>
      <c r="I36" s="461"/>
      <c r="J36" s="133"/>
      <c r="K36" s="495">
        <f>+Diagrama!O21</f>
        <v>0.99336272867831332</v>
      </c>
      <c r="L36" s="496"/>
      <c r="M36" s="497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492"/>
      <c r="E37" s="493"/>
      <c r="F37" s="494"/>
      <c r="G37" s="459"/>
      <c r="H37" s="463"/>
      <c r="I37" s="464"/>
      <c r="J37" s="133"/>
      <c r="K37" s="498"/>
      <c r="L37" s="499"/>
      <c r="M37" s="500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2" t="s">
        <v>45</v>
      </c>
      <c r="K44" s="553"/>
      <c r="M44" s="554" t="s">
        <v>46</v>
      </c>
      <c r="N44" s="555"/>
      <c r="O44" s="556"/>
      <c r="R44" s="557" t="s">
        <v>47</v>
      </c>
      <c r="S44" s="553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8" t="s">
        <v>59</v>
      </c>
      <c r="K71" s="553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59" t="s">
        <v>63</v>
      </c>
      <c r="Q7" s="553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59" t="s">
        <v>20</v>
      </c>
      <c r="Q10" s="553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0" t="s">
        <v>66</v>
      </c>
      <c r="Q13" s="553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1" t="s">
        <v>68</v>
      </c>
      <c r="F44" s="562"/>
      <c r="G44" s="565"/>
      <c r="H44" s="561" t="s">
        <v>69</v>
      </c>
      <c r="I44" s="562"/>
      <c r="J44" s="553"/>
      <c r="K44" s="563" t="s">
        <v>70</v>
      </c>
      <c r="L44" s="562"/>
      <c r="M44" s="562"/>
      <c r="N44" s="553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4" t="s">
        <v>72</v>
      </c>
      <c r="I45" s="553"/>
      <c r="J45" s="27">
        <f>+E7</f>
        <v>1770.5761999999995</v>
      </c>
      <c r="K45" s="564" t="s">
        <v>73</v>
      </c>
      <c r="L45" s="562"/>
      <c r="M45" s="553"/>
      <c r="N45" s="27">
        <f>+C8</f>
        <v>12961.629000000001</v>
      </c>
    </row>
    <row r="46" spans="2:20" ht="15.75" customHeight="1" x14ac:dyDescent="0.2">
      <c r="E46" s="558"/>
      <c r="F46" s="553"/>
      <c r="G46" s="16"/>
      <c r="H46" s="564" t="s">
        <v>74</v>
      </c>
      <c r="I46" s="553"/>
      <c r="J46" s="27">
        <f>+J19</f>
        <v>44584.890479986498</v>
      </c>
      <c r="K46" s="564" t="s">
        <v>75</v>
      </c>
      <c r="L46" s="562"/>
      <c r="M46" s="553"/>
      <c r="N46" s="27">
        <f>+C28</f>
        <v>16162.331</v>
      </c>
    </row>
    <row r="47" spans="2:20" ht="15.75" customHeight="1" x14ac:dyDescent="0.2">
      <c r="E47" s="558"/>
      <c r="F47" s="553"/>
      <c r="G47" s="16"/>
      <c r="H47" s="564" t="s">
        <v>76</v>
      </c>
      <c r="I47" s="553"/>
      <c r="J47" s="27">
        <f>+G27</f>
        <v>-359512.14169349719</v>
      </c>
      <c r="K47" s="564" t="s">
        <v>77</v>
      </c>
      <c r="L47" s="562"/>
      <c r="M47" s="553"/>
      <c r="N47" s="27">
        <f>+S36</f>
        <v>19130.865000000002</v>
      </c>
    </row>
    <row r="48" spans="2:20" ht="15.75" customHeight="1" x14ac:dyDescent="0.2">
      <c r="E48" s="558"/>
      <c r="F48" s="553"/>
      <c r="G48" s="16"/>
      <c r="H48" s="77" t="s">
        <v>78</v>
      </c>
      <c r="I48" s="77"/>
      <c r="J48" s="27">
        <f>+O20</f>
        <v>-14174.322317347061</v>
      </c>
      <c r="K48" s="564" t="s">
        <v>79</v>
      </c>
      <c r="L48" s="562"/>
      <c r="M48" s="553"/>
      <c r="N48" s="27">
        <f>+S28</f>
        <v>108284.65870939114</v>
      </c>
    </row>
    <row r="49" spans="5:14" ht="15.75" customHeight="1" x14ac:dyDescent="0.2">
      <c r="E49" s="558"/>
      <c r="F49" s="553"/>
      <c r="G49" s="16"/>
      <c r="H49" s="564" t="s">
        <v>80</v>
      </c>
      <c r="I49" s="553"/>
      <c r="J49" s="27">
        <f>+P40</f>
        <v>-311.60807004405433</v>
      </c>
      <c r="K49" s="564" t="s">
        <v>81</v>
      </c>
      <c r="L49" s="562"/>
      <c r="M49" s="553"/>
      <c r="N49" s="27">
        <f>+G36</f>
        <v>673884.94200000004</v>
      </c>
    </row>
    <row r="50" spans="5:14" ht="15.75" customHeight="1" x14ac:dyDescent="0.25">
      <c r="E50" s="568" t="s">
        <v>82</v>
      </c>
      <c r="F50" s="553"/>
      <c r="G50" s="78">
        <f>+G45</f>
        <v>502781.82030850503</v>
      </c>
      <c r="H50" s="566" t="s">
        <v>83</v>
      </c>
      <c r="I50" s="553"/>
      <c r="J50" s="79">
        <f>+SUM(J45:J49)</f>
        <v>-327642.60540090181</v>
      </c>
      <c r="K50" s="566" t="s">
        <v>84</v>
      </c>
      <c r="L50" s="562"/>
      <c r="M50" s="553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9" t="s">
        <v>68</v>
      </c>
      <c r="F55" s="562"/>
      <c r="G55" s="565"/>
      <c r="H55" s="569" t="s">
        <v>69</v>
      </c>
      <c r="I55" s="562"/>
      <c r="J55" s="553"/>
      <c r="K55" s="567" t="s">
        <v>70</v>
      </c>
      <c r="L55" s="562"/>
      <c r="M55" s="562"/>
      <c r="N55" s="553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4" t="s">
        <v>72</v>
      </c>
      <c r="I56" s="553"/>
      <c r="J56" s="27" t="e">
        <f>+'Bal Los Colorados'!O49*'Bal Los Colorados'!G49</f>
        <v>#REF!</v>
      </c>
      <c r="K56" s="564" t="s">
        <v>73</v>
      </c>
      <c r="L56" s="562"/>
      <c r="M56" s="553"/>
      <c r="N56" s="27">
        <f>+C10</f>
        <v>7704.8210577451482</v>
      </c>
    </row>
    <row r="57" spans="5:14" ht="15.75" customHeight="1" x14ac:dyDescent="0.2">
      <c r="E57" s="558"/>
      <c r="F57" s="553"/>
      <c r="G57" s="16"/>
      <c r="H57" s="564" t="s">
        <v>74</v>
      </c>
      <c r="I57" s="553"/>
      <c r="J57" s="27" t="e">
        <f>+'Bal Los Colorados'!O53*'Bal Los Colorados'!G53</f>
        <v>#REF!</v>
      </c>
      <c r="K57" s="564" t="s">
        <v>75</v>
      </c>
      <c r="L57" s="562"/>
      <c r="M57" s="553"/>
      <c r="N57" s="27">
        <f>+C30</f>
        <v>9675.4587302503223</v>
      </c>
    </row>
    <row r="58" spans="5:14" ht="15.75" customHeight="1" x14ac:dyDescent="0.2">
      <c r="E58" s="558"/>
      <c r="F58" s="553"/>
      <c r="G58" s="16"/>
      <c r="H58" s="564" t="s">
        <v>76</v>
      </c>
      <c r="I58" s="553"/>
      <c r="J58" s="27" t="e">
        <f>+'Bal Los Colorados'!O56*'Bal Los Colorados'!G56</f>
        <v>#REF!</v>
      </c>
      <c r="K58" s="564" t="s">
        <v>77</v>
      </c>
      <c r="L58" s="562"/>
      <c r="M58" s="553"/>
      <c r="N58" s="27">
        <f>+S38</f>
        <v>7620.3234035700007</v>
      </c>
    </row>
    <row r="59" spans="5:14" ht="15.75" customHeight="1" x14ac:dyDescent="0.2">
      <c r="E59" s="558"/>
      <c r="F59" s="553"/>
      <c r="G59" s="16"/>
      <c r="H59" s="77" t="s">
        <v>78</v>
      </c>
      <c r="I59" s="77"/>
      <c r="J59" s="27" t="e">
        <f>+'Bal Los Colorados'!O62*'Bal Los Colorados'!G62</f>
        <v>#REF!</v>
      </c>
      <c r="K59" s="564" t="s">
        <v>79</v>
      </c>
      <c r="L59" s="562"/>
      <c r="M59" s="553"/>
      <c r="N59" s="27">
        <f>+S30</f>
        <v>14049.347154701374</v>
      </c>
    </row>
    <row r="60" spans="5:14" ht="15.75" customHeight="1" x14ac:dyDescent="0.2">
      <c r="E60" s="558"/>
      <c r="F60" s="553"/>
      <c r="G60" s="16"/>
      <c r="H60" s="564" t="s">
        <v>80</v>
      </c>
      <c r="I60" s="553"/>
      <c r="J60" s="27" t="e">
        <f>+'Bal Los Colorados'!O67*'Bal Los Colorados'!G67</f>
        <v>#REF!</v>
      </c>
      <c r="K60" s="564" t="s">
        <v>81</v>
      </c>
      <c r="L60" s="562"/>
      <c r="M60" s="553"/>
      <c r="N60" s="27">
        <f>+G38</f>
        <v>410848.95586592209</v>
      </c>
    </row>
    <row r="61" spans="5:14" ht="15.75" customHeight="1" x14ac:dyDescent="0.25">
      <c r="E61" s="568" t="s">
        <v>82</v>
      </c>
      <c r="F61" s="553"/>
      <c r="G61" s="78">
        <f>+G56</f>
        <v>231983.78607040126</v>
      </c>
      <c r="H61" s="566" t="s">
        <v>83</v>
      </c>
      <c r="I61" s="553"/>
      <c r="J61" s="79" t="e">
        <f>+SUM(J56:J60)</f>
        <v>#REF!</v>
      </c>
      <c r="K61" s="566" t="s">
        <v>84</v>
      </c>
      <c r="L61" s="562"/>
      <c r="M61" s="553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21" workbookViewId="0">
      <selection activeCell="A34" sqref="A34:A43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 t="s">
        <v>171</v>
      </c>
      <c r="B1" s="482"/>
      <c r="C1" s="483"/>
      <c r="D1" s="484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488" t="s">
        <v>282</v>
      </c>
      <c r="B34" s="482">
        <v>3994</v>
      </c>
      <c r="C34" s="482">
        <v>9561.2951012849808</v>
      </c>
      <c r="D34" s="482"/>
    </row>
    <row r="35" spans="1:4" ht="24" x14ac:dyDescent="0.3">
      <c r="A35" s="488" t="s">
        <v>283</v>
      </c>
      <c r="B35" s="482">
        <v>138376</v>
      </c>
      <c r="C35" s="482">
        <v>206592.68611022949</v>
      </c>
      <c r="D35" s="482"/>
    </row>
    <row r="36" spans="1:4" ht="24" x14ac:dyDescent="0.3">
      <c r="A36" s="488" t="s">
        <v>284</v>
      </c>
      <c r="B36" s="482">
        <v>0</v>
      </c>
      <c r="C36" s="482">
        <v>550</v>
      </c>
      <c r="D36" s="482"/>
    </row>
    <row r="37" spans="1:4" ht="24" x14ac:dyDescent="0.3">
      <c r="A37" s="488" t="s">
        <v>285</v>
      </c>
      <c r="B37" s="482">
        <v>0</v>
      </c>
      <c r="C37" s="482">
        <v>1440</v>
      </c>
      <c r="D37" s="482"/>
    </row>
    <row r="38" spans="1:4" ht="24" x14ac:dyDescent="0.3">
      <c r="A38" s="488" t="s">
        <v>286</v>
      </c>
      <c r="B38" s="482">
        <v>379958.71425949404</v>
      </c>
      <c r="C38" s="482">
        <v>218541.48310889813</v>
      </c>
      <c r="D38" s="482"/>
    </row>
    <row r="39" spans="1:4" ht="24" x14ac:dyDescent="0.3">
      <c r="A39" s="488" t="s">
        <v>287</v>
      </c>
      <c r="B39" s="482">
        <v>0</v>
      </c>
      <c r="C39" s="482">
        <v>0</v>
      </c>
      <c r="D39" s="482"/>
    </row>
    <row r="40" spans="1:4" ht="24" x14ac:dyDescent="0.3">
      <c r="A40" s="488" t="s">
        <v>288</v>
      </c>
      <c r="B40" s="482">
        <v>201297</v>
      </c>
      <c r="C40" s="482">
        <v>233821</v>
      </c>
      <c r="D40" s="482"/>
    </row>
    <row r="41" spans="1:4" ht="24" x14ac:dyDescent="0.3">
      <c r="A41" s="488" t="s">
        <v>289</v>
      </c>
      <c r="B41" s="482">
        <v>86392.806834649571</v>
      </c>
      <c r="C41" s="482">
        <v>99746</v>
      </c>
      <c r="D41" s="482"/>
    </row>
    <row r="42" spans="1:4" ht="24" x14ac:dyDescent="0.3">
      <c r="A42" s="488" t="s">
        <v>290</v>
      </c>
      <c r="B42" s="482">
        <v>0</v>
      </c>
      <c r="C42" s="482">
        <v>0</v>
      </c>
      <c r="D42" s="482"/>
    </row>
    <row r="43" spans="1:4" ht="24" x14ac:dyDescent="0.3">
      <c r="A43" s="488" t="s">
        <v>291</v>
      </c>
      <c r="B43" s="482">
        <v>0</v>
      </c>
      <c r="C43" s="482">
        <v>0</v>
      </c>
      <c r="D43" s="482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70"/>
      <c r="L65" s="571"/>
      <c r="M65" s="88"/>
      <c r="N65" s="572" t="s">
        <v>46</v>
      </c>
      <c r="O65" s="573"/>
      <c r="P65" s="571"/>
      <c r="Q65" s="93"/>
      <c r="R65" s="574"/>
      <c r="S65" s="575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6"/>
      <c r="L129" s="571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7" t="s">
        <v>134</v>
      </c>
      <c r="C2" s="578"/>
      <c r="D2" s="579"/>
      <c r="F2" s="577" t="s">
        <v>135</v>
      </c>
      <c r="G2" s="578"/>
      <c r="H2" s="579"/>
      <c r="J2" s="580" t="s">
        <v>136</v>
      </c>
      <c r="K2" s="553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13" zoomScale="112" zoomScaleNormal="90" workbookViewId="0">
      <selection activeCell="F15" sqref="F1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45177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98" t="s">
        <v>269</v>
      </c>
      <c r="AE4" s="598"/>
      <c r="AF4" s="598"/>
      <c r="AG4" s="598"/>
      <c r="AH4" s="144"/>
      <c r="AI4" s="144"/>
      <c r="AL4" s="597"/>
      <c r="AM4" s="597"/>
      <c r="AN4" s="597"/>
      <c r="AO4" s="597"/>
      <c r="AP4" s="597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0" t="s">
        <v>166</v>
      </c>
      <c r="AB5" s="599"/>
      <c r="AC5" s="591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600"/>
      <c r="AV5" s="600"/>
      <c r="AW5" s="600"/>
      <c r="AX5" s="600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601" t="s">
        <v>171</v>
      </c>
      <c r="AB6" s="602"/>
      <c r="AC6" s="603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604" t="s">
        <v>172</v>
      </c>
      <c r="AB7" s="605"/>
      <c r="AC7" s="606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601" t="s">
        <v>173</v>
      </c>
      <c r="AB8" s="602"/>
      <c r="AC8" s="603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04" t="s">
        <v>175</v>
      </c>
      <c r="AB9" s="605"/>
      <c r="AC9" s="606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600"/>
      <c r="AV14" s="600"/>
    </row>
    <row r="15" spans="2:50" ht="16" x14ac:dyDescent="0.2">
      <c r="B15" s="132"/>
      <c r="C15" s="133"/>
      <c r="D15" s="133"/>
      <c r="E15" s="173" t="s">
        <v>40</v>
      </c>
      <c r="F15" s="174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07" t="s">
        <v>160</v>
      </c>
      <c r="AB29" s="608"/>
      <c r="AC29" s="608"/>
      <c r="AD29" s="608"/>
      <c r="AE29" s="608"/>
      <c r="AF29" s="608"/>
      <c r="AG29" s="608"/>
      <c r="AH29" s="608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T33" s="486"/>
      <c r="U33" s="486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173"/>
      <c r="T34" s="487"/>
      <c r="U34" s="487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98" t="s">
        <v>222</v>
      </c>
      <c r="AL39" s="598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90" t="s">
        <v>107</v>
      </c>
      <c r="AL40" s="591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88" t="s">
        <v>228</v>
      </c>
      <c r="AL41" s="589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88" t="s">
        <v>230</v>
      </c>
      <c r="AL42" s="589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88" t="s">
        <v>232</v>
      </c>
      <c r="AL43" s="589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88" t="s">
        <v>234</v>
      </c>
      <c r="AL44" s="589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90" t="s">
        <v>109</v>
      </c>
      <c r="AL45" s="591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88" t="s">
        <v>228</v>
      </c>
      <c r="AL46" s="589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97" t="s">
        <v>236</v>
      </c>
      <c r="AD47" s="597"/>
      <c r="AE47" s="597"/>
      <c r="AF47" s="597"/>
      <c r="AK47" s="588" t="s">
        <v>230</v>
      </c>
      <c r="AL47" s="589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88" t="s">
        <v>232</v>
      </c>
      <c r="AL48" s="589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88" t="s">
        <v>234</v>
      </c>
      <c r="AL49" s="589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90" t="s">
        <v>93</v>
      </c>
      <c r="AL50" s="591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88" t="s">
        <v>228</v>
      </c>
      <c r="AL51" s="589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88" t="s">
        <v>230</v>
      </c>
      <c r="AL52" s="589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88" t="s">
        <v>232</v>
      </c>
      <c r="AL53" s="589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88" t="s">
        <v>234</v>
      </c>
      <c r="AL54" s="589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90" t="s">
        <v>243</v>
      </c>
      <c r="AL55" s="591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88" t="s">
        <v>228</v>
      </c>
      <c r="AL56" s="589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88" t="s">
        <v>230</v>
      </c>
      <c r="AL57" s="589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2" t="s">
        <v>244</v>
      </c>
      <c r="H68" s="593"/>
      <c r="I68" s="594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95" t="s">
        <v>68</v>
      </c>
      <c r="D69" s="596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87" t="s">
        <v>158</v>
      </c>
      <c r="D70" s="503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87" t="s">
        <v>88</v>
      </c>
      <c r="D71" s="503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87" t="s">
        <v>89</v>
      </c>
      <c r="D72" s="503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87" t="s">
        <v>159</v>
      </c>
      <c r="D73" s="503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87" t="s">
        <v>90</v>
      </c>
      <c r="D74" s="503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87" t="s">
        <v>91</v>
      </c>
      <c r="D75" s="503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87" t="s">
        <v>92</v>
      </c>
      <c r="D76" s="503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87" t="s">
        <v>93</v>
      </c>
      <c r="D77" s="503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87" t="s">
        <v>94</v>
      </c>
      <c r="D78" s="503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87" t="s">
        <v>95</v>
      </c>
      <c r="D79" s="503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87" t="s">
        <v>96</v>
      </c>
      <c r="D80" s="503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84"/>
      <c r="D84" s="586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84" t="s">
        <v>253</v>
      </c>
      <c r="D85" s="585"/>
      <c r="E85" s="585"/>
      <c r="F85" s="585"/>
      <c r="G85" s="585"/>
      <c r="H85" s="586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1" t="s">
        <v>254</v>
      </c>
      <c r="D86" s="582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83"/>
      <c r="S86" s="521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81" t="s">
        <v>256</v>
      </c>
      <c r="D88" s="582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83"/>
      <c r="Q88" s="521"/>
      <c r="R88" s="198"/>
      <c r="S88" s="198"/>
      <c r="T88" s="198"/>
    </row>
    <row r="89" spans="3:26" ht="15.75" customHeight="1" x14ac:dyDescent="0.2">
      <c r="C89" s="581" t="s">
        <v>257</v>
      </c>
      <c r="D89" s="582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83"/>
      <c r="Q89" s="521"/>
      <c r="R89" s="198"/>
      <c r="S89" s="198"/>
      <c r="T89" s="198"/>
    </row>
    <row r="90" spans="3:26" ht="14.25" customHeight="1" x14ac:dyDescent="0.2">
      <c r="C90" s="581" t="s">
        <v>258</v>
      </c>
      <c r="D90" s="582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83"/>
      <c r="Q90" s="521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83"/>
      <c r="Q91" s="521"/>
      <c r="R91" s="198"/>
      <c r="S91" s="198"/>
      <c r="T91" s="198"/>
    </row>
    <row r="92" spans="3:26" ht="14.25" customHeight="1" x14ac:dyDescent="0.2">
      <c r="C92" s="584" t="s">
        <v>259</v>
      </c>
      <c r="D92" s="585"/>
      <c r="E92" s="585"/>
      <c r="F92" s="585"/>
      <c r="G92" s="585"/>
      <c r="H92" s="586"/>
      <c r="I92" s="266"/>
      <c r="J92" s="266"/>
      <c r="K92" s="133"/>
      <c r="L92" s="198"/>
      <c r="M92" s="133"/>
      <c r="N92" s="198"/>
      <c r="O92" s="133"/>
      <c r="P92" s="583"/>
      <c r="Q92" s="521"/>
      <c r="R92" s="198"/>
      <c r="S92" s="198"/>
      <c r="T92" s="198"/>
    </row>
    <row r="93" spans="3:26" ht="14.25" customHeight="1" x14ac:dyDescent="0.2">
      <c r="C93" s="581" t="s">
        <v>260</v>
      </c>
      <c r="D93" s="582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83"/>
      <c r="Q93" s="521"/>
      <c r="R93" s="198"/>
      <c r="S93" s="198"/>
    </row>
    <row r="94" spans="3:26" ht="14.25" customHeight="1" x14ac:dyDescent="0.2">
      <c r="C94" s="581" t="s">
        <v>261</v>
      </c>
      <c r="D94" s="582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83"/>
      <c r="Q94" s="521"/>
      <c r="R94" s="198"/>
      <c r="S94" s="198"/>
    </row>
    <row r="95" spans="3:26" ht="14.25" customHeight="1" x14ac:dyDescent="0.2">
      <c r="C95" s="581" t="s">
        <v>262</v>
      </c>
      <c r="D95" s="582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83"/>
      <c r="Q95" s="521"/>
      <c r="R95" s="198"/>
      <c r="S95" s="198"/>
    </row>
    <row r="96" spans="3:26" ht="14.25" customHeight="1" x14ac:dyDescent="0.2">
      <c r="C96" s="581" t="s">
        <v>263</v>
      </c>
      <c r="D96" s="582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83"/>
      <c r="Q96" s="521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2023-09-08T13:46:21Z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